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&#65279;<?xml version="1.0" encoding="utf-8"?><Relationships xmlns="http://schemas.openxmlformats.org/package/2006/relationships"><Relationship Id="rId3" Type="http://schemas.openxmlformats.org/officeDocument/2006/relationships/extended-properties" Target="docProps/app.xml" TargetMode="Internal"/><Relationship Id="rId2" Type="http://schemas.openxmlformats.org/package/2006/relationships/metadata/core-properties" Target="docProps/core.xml" TargetMode="Internal"/><Relationship Id="rId1" Type="http://schemas.openxmlformats.org/officeDocument/2006/relationships/officeDocument" Target="xl/workbook.xml" TargetMode="Internal"/><Relationship Id="idRel1" Type="http://schemas.openxmlformats.org/package/2006/relationships/digital-signature/origin" Target="_xmlsignatures/origin.sigs" TargetMode="Interna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urdovam\Desktop\"/>
    </mc:Choice>
  </mc:AlternateContent>
  <bookViews>
    <workbookView xWindow="630" yWindow="600" windowWidth="27495" windowHeight="11955" activeTab="2"/>
  </bookViews>
  <sheets>
    <sheet name="Rekapitulace stavby" sheetId="1" r:id="rId1"/>
    <sheet name="SO 1.1 - Budova 1 - Stave..." sheetId="2" r:id="rId2"/>
    <sheet name="SO 1.2 - Budova 1 - Zdrav..." sheetId="3" r:id="rId3"/>
    <sheet name="SO 1.3 - Budova 1 - Vytápění" sheetId="4" r:id="rId4"/>
    <sheet name="SO 1.4 - Budova 1 - Vnitř..." sheetId="5" r:id="rId5"/>
    <sheet name="SO 1.5 - Budova 1 - Elekt..." sheetId="6" r:id="rId6"/>
    <sheet name="SO 2.1 - Budova 3 - stave..." sheetId="7" r:id="rId7"/>
    <sheet name="SO 2.2 - Budova 3 - Zdrav..." sheetId="8" r:id="rId8"/>
    <sheet name="SO 2.3 - Budova 3 - Vytápění" sheetId="9" r:id="rId9"/>
    <sheet name="SO 2.4 - Budova 3 - Vnitř..." sheetId="10" r:id="rId10"/>
    <sheet name="SO 2.5 - Budova 3 - Elekt..." sheetId="11" r:id="rId11"/>
    <sheet name="SO 3.1 - Budova 5 - Stave..." sheetId="12" r:id="rId12"/>
    <sheet name="SO 3.2 - Budova 5 - Zdrav..." sheetId="13" r:id="rId13"/>
    <sheet name="SO 3.3 - Budova 5 - Vytápění" sheetId="14" r:id="rId14"/>
    <sheet name="SO 3.4 - Budova 5 - Vnitř..." sheetId="15" r:id="rId15"/>
    <sheet name="SO 3.5 - Budova 5 - Elekt..." sheetId="16" r:id="rId16"/>
    <sheet name="Pokyny pro vyplnění" sheetId="17" r:id="rId17"/>
  </sheets>
  <definedNames>
    <definedName name="_xlnm._FilterDatabase" localSheetId="1" hidden="1">'SO 1.1 - Budova 1 - Stave...'!$C$87:$K$247</definedName>
    <definedName name="_xlnm._FilterDatabase" localSheetId="2" hidden="1">'SO 1.2 - Budova 1 - Zdrav...'!$C$84:$K$135</definedName>
    <definedName name="_xlnm._FilterDatabase" localSheetId="3" hidden="1">'SO 1.3 - Budova 1 - Vytápění'!$C$87:$K$257</definedName>
    <definedName name="_xlnm._FilterDatabase" localSheetId="4" hidden="1">'SO 1.4 - Budova 1 - Vnitř...'!$C$78:$K$104</definedName>
    <definedName name="_xlnm._FilterDatabase" localSheetId="5" hidden="1">'SO 1.5 - Budova 1 - Elekt...'!$C$82:$K$222</definedName>
    <definedName name="_xlnm._FilterDatabase" localSheetId="6" hidden="1">'SO 2.1 - Budova 3 - stave...'!$C$88:$K$234</definedName>
    <definedName name="_xlnm._FilterDatabase" localSheetId="7" hidden="1">'SO 2.2 - Budova 3 - Zdrav...'!$C$87:$K$184</definedName>
    <definedName name="_xlnm._FilterDatabase" localSheetId="8" hidden="1">'SO 2.3 - Budova 3 - Vytápění'!$C$88:$K$277</definedName>
    <definedName name="_xlnm._FilterDatabase" localSheetId="9" hidden="1">'SO 2.4 - Budova 3 - Vnitř...'!$C$78:$K$107</definedName>
    <definedName name="_xlnm._FilterDatabase" localSheetId="10" hidden="1">'SO 2.5 - Budova 3 - Elekt...'!$C$82:$K$228</definedName>
    <definedName name="_xlnm._FilterDatabase" localSheetId="11" hidden="1">'SO 3.1 - Budova 5 - Stave...'!$C$89:$K$269</definedName>
    <definedName name="_xlnm._FilterDatabase" localSheetId="12" hidden="1">'SO 3.2 - Budova 5 - Zdrav...'!$C$87:$K$195</definedName>
    <definedName name="_xlnm._FilterDatabase" localSheetId="13" hidden="1">'SO 3.3 - Budova 5 - Vytápění'!$C$88:$K$337</definedName>
    <definedName name="_xlnm._FilterDatabase" localSheetId="14" hidden="1">'SO 3.4 - Budova 5 - Vnitř...'!$C$78:$K$107</definedName>
    <definedName name="_xlnm._FilterDatabase" localSheetId="15" hidden="1">'SO 3.5 - Budova 5 - Elekt...'!$C$82:$K$250</definedName>
    <definedName name="_xlnm.Print_Titles" localSheetId="0">'Rekapitulace stavby'!$49:$49</definedName>
    <definedName name="_xlnm.Print_Titles" localSheetId="1">'SO 1.1 - Budova 1 - Stave...'!$87:$87</definedName>
    <definedName name="_xlnm.Print_Titles" localSheetId="2">'SO 1.2 - Budova 1 - Zdrav...'!$84:$84</definedName>
    <definedName name="_xlnm.Print_Titles" localSheetId="3">'SO 1.3 - Budova 1 - Vytápění'!$87:$87</definedName>
    <definedName name="_xlnm.Print_Titles" localSheetId="4">'SO 1.4 - Budova 1 - Vnitř...'!$78:$78</definedName>
    <definedName name="_xlnm.Print_Titles" localSheetId="5">'SO 1.5 - Budova 1 - Elekt...'!$82:$82</definedName>
    <definedName name="_xlnm.Print_Titles" localSheetId="6">'SO 2.1 - Budova 3 - stave...'!$88:$88</definedName>
    <definedName name="_xlnm.Print_Titles" localSheetId="7">'SO 2.2 - Budova 3 - Zdrav...'!$87:$87</definedName>
    <definedName name="_xlnm.Print_Titles" localSheetId="8">'SO 2.3 - Budova 3 - Vytápění'!$88:$88</definedName>
    <definedName name="_xlnm.Print_Titles" localSheetId="9">'SO 2.4 - Budova 3 - Vnitř...'!$78:$78</definedName>
    <definedName name="_xlnm.Print_Titles" localSheetId="10">'SO 2.5 - Budova 3 - Elekt...'!$82:$82</definedName>
    <definedName name="_xlnm.Print_Titles" localSheetId="11">'SO 3.1 - Budova 5 - Stave...'!$89:$89</definedName>
    <definedName name="_xlnm.Print_Titles" localSheetId="12">'SO 3.2 - Budova 5 - Zdrav...'!$87:$87</definedName>
    <definedName name="_xlnm.Print_Titles" localSheetId="13">'SO 3.3 - Budova 5 - Vytápění'!$88:$88</definedName>
    <definedName name="_xlnm.Print_Titles" localSheetId="14">'SO 3.4 - Budova 5 - Vnitř...'!$78:$78</definedName>
    <definedName name="_xlnm.Print_Titles" localSheetId="15">'SO 3.5 - Budova 5 - Elekt...'!$82:$82</definedName>
    <definedName name="_xlnm.Print_Area" localSheetId="16">'Pokyny pro vyplnění'!$B$2:$K$69,'Pokyny pro vyplnění'!$B$72:$K$116,'Pokyny pro vyplnění'!$B$119:$K$188,'Pokyny pro vyplnění'!$B$196:$K$216</definedName>
    <definedName name="_xlnm.Print_Area" localSheetId="0">'Rekapitulace stavby'!$D$4:$AO$33,'Rekapitulace stavby'!$C$39:$AQ$67</definedName>
    <definedName name="_xlnm.Print_Area" localSheetId="1">'SO 1.1 - Budova 1 - Stave...'!$C$4:$J$36,'SO 1.1 - Budova 1 - Stave...'!$C$42:$J$69,'SO 1.1 - Budova 1 - Stave...'!$C$75:$K$247</definedName>
    <definedName name="_xlnm.Print_Area" localSheetId="2">'SO 1.2 - Budova 1 - Zdrav...'!$C$4:$J$36,'SO 1.2 - Budova 1 - Zdrav...'!$C$42:$J$66,'SO 1.2 - Budova 1 - Zdrav...'!$C$72:$K$135</definedName>
    <definedName name="_xlnm.Print_Area" localSheetId="3">'SO 1.3 - Budova 1 - Vytápění'!$C$4:$J$36,'SO 1.3 - Budova 1 - Vytápění'!$C$42:$J$69,'SO 1.3 - Budova 1 - Vytápění'!$C$75:$K$257</definedName>
    <definedName name="_xlnm.Print_Area" localSheetId="4">'SO 1.4 - Budova 1 - Vnitř...'!$C$4:$J$36,'SO 1.4 - Budova 1 - Vnitř...'!$C$42:$J$60,'SO 1.4 - Budova 1 - Vnitř...'!$C$66:$K$104</definedName>
    <definedName name="_xlnm.Print_Area" localSheetId="5">'SO 1.5 - Budova 1 - Elekt...'!$C$4:$J$36,'SO 1.5 - Budova 1 - Elekt...'!$C$42:$J$64,'SO 1.5 - Budova 1 - Elekt...'!$C$70:$K$222</definedName>
    <definedName name="_xlnm.Print_Area" localSheetId="6">'SO 2.1 - Budova 3 - stave...'!$C$4:$J$36,'SO 2.1 - Budova 3 - stave...'!$C$42:$J$70,'SO 2.1 - Budova 3 - stave...'!$C$76:$K$234</definedName>
    <definedName name="_xlnm.Print_Area" localSheetId="7">'SO 2.2 - Budova 3 - Zdrav...'!$C$4:$J$36,'SO 2.2 - Budova 3 - Zdrav...'!$C$42:$J$69,'SO 2.2 - Budova 3 - Zdrav...'!$C$75:$K$184</definedName>
    <definedName name="_xlnm.Print_Area" localSheetId="8">'SO 2.3 - Budova 3 - Vytápění'!$C$4:$J$36,'SO 2.3 - Budova 3 - Vytápění'!$C$42:$J$70,'SO 2.3 - Budova 3 - Vytápění'!$C$76:$K$277</definedName>
    <definedName name="_xlnm.Print_Area" localSheetId="9">'SO 2.4 - Budova 3 - Vnitř...'!$C$4:$J$36,'SO 2.4 - Budova 3 - Vnitř...'!$C$42:$J$60,'SO 2.4 - Budova 3 - Vnitř...'!$C$66:$K$107</definedName>
    <definedName name="_xlnm.Print_Area" localSheetId="10">'SO 2.5 - Budova 3 - Elekt...'!$C$4:$J$36,'SO 2.5 - Budova 3 - Elekt...'!$C$42:$J$64,'SO 2.5 - Budova 3 - Elekt...'!$C$70:$K$228</definedName>
    <definedName name="_xlnm.Print_Area" localSheetId="11">'SO 3.1 - Budova 5 - Stave...'!$C$4:$J$36,'SO 3.1 - Budova 5 - Stave...'!$C$42:$J$71,'SO 3.1 - Budova 5 - Stave...'!$C$77:$K$269</definedName>
    <definedName name="_xlnm.Print_Area" localSheetId="12">'SO 3.2 - Budova 5 - Zdrav...'!$C$4:$J$36,'SO 3.2 - Budova 5 - Zdrav...'!$C$42:$J$69,'SO 3.2 - Budova 5 - Zdrav...'!$C$75:$K$195</definedName>
    <definedName name="_xlnm.Print_Area" localSheetId="13">'SO 3.3 - Budova 5 - Vytápění'!$C$4:$J$36,'SO 3.3 - Budova 5 - Vytápění'!$C$42:$J$70,'SO 3.3 - Budova 5 - Vytápění'!$C$76:$K$337</definedName>
    <definedName name="_xlnm.Print_Area" localSheetId="14">'SO 3.4 - Budova 5 - Vnitř...'!$C$4:$J$36,'SO 3.4 - Budova 5 - Vnitř...'!$C$42:$J$60,'SO 3.4 - Budova 5 - Vnitř...'!$C$66:$K$107</definedName>
    <definedName name="_xlnm.Print_Area" localSheetId="15">'SO 3.5 - Budova 5 - Elekt...'!$C$4:$J$36,'SO 3.5 - Budova 5 - Elekt...'!$C$42:$J$64,'SO 3.5 - Budova 5 - Elekt...'!$C$70:$K$250</definedName>
  </definedNames>
  <calcPr calcId="152511"/>
</workbook>
</file>

<file path=xl/calcChain.xml><?xml version="1.0" encoding="utf-8"?>
<calcChain xmlns="http://schemas.openxmlformats.org/spreadsheetml/2006/main">
  <c r="AY66" i="1" l="1"/>
  <c r="AX66" i="1"/>
  <c r="BI249" i="16"/>
  <c r="BH249" i="16"/>
  <c r="BG249" i="16"/>
  <c r="BF249" i="16"/>
  <c r="T249" i="16"/>
  <c r="R249" i="16"/>
  <c r="P249" i="16"/>
  <c r="BK249" i="16"/>
  <c r="J249" i="16"/>
  <c r="BE249" i="16" s="1"/>
  <c r="BI248" i="16"/>
  <c r="BH248" i="16"/>
  <c r="BG248" i="16"/>
  <c r="BF248" i="16"/>
  <c r="T248" i="16"/>
  <c r="R248" i="16"/>
  <c r="P248" i="16"/>
  <c r="BK248" i="16"/>
  <c r="J248" i="16"/>
  <c r="BE248" i="16" s="1"/>
  <c r="BI247" i="16"/>
  <c r="BH247" i="16"/>
  <c r="BG247" i="16"/>
  <c r="BF247" i="16"/>
  <c r="T247" i="16"/>
  <c r="R247" i="16"/>
  <c r="P247" i="16"/>
  <c r="BK247" i="16"/>
  <c r="J247" i="16"/>
  <c r="BE247" i="16" s="1"/>
  <c r="BI246" i="16"/>
  <c r="BH246" i="16"/>
  <c r="BG246" i="16"/>
  <c r="BF246" i="16"/>
  <c r="T246" i="16"/>
  <c r="R246" i="16"/>
  <c r="P246" i="16"/>
  <c r="BK246" i="16"/>
  <c r="J246" i="16"/>
  <c r="BE246" i="16"/>
  <c r="BI245" i="16"/>
  <c r="BH245" i="16"/>
  <c r="BG245" i="16"/>
  <c r="BF245" i="16"/>
  <c r="T245" i="16"/>
  <c r="R245" i="16"/>
  <c r="P245" i="16"/>
  <c r="BK245" i="16"/>
  <c r="J245" i="16"/>
  <c r="BE245" i="16" s="1"/>
  <c r="BI243" i="16"/>
  <c r="BH243" i="16"/>
  <c r="BG243" i="16"/>
  <c r="BF243" i="16"/>
  <c r="T243" i="16"/>
  <c r="R243" i="16"/>
  <c r="P243" i="16"/>
  <c r="BK243" i="16"/>
  <c r="J243" i="16"/>
  <c r="BE243" i="16"/>
  <c r="BI241" i="16"/>
  <c r="BH241" i="16"/>
  <c r="BG241" i="16"/>
  <c r="BF241" i="16"/>
  <c r="T241" i="16"/>
  <c r="R241" i="16"/>
  <c r="P241" i="16"/>
  <c r="BK241" i="16"/>
  <c r="J241" i="16"/>
  <c r="BE241" i="16" s="1"/>
  <c r="BI239" i="16"/>
  <c r="BH239" i="16"/>
  <c r="BG239" i="16"/>
  <c r="BF239" i="16"/>
  <c r="T239" i="16"/>
  <c r="R239" i="16"/>
  <c r="P239" i="16"/>
  <c r="BK239" i="16"/>
  <c r="BK238" i="16" s="1"/>
  <c r="J238" i="16" s="1"/>
  <c r="J63" i="16" s="1"/>
  <c r="J239" i="16"/>
  <c r="BE239" i="16" s="1"/>
  <c r="BI236" i="16"/>
  <c r="BH236" i="16"/>
  <c r="BG236" i="16"/>
  <c r="BF236" i="16"/>
  <c r="T236" i="16"/>
  <c r="R236" i="16"/>
  <c r="P236" i="16"/>
  <c r="BK236" i="16"/>
  <c r="J236" i="16"/>
  <c r="BE236" i="16"/>
  <c r="BI234" i="16"/>
  <c r="BH234" i="16"/>
  <c r="BG234" i="16"/>
  <c r="BF234" i="16"/>
  <c r="T234" i="16"/>
  <c r="R234" i="16"/>
  <c r="P234" i="16"/>
  <c r="BK234" i="16"/>
  <c r="J234" i="16"/>
  <c r="BE234" i="16" s="1"/>
  <c r="BI232" i="16"/>
  <c r="BH232" i="16"/>
  <c r="BG232" i="16"/>
  <c r="BF232" i="16"/>
  <c r="T232" i="16"/>
  <c r="R232" i="16"/>
  <c r="P232" i="16"/>
  <c r="BK232" i="16"/>
  <c r="J232" i="16"/>
  <c r="BE232" i="16"/>
  <c r="BI230" i="16"/>
  <c r="BH230" i="16"/>
  <c r="BG230" i="16"/>
  <c r="BF230" i="16"/>
  <c r="T230" i="16"/>
  <c r="R230" i="16"/>
  <c r="P230" i="16"/>
  <c r="BK230" i="16"/>
  <c r="J230" i="16"/>
  <c r="BE230" i="16" s="1"/>
  <c r="BI228" i="16"/>
  <c r="BH228" i="16"/>
  <c r="BG228" i="16"/>
  <c r="BF228" i="16"/>
  <c r="T228" i="16"/>
  <c r="R228" i="16"/>
  <c r="P228" i="16"/>
  <c r="BK228" i="16"/>
  <c r="J228" i="16"/>
  <c r="BE228" i="16" s="1"/>
  <c r="BI226" i="16"/>
  <c r="BH226" i="16"/>
  <c r="BG226" i="16"/>
  <c r="BF226" i="16"/>
  <c r="T226" i="16"/>
  <c r="R226" i="16"/>
  <c r="P226" i="16"/>
  <c r="BK226" i="16"/>
  <c r="J226" i="16"/>
  <c r="BE226" i="16" s="1"/>
  <c r="BI224" i="16"/>
  <c r="BH224" i="16"/>
  <c r="BG224" i="16"/>
  <c r="BF224" i="16"/>
  <c r="T224" i="16"/>
  <c r="R224" i="16"/>
  <c r="P224" i="16"/>
  <c r="BK224" i="16"/>
  <c r="J224" i="16"/>
  <c r="BE224" i="16"/>
  <c r="BI222" i="16"/>
  <c r="BH222" i="16"/>
  <c r="BG222" i="16"/>
  <c r="BF222" i="16"/>
  <c r="T222" i="16"/>
  <c r="R222" i="16"/>
  <c r="P222" i="16"/>
  <c r="BK222" i="16"/>
  <c r="J222" i="16"/>
  <c r="BE222" i="16" s="1"/>
  <c r="BI220" i="16"/>
  <c r="BH220" i="16"/>
  <c r="BG220" i="16"/>
  <c r="BF220" i="16"/>
  <c r="T220" i="16"/>
  <c r="R220" i="16"/>
  <c r="P220" i="16"/>
  <c r="BK220" i="16"/>
  <c r="J220" i="16"/>
  <c r="BE220" i="16"/>
  <c r="BI219" i="16"/>
  <c r="BH219" i="16"/>
  <c r="BG219" i="16"/>
  <c r="BF219" i="16"/>
  <c r="T219" i="16"/>
  <c r="R219" i="16"/>
  <c r="P219" i="16"/>
  <c r="BK219" i="16"/>
  <c r="J219" i="16"/>
  <c r="BE219" i="16" s="1"/>
  <c r="BI217" i="16"/>
  <c r="BH217" i="16"/>
  <c r="BG217" i="16"/>
  <c r="BF217" i="16"/>
  <c r="T217" i="16"/>
  <c r="R217" i="16"/>
  <c r="P217" i="16"/>
  <c r="BK217" i="16"/>
  <c r="J217" i="16"/>
  <c r="BE217" i="16"/>
  <c r="BI215" i="16"/>
  <c r="BH215" i="16"/>
  <c r="BG215" i="16"/>
  <c r="BF215" i="16"/>
  <c r="T215" i="16"/>
  <c r="R215" i="16"/>
  <c r="P215" i="16"/>
  <c r="BK215" i="16"/>
  <c r="J215" i="16"/>
  <c r="BE215" i="16" s="1"/>
  <c r="BI213" i="16"/>
  <c r="BH213" i="16"/>
  <c r="BG213" i="16"/>
  <c r="BF213" i="16"/>
  <c r="T213" i="16"/>
  <c r="R213" i="16"/>
  <c r="P213" i="16"/>
  <c r="BK213" i="16"/>
  <c r="J213" i="16"/>
  <c r="BE213" i="16" s="1"/>
  <c r="BI211" i="16"/>
  <c r="BH211" i="16"/>
  <c r="BG211" i="16"/>
  <c r="BF211" i="16"/>
  <c r="T211" i="16"/>
  <c r="R211" i="16"/>
  <c r="P211" i="16"/>
  <c r="BK211" i="16"/>
  <c r="J211" i="16"/>
  <c r="BE211" i="16" s="1"/>
  <c r="BI209" i="16"/>
  <c r="BH209" i="16"/>
  <c r="BG209" i="16"/>
  <c r="BF209" i="16"/>
  <c r="T209" i="16"/>
  <c r="R209" i="16"/>
  <c r="P209" i="16"/>
  <c r="BK209" i="16"/>
  <c r="J209" i="16"/>
  <c r="BE209" i="16"/>
  <c r="BI207" i="16"/>
  <c r="BH207" i="16"/>
  <c r="BG207" i="16"/>
  <c r="BF207" i="16"/>
  <c r="T207" i="16"/>
  <c r="R207" i="16"/>
  <c r="P207" i="16"/>
  <c r="BK207" i="16"/>
  <c r="J207" i="16"/>
  <c r="BE207" i="16" s="1"/>
  <c r="BI206" i="16"/>
  <c r="BH206" i="16"/>
  <c r="BG206" i="16"/>
  <c r="BF206" i="16"/>
  <c r="T206" i="16"/>
  <c r="R206" i="16"/>
  <c r="P206" i="16"/>
  <c r="BK206" i="16"/>
  <c r="J206" i="16"/>
  <c r="BE206" i="16"/>
  <c r="BI205" i="16"/>
  <c r="BH205" i="16"/>
  <c r="BG205" i="16"/>
  <c r="BF205" i="16"/>
  <c r="T205" i="16"/>
  <c r="R205" i="16"/>
  <c r="P205" i="16"/>
  <c r="BK205" i="16"/>
  <c r="J205" i="16"/>
  <c r="BE205" i="16" s="1"/>
  <c r="BI203" i="16"/>
  <c r="BH203" i="16"/>
  <c r="BG203" i="16"/>
  <c r="BF203" i="16"/>
  <c r="T203" i="16"/>
  <c r="R203" i="16"/>
  <c r="P203" i="16"/>
  <c r="BK203" i="16"/>
  <c r="J203" i="16"/>
  <c r="BE203" i="16" s="1"/>
  <c r="BI201" i="16"/>
  <c r="BH201" i="16"/>
  <c r="BG201" i="16"/>
  <c r="BF201" i="16"/>
  <c r="T201" i="16"/>
  <c r="R201" i="16"/>
  <c r="P201" i="16"/>
  <c r="BK201" i="16"/>
  <c r="J201" i="16"/>
  <c r="BE201" i="16" s="1"/>
  <c r="BI199" i="16"/>
  <c r="BH199" i="16"/>
  <c r="BG199" i="16"/>
  <c r="BF199" i="16"/>
  <c r="T199" i="16"/>
  <c r="R199" i="16"/>
  <c r="P199" i="16"/>
  <c r="BK199" i="16"/>
  <c r="J199" i="16"/>
  <c r="BE199" i="16" s="1"/>
  <c r="BI197" i="16"/>
  <c r="BH197" i="16"/>
  <c r="BG197" i="16"/>
  <c r="BF197" i="16"/>
  <c r="T197" i="16"/>
  <c r="R197" i="16"/>
  <c r="P197" i="16"/>
  <c r="BK197" i="16"/>
  <c r="J197" i="16"/>
  <c r="BE197" i="16" s="1"/>
  <c r="BI195" i="16"/>
  <c r="BH195" i="16"/>
  <c r="BG195" i="16"/>
  <c r="BF195" i="16"/>
  <c r="T195" i="16"/>
  <c r="R195" i="16"/>
  <c r="P195" i="16"/>
  <c r="BK195" i="16"/>
  <c r="J195" i="16"/>
  <c r="BE195" i="16" s="1"/>
  <c r="BI194" i="16"/>
  <c r="BH194" i="16"/>
  <c r="BG194" i="16"/>
  <c r="BF194" i="16"/>
  <c r="T194" i="16"/>
  <c r="R194" i="16"/>
  <c r="P194" i="16"/>
  <c r="BK194" i="16"/>
  <c r="J194" i="16"/>
  <c r="BE194" i="16" s="1"/>
  <c r="BI192" i="16"/>
  <c r="BH192" i="16"/>
  <c r="BG192" i="16"/>
  <c r="BF192" i="16"/>
  <c r="T192" i="16"/>
  <c r="R192" i="16"/>
  <c r="P192" i="16"/>
  <c r="BK192" i="16"/>
  <c r="J192" i="16"/>
  <c r="BE192" i="16"/>
  <c r="BI190" i="16"/>
  <c r="BH190" i="16"/>
  <c r="BG190" i="16"/>
  <c r="BF190" i="16"/>
  <c r="T190" i="16"/>
  <c r="R190" i="16"/>
  <c r="P190" i="16"/>
  <c r="BK190" i="16"/>
  <c r="J190" i="16"/>
  <c r="BE190" i="16" s="1"/>
  <c r="BI189" i="16"/>
  <c r="BH189" i="16"/>
  <c r="BG189" i="16"/>
  <c r="BF189" i="16"/>
  <c r="T189" i="16"/>
  <c r="R189" i="16"/>
  <c r="P189" i="16"/>
  <c r="BK189" i="16"/>
  <c r="J189" i="16"/>
  <c r="BE189" i="16"/>
  <c r="BI188" i="16"/>
  <c r="BH188" i="16"/>
  <c r="BG188" i="16"/>
  <c r="BF188" i="16"/>
  <c r="T188" i="16"/>
  <c r="R188" i="16"/>
  <c r="P188" i="16"/>
  <c r="BK188" i="16"/>
  <c r="J188" i="16"/>
  <c r="BE188" i="16" s="1"/>
  <c r="BI186" i="16"/>
  <c r="BH186" i="16"/>
  <c r="BG186" i="16"/>
  <c r="BF186" i="16"/>
  <c r="T186" i="16"/>
  <c r="R186" i="16"/>
  <c r="P186" i="16"/>
  <c r="BK186" i="16"/>
  <c r="J186" i="16"/>
  <c r="BE186" i="16" s="1"/>
  <c r="BI184" i="16"/>
  <c r="BH184" i="16"/>
  <c r="BG184" i="16"/>
  <c r="BF184" i="16"/>
  <c r="T184" i="16"/>
  <c r="R184" i="16"/>
  <c r="P184" i="16"/>
  <c r="BK184" i="16"/>
  <c r="J184" i="16"/>
  <c r="BE184" i="16" s="1"/>
  <c r="BI183" i="16"/>
  <c r="BH183" i="16"/>
  <c r="BG183" i="16"/>
  <c r="BF183" i="16"/>
  <c r="T183" i="16"/>
  <c r="R183" i="16"/>
  <c r="P183" i="16"/>
  <c r="BK183" i="16"/>
  <c r="J183" i="16"/>
  <c r="BE183" i="16"/>
  <c r="BI182" i="16"/>
  <c r="BH182" i="16"/>
  <c r="BG182" i="16"/>
  <c r="BF182" i="16"/>
  <c r="T182" i="16"/>
  <c r="R182" i="16"/>
  <c r="P182" i="16"/>
  <c r="BK182" i="16"/>
  <c r="J182" i="16"/>
  <c r="BE182" i="16" s="1"/>
  <c r="BI181" i="16"/>
  <c r="BH181" i="16"/>
  <c r="BG181" i="16"/>
  <c r="BF181" i="16"/>
  <c r="T181" i="16"/>
  <c r="R181" i="16"/>
  <c r="P181" i="16"/>
  <c r="BK181" i="16"/>
  <c r="J181" i="16"/>
  <c r="BE181" i="16"/>
  <c r="BI179" i="16"/>
  <c r="BH179" i="16"/>
  <c r="BG179" i="16"/>
  <c r="BF179" i="16"/>
  <c r="T179" i="16"/>
  <c r="R179" i="16"/>
  <c r="P179" i="16"/>
  <c r="BK179" i="16"/>
  <c r="J179" i="16"/>
  <c r="BE179" i="16" s="1"/>
  <c r="BI177" i="16"/>
  <c r="BH177" i="16"/>
  <c r="BG177" i="16"/>
  <c r="BF177" i="16"/>
  <c r="T177" i="16"/>
  <c r="R177" i="16"/>
  <c r="P177" i="16"/>
  <c r="BK177" i="16"/>
  <c r="J177" i="16"/>
  <c r="BE177" i="16" s="1"/>
  <c r="BI175" i="16"/>
  <c r="BH175" i="16"/>
  <c r="BG175" i="16"/>
  <c r="BF175" i="16"/>
  <c r="T175" i="16"/>
  <c r="R175" i="16"/>
  <c r="P175" i="16"/>
  <c r="BK175" i="16"/>
  <c r="J175" i="16"/>
  <c r="BE175" i="16" s="1"/>
  <c r="BI173" i="16"/>
  <c r="BH173" i="16"/>
  <c r="BG173" i="16"/>
  <c r="BF173" i="16"/>
  <c r="T173" i="16"/>
  <c r="R173" i="16"/>
  <c r="P173" i="16"/>
  <c r="BK173" i="16"/>
  <c r="J173" i="16"/>
  <c r="BE173" i="16" s="1"/>
  <c r="BI171" i="16"/>
  <c r="BH171" i="16"/>
  <c r="BG171" i="16"/>
  <c r="BF171" i="16"/>
  <c r="T171" i="16"/>
  <c r="R171" i="16"/>
  <c r="P171" i="16"/>
  <c r="BK171" i="16"/>
  <c r="J171" i="16"/>
  <c r="BE171" i="16" s="1"/>
  <c r="BI169" i="16"/>
  <c r="BH169" i="16"/>
  <c r="BG169" i="16"/>
  <c r="BF169" i="16"/>
  <c r="T169" i="16"/>
  <c r="R169" i="16"/>
  <c r="P169" i="16"/>
  <c r="BK169" i="16"/>
  <c r="J169" i="16"/>
  <c r="BE169" i="16" s="1"/>
  <c r="BI167" i="16"/>
  <c r="BH167" i="16"/>
  <c r="BG167" i="16"/>
  <c r="BF167" i="16"/>
  <c r="T167" i="16"/>
  <c r="R167" i="16"/>
  <c r="P167" i="16"/>
  <c r="BK167" i="16"/>
  <c r="J167" i="16"/>
  <c r="BE167" i="16" s="1"/>
  <c r="BI165" i="16"/>
  <c r="BH165" i="16"/>
  <c r="BG165" i="16"/>
  <c r="BF165" i="16"/>
  <c r="T165" i="16"/>
  <c r="R165" i="16"/>
  <c r="P165" i="16"/>
  <c r="BK165" i="16"/>
  <c r="J165" i="16"/>
  <c r="BE165" i="16"/>
  <c r="BI163" i="16"/>
  <c r="BH163" i="16"/>
  <c r="BG163" i="16"/>
  <c r="BF163" i="16"/>
  <c r="T163" i="16"/>
  <c r="R163" i="16"/>
  <c r="P163" i="16"/>
  <c r="BK163" i="16"/>
  <c r="J163" i="16"/>
  <c r="BE163" i="16" s="1"/>
  <c r="BI161" i="16"/>
  <c r="BH161" i="16"/>
  <c r="BG161" i="16"/>
  <c r="BF161" i="16"/>
  <c r="T161" i="16"/>
  <c r="R161" i="16"/>
  <c r="P161" i="16"/>
  <c r="BK161" i="16"/>
  <c r="J161" i="16"/>
  <c r="BE161" i="16"/>
  <c r="BI158" i="16"/>
  <c r="BH158" i="16"/>
  <c r="BG158" i="16"/>
  <c r="BF158" i="16"/>
  <c r="T158" i="16"/>
  <c r="R158" i="16"/>
  <c r="P158" i="16"/>
  <c r="BK158" i="16"/>
  <c r="J158" i="16"/>
  <c r="BE158" i="16" s="1"/>
  <c r="BI157" i="16"/>
  <c r="BH157" i="16"/>
  <c r="BG157" i="16"/>
  <c r="BF157" i="16"/>
  <c r="T157" i="16"/>
  <c r="R157" i="16"/>
  <c r="R156" i="16"/>
  <c r="P157" i="16"/>
  <c r="P156" i="16" s="1"/>
  <c r="BK157" i="16"/>
  <c r="BK156" i="16" s="1"/>
  <c r="J156" i="16"/>
  <c r="J61" i="16" s="1"/>
  <c r="J157" i="16"/>
  <c r="BE157" i="16" s="1"/>
  <c r="BI155" i="16"/>
  <c r="BH155" i="16"/>
  <c r="BG155" i="16"/>
  <c r="BF155" i="16"/>
  <c r="T155" i="16"/>
  <c r="R155" i="16"/>
  <c r="P155" i="16"/>
  <c r="BK155" i="16"/>
  <c r="J155" i="16"/>
  <c r="BE155" i="16" s="1"/>
  <c r="BI154" i="16"/>
  <c r="BH154" i="16"/>
  <c r="BG154" i="16"/>
  <c r="BF154" i="16"/>
  <c r="T154" i="16"/>
  <c r="R154" i="16"/>
  <c r="P154" i="16"/>
  <c r="BK154" i="16"/>
  <c r="J154" i="16"/>
  <c r="BE154" i="16"/>
  <c r="BI153" i="16"/>
  <c r="BH153" i="16"/>
  <c r="BG153" i="16"/>
  <c r="BF153" i="16"/>
  <c r="T153" i="16"/>
  <c r="R153" i="16"/>
  <c r="P153" i="16"/>
  <c r="BK153" i="16"/>
  <c r="J153" i="16"/>
  <c r="BE153" i="16" s="1"/>
  <c r="BI152" i="16"/>
  <c r="BH152" i="16"/>
  <c r="BG152" i="16"/>
  <c r="BF152" i="16"/>
  <c r="T152" i="16"/>
  <c r="R152" i="16"/>
  <c r="P152" i="16"/>
  <c r="BK152" i="16"/>
  <c r="J152" i="16"/>
  <c r="BE152" i="16"/>
  <c r="BI151" i="16"/>
  <c r="BH151" i="16"/>
  <c r="BG151" i="16"/>
  <c r="BF151" i="16"/>
  <c r="T151" i="16"/>
  <c r="R151" i="16"/>
  <c r="P151" i="16"/>
  <c r="BK151" i="16"/>
  <c r="J151" i="16"/>
  <c r="BE151" i="16" s="1"/>
  <c r="BI150" i="16"/>
  <c r="BH150" i="16"/>
  <c r="BG150" i="16"/>
  <c r="BF150" i="16"/>
  <c r="T150" i="16"/>
  <c r="R150" i="16"/>
  <c r="P150" i="16"/>
  <c r="BK150" i="16"/>
  <c r="J150" i="16"/>
  <c r="BE150" i="16" s="1"/>
  <c r="BI149" i="16"/>
  <c r="BH149" i="16"/>
  <c r="BG149" i="16"/>
  <c r="BF149" i="16"/>
  <c r="T149" i="16"/>
  <c r="R149" i="16"/>
  <c r="P149" i="16"/>
  <c r="BK149" i="16"/>
  <c r="J149" i="16"/>
  <c r="BE149" i="16" s="1"/>
  <c r="BI148" i="16"/>
  <c r="BH148" i="16"/>
  <c r="BG148" i="16"/>
  <c r="BF148" i="16"/>
  <c r="T148" i="16"/>
  <c r="R148" i="16"/>
  <c r="P148" i="16"/>
  <c r="BK148" i="16"/>
  <c r="J148" i="16"/>
  <c r="BE148" i="16" s="1"/>
  <c r="BI147" i="16"/>
  <c r="BH147" i="16"/>
  <c r="BG147" i="16"/>
  <c r="BF147" i="16"/>
  <c r="T147" i="16"/>
  <c r="R147" i="16"/>
  <c r="P147" i="16"/>
  <c r="BK147" i="16"/>
  <c r="J147" i="16"/>
  <c r="BE147" i="16" s="1"/>
  <c r="BI146" i="16"/>
  <c r="BH146" i="16"/>
  <c r="BG146" i="16"/>
  <c r="BF146" i="16"/>
  <c r="T146" i="16"/>
  <c r="R146" i="16"/>
  <c r="P146" i="16"/>
  <c r="BK146" i="16"/>
  <c r="J146" i="16"/>
  <c r="BE146" i="16" s="1"/>
  <c r="BI144" i="16"/>
  <c r="BH144" i="16"/>
  <c r="BG144" i="16"/>
  <c r="BF144" i="16"/>
  <c r="T144" i="16"/>
  <c r="R144" i="16"/>
  <c r="P144" i="16"/>
  <c r="BK144" i="16"/>
  <c r="J144" i="16"/>
  <c r="BE144" i="16" s="1"/>
  <c r="BI143" i="16"/>
  <c r="BH143" i="16"/>
  <c r="BG143" i="16"/>
  <c r="BF143" i="16"/>
  <c r="T143" i="16"/>
  <c r="R143" i="16"/>
  <c r="P143" i="16"/>
  <c r="BK143" i="16"/>
  <c r="J143" i="16"/>
  <c r="BE143" i="16"/>
  <c r="BI141" i="16"/>
  <c r="BH141" i="16"/>
  <c r="BG141" i="16"/>
  <c r="BF141" i="16"/>
  <c r="T141" i="16"/>
  <c r="R141" i="16"/>
  <c r="P141" i="16"/>
  <c r="BK141" i="16"/>
  <c r="J141" i="16"/>
  <c r="BE141" i="16" s="1"/>
  <c r="BI140" i="16"/>
  <c r="BH140" i="16"/>
  <c r="BG140" i="16"/>
  <c r="BF140" i="16"/>
  <c r="T140" i="16"/>
  <c r="R140" i="16"/>
  <c r="P140" i="16"/>
  <c r="BK140" i="16"/>
  <c r="J140" i="16"/>
  <c r="BE140" i="16"/>
  <c r="BI138" i="16"/>
  <c r="BH138" i="16"/>
  <c r="BG138" i="16"/>
  <c r="BF138" i="16"/>
  <c r="T138" i="16"/>
  <c r="R138" i="16"/>
  <c r="P138" i="16"/>
  <c r="BK138" i="16"/>
  <c r="J138" i="16"/>
  <c r="BE138" i="16" s="1"/>
  <c r="BI137" i="16"/>
  <c r="BH137" i="16"/>
  <c r="BG137" i="16"/>
  <c r="BF137" i="16"/>
  <c r="T137" i="16"/>
  <c r="R137" i="16"/>
  <c r="P137" i="16"/>
  <c r="BK137" i="16"/>
  <c r="J137" i="16"/>
  <c r="BE137" i="16" s="1"/>
  <c r="BI135" i="16"/>
  <c r="BH135" i="16"/>
  <c r="BG135" i="16"/>
  <c r="BF135" i="16"/>
  <c r="T135" i="16"/>
  <c r="R135" i="16"/>
  <c r="P135" i="16"/>
  <c r="BK135" i="16"/>
  <c r="J135" i="16"/>
  <c r="BE135" i="16" s="1"/>
  <c r="BI134" i="16"/>
  <c r="BH134" i="16"/>
  <c r="BG134" i="16"/>
  <c r="BF134" i="16"/>
  <c r="T134" i="16"/>
  <c r="R134" i="16"/>
  <c r="P134" i="16"/>
  <c r="BK134" i="16"/>
  <c r="J134" i="16"/>
  <c r="BE134" i="16" s="1"/>
  <c r="BI132" i="16"/>
  <c r="BH132" i="16"/>
  <c r="BG132" i="16"/>
  <c r="BF132" i="16"/>
  <c r="T132" i="16"/>
  <c r="R132" i="16"/>
  <c r="P132" i="16"/>
  <c r="BK132" i="16"/>
  <c r="J132" i="16"/>
  <c r="BE132" i="16" s="1"/>
  <c r="BI131" i="16"/>
  <c r="BH131" i="16"/>
  <c r="BG131" i="16"/>
  <c r="BF131" i="16"/>
  <c r="T131" i="16"/>
  <c r="R131" i="16"/>
  <c r="P131" i="16"/>
  <c r="BK131" i="16"/>
  <c r="J131" i="16"/>
  <c r="BE131" i="16"/>
  <c r="BI129" i="16"/>
  <c r="BH129" i="16"/>
  <c r="BG129" i="16"/>
  <c r="BF129" i="16"/>
  <c r="T129" i="16"/>
  <c r="R129" i="16"/>
  <c r="P129" i="16"/>
  <c r="BK129" i="16"/>
  <c r="J129" i="16"/>
  <c r="BE129" i="16" s="1"/>
  <c r="BI128" i="16"/>
  <c r="BH128" i="16"/>
  <c r="BG128" i="16"/>
  <c r="BF128" i="16"/>
  <c r="T128" i="16"/>
  <c r="R128" i="16"/>
  <c r="P128" i="16"/>
  <c r="BK128" i="16"/>
  <c r="J128" i="16"/>
  <c r="BE128" i="16"/>
  <c r="BI127" i="16"/>
  <c r="BH127" i="16"/>
  <c r="BG127" i="16"/>
  <c r="BF127" i="16"/>
  <c r="T127" i="16"/>
  <c r="R127" i="16"/>
  <c r="P127" i="16"/>
  <c r="BK127" i="16"/>
  <c r="J127" i="16"/>
  <c r="BE127" i="16" s="1"/>
  <c r="BI126" i="16"/>
  <c r="BH126" i="16"/>
  <c r="BG126" i="16"/>
  <c r="BF126" i="16"/>
  <c r="T126" i="16"/>
  <c r="R126" i="16"/>
  <c r="P126" i="16"/>
  <c r="BK126" i="16"/>
  <c r="J126" i="16"/>
  <c r="BE126" i="16" s="1"/>
  <c r="BI125" i="16"/>
  <c r="BH125" i="16"/>
  <c r="BG125" i="16"/>
  <c r="BF125" i="16"/>
  <c r="T125" i="16"/>
  <c r="R125" i="16"/>
  <c r="P125" i="16"/>
  <c r="BK125" i="16"/>
  <c r="J125" i="16"/>
  <c r="BE125" i="16" s="1"/>
  <c r="BI124" i="16"/>
  <c r="BH124" i="16"/>
  <c r="BG124" i="16"/>
  <c r="BF124" i="16"/>
  <c r="T124" i="16"/>
  <c r="R124" i="16"/>
  <c r="P124" i="16"/>
  <c r="BK124" i="16"/>
  <c r="J124" i="16"/>
  <c r="BE124" i="16"/>
  <c r="BI123" i="16"/>
  <c r="BH123" i="16"/>
  <c r="BG123" i="16"/>
  <c r="BF123" i="16"/>
  <c r="T123" i="16"/>
  <c r="R123" i="16"/>
  <c r="P123" i="16"/>
  <c r="BK123" i="16"/>
  <c r="J123" i="16"/>
  <c r="BE123" i="16" s="1"/>
  <c r="BI122" i="16"/>
  <c r="BH122" i="16"/>
  <c r="BG122" i="16"/>
  <c r="BF122" i="16"/>
  <c r="T122" i="16"/>
  <c r="R122" i="16"/>
  <c r="P122" i="16"/>
  <c r="BK122" i="16"/>
  <c r="J122" i="16"/>
  <c r="BE122" i="16"/>
  <c r="BI121" i="16"/>
  <c r="F34" i="16" s="1"/>
  <c r="BD66" i="1" s="1"/>
  <c r="BH121" i="16"/>
  <c r="BG121" i="16"/>
  <c r="BF121" i="16"/>
  <c r="T121" i="16"/>
  <c r="R121" i="16"/>
  <c r="P121" i="16"/>
  <c r="BK121" i="16"/>
  <c r="J121" i="16"/>
  <c r="BE121" i="16" s="1"/>
  <c r="BI118" i="16"/>
  <c r="BH118" i="16"/>
  <c r="BG118" i="16"/>
  <c r="BF118" i="16"/>
  <c r="J31" i="16" s="1"/>
  <c r="AW66" i="1" s="1"/>
  <c r="T118" i="16"/>
  <c r="R118" i="16"/>
  <c r="P118" i="16"/>
  <c r="BK118" i="16"/>
  <c r="J118" i="16"/>
  <c r="BE118" i="16" s="1"/>
  <c r="BI114" i="16"/>
  <c r="BH114" i="16"/>
  <c r="BG114" i="16"/>
  <c r="BF114" i="16"/>
  <c r="T114" i="16"/>
  <c r="R114" i="16"/>
  <c r="P114" i="16"/>
  <c r="BK114" i="16"/>
  <c r="J114" i="16"/>
  <c r="BE114" i="16" s="1"/>
  <c r="BI113" i="16"/>
  <c r="BH113" i="16"/>
  <c r="BG113" i="16"/>
  <c r="BF113" i="16"/>
  <c r="T113" i="16"/>
  <c r="R113" i="16"/>
  <c r="P113" i="16"/>
  <c r="BK113" i="16"/>
  <c r="J113" i="16"/>
  <c r="BE113" i="16" s="1"/>
  <c r="BI112" i="16"/>
  <c r="BH112" i="16"/>
  <c r="BG112" i="16"/>
  <c r="BF112" i="16"/>
  <c r="T112" i="16"/>
  <c r="R112" i="16"/>
  <c r="P112" i="16"/>
  <c r="BK112" i="16"/>
  <c r="J112" i="16"/>
  <c r="BE112" i="16" s="1"/>
  <c r="BI111" i="16"/>
  <c r="BH111" i="16"/>
  <c r="BG111" i="16"/>
  <c r="BF111" i="16"/>
  <c r="T111" i="16"/>
  <c r="R111" i="16"/>
  <c r="P111" i="16"/>
  <c r="BK111" i="16"/>
  <c r="J111" i="16"/>
  <c r="BE111" i="16" s="1"/>
  <c r="BI109" i="16"/>
  <c r="BH109" i="16"/>
  <c r="BG109" i="16"/>
  <c r="BF109" i="16"/>
  <c r="T109" i="16"/>
  <c r="R109" i="16"/>
  <c r="P109" i="16"/>
  <c r="BK109" i="16"/>
  <c r="J109" i="16"/>
  <c r="BE109" i="16" s="1"/>
  <c r="BI108" i="16"/>
  <c r="BH108" i="16"/>
  <c r="BG108" i="16"/>
  <c r="BF108" i="16"/>
  <c r="T108" i="16"/>
  <c r="R108" i="16"/>
  <c r="P108" i="16"/>
  <c r="BK108" i="16"/>
  <c r="J108" i="16"/>
  <c r="BE108" i="16"/>
  <c r="BI107" i="16"/>
  <c r="BH107" i="16"/>
  <c r="BG107" i="16"/>
  <c r="BF107" i="16"/>
  <c r="T107" i="16"/>
  <c r="R107" i="16"/>
  <c r="P107" i="16"/>
  <c r="BK107" i="16"/>
  <c r="J107" i="16"/>
  <c r="BE107" i="16" s="1"/>
  <c r="BI106" i="16"/>
  <c r="BH106" i="16"/>
  <c r="BG106" i="16"/>
  <c r="BF106" i="16"/>
  <c r="T106" i="16"/>
  <c r="R106" i="16"/>
  <c r="P106" i="16"/>
  <c r="BK106" i="16"/>
  <c r="J106" i="16"/>
  <c r="BE106" i="16"/>
  <c r="BI105" i="16"/>
  <c r="BH105" i="16"/>
  <c r="BG105" i="16"/>
  <c r="BF105" i="16"/>
  <c r="T105" i="16"/>
  <c r="R105" i="16"/>
  <c r="P105" i="16"/>
  <c r="BK105" i="16"/>
  <c r="J105" i="16"/>
  <c r="BE105" i="16" s="1"/>
  <c r="BI104" i="16"/>
  <c r="BH104" i="16"/>
  <c r="BG104" i="16"/>
  <c r="BF104" i="16"/>
  <c r="T104" i="16"/>
  <c r="R104" i="16"/>
  <c r="P104" i="16"/>
  <c r="BK104" i="16"/>
  <c r="J104" i="16"/>
  <c r="BE104" i="16" s="1"/>
  <c r="BI103" i="16"/>
  <c r="BH103" i="16"/>
  <c r="BG103" i="16"/>
  <c r="BF103" i="16"/>
  <c r="T103" i="16"/>
  <c r="R103" i="16"/>
  <c r="P103" i="16"/>
  <c r="BK103" i="16"/>
  <c r="J103" i="16"/>
  <c r="BE103" i="16" s="1"/>
  <c r="BI101" i="16"/>
  <c r="BH101" i="16"/>
  <c r="BG101" i="16"/>
  <c r="BF101" i="16"/>
  <c r="T101" i="16"/>
  <c r="R101" i="16"/>
  <c r="P101" i="16"/>
  <c r="BK101" i="16"/>
  <c r="J101" i="16"/>
  <c r="BE101" i="16" s="1"/>
  <c r="BI100" i="16"/>
  <c r="BH100" i="16"/>
  <c r="BG100" i="16"/>
  <c r="BF100" i="16"/>
  <c r="T100" i="16"/>
  <c r="R100" i="16"/>
  <c r="P100" i="16"/>
  <c r="BK100" i="16"/>
  <c r="J100" i="16"/>
  <c r="BE100" i="16" s="1"/>
  <c r="BI98" i="16"/>
  <c r="BH98" i="16"/>
  <c r="BG98" i="16"/>
  <c r="BF98" i="16"/>
  <c r="T98" i="16"/>
  <c r="R98" i="16"/>
  <c r="P98" i="16"/>
  <c r="BK98" i="16"/>
  <c r="J98" i="16"/>
  <c r="BE98" i="16"/>
  <c r="BI97" i="16"/>
  <c r="BH97" i="16"/>
  <c r="BG97" i="16"/>
  <c r="BF97" i="16"/>
  <c r="T97" i="16"/>
  <c r="R97" i="16"/>
  <c r="P97" i="16"/>
  <c r="BK97" i="16"/>
  <c r="J97" i="16"/>
  <c r="BE97" i="16" s="1"/>
  <c r="BI96" i="16"/>
  <c r="BH96" i="16"/>
  <c r="BG96" i="16"/>
  <c r="BF96" i="16"/>
  <c r="T96" i="16"/>
  <c r="R96" i="16"/>
  <c r="P96" i="16"/>
  <c r="BK96" i="16"/>
  <c r="J96" i="16"/>
  <c r="BE96" i="16"/>
  <c r="BI95" i="16"/>
  <c r="BH95" i="16"/>
  <c r="BG95" i="16"/>
  <c r="BF95" i="16"/>
  <c r="T95" i="16"/>
  <c r="R95" i="16"/>
  <c r="P95" i="16"/>
  <c r="BK95" i="16"/>
  <c r="J95" i="16"/>
  <c r="BE95" i="16" s="1"/>
  <c r="BI93" i="16"/>
  <c r="BH93" i="16"/>
  <c r="BG93" i="16"/>
  <c r="BF93" i="16"/>
  <c r="T93" i="16"/>
  <c r="R93" i="16"/>
  <c r="P93" i="16"/>
  <c r="BK93" i="16"/>
  <c r="J93" i="16"/>
  <c r="BE93" i="16" s="1"/>
  <c r="BI92" i="16"/>
  <c r="BH92" i="16"/>
  <c r="BG92" i="16"/>
  <c r="BF92" i="16"/>
  <c r="T92" i="16"/>
  <c r="R92" i="16"/>
  <c r="P92" i="16"/>
  <c r="BK92" i="16"/>
  <c r="J92" i="16"/>
  <c r="BE92" i="16" s="1"/>
  <c r="BI90" i="16"/>
  <c r="BH90" i="16"/>
  <c r="BG90" i="16"/>
  <c r="BF90" i="16"/>
  <c r="T90" i="16"/>
  <c r="R90" i="16"/>
  <c r="P90" i="16"/>
  <c r="BK90" i="16"/>
  <c r="J90" i="16"/>
  <c r="BE90" i="16"/>
  <c r="BI89" i="16"/>
  <c r="BH89" i="16"/>
  <c r="BG89" i="16"/>
  <c r="BF89" i="16"/>
  <c r="T89" i="16"/>
  <c r="R89" i="16"/>
  <c r="P89" i="16"/>
  <c r="BK89" i="16"/>
  <c r="J89" i="16"/>
  <c r="BE89" i="16" s="1"/>
  <c r="BI86" i="16"/>
  <c r="BH86" i="16"/>
  <c r="BG86" i="16"/>
  <c r="BF86" i="16"/>
  <c r="T86" i="16"/>
  <c r="T85" i="16" s="1"/>
  <c r="T84" i="16" s="1"/>
  <c r="R86" i="16"/>
  <c r="R85" i="16" s="1"/>
  <c r="R84" i="16" s="1"/>
  <c r="P86" i="16"/>
  <c r="P85" i="16" s="1"/>
  <c r="P84" i="16" s="1"/>
  <c r="BK86" i="16"/>
  <c r="BK85" i="16" s="1"/>
  <c r="J86" i="16"/>
  <c r="BE86" i="16"/>
  <c r="J79" i="16"/>
  <c r="F79" i="16"/>
  <c r="F77" i="16"/>
  <c r="E75" i="16"/>
  <c r="J51" i="16"/>
  <c r="F51" i="16"/>
  <c r="F49" i="16"/>
  <c r="E47" i="16"/>
  <c r="J18" i="16"/>
  <c r="E18" i="16"/>
  <c r="F80" i="16"/>
  <c r="F52" i="16"/>
  <c r="J17" i="16"/>
  <c r="J12" i="16"/>
  <c r="J77" i="16"/>
  <c r="J49" i="16"/>
  <c r="E7" i="16"/>
  <c r="AY65" i="1"/>
  <c r="AX65" i="1"/>
  <c r="BI107" i="15"/>
  <c r="BH107" i="15"/>
  <c r="BG107" i="15"/>
  <c r="BF107" i="15"/>
  <c r="T107" i="15"/>
  <c r="T106" i="15" s="1"/>
  <c r="R107" i="15"/>
  <c r="R106" i="15"/>
  <c r="P107" i="15"/>
  <c r="P106" i="15" s="1"/>
  <c r="BK107" i="15"/>
  <c r="BK106" i="15"/>
  <c r="J106" i="15" s="1"/>
  <c r="J59" i="15" s="1"/>
  <c r="J107" i="15"/>
  <c r="BE107" i="15" s="1"/>
  <c r="BI105" i="15"/>
  <c r="BH105" i="15"/>
  <c r="BG105" i="15"/>
  <c r="BF105" i="15"/>
  <c r="T105" i="15"/>
  <c r="R105" i="15"/>
  <c r="P105" i="15"/>
  <c r="BK105" i="15"/>
  <c r="J105" i="15"/>
  <c r="BE105" i="15"/>
  <c r="BI104" i="15"/>
  <c r="BH104" i="15"/>
  <c r="BG104" i="15"/>
  <c r="BF104" i="15"/>
  <c r="T104" i="15"/>
  <c r="R104" i="15"/>
  <c r="P104" i="15"/>
  <c r="BK104" i="15"/>
  <c r="J104" i="15"/>
  <c r="BE104" i="15" s="1"/>
  <c r="BI103" i="15"/>
  <c r="BH103" i="15"/>
  <c r="BG103" i="15"/>
  <c r="BF103" i="15"/>
  <c r="T103" i="15"/>
  <c r="R103" i="15"/>
  <c r="P103" i="15"/>
  <c r="BK103" i="15"/>
  <c r="J103" i="15"/>
  <c r="BE103" i="15"/>
  <c r="BI102" i="15"/>
  <c r="BH102" i="15"/>
  <c r="BG102" i="15"/>
  <c r="BF102" i="15"/>
  <c r="T102" i="15"/>
  <c r="R102" i="15"/>
  <c r="R81" i="15" s="1"/>
  <c r="R80" i="15" s="1"/>
  <c r="R79" i="15" s="1"/>
  <c r="P102" i="15"/>
  <c r="BK102" i="15"/>
  <c r="J102" i="15"/>
  <c r="BE102" i="15" s="1"/>
  <c r="BI101" i="15"/>
  <c r="BH101" i="15"/>
  <c r="BG101" i="15"/>
  <c r="BF101" i="15"/>
  <c r="T101" i="15"/>
  <c r="R101" i="15"/>
  <c r="P101" i="15"/>
  <c r="BK101" i="15"/>
  <c r="J101" i="15"/>
  <c r="BE101" i="15" s="1"/>
  <c r="BI100" i="15"/>
  <c r="BH100" i="15"/>
  <c r="BG100" i="15"/>
  <c r="BF100" i="15"/>
  <c r="T100" i="15"/>
  <c r="R100" i="15"/>
  <c r="P100" i="15"/>
  <c r="BK100" i="15"/>
  <c r="J100" i="15"/>
  <c r="BE100" i="15" s="1"/>
  <c r="BI99" i="15"/>
  <c r="BH99" i="15"/>
  <c r="BG99" i="15"/>
  <c r="BF99" i="15"/>
  <c r="T99" i="15"/>
  <c r="R99" i="15"/>
  <c r="P99" i="15"/>
  <c r="BK99" i="15"/>
  <c r="J99" i="15"/>
  <c r="BE99" i="15"/>
  <c r="BI98" i="15"/>
  <c r="BH98" i="15"/>
  <c r="BG98" i="15"/>
  <c r="BF98" i="15"/>
  <c r="T98" i="15"/>
  <c r="R98" i="15"/>
  <c r="P98" i="15"/>
  <c r="BK98" i="15"/>
  <c r="J98" i="15"/>
  <c r="BE98" i="15" s="1"/>
  <c r="BI97" i="15"/>
  <c r="BH97" i="15"/>
  <c r="BG97" i="15"/>
  <c r="BF97" i="15"/>
  <c r="T97" i="15"/>
  <c r="R97" i="15"/>
  <c r="P97" i="15"/>
  <c r="BK97" i="15"/>
  <c r="J97" i="15"/>
  <c r="BE97" i="15"/>
  <c r="BI96" i="15"/>
  <c r="BH96" i="15"/>
  <c r="BG96" i="15"/>
  <c r="BF96" i="15"/>
  <c r="T96" i="15"/>
  <c r="R96" i="15"/>
  <c r="P96" i="15"/>
  <c r="BK96" i="15"/>
  <c r="J96" i="15"/>
  <c r="BE96" i="15" s="1"/>
  <c r="BI95" i="15"/>
  <c r="BH95" i="15"/>
  <c r="BG95" i="15"/>
  <c r="BF95" i="15"/>
  <c r="T95" i="15"/>
  <c r="R95" i="15"/>
  <c r="P95" i="15"/>
  <c r="BK95" i="15"/>
  <c r="J95" i="15"/>
  <c r="BE95" i="15"/>
  <c r="BI94" i="15"/>
  <c r="BH94" i="15"/>
  <c r="BG94" i="15"/>
  <c r="BF94" i="15"/>
  <c r="T94" i="15"/>
  <c r="R94" i="15"/>
  <c r="P94" i="15"/>
  <c r="BK94" i="15"/>
  <c r="J94" i="15"/>
  <c r="BE94" i="15" s="1"/>
  <c r="BI93" i="15"/>
  <c r="BH93" i="15"/>
  <c r="BG93" i="15"/>
  <c r="BF93" i="15"/>
  <c r="T93" i="15"/>
  <c r="R93" i="15"/>
  <c r="P93" i="15"/>
  <c r="BK93" i="15"/>
  <c r="J93" i="15"/>
  <c r="BE93" i="15" s="1"/>
  <c r="BI92" i="15"/>
  <c r="BH92" i="15"/>
  <c r="BG92" i="15"/>
  <c r="BF92" i="15"/>
  <c r="T92" i="15"/>
  <c r="R92" i="15"/>
  <c r="P92" i="15"/>
  <c r="BK92" i="15"/>
  <c r="J92" i="15"/>
  <c r="BE92" i="15" s="1"/>
  <c r="BI91" i="15"/>
  <c r="BH91" i="15"/>
  <c r="BG91" i="15"/>
  <c r="BF91" i="15"/>
  <c r="T91" i="15"/>
  <c r="R91" i="15"/>
  <c r="P91" i="15"/>
  <c r="BK91" i="15"/>
  <c r="J91" i="15"/>
  <c r="BE91" i="15" s="1"/>
  <c r="BI90" i="15"/>
  <c r="BH90" i="15"/>
  <c r="BG90" i="15"/>
  <c r="BF90" i="15"/>
  <c r="T90" i="15"/>
  <c r="R90" i="15"/>
  <c r="P90" i="15"/>
  <c r="BK90" i="15"/>
  <c r="J90" i="15"/>
  <c r="BE90" i="15" s="1"/>
  <c r="BI89" i="15"/>
  <c r="BH89" i="15"/>
  <c r="BG89" i="15"/>
  <c r="BF89" i="15"/>
  <c r="T89" i="15"/>
  <c r="R89" i="15"/>
  <c r="P89" i="15"/>
  <c r="BK89" i="15"/>
  <c r="J89" i="15"/>
  <c r="BE89" i="15"/>
  <c r="BI88" i="15"/>
  <c r="BH88" i="15"/>
  <c r="BG88" i="15"/>
  <c r="BF88" i="15"/>
  <c r="T88" i="15"/>
  <c r="R88" i="15"/>
  <c r="P88" i="15"/>
  <c r="BK88" i="15"/>
  <c r="J88" i="15"/>
  <c r="BE88" i="15" s="1"/>
  <c r="BI87" i="15"/>
  <c r="BH87" i="15"/>
  <c r="BG87" i="15"/>
  <c r="BF87" i="15"/>
  <c r="T87" i="15"/>
  <c r="R87" i="15"/>
  <c r="P87" i="15"/>
  <c r="BK87" i="15"/>
  <c r="J87" i="15"/>
  <c r="BE87" i="15"/>
  <c r="BI86" i="15"/>
  <c r="BH86" i="15"/>
  <c r="BG86" i="15"/>
  <c r="BF86" i="15"/>
  <c r="T86" i="15"/>
  <c r="R86" i="15"/>
  <c r="P86" i="15"/>
  <c r="BK86" i="15"/>
  <c r="J86" i="15"/>
  <c r="BE86" i="15" s="1"/>
  <c r="BI85" i="15"/>
  <c r="BH85" i="15"/>
  <c r="BG85" i="15"/>
  <c r="BF85" i="15"/>
  <c r="T85" i="15"/>
  <c r="R85" i="15"/>
  <c r="P85" i="15"/>
  <c r="BK85" i="15"/>
  <c r="J85" i="15"/>
  <c r="BE85" i="15" s="1"/>
  <c r="BI84" i="15"/>
  <c r="BH84" i="15"/>
  <c r="BG84" i="15"/>
  <c r="BF84" i="15"/>
  <c r="T84" i="15"/>
  <c r="R84" i="15"/>
  <c r="P84" i="15"/>
  <c r="BK84" i="15"/>
  <c r="J84" i="15"/>
  <c r="BE84" i="15" s="1"/>
  <c r="BI83" i="15"/>
  <c r="BH83" i="15"/>
  <c r="BG83" i="15"/>
  <c r="BF83" i="15"/>
  <c r="T83" i="15"/>
  <c r="R83" i="15"/>
  <c r="P83" i="15"/>
  <c r="BK83" i="15"/>
  <c r="J83" i="15"/>
  <c r="BE83" i="15" s="1"/>
  <c r="BI82" i="15"/>
  <c r="BH82" i="15"/>
  <c r="BG82" i="15"/>
  <c r="BF82" i="15"/>
  <c r="T82" i="15"/>
  <c r="R82" i="15"/>
  <c r="P82" i="15"/>
  <c r="BK82" i="15"/>
  <c r="J82" i="15"/>
  <c r="BE82" i="15" s="1"/>
  <c r="J75" i="15"/>
  <c r="F75" i="15"/>
  <c r="F73" i="15"/>
  <c r="E71" i="15"/>
  <c r="J51" i="15"/>
  <c r="F51" i="15"/>
  <c r="F49" i="15"/>
  <c r="E47" i="15"/>
  <c r="J18" i="15"/>
  <c r="E18" i="15"/>
  <c r="J17" i="15"/>
  <c r="J12" i="15"/>
  <c r="J73" i="15" s="1"/>
  <c r="J49" i="15"/>
  <c r="E7" i="15"/>
  <c r="AY64" i="1"/>
  <c r="AX64" i="1"/>
  <c r="BI337" i="14"/>
  <c r="BH337" i="14"/>
  <c r="BG337" i="14"/>
  <c r="BF337" i="14"/>
  <c r="T337" i="14"/>
  <c r="R337" i="14"/>
  <c r="P337" i="14"/>
  <c r="BK337" i="14"/>
  <c r="J337" i="14"/>
  <c r="BE337" i="14" s="1"/>
  <c r="BI335" i="14"/>
  <c r="BH335" i="14"/>
  <c r="BG335" i="14"/>
  <c r="BF335" i="14"/>
  <c r="T335" i="14"/>
  <c r="R335" i="14"/>
  <c r="P335" i="14"/>
  <c r="BK335" i="14"/>
  <c r="J335" i="14"/>
  <c r="BE335" i="14" s="1"/>
  <c r="BI333" i="14"/>
  <c r="BH333" i="14"/>
  <c r="BG333" i="14"/>
  <c r="BF333" i="14"/>
  <c r="T333" i="14"/>
  <c r="R333" i="14"/>
  <c r="P333" i="14"/>
  <c r="BK333" i="14"/>
  <c r="J333" i="14"/>
  <c r="BE333" i="14" s="1"/>
  <c r="BI332" i="14"/>
  <c r="BH332" i="14"/>
  <c r="BG332" i="14"/>
  <c r="BF332" i="14"/>
  <c r="T332" i="14"/>
  <c r="R332" i="14"/>
  <c r="P332" i="14"/>
  <c r="BK332" i="14"/>
  <c r="J332" i="14"/>
  <c r="BE332" i="14" s="1"/>
  <c r="BI331" i="14"/>
  <c r="BH331" i="14"/>
  <c r="BG331" i="14"/>
  <c r="BF331" i="14"/>
  <c r="T331" i="14"/>
  <c r="R331" i="14"/>
  <c r="P331" i="14"/>
  <c r="BK331" i="14"/>
  <c r="J331" i="14"/>
  <c r="BE331" i="14" s="1"/>
  <c r="BI330" i="14"/>
  <c r="BH330" i="14"/>
  <c r="BG330" i="14"/>
  <c r="BF330" i="14"/>
  <c r="T330" i="14"/>
  <c r="R330" i="14"/>
  <c r="P330" i="14"/>
  <c r="BK330" i="14"/>
  <c r="BK329" i="14" s="1"/>
  <c r="J329" i="14" s="1"/>
  <c r="J69" i="14" s="1"/>
  <c r="J330" i="14"/>
  <c r="BE330" i="14" s="1"/>
  <c r="BI328" i="14"/>
  <c r="BH328" i="14"/>
  <c r="BG328" i="14"/>
  <c r="BF328" i="14"/>
  <c r="T328" i="14"/>
  <c r="R328" i="14"/>
  <c r="P328" i="14"/>
  <c r="P325" i="14" s="1"/>
  <c r="BK328" i="14"/>
  <c r="J328" i="14"/>
  <c r="BE328" i="14" s="1"/>
  <c r="BI327" i="14"/>
  <c r="BH327" i="14"/>
  <c r="BG327" i="14"/>
  <c r="BF327" i="14"/>
  <c r="T327" i="14"/>
  <c r="R327" i="14"/>
  <c r="R325" i="14" s="1"/>
  <c r="P327" i="14"/>
  <c r="BK327" i="14"/>
  <c r="J327" i="14"/>
  <c r="BE327" i="14"/>
  <c r="BI326" i="14"/>
  <c r="BH326" i="14"/>
  <c r="BG326" i="14"/>
  <c r="BF326" i="14"/>
  <c r="T326" i="14"/>
  <c r="T325" i="14" s="1"/>
  <c r="R326" i="14"/>
  <c r="P326" i="14"/>
  <c r="BK326" i="14"/>
  <c r="BK325" i="14"/>
  <c r="J325" i="14" s="1"/>
  <c r="J68" i="14" s="1"/>
  <c r="J326" i="14"/>
  <c r="BE326" i="14" s="1"/>
  <c r="BI324" i="14"/>
  <c r="BH324" i="14"/>
  <c r="BG324" i="14"/>
  <c r="BF324" i="14"/>
  <c r="T324" i="14"/>
  <c r="R324" i="14"/>
  <c r="P324" i="14"/>
  <c r="BK324" i="14"/>
  <c r="J324" i="14"/>
  <c r="BE324" i="14"/>
  <c r="BI323" i="14"/>
  <c r="BH323" i="14"/>
  <c r="BG323" i="14"/>
  <c r="BF323" i="14"/>
  <c r="T323" i="14"/>
  <c r="R323" i="14"/>
  <c r="P323" i="14"/>
  <c r="BK323" i="14"/>
  <c r="J323" i="14"/>
  <c r="BE323" i="14"/>
  <c r="BI322" i="14"/>
  <c r="BH322" i="14"/>
  <c r="BG322" i="14"/>
  <c r="BF322" i="14"/>
  <c r="T322" i="14"/>
  <c r="R322" i="14"/>
  <c r="P322" i="14"/>
  <c r="BK322" i="14"/>
  <c r="J322" i="14"/>
  <c r="BE322" i="14"/>
  <c r="BI320" i="14"/>
  <c r="BH320" i="14"/>
  <c r="BG320" i="14"/>
  <c r="BF320" i="14"/>
  <c r="T320" i="14"/>
  <c r="T317" i="14" s="1"/>
  <c r="R320" i="14"/>
  <c r="P320" i="14"/>
  <c r="BK320" i="14"/>
  <c r="J320" i="14"/>
  <c r="BE320" i="14"/>
  <c r="BI318" i="14"/>
  <c r="BH318" i="14"/>
  <c r="BG318" i="14"/>
  <c r="BF318" i="14"/>
  <c r="T318" i="14"/>
  <c r="R318" i="14"/>
  <c r="P318" i="14"/>
  <c r="P317" i="14" s="1"/>
  <c r="BK318" i="14"/>
  <c r="J318" i="14"/>
  <c r="BE318" i="14" s="1"/>
  <c r="BI316" i="14"/>
  <c r="BH316" i="14"/>
  <c r="BG316" i="14"/>
  <c r="BF316" i="14"/>
  <c r="T316" i="14"/>
  <c r="R316" i="14"/>
  <c r="P316" i="14"/>
  <c r="BK316" i="14"/>
  <c r="J316" i="14"/>
  <c r="BE316" i="14" s="1"/>
  <c r="BI313" i="14"/>
  <c r="BH313" i="14"/>
  <c r="BG313" i="14"/>
  <c r="BF313" i="14"/>
  <c r="T313" i="14"/>
  <c r="R313" i="14"/>
  <c r="P313" i="14"/>
  <c r="BK313" i="14"/>
  <c r="J313" i="14"/>
  <c r="BE313" i="14"/>
  <c r="BI309" i="14"/>
  <c r="BH309" i="14"/>
  <c r="BG309" i="14"/>
  <c r="BF309" i="14"/>
  <c r="T309" i="14"/>
  <c r="R309" i="14"/>
  <c r="P309" i="14"/>
  <c r="BK309" i="14"/>
  <c r="J309" i="14"/>
  <c r="BE309" i="14" s="1"/>
  <c r="BI306" i="14"/>
  <c r="BH306" i="14"/>
  <c r="BG306" i="14"/>
  <c r="BF306" i="14"/>
  <c r="T306" i="14"/>
  <c r="R306" i="14"/>
  <c r="P306" i="14"/>
  <c r="BK306" i="14"/>
  <c r="J306" i="14"/>
  <c r="BE306" i="14"/>
  <c r="BI305" i="14"/>
  <c r="BH305" i="14"/>
  <c r="BG305" i="14"/>
  <c r="BF305" i="14"/>
  <c r="T305" i="14"/>
  <c r="R305" i="14"/>
  <c r="P305" i="14"/>
  <c r="BK305" i="14"/>
  <c r="J305" i="14"/>
  <c r="BE305" i="14" s="1"/>
  <c r="BI304" i="14"/>
  <c r="BH304" i="14"/>
  <c r="BG304" i="14"/>
  <c r="BF304" i="14"/>
  <c r="T304" i="14"/>
  <c r="R304" i="14"/>
  <c r="P304" i="14"/>
  <c r="BK304" i="14"/>
  <c r="J304" i="14"/>
  <c r="BE304" i="14"/>
  <c r="BI303" i="14"/>
  <c r="BH303" i="14"/>
  <c r="BG303" i="14"/>
  <c r="BF303" i="14"/>
  <c r="T303" i="14"/>
  <c r="R303" i="14"/>
  <c r="P303" i="14"/>
  <c r="BK303" i="14"/>
  <c r="J303" i="14"/>
  <c r="BE303" i="14" s="1"/>
  <c r="BI302" i="14"/>
  <c r="BH302" i="14"/>
  <c r="BG302" i="14"/>
  <c r="BF302" i="14"/>
  <c r="T302" i="14"/>
  <c r="T301" i="14"/>
  <c r="R302" i="14"/>
  <c r="P302" i="14"/>
  <c r="BK302" i="14"/>
  <c r="J302" i="14"/>
  <c r="BE302" i="14" s="1"/>
  <c r="BI300" i="14"/>
  <c r="BH300" i="14"/>
  <c r="BG300" i="14"/>
  <c r="BF300" i="14"/>
  <c r="T300" i="14"/>
  <c r="R300" i="14"/>
  <c r="P300" i="14"/>
  <c r="BK300" i="14"/>
  <c r="J300" i="14"/>
  <c r="BE300" i="14"/>
  <c r="BI299" i="14"/>
  <c r="BH299" i="14"/>
  <c r="BG299" i="14"/>
  <c r="BF299" i="14"/>
  <c r="T299" i="14"/>
  <c r="R299" i="14"/>
  <c r="P299" i="14"/>
  <c r="BK299" i="14"/>
  <c r="J299" i="14"/>
  <c r="BE299" i="14" s="1"/>
  <c r="BI298" i="14"/>
  <c r="BH298" i="14"/>
  <c r="BG298" i="14"/>
  <c r="BF298" i="14"/>
  <c r="T298" i="14"/>
  <c r="R298" i="14"/>
  <c r="P298" i="14"/>
  <c r="BK298" i="14"/>
  <c r="J298" i="14"/>
  <c r="BE298" i="14"/>
  <c r="BI297" i="14"/>
  <c r="BH297" i="14"/>
  <c r="BG297" i="14"/>
  <c r="BF297" i="14"/>
  <c r="T297" i="14"/>
  <c r="R297" i="14"/>
  <c r="P297" i="14"/>
  <c r="BK297" i="14"/>
  <c r="J297" i="14"/>
  <c r="BE297" i="14" s="1"/>
  <c r="BI295" i="14"/>
  <c r="BH295" i="14"/>
  <c r="BG295" i="14"/>
  <c r="BF295" i="14"/>
  <c r="T295" i="14"/>
  <c r="R295" i="14"/>
  <c r="P295" i="14"/>
  <c r="BK295" i="14"/>
  <c r="J295" i="14"/>
  <c r="BE295" i="14"/>
  <c r="BI294" i="14"/>
  <c r="BH294" i="14"/>
  <c r="BG294" i="14"/>
  <c r="BF294" i="14"/>
  <c r="T294" i="14"/>
  <c r="R294" i="14"/>
  <c r="P294" i="14"/>
  <c r="BK294" i="14"/>
  <c r="J294" i="14"/>
  <c r="BE294" i="14" s="1"/>
  <c r="BI292" i="14"/>
  <c r="BH292" i="14"/>
  <c r="BG292" i="14"/>
  <c r="BF292" i="14"/>
  <c r="T292" i="14"/>
  <c r="R292" i="14"/>
  <c r="P292" i="14"/>
  <c r="BK292" i="14"/>
  <c r="J292" i="14"/>
  <c r="BE292" i="14"/>
  <c r="BI291" i="14"/>
  <c r="BH291" i="14"/>
  <c r="BG291" i="14"/>
  <c r="BF291" i="14"/>
  <c r="T291" i="14"/>
  <c r="R291" i="14"/>
  <c r="P291" i="14"/>
  <c r="BK291" i="14"/>
  <c r="J291" i="14"/>
  <c r="BE291" i="14" s="1"/>
  <c r="BI289" i="14"/>
  <c r="BH289" i="14"/>
  <c r="BG289" i="14"/>
  <c r="BF289" i="14"/>
  <c r="T289" i="14"/>
  <c r="R289" i="14"/>
  <c r="P289" i="14"/>
  <c r="BK289" i="14"/>
  <c r="J289" i="14"/>
  <c r="BE289" i="14"/>
  <c r="BI288" i="14"/>
  <c r="BH288" i="14"/>
  <c r="BG288" i="14"/>
  <c r="BF288" i="14"/>
  <c r="T288" i="14"/>
  <c r="R288" i="14"/>
  <c r="P288" i="14"/>
  <c r="BK288" i="14"/>
  <c r="J288" i="14"/>
  <c r="BE288" i="14" s="1"/>
  <c r="BI286" i="14"/>
  <c r="BH286" i="14"/>
  <c r="BG286" i="14"/>
  <c r="BF286" i="14"/>
  <c r="T286" i="14"/>
  <c r="R286" i="14"/>
  <c r="P286" i="14"/>
  <c r="BK286" i="14"/>
  <c r="J286" i="14"/>
  <c r="BE286" i="14"/>
  <c r="BI285" i="14"/>
  <c r="BH285" i="14"/>
  <c r="BG285" i="14"/>
  <c r="BF285" i="14"/>
  <c r="T285" i="14"/>
  <c r="R285" i="14"/>
  <c r="P285" i="14"/>
  <c r="BK285" i="14"/>
  <c r="J285" i="14"/>
  <c r="BE285" i="14" s="1"/>
  <c r="BI284" i="14"/>
  <c r="BH284" i="14"/>
  <c r="BG284" i="14"/>
  <c r="BF284" i="14"/>
  <c r="T284" i="14"/>
  <c r="R284" i="14"/>
  <c r="P284" i="14"/>
  <c r="BK284" i="14"/>
  <c r="J284" i="14"/>
  <c r="BE284" i="14"/>
  <c r="BI283" i="14"/>
  <c r="BH283" i="14"/>
  <c r="BG283" i="14"/>
  <c r="BF283" i="14"/>
  <c r="T283" i="14"/>
  <c r="R283" i="14"/>
  <c r="P283" i="14"/>
  <c r="BK283" i="14"/>
  <c r="J283" i="14"/>
  <c r="BE283" i="14" s="1"/>
  <c r="BI282" i="14"/>
  <c r="BH282" i="14"/>
  <c r="BG282" i="14"/>
  <c r="BF282" i="14"/>
  <c r="T282" i="14"/>
  <c r="R282" i="14"/>
  <c r="P282" i="14"/>
  <c r="BK282" i="14"/>
  <c r="J282" i="14"/>
  <c r="BE282" i="14"/>
  <c r="BI281" i="14"/>
  <c r="BH281" i="14"/>
  <c r="BG281" i="14"/>
  <c r="BF281" i="14"/>
  <c r="T281" i="14"/>
  <c r="R281" i="14"/>
  <c r="P281" i="14"/>
  <c r="BK281" i="14"/>
  <c r="J281" i="14"/>
  <c r="BE281" i="14" s="1"/>
  <c r="BI280" i="14"/>
  <c r="BH280" i="14"/>
  <c r="BG280" i="14"/>
  <c r="BF280" i="14"/>
  <c r="T280" i="14"/>
  <c r="R280" i="14"/>
  <c r="P280" i="14"/>
  <c r="BK280" i="14"/>
  <c r="J280" i="14"/>
  <c r="BE280" i="14"/>
  <c r="BI279" i="14"/>
  <c r="BH279" i="14"/>
  <c r="BG279" i="14"/>
  <c r="BF279" i="14"/>
  <c r="T279" i="14"/>
  <c r="R279" i="14"/>
  <c r="P279" i="14"/>
  <c r="BK279" i="14"/>
  <c r="J279" i="14"/>
  <c r="BE279" i="14" s="1"/>
  <c r="BI278" i="14"/>
  <c r="BH278" i="14"/>
  <c r="BG278" i="14"/>
  <c r="BF278" i="14"/>
  <c r="T278" i="14"/>
  <c r="R278" i="14"/>
  <c r="P278" i="14"/>
  <c r="BK278" i="14"/>
  <c r="J278" i="14"/>
  <c r="BE278" i="14"/>
  <c r="BI277" i="14"/>
  <c r="BH277" i="14"/>
  <c r="BG277" i="14"/>
  <c r="BF277" i="14"/>
  <c r="T277" i="14"/>
  <c r="R277" i="14"/>
  <c r="P277" i="14"/>
  <c r="BK277" i="14"/>
  <c r="J277" i="14"/>
  <c r="BE277" i="14" s="1"/>
  <c r="BI276" i="14"/>
  <c r="BH276" i="14"/>
  <c r="BG276" i="14"/>
  <c r="BF276" i="14"/>
  <c r="T276" i="14"/>
  <c r="R276" i="14"/>
  <c r="P276" i="14"/>
  <c r="BK276" i="14"/>
  <c r="J276" i="14"/>
  <c r="BE276" i="14"/>
  <c r="BI275" i="14"/>
  <c r="BH275" i="14"/>
  <c r="BG275" i="14"/>
  <c r="BF275" i="14"/>
  <c r="T275" i="14"/>
  <c r="R275" i="14"/>
  <c r="P275" i="14"/>
  <c r="BK275" i="14"/>
  <c r="J275" i="14"/>
  <c r="BE275" i="14" s="1"/>
  <c r="BI274" i="14"/>
  <c r="BH274" i="14"/>
  <c r="BG274" i="14"/>
  <c r="BF274" i="14"/>
  <c r="T274" i="14"/>
  <c r="R274" i="14"/>
  <c r="P274" i="14"/>
  <c r="BK274" i="14"/>
  <c r="J274" i="14"/>
  <c r="BE274" i="14"/>
  <c r="BI273" i="14"/>
  <c r="BH273" i="14"/>
  <c r="BG273" i="14"/>
  <c r="BF273" i="14"/>
  <c r="T273" i="14"/>
  <c r="R273" i="14"/>
  <c r="P273" i="14"/>
  <c r="BK273" i="14"/>
  <c r="J273" i="14"/>
  <c r="BE273" i="14" s="1"/>
  <c r="BI272" i="14"/>
  <c r="BH272" i="14"/>
  <c r="BG272" i="14"/>
  <c r="BF272" i="14"/>
  <c r="T272" i="14"/>
  <c r="R272" i="14"/>
  <c r="P272" i="14"/>
  <c r="BK272" i="14"/>
  <c r="J272" i="14"/>
  <c r="BE272" i="14"/>
  <c r="BI271" i="14"/>
  <c r="BH271" i="14"/>
  <c r="BG271" i="14"/>
  <c r="BF271" i="14"/>
  <c r="T271" i="14"/>
  <c r="R271" i="14"/>
  <c r="P271" i="14"/>
  <c r="BK271" i="14"/>
  <c r="J271" i="14"/>
  <c r="BE271" i="14" s="1"/>
  <c r="BI270" i="14"/>
  <c r="BH270" i="14"/>
  <c r="BG270" i="14"/>
  <c r="BF270" i="14"/>
  <c r="T270" i="14"/>
  <c r="R270" i="14"/>
  <c r="P270" i="14"/>
  <c r="BK270" i="14"/>
  <c r="J270" i="14"/>
  <c r="BE270" i="14"/>
  <c r="BI269" i="14"/>
  <c r="BH269" i="14"/>
  <c r="BG269" i="14"/>
  <c r="BF269" i="14"/>
  <c r="T269" i="14"/>
  <c r="R269" i="14"/>
  <c r="P269" i="14"/>
  <c r="BK269" i="14"/>
  <c r="J269" i="14"/>
  <c r="BE269" i="14" s="1"/>
  <c r="BI268" i="14"/>
  <c r="BH268" i="14"/>
  <c r="BG268" i="14"/>
  <c r="BF268" i="14"/>
  <c r="T268" i="14"/>
  <c r="R268" i="14"/>
  <c r="P268" i="14"/>
  <c r="BK268" i="14"/>
  <c r="J268" i="14"/>
  <c r="BE268" i="14"/>
  <c r="BI267" i="14"/>
  <c r="BH267" i="14"/>
  <c r="BG267" i="14"/>
  <c r="BF267" i="14"/>
  <c r="T267" i="14"/>
  <c r="R267" i="14"/>
  <c r="P267" i="14"/>
  <c r="BK267" i="14"/>
  <c r="J267" i="14"/>
  <c r="BE267" i="14" s="1"/>
  <c r="BI266" i="14"/>
  <c r="BH266" i="14"/>
  <c r="BG266" i="14"/>
  <c r="BF266" i="14"/>
  <c r="T266" i="14"/>
  <c r="R266" i="14"/>
  <c r="P266" i="14"/>
  <c r="BK266" i="14"/>
  <c r="J266" i="14"/>
  <c r="BE266" i="14"/>
  <c r="BI265" i="14"/>
  <c r="BH265" i="14"/>
  <c r="BG265" i="14"/>
  <c r="BF265" i="14"/>
  <c r="T265" i="14"/>
  <c r="R265" i="14"/>
  <c r="P265" i="14"/>
  <c r="BK265" i="14"/>
  <c r="J265" i="14"/>
  <c r="BE265" i="14" s="1"/>
  <c r="BI264" i="14"/>
  <c r="BH264" i="14"/>
  <c r="BG264" i="14"/>
  <c r="BF264" i="14"/>
  <c r="T264" i="14"/>
  <c r="R264" i="14"/>
  <c r="P264" i="14"/>
  <c r="BK264" i="14"/>
  <c r="J264" i="14"/>
  <c r="BE264" i="14"/>
  <c r="BI263" i="14"/>
  <c r="BH263" i="14"/>
  <c r="BG263" i="14"/>
  <c r="BF263" i="14"/>
  <c r="T263" i="14"/>
  <c r="R263" i="14"/>
  <c r="P263" i="14"/>
  <c r="BK263" i="14"/>
  <c r="J263" i="14"/>
  <c r="BE263" i="14" s="1"/>
  <c r="BI262" i="14"/>
  <c r="BH262" i="14"/>
  <c r="BG262" i="14"/>
  <c r="BF262" i="14"/>
  <c r="T262" i="14"/>
  <c r="R262" i="14"/>
  <c r="P262" i="14"/>
  <c r="BK262" i="14"/>
  <c r="J262" i="14"/>
  <c r="BE262" i="14"/>
  <c r="BI261" i="14"/>
  <c r="BH261" i="14"/>
  <c r="BG261" i="14"/>
  <c r="BF261" i="14"/>
  <c r="T261" i="14"/>
  <c r="R261" i="14"/>
  <c r="P261" i="14"/>
  <c r="BK261" i="14"/>
  <c r="J261" i="14"/>
  <c r="BE261" i="14" s="1"/>
  <c r="BI260" i="14"/>
  <c r="BH260" i="14"/>
  <c r="BG260" i="14"/>
  <c r="BF260" i="14"/>
  <c r="T260" i="14"/>
  <c r="R260" i="14"/>
  <c r="P260" i="14"/>
  <c r="BK260" i="14"/>
  <c r="J260" i="14"/>
  <c r="BE260" i="14"/>
  <c r="BI258" i="14"/>
  <c r="BH258" i="14"/>
  <c r="BG258" i="14"/>
  <c r="BF258" i="14"/>
  <c r="T258" i="14"/>
  <c r="R258" i="14"/>
  <c r="P258" i="14"/>
  <c r="BK258" i="14"/>
  <c r="J258" i="14"/>
  <c r="BE258" i="14" s="1"/>
  <c r="BI256" i="14"/>
  <c r="BH256" i="14"/>
  <c r="BG256" i="14"/>
  <c r="BF256" i="14"/>
  <c r="T256" i="14"/>
  <c r="R256" i="14"/>
  <c r="P256" i="14"/>
  <c r="BK256" i="14"/>
  <c r="J256" i="14"/>
  <c r="BE256" i="14"/>
  <c r="BI255" i="14"/>
  <c r="BH255" i="14"/>
  <c r="BG255" i="14"/>
  <c r="BF255" i="14"/>
  <c r="T255" i="14"/>
  <c r="R255" i="14"/>
  <c r="P255" i="14"/>
  <c r="BK255" i="14"/>
  <c r="J255" i="14"/>
  <c r="BE255" i="14" s="1"/>
  <c r="BI254" i="14"/>
  <c r="BH254" i="14"/>
  <c r="BG254" i="14"/>
  <c r="BF254" i="14"/>
  <c r="T254" i="14"/>
  <c r="R254" i="14"/>
  <c r="P254" i="14"/>
  <c r="BK254" i="14"/>
  <c r="J254" i="14"/>
  <c r="BE254" i="14"/>
  <c r="BI252" i="14"/>
  <c r="BH252" i="14"/>
  <c r="BG252" i="14"/>
  <c r="BF252" i="14"/>
  <c r="T252" i="14"/>
  <c r="R252" i="14"/>
  <c r="P252" i="14"/>
  <c r="BK252" i="14"/>
  <c r="J252" i="14"/>
  <c r="BE252" i="14" s="1"/>
  <c r="BI250" i="14"/>
  <c r="BH250" i="14"/>
  <c r="BG250" i="14"/>
  <c r="BF250" i="14"/>
  <c r="T250" i="14"/>
  <c r="R250" i="14"/>
  <c r="P250" i="14"/>
  <c r="BK250" i="14"/>
  <c r="J250" i="14"/>
  <c r="BE250" i="14"/>
  <c r="BI249" i="14"/>
  <c r="BH249" i="14"/>
  <c r="BG249" i="14"/>
  <c r="BF249" i="14"/>
  <c r="T249" i="14"/>
  <c r="R249" i="14"/>
  <c r="P249" i="14"/>
  <c r="BK249" i="14"/>
  <c r="J249" i="14"/>
  <c r="BE249" i="14" s="1"/>
  <c r="BI247" i="14"/>
  <c r="BH247" i="14"/>
  <c r="BG247" i="14"/>
  <c r="BF247" i="14"/>
  <c r="T247" i="14"/>
  <c r="R247" i="14"/>
  <c r="P247" i="14"/>
  <c r="BK247" i="14"/>
  <c r="J247" i="14"/>
  <c r="BE247" i="14"/>
  <c r="BI246" i="14"/>
  <c r="BH246" i="14"/>
  <c r="BG246" i="14"/>
  <c r="BF246" i="14"/>
  <c r="T246" i="14"/>
  <c r="R246" i="14"/>
  <c r="P246" i="14"/>
  <c r="BK246" i="14"/>
  <c r="J246" i="14"/>
  <c r="BE246" i="14" s="1"/>
  <c r="BI244" i="14"/>
  <c r="BH244" i="14"/>
  <c r="BG244" i="14"/>
  <c r="BF244" i="14"/>
  <c r="T244" i="14"/>
  <c r="R244" i="14"/>
  <c r="P244" i="14"/>
  <c r="BK244" i="14"/>
  <c r="J244" i="14"/>
  <c r="BE244" i="14"/>
  <c r="BI242" i="14"/>
  <c r="BH242" i="14"/>
  <c r="BG242" i="14"/>
  <c r="BF242" i="14"/>
  <c r="T242" i="14"/>
  <c r="R242" i="14"/>
  <c r="P242" i="14"/>
  <c r="BK242" i="14"/>
  <c r="J242" i="14"/>
  <c r="BE242" i="14" s="1"/>
  <c r="BI240" i="14"/>
  <c r="BH240" i="14"/>
  <c r="BG240" i="14"/>
  <c r="BF240" i="14"/>
  <c r="T240" i="14"/>
  <c r="R240" i="14"/>
  <c r="P240" i="14"/>
  <c r="BK240" i="14"/>
  <c r="J240" i="14"/>
  <c r="BE240" i="14"/>
  <c r="BI238" i="14"/>
  <c r="BH238" i="14"/>
  <c r="BG238" i="14"/>
  <c r="BF238" i="14"/>
  <c r="T238" i="14"/>
  <c r="R238" i="14"/>
  <c r="P238" i="14"/>
  <c r="BK238" i="14"/>
  <c r="J238" i="14"/>
  <c r="BE238" i="14" s="1"/>
  <c r="BI236" i="14"/>
  <c r="BH236" i="14"/>
  <c r="BG236" i="14"/>
  <c r="BF236" i="14"/>
  <c r="T236" i="14"/>
  <c r="R236" i="14"/>
  <c r="P236" i="14"/>
  <c r="BK236" i="14"/>
  <c r="J236" i="14"/>
  <c r="BE236" i="14"/>
  <c r="BI234" i="14"/>
  <c r="BH234" i="14"/>
  <c r="BG234" i="14"/>
  <c r="BF234" i="14"/>
  <c r="T234" i="14"/>
  <c r="R234" i="14"/>
  <c r="P234" i="14"/>
  <c r="BK234" i="14"/>
  <c r="J234" i="14"/>
  <c r="BE234" i="14" s="1"/>
  <c r="BI233" i="14"/>
  <c r="BH233" i="14"/>
  <c r="BG233" i="14"/>
  <c r="BF233" i="14"/>
  <c r="T233" i="14"/>
  <c r="R233" i="14"/>
  <c r="P233" i="14"/>
  <c r="BK233" i="14"/>
  <c r="J233" i="14"/>
  <c r="BE233" i="14"/>
  <c r="BI232" i="14"/>
  <c r="BH232" i="14"/>
  <c r="BG232" i="14"/>
  <c r="BF232" i="14"/>
  <c r="T232" i="14"/>
  <c r="R232" i="14"/>
  <c r="P232" i="14"/>
  <c r="BK232" i="14"/>
  <c r="J232" i="14"/>
  <c r="BE232" i="14" s="1"/>
  <c r="BI231" i="14"/>
  <c r="BH231" i="14"/>
  <c r="BG231" i="14"/>
  <c r="BF231" i="14"/>
  <c r="T231" i="14"/>
  <c r="R231" i="14"/>
  <c r="P231" i="14"/>
  <c r="P228" i="14" s="1"/>
  <c r="BK231" i="14"/>
  <c r="J231" i="14"/>
  <c r="BE231" i="14"/>
  <c r="BI230" i="14"/>
  <c r="BH230" i="14"/>
  <c r="BG230" i="14"/>
  <c r="BF230" i="14"/>
  <c r="T230" i="14"/>
  <c r="T228" i="14" s="1"/>
  <c r="R230" i="14"/>
  <c r="P230" i="14"/>
  <c r="BK230" i="14"/>
  <c r="J230" i="14"/>
  <c r="BE230" i="14" s="1"/>
  <c r="BI229" i="14"/>
  <c r="BH229" i="14"/>
  <c r="BG229" i="14"/>
  <c r="BF229" i="14"/>
  <c r="T229" i="14"/>
  <c r="R229" i="14"/>
  <c r="P229" i="14"/>
  <c r="BK229" i="14"/>
  <c r="J229" i="14"/>
  <c r="BE229" i="14" s="1"/>
  <c r="BI227" i="14"/>
  <c r="BH227" i="14"/>
  <c r="BG227" i="14"/>
  <c r="BF227" i="14"/>
  <c r="T227" i="14"/>
  <c r="R227" i="14"/>
  <c r="P227" i="14"/>
  <c r="BK227" i="14"/>
  <c r="J227" i="14"/>
  <c r="BE227" i="14" s="1"/>
  <c r="BI226" i="14"/>
  <c r="BH226" i="14"/>
  <c r="BG226" i="14"/>
  <c r="BF226" i="14"/>
  <c r="T226" i="14"/>
  <c r="R226" i="14"/>
  <c r="P226" i="14"/>
  <c r="BK226" i="14"/>
  <c r="J226" i="14"/>
  <c r="BE226" i="14" s="1"/>
  <c r="BI225" i="14"/>
  <c r="BH225" i="14"/>
  <c r="BG225" i="14"/>
  <c r="BF225" i="14"/>
  <c r="T225" i="14"/>
  <c r="R225" i="14"/>
  <c r="P225" i="14"/>
  <c r="BK225" i="14"/>
  <c r="J225" i="14"/>
  <c r="BE225" i="14"/>
  <c r="BI224" i="14"/>
  <c r="BH224" i="14"/>
  <c r="BG224" i="14"/>
  <c r="BF224" i="14"/>
  <c r="T224" i="14"/>
  <c r="R224" i="14"/>
  <c r="P224" i="14"/>
  <c r="BK224" i="14"/>
  <c r="J224" i="14"/>
  <c r="BE224" i="14" s="1"/>
  <c r="BI223" i="14"/>
  <c r="BH223" i="14"/>
  <c r="BG223" i="14"/>
  <c r="BF223" i="14"/>
  <c r="T223" i="14"/>
  <c r="R223" i="14"/>
  <c r="P223" i="14"/>
  <c r="BK223" i="14"/>
  <c r="J223" i="14"/>
  <c r="BE223" i="14"/>
  <c r="BI222" i="14"/>
  <c r="BH222" i="14"/>
  <c r="BG222" i="14"/>
  <c r="BF222" i="14"/>
  <c r="T222" i="14"/>
  <c r="R222" i="14"/>
  <c r="P222" i="14"/>
  <c r="BK222" i="14"/>
  <c r="J222" i="14"/>
  <c r="BE222" i="14" s="1"/>
  <c r="BI221" i="14"/>
  <c r="BH221" i="14"/>
  <c r="BG221" i="14"/>
  <c r="BF221" i="14"/>
  <c r="T221" i="14"/>
  <c r="R221" i="14"/>
  <c r="P221" i="14"/>
  <c r="BK221" i="14"/>
  <c r="J221" i="14"/>
  <c r="BE221" i="14" s="1"/>
  <c r="BI220" i="14"/>
  <c r="BH220" i="14"/>
  <c r="BG220" i="14"/>
  <c r="BF220" i="14"/>
  <c r="T220" i="14"/>
  <c r="R220" i="14"/>
  <c r="P220" i="14"/>
  <c r="BK220" i="14"/>
  <c r="J220" i="14"/>
  <c r="BE220" i="14" s="1"/>
  <c r="BI219" i="14"/>
  <c r="BH219" i="14"/>
  <c r="BG219" i="14"/>
  <c r="BF219" i="14"/>
  <c r="T219" i="14"/>
  <c r="R219" i="14"/>
  <c r="P219" i="14"/>
  <c r="BK219" i="14"/>
  <c r="J219" i="14"/>
  <c r="BE219" i="14" s="1"/>
  <c r="BI218" i="14"/>
  <c r="BH218" i="14"/>
  <c r="BG218" i="14"/>
  <c r="BF218" i="14"/>
  <c r="T218" i="14"/>
  <c r="R218" i="14"/>
  <c r="P218" i="14"/>
  <c r="BK218" i="14"/>
  <c r="J218" i="14"/>
  <c r="BE218" i="14" s="1"/>
  <c r="BI217" i="14"/>
  <c r="BH217" i="14"/>
  <c r="BG217" i="14"/>
  <c r="BF217" i="14"/>
  <c r="T217" i="14"/>
  <c r="R217" i="14"/>
  <c r="P217" i="14"/>
  <c r="BK217" i="14"/>
  <c r="J217" i="14"/>
  <c r="BE217" i="14"/>
  <c r="BI216" i="14"/>
  <c r="BH216" i="14"/>
  <c r="BG216" i="14"/>
  <c r="BF216" i="14"/>
  <c r="T216" i="14"/>
  <c r="R216" i="14"/>
  <c r="P216" i="14"/>
  <c r="BK216" i="14"/>
  <c r="J216" i="14"/>
  <c r="BE216" i="14" s="1"/>
  <c r="BI213" i="14"/>
  <c r="BH213" i="14"/>
  <c r="BG213" i="14"/>
  <c r="BF213" i="14"/>
  <c r="T213" i="14"/>
  <c r="R213" i="14"/>
  <c r="P213" i="14"/>
  <c r="BK213" i="14"/>
  <c r="J213" i="14"/>
  <c r="BE213" i="14"/>
  <c r="BI210" i="14"/>
  <c r="BH210" i="14"/>
  <c r="BG210" i="14"/>
  <c r="BF210" i="14"/>
  <c r="T210" i="14"/>
  <c r="R210" i="14"/>
  <c r="P210" i="14"/>
  <c r="BK210" i="14"/>
  <c r="J210" i="14"/>
  <c r="BE210" i="14" s="1"/>
  <c r="BI207" i="14"/>
  <c r="BH207" i="14"/>
  <c r="BG207" i="14"/>
  <c r="BF207" i="14"/>
  <c r="T207" i="14"/>
  <c r="R207" i="14"/>
  <c r="P207" i="14"/>
  <c r="BK207" i="14"/>
  <c r="J207" i="14"/>
  <c r="BE207" i="14" s="1"/>
  <c r="BI206" i="14"/>
  <c r="BH206" i="14"/>
  <c r="BG206" i="14"/>
  <c r="BF206" i="14"/>
  <c r="T206" i="14"/>
  <c r="R206" i="14"/>
  <c r="P206" i="14"/>
  <c r="BK206" i="14"/>
  <c r="J206" i="14"/>
  <c r="BE206" i="14" s="1"/>
  <c r="BI205" i="14"/>
  <c r="BH205" i="14"/>
  <c r="BG205" i="14"/>
  <c r="BF205" i="14"/>
  <c r="T205" i="14"/>
  <c r="T200" i="14" s="1"/>
  <c r="R205" i="14"/>
  <c r="P205" i="14"/>
  <c r="BK205" i="14"/>
  <c r="J205" i="14"/>
  <c r="BE205" i="14" s="1"/>
  <c r="BI204" i="14"/>
  <c r="BH204" i="14"/>
  <c r="BG204" i="14"/>
  <c r="BF204" i="14"/>
  <c r="T204" i="14"/>
  <c r="R204" i="14"/>
  <c r="P204" i="14"/>
  <c r="BK204" i="14"/>
  <c r="J204" i="14"/>
  <c r="BE204" i="14" s="1"/>
  <c r="BI203" i="14"/>
  <c r="BH203" i="14"/>
  <c r="BG203" i="14"/>
  <c r="BF203" i="14"/>
  <c r="T203" i="14"/>
  <c r="R203" i="14"/>
  <c r="P203" i="14"/>
  <c r="BK203" i="14"/>
  <c r="J203" i="14"/>
  <c r="BE203" i="14"/>
  <c r="BI202" i="14"/>
  <c r="BH202" i="14"/>
  <c r="BG202" i="14"/>
  <c r="BF202" i="14"/>
  <c r="T202" i="14"/>
  <c r="R202" i="14"/>
  <c r="P202" i="14"/>
  <c r="P200" i="14" s="1"/>
  <c r="BK202" i="14"/>
  <c r="J202" i="14"/>
  <c r="BE202" i="14" s="1"/>
  <c r="BI201" i="14"/>
  <c r="BH201" i="14"/>
  <c r="BG201" i="14"/>
  <c r="BF201" i="14"/>
  <c r="T201" i="14"/>
  <c r="R201" i="14"/>
  <c r="P201" i="14"/>
  <c r="BK201" i="14"/>
  <c r="J201" i="14"/>
  <c r="BE201" i="14" s="1"/>
  <c r="BI199" i="14"/>
  <c r="BH199" i="14"/>
  <c r="BG199" i="14"/>
  <c r="BF199" i="14"/>
  <c r="T199" i="14"/>
  <c r="R199" i="14"/>
  <c r="P199" i="14"/>
  <c r="BK199" i="14"/>
  <c r="J199" i="14"/>
  <c r="BE199" i="14" s="1"/>
  <c r="BI197" i="14"/>
  <c r="BH197" i="14"/>
  <c r="BG197" i="14"/>
  <c r="BF197" i="14"/>
  <c r="T197" i="14"/>
  <c r="R197" i="14"/>
  <c r="P197" i="14"/>
  <c r="BK197" i="14"/>
  <c r="J197" i="14"/>
  <c r="BE197" i="14" s="1"/>
  <c r="BI195" i="14"/>
  <c r="BH195" i="14"/>
  <c r="BG195" i="14"/>
  <c r="BF195" i="14"/>
  <c r="T195" i="14"/>
  <c r="R195" i="14"/>
  <c r="P195" i="14"/>
  <c r="BK195" i="14"/>
  <c r="J195" i="14"/>
  <c r="BE195" i="14" s="1"/>
  <c r="BI193" i="14"/>
  <c r="BH193" i="14"/>
  <c r="BG193" i="14"/>
  <c r="BF193" i="14"/>
  <c r="T193" i="14"/>
  <c r="R193" i="14"/>
  <c r="P193" i="14"/>
  <c r="BK193" i="14"/>
  <c r="J193" i="14"/>
  <c r="BE193" i="14" s="1"/>
  <c r="BI192" i="14"/>
  <c r="BH192" i="14"/>
  <c r="BG192" i="14"/>
  <c r="BF192" i="14"/>
  <c r="T192" i="14"/>
  <c r="R192" i="14"/>
  <c r="P192" i="14"/>
  <c r="BK192" i="14"/>
  <c r="J192" i="14"/>
  <c r="BE192" i="14"/>
  <c r="BI191" i="14"/>
  <c r="BH191" i="14"/>
  <c r="BG191" i="14"/>
  <c r="BF191" i="14"/>
  <c r="T191" i="14"/>
  <c r="R191" i="14"/>
  <c r="P191" i="14"/>
  <c r="BK191" i="14"/>
  <c r="J191" i="14"/>
  <c r="BE191" i="14" s="1"/>
  <c r="BI190" i="14"/>
  <c r="BH190" i="14"/>
  <c r="BG190" i="14"/>
  <c r="BF190" i="14"/>
  <c r="T190" i="14"/>
  <c r="R190" i="14"/>
  <c r="P190" i="14"/>
  <c r="BK190" i="14"/>
  <c r="J190" i="14"/>
  <c r="BE190" i="14"/>
  <c r="BI189" i="14"/>
  <c r="BH189" i="14"/>
  <c r="BG189" i="14"/>
  <c r="BF189" i="14"/>
  <c r="T189" i="14"/>
  <c r="R189" i="14"/>
  <c r="P189" i="14"/>
  <c r="BK189" i="14"/>
  <c r="J189" i="14"/>
  <c r="BE189" i="14" s="1"/>
  <c r="BI188" i="14"/>
  <c r="BH188" i="14"/>
  <c r="BG188" i="14"/>
  <c r="BF188" i="14"/>
  <c r="T188" i="14"/>
  <c r="R188" i="14"/>
  <c r="P188" i="14"/>
  <c r="BK188" i="14"/>
  <c r="J188" i="14"/>
  <c r="BE188" i="14" s="1"/>
  <c r="BI187" i="14"/>
  <c r="BH187" i="14"/>
  <c r="BG187" i="14"/>
  <c r="BF187" i="14"/>
  <c r="T187" i="14"/>
  <c r="R187" i="14"/>
  <c r="P187" i="14"/>
  <c r="BK187" i="14"/>
  <c r="J187" i="14"/>
  <c r="BE187" i="14" s="1"/>
  <c r="BI186" i="14"/>
  <c r="BH186" i="14"/>
  <c r="BG186" i="14"/>
  <c r="BF186" i="14"/>
  <c r="T186" i="14"/>
  <c r="R186" i="14"/>
  <c r="P186" i="14"/>
  <c r="BK186" i="14"/>
  <c r="J186" i="14"/>
  <c r="BE186" i="14" s="1"/>
  <c r="BI185" i="14"/>
  <c r="BH185" i="14"/>
  <c r="BG185" i="14"/>
  <c r="BF185" i="14"/>
  <c r="T185" i="14"/>
  <c r="R185" i="14"/>
  <c r="P185" i="14"/>
  <c r="BK185" i="14"/>
  <c r="J185" i="14"/>
  <c r="BE185" i="14"/>
  <c r="BI184" i="14"/>
  <c r="BH184" i="14"/>
  <c r="BG184" i="14"/>
  <c r="BF184" i="14"/>
  <c r="T184" i="14"/>
  <c r="R184" i="14"/>
  <c r="P184" i="14"/>
  <c r="BK184" i="14"/>
  <c r="J184" i="14"/>
  <c r="BE184" i="14" s="1"/>
  <c r="BI183" i="14"/>
  <c r="BH183" i="14"/>
  <c r="BG183" i="14"/>
  <c r="BF183" i="14"/>
  <c r="T183" i="14"/>
  <c r="R183" i="14"/>
  <c r="P183" i="14"/>
  <c r="BK183" i="14"/>
  <c r="J183" i="14"/>
  <c r="BE183" i="14"/>
  <c r="BI182" i="14"/>
  <c r="BH182" i="14"/>
  <c r="BG182" i="14"/>
  <c r="BF182" i="14"/>
  <c r="T182" i="14"/>
  <c r="R182" i="14"/>
  <c r="P182" i="14"/>
  <c r="BK182" i="14"/>
  <c r="J182" i="14"/>
  <c r="BE182" i="14" s="1"/>
  <c r="BI181" i="14"/>
  <c r="BH181" i="14"/>
  <c r="BG181" i="14"/>
  <c r="BF181" i="14"/>
  <c r="T181" i="14"/>
  <c r="R181" i="14"/>
  <c r="P181" i="14"/>
  <c r="BK181" i="14"/>
  <c r="J181" i="14"/>
  <c r="BE181" i="14"/>
  <c r="BI180" i="14"/>
  <c r="BH180" i="14"/>
  <c r="BG180" i="14"/>
  <c r="BF180" i="14"/>
  <c r="T180" i="14"/>
  <c r="R180" i="14"/>
  <c r="P180" i="14"/>
  <c r="BK180" i="14"/>
  <c r="J180" i="14"/>
  <c r="BE180" i="14" s="1"/>
  <c r="BI178" i="14"/>
  <c r="BH178" i="14"/>
  <c r="BG178" i="14"/>
  <c r="BF178" i="14"/>
  <c r="T178" i="14"/>
  <c r="R178" i="14"/>
  <c r="P178" i="14"/>
  <c r="BK178" i="14"/>
  <c r="J178" i="14"/>
  <c r="BE178" i="14"/>
  <c r="BI176" i="14"/>
  <c r="BH176" i="14"/>
  <c r="BG176" i="14"/>
  <c r="BF176" i="14"/>
  <c r="T176" i="14"/>
  <c r="R176" i="14"/>
  <c r="P176" i="14"/>
  <c r="BK176" i="14"/>
  <c r="J176" i="14"/>
  <c r="BE176" i="14" s="1"/>
  <c r="BI175" i="14"/>
  <c r="BH175" i="14"/>
  <c r="BG175" i="14"/>
  <c r="BF175" i="14"/>
  <c r="T175" i="14"/>
  <c r="R175" i="14"/>
  <c r="P175" i="14"/>
  <c r="BK175" i="14"/>
  <c r="J175" i="14"/>
  <c r="BE175" i="14"/>
  <c r="BI174" i="14"/>
  <c r="BH174" i="14"/>
  <c r="BG174" i="14"/>
  <c r="BF174" i="14"/>
  <c r="T174" i="14"/>
  <c r="R174" i="14"/>
  <c r="P174" i="14"/>
  <c r="BK174" i="14"/>
  <c r="J174" i="14"/>
  <c r="BE174" i="14" s="1"/>
  <c r="BI172" i="14"/>
  <c r="BH172" i="14"/>
  <c r="BG172" i="14"/>
  <c r="BF172" i="14"/>
  <c r="T172" i="14"/>
  <c r="R172" i="14"/>
  <c r="P172" i="14"/>
  <c r="BK172" i="14"/>
  <c r="J172" i="14"/>
  <c r="BE172" i="14"/>
  <c r="BI171" i="14"/>
  <c r="BH171" i="14"/>
  <c r="BG171" i="14"/>
  <c r="BF171" i="14"/>
  <c r="T171" i="14"/>
  <c r="R171" i="14"/>
  <c r="P171" i="14"/>
  <c r="BK171" i="14"/>
  <c r="J171" i="14"/>
  <c r="BE171" i="14" s="1"/>
  <c r="BI170" i="14"/>
  <c r="BH170" i="14"/>
  <c r="BG170" i="14"/>
  <c r="BF170" i="14"/>
  <c r="T170" i="14"/>
  <c r="R170" i="14"/>
  <c r="P170" i="14"/>
  <c r="BK170" i="14"/>
  <c r="J170" i="14"/>
  <c r="BE170" i="14"/>
  <c r="BI169" i="14"/>
  <c r="BH169" i="14"/>
  <c r="BG169" i="14"/>
  <c r="BF169" i="14"/>
  <c r="T169" i="14"/>
  <c r="R169" i="14"/>
  <c r="P169" i="14"/>
  <c r="BK169" i="14"/>
  <c r="J169" i="14"/>
  <c r="BE169" i="14" s="1"/>
  <c r="BI168" i="14"/>
  <c r="BH168" i="14"/>
  <c r="BG168" i="14"/>
  <c r="BF168" i="14"/>
  <c r="T168" i="14"/>
  <c r="R168" i="14"/>
  <c r="P168" i="14"/>
  <c r="BK168" i="14"/>
  <c r="J168" i="14"/>
  <c r="BE168" i="14"/>
  <c r="BI167" i="14"/>
  <c r="BH167" i="14"/>
  <c r="BG167" i="14"/>
  <c r="BF167" i="14"/>
  <c r="T167" i="14"/>
  <c r="R167" i="14"/>
  <c r="P167" i="14"/>
  <c r="BK167" i="14"/>
  <c r="J167" i="14"/>
  <c r="BE167" i="14" s="1"/>
  <c r="BI166" i="14"/>
  <c r="BH166" i="14"/>
  <c r="BG166" i="14"/>
  <c r="BF166" i="14"/>
  <c r="T166" i="14"/>
  <c r="R166" i="14"/>
  <c r="P166" i="14"/>
  <c r="BK166" i="14"/>
  <c r="J166" i="14"/>
  <c r="BE166" i="14"/>
  <c r="BI165" i="14"/>
  <c r="BH165" i="14"/>
  <c r="BG165" i="14"/>
  <c r="BF165" i="14"/>
  <c r="T165" i="14"/>
  <c r="R165" i="14"/>
  <c r="P165" i="14"/>
  <c r="BK165" i="14"/>
  <c r="J165" i="14"/>
  <c r="BE165" i="14" s="1"/>
  <c r="BI164" i="14"/>
  <c r="BH164" i="14"/>
  <c r="BG164" i="14"/>
  <c r="BF164" i="14"/>
  <c r="T164" i="14"/>
  <c r="R164" i="14"/>
  <c r="P164" i="14"/>
  <c r="P161" i="14" s="1"/>
  <c r="BK164" i="14"/>
  <c r="J164" i="14"/>
  <c r="BE164" i="14"/>
  <c r="BI162" i="14"/>
  <c r="BH162" i="14"/>
  <c r="BG162" i="14"/>
  <c r="BF162" i="14"/>
  <c r="T162" i="14"/>
  <c r="T161" i="14" s="1"/>
  <c r="R162" i="14"/>
  <c r="P162" i="14"/>
  <c r="BK162" i="14"/>
  <c r="J162" i="14"/>
  <c r="BE162" i="14" s="1"/>
  <c r="BI160" i="14"/>
  <c r="BH160" i="14"/>
  <c r="BG160" i="14"/>
  <c r="BF160" i="14"/>
  <c r="T160" i="14"/>
  <c r="R160" i="14"/>
  <c r="P160" i="14"/>
  <c r="BK160" i="14"/>
  <c r="J160" i="14"/>
  <c r="BE160" i="14" s="1"/>
  <c r="BI158" i="14"/>
  <c r="BH158" i="14"/>
  <c r="BG158" i="14"/>
  <c r="BF158" i="14"/>
  <c r="T158" i="14"/>
  <c r="R158" i="14"/>
  <c r="P158" i="14"/>
  <c r="BK158" i="14"/>
  <c r="J158" i="14"/>
  <c r="BE158" i="14"/>
  <c r="BI156" i="14"/>
  <c r="BH156" i="14"/>
  <c r="BG156" i="14"/>
  <c r="BF156" i="14"/>
  <c r="T156" i="14"/>
  <c r="R156" i="14"/>
  <c r="P156" i="14"/>
  <c r="BK156" i="14"/>
  <c r="J156" i="14"/>
  <c r="BE156" i="14" s="1"/>
  <c r="BI154" i="14"/>
  <c r="BH154" i="14"/>
  <c r="BG154" i="14"/>
  <c r="BF154" i="14"/>
  <c r="T154" i="14"/>
  <c r="R154" i="14"/>
  <c r="P154" i="14"/>
  <c r="BK154" i="14"/>
  <c r="J154" i="14"/>
  <c r="BE154" i="14"/>
  <c r="BI152" i="14"/>
  <c r="BH152" i="14"/>
  <c r="BG152" i="14"/>
  <c r="BF152" i="14"/>
  <c r="T152" i="14"/>
  <c r="R152" i="14"/>
  <c r="P152" i="14"/>
  <c r="BK152" i="14"/>
  <c r="J152" i="14"/>
  <c r="BE152" i="14" s="1"/>
  <c r="BI150" i="14"/>
  <c r="BH150" i="14"/>
  <c r="BG150" i="14"/>
  <c r="BF150" i="14"/>
  <c r="T150" i="14"/>
  <c r="R150" i="14"/>
  <c r="P150" i="14"/>
  <c r="BK150" i="14"/>
  <c r="J150" i="14"/>
  <c r="BE150" i="14"/>
  <c r="BI148" i="14"/>
  <c r="BH148" i="14"/>
  <c r="BG148" i="14"/>
  <c r="BF148" i="14"/>
  <c r="T148" i="14"/>
  <c r="R148" i="14"/>
  <c r="P148" i="14"/>
  <c r="BK148" i="14"/>
  <c r="J148" i="14"/>
  <c r="BE148" i="14" s="1"/>
  <c r="BI147" i="14"/>
  <c r="BH147" i="14"/>
  <c r="BG147" i="14"/>
  <c r="BF147" i="14"/>
  <c r="T147" i="14"/>
  <c r="R147" i="14"/>
  <c r="P147" i="14"/>
  <c r="BK147" i="14"/>
  <c r="J147" i="14"/>
  <c r="BE147" i="14"/>
  <c r="BI146" i="14"/>
  <c r="BH146" i="14"/>
  <c r="BG146" i="14"/>
  <c r="BF146" i="14"/>
  <c r="T146" i="14"/>
  <c r="R146" i="14"/>
  <c r="P146" i="14"/>
  <c r="BK146" i="14"/>
  <c r="J146" i="14"/>
  <c r="BE146" i="14" s="1"/>
  <c r="BI144" i="14"/>
  <c r="BH144" i="14"/>
  <c r="BG144" i="14"/>
  <c r="BF144" i="14"/>
  <c r="T144" i="14"/>
  <c r="R144" i="14"/>
  <c r="P144" i="14"/>
  <c r="BK144" i="14"/>
  <c r="J144" i="14"/>
  <c r="BE144" i="14"/>
  <c r="BI142" i="14"/>
  <c r="BH142" i="14"/>
  <c r="BG142" i="14"/>
  <c r="BF142" i="14"/>
  <c r="T142" i="14"/>
  <c r="R142" i="14"/>
  <c r="P142" i="14"/>
  <c r="BK142" i="14"/>
  <c r="J142" i="14"/>
  <c r="BE142" i="14" s="1"/>
  <c r="BI140" i="14"/>
  <c r="BH140" i="14"/>
  <c r="BG140" i="14"/>
  <c r="BF140" i="14"/>
  <c r="T140" i="14"/>
  <c r="R140" i="14"/>
  <c r="P140" i="14"/>
  <c r="P137" i="14" s="1"/>
  <c r="BK140" i="14"/>
  <c r="J140" i="14"/>
  <c r="BE140" i="14"/>
  <c r="BI139" i="14"/>
  <c r="BH139" i="14"/>
  <c r="BG139" i="14"/>
  <c r="BF139" i="14"/>
  <c r="T139" i="14"/>
  <c r="T137" i="14" s="1"/>
  <c r="R139" i="14"/>
  <c r="P139" i="14"/>
  <c r="BK139" i="14"/>
  <c r="J139" i="14"/>
  <c r="BE139" i="14" s="1"/>
  <c r="BI138" i="14"/>
  <c r="BH138" i="14"/>
  <c r="BG138" i="14"/>
  <c r="BF138" i="14"/>
  <c r="T138" i="14"/>
  <c r="R138" i="14"/>
  <c r="R137" i="14" s="1"/>
  <c r="P138" i="14"/>
  <c r="BK138" i="14"/>
  <c r="J138" i="14"/>
  <c r="BE138" i="14" s="1"/>
  <c r="BI136" i="14"/>
  <c r="BH136" i="14"/>
  <c r="BG136" i="14"/>
  <c r="BF136" i="14"/>
  <c r="T136" i="14"/>
  <c r="R136" i="14"/>
  <c r="P136" i="14"/>
  <c r="BK136" i="14"/>
  <c r="J136" i="14"/>
  <c r="BE136" i="14" s="1"/>
  <c r="BI135" i="14"/>
  <c r="BH135" i="14"/>
  <c r="BG135" i="14"/>
  <c r="BF135" i="14"/>
  <c r="T135" i="14"/>
  <c r="R135" i="14"/>
  <c r="R134" i="14" s="1"/>
  <c r="P135" i="14"/>
  <c r="P134" i="14" s="1"/>
  <c r="BK135" i="14"/>
  <c r="BK134" i="14"/>
  <c r="J134" i="14" s="1"/>
  <c r="J61" i="14" s="1"/>
  <c r="J135" i="14"/>
  <c r="BE135" i="14" s="1"/>
  <c r="BI133" i="14"/>
  <c r="BH133" i="14"/>
  <c r="BG133" i="14"/>
  <c r="BF133" i="14"/>
  <c r="T133" i="14"/>
  <c r="R133" i="14"/>
  <c r="P133" i="14"/>
  <c r="BK133" i="14"/>
  <c r="J133" i="14"/>
  <c r="BE133" i="14"/>
  <c r="BI131" i="14"/>
  <c r="BH131" i="14"/>
  <c r="BG131" i="14"/>
  <c r="BF131" i="14"/>
  <c r="T131" i="14"/>
  <c r="R131" i="14"/>
  <c r="P131" i="14"/>
  <c r="BK131" i="14"/>
  <c r="J131" i="14"/>
  <c r="BE131" i="14" s="1"/>
  <c r="BI129" i="14"/>
  <c r="BH129" i="14"/>
  <c r="BG129" i="14"/>
  <c r="BF129" i="14"/>
  <c r="T129" i="14"/>
  <c r="R129" i="14"/>
  <c r="P129" i="14"/>
  <c r="BK129" i="14"/>
  <c r="J129" i="14"/>
  <c r="BE129" i="14"/>
  <c r="BI127" i="14"/>
  <c r="BH127" i="14"/>
  <c r="BG127" i="14"/>
  <c r="BF127" i="14"/>
  <c r="T127" i="14"/>
  <c r="R127" i="14"/>
  <c r="P127" i="14"/>
  <c r="BK127" i="14"/>
  <c r="J127" i="14"/>
  <c r="BE127" i="14" s="1"/>
  <c r="BI125" i="14"/>
  <c r="BH125" i="14"/>
  <c r="BG125" i="14"/>
  <c r="BF125" i="14"/>
  <c r="T125" i="14"/>
  <c r="R125" i="14"/>
  <c r="P125" i="14"/>
  <c r="BK125" i="14"/>
  <c r="J125" i="14"/>
  <c r="BE125" i="14"/>
  <c r="BI123" i="14"/>
  <c r="BH123" i="14"/>
  <c r="BG123" i="14"/>
  <c r="BF123" i="14"/>
  <c r="T123" i="14"/>
  <c r="R123" i="14"/>
  <c r="P123" i="14"/>
  <c r="BK123" i="14"/>
  <c r="J123" i="14"/>
  <c r="BE123" i="14" s="1"/>
  <c r="BI121" i="14"/>
  <c r="BH121" i="14"/>
  <c r="BG121" i="14"/>
  <c r="BF121" i="14"/>
  <c r="T121" i="14"/>
  <c r="R121" i="14"/>
  <c r="P121" i="14"/>
  <c r="BK121" i="14"/>
  <c r="J121" i="14"/>
  <c r="BE121" i="14"/>
  <c r="BI119" i="14"/>
  <c r="BH119" i="14"/>
  <c r="BG119" i="14"/>
  <c r="BF119" i="14"/>
  <c r="T119" i="14"/>
  <c r="R119" i="14"/>
  <c r="P119" i="14"/>
  <c r="BK119" i="14"/>
  <c r="J119" i="14"/>
  <c r="BE119" i="14" s="1"/>
  <c r="BI117" i="14"/>
  <c r="BH117" i="14"/>
  <c r="BG117" i="14"/>
  <c r="BF117" i="14"/>
  <c r="T117" i="14"/>
  <c r="R117" i="14"/>
  <c r="P117" i="14"/>
  <c r="BK117" i="14"/>
  <c r="J117" i="14"/>
  <c r="BE117" i="14"/>
  <c r="BI115" i="14"/>
  <c r="BH115" i="14"/>
  <c r="BG115" i="14"/>
  <c r="BF115" i="14"/>
  <c r="T115" i="14"/>
  <c r="R115" i="14"/>
  <c r="P115" i="14"/>
  <c r="BK115" i="14"/>
  <c r="J115" i="14"/>
  <c r="BE115" i="14" s="1"/>
  <c r="BI113" i="14"/>
  <c r="BH113" i="14"/>
  <c r="BG113" i="14"/>
  <c r="BF113" i="14"/>
  <c r="T113" i="14"/>
  <c r="R113" i="14"/>
  <c r="P113" i="14"/>
  <c r="BK113" i="14"/>
  <c r="J113" i="14"/>
  <c r="BE113" i="14"/>
  <c r="BI111" i="14"/>
  <c r="BH111" i="14"/>
  <c r="BG111" i="14"/>
  <c r="BF111" i="14"/>
  <c r="T111" i="14"/>
  <c r="R111" i="14"/>
  <c r="P111" i="14"/>
  <c r="BK111" i="14"/>
  <c r="J111" i="14"/>
  <c r="BE111" i="14" s="1"/>
  <c r="BI109" i="14"/>
  <c r="BH109" i="14"/>
  <c r="BG109" i="14"/>
  <c r="BF109" i="14"/>
  <c r="T109" i="14"/>
  <c r="R109" i="14"/>
  <c r="P109" i="14"/>
  <c r="BK109" i="14"/>
  <c r="J109" i="14"/>
  <c r="BE109" i="14"/>
  <c r="BI107" i="14"/>
  <c r="BH107" i="14"/>
  <c r="BG107" i="14"/>
  <c r="BF107" i="14"/>
  <c r="T107" i="14"/>
  <c r="R107" i="14"/>
  <c r="P107" i="14"/>
  <c r="BK107" i="14"/>
  <c r="J107" i="14"/>
  <c r="BE107" i="14" s="1"/>
  <c r="BI105" i="14"/>
  <c r="BH105" i="14"/>
  <c r="BG105" i="14"/>
  <c r="BF105" i="14"/>
  <c r="T105" i="14"/>
  <c r="R105" i="14"/>
  <c r="P105" i="14"/>
  <c r="BK105" i="14"/>
  <c r="J105" i="14"/>
  <c r="BE105" i="14"/>
  <c r="BI103" i="14"/>
  <c r="BH103" i="14"/>
  <c r="BG103" i="14"/>
  <c r="BF103" i="14"/>
  <c r="T103" i="14"/>
  <c r="R103" i="14"/>
  <c r="P103" i="14"/>
  <c r="BK103" i="14"/>
  <c r="J103" i="14"/>
  <c r="BE103" i="14" s="1"/>
  <c r="BI101" i="14"/>
  <c r="BH101" i="14"/>
  <c r="BG101" i="14"/>
  <c r="BF101" i="14"/>
  <c r="T101" i="14"/>
  <c r="R101" i="14"/>
  <c r="P101" i="14"/>
  <c r="BK101" i="14"/>
  <c r="J101" i="14"/>
  <c r="BE101" i="14"/>
  <c r="BI100" i="14"/>
  <c r="BH100" i="14"/>
  <c r="BG100" i="14"/>
  <c r="BF100" i="14"/>
  <c r="T100" i="14"/>
  <c r="T99" i="14" s="1"/>
  <c r="R100" i="14"/>
  <c r="P100" i="14"/>
  <c r="BK100" i="14"/>
  <c r="J100" i="14"/>
  <c r="BE100" i="14"/>
  <c r="BI97" i="14"/>
  <c r="BH97" i="14"/>
  <c r="BG97" i="14"/>
  <c r="BF97" i="14"/>
  <c r="T97" i="14"/>
  <c r="R97" i="14"/>
  <c r="P97" i="14"/>
  <c r="BK97" i="14"/>
  <c r="J97" i="14"/>
  <c r="BE97" i="14" s="1"/>
  <c r="BI94" i="14"/>
  <c r="BH94" i="14"/>
  <c r="BG94" i="14"/>
  <c r="BF94" i="14"/>
  <c r="T94" i="14"/>
  <c r="R94" i="14"/>
  <c r="P94" i="14"/>
  <c r="BK94" i="14"/>
  <c r="J94" i="14"/>
  <c r="BE94" i="14"/>
  <c r="BI93" i="14"/>
  <c r="BH93" i="14"/>
  <c r="BG93" i="14"/>
  <c r="BF93" i="14"/>
  <c r="T93" i="14"/>
  <c r="R93" i="14"/>
  <c r="P93" i="14"/>
  <c r="BK93" i="14"/>
  <c r="J93" i="14"/>
  <c r="BE93" i="14" s="1"/>
  <c r="BI92" i="14"/>
  <c r="BH92" i="14"/>
  <c r="BG92" i="14"/>
  <c r="BF92" i="14"/>
  <c r="T92" i="14"/>
  <c r="T91" i="14"/>
  <c r="T90" i="14" s="1"/>
  <c r="R92" i="14"/>
  <c r="P92" i="14"/>
  <c r="P91" i="14" s="1"/>
  <c r="P90" i="14" s="1"/>
  <c r="BK92" i="14"/>
  <c r="J92" i="14"/>
  <c r="BE92" i="14" s="1"/>
  <c r="J85" i="14"/>
  <c r="F85" i="14"/>
  <c r="F83" i="14"/>
  <c r="E81" i="14"/>
  <c r="J51" i="14"/>
  <c r="F51" i="14"/>
  <c r="F49" i="14"/>
  <c r="E47" i="14"/>
  <c r="J18" i="14"/>
  <c r="E18" i="14"/>
  <c r="J17" i="14"/>
  <c r="J12" i="14"/>
  <c r="E7" i="14"/>
  <c r="E45" i="14" s="1"/>
  <c r="E79" i="14"/>
  <c r="AY63" i="1"/>
  <c r="AX63" i="1"/>
  <c r="BI195" i="13"/>
  <c r="BH195" i="13"/>
  <c r="BG195" i="13"/>
  <c r="BF195" i="13"/>
  <c r="T195" i="13"/>
  <c r="R195" i="13"/>
  <c r="P195" i="13"/>
  <c r="BK195" i="13"/>
  <c r="J195" i="13"/>
  <c r="BE195" i="13" s="1"/>
  <c r="BI194" i="13"/>
  <c r="BH194" i="13"/>
  <c r="BG194" i="13"/>
  <c r="BF194" i="13"/>
  <c r="T194" i="13"/>
  <c r="R194" i="13"/>
  <c r="P194" i="13"/>
  <c r="BK194" i="13"/>
  <c r="J194" i="13"/>
  <c r="BE194" i="13" s="1"/>
  <c r="BI193" i="13"/>
  <c r="BH193" i="13"/>
  <c r="BG193" i="13"/>
  <c r="BF193" i="13"/>
  <c r="T193" i="13"/>
  <c r="R193" i="13"/>
  <c r="P193" i="13"/>
  <c r="BK193" i="13"/>
  <c r="J193" i="13"/>
  <c r="BE193" i="13" s="1"/>
  <c r="BI192" i="13"/>
  <c r="BH192" i="13"/>
  <c r="BG192" i="13"/>
  <c r="BF192" i="13"/>
  <c r="T192" i="13"/>
  <c r="R192" i="13"/>
  <c r="P192" i="13"/>
  <c r="BK192" i="13"/>
  <c r="J192" i="13"/>
  <c r="BE192" i="13" s="1"/>
  <c r="BI191" i="13"/>
  <c r="BH191" i="13"/>
  <c r="BG191" i="13"/>
  <c r="BF191" i="13"/>
  <c r="T191" i="13"/>
  <c r="R191" i="13"/>
  <c r="P191" i="13"/>
  <c r="BK191" i="13"/>
  <c r="J191" i="13"/>
  <c r="BE191" i="13" s="1"/>
  <c r="BI190" i="13"/>
  <c r="BH190" i="13"/>
  <c r="BG190" i="13"/>
  <c r="BF190" i="13"/>
  <c r="T190" i="13"/>
  <c r="R190" i="13"/>
  <c r="P190" i="13"/>
  <c r="BK190" i="13"/>
  <c r="J190" i="13"/>
  <c r="BE190" i="13" s="1"/>
  <c r="BI188" i="13"/>
  <c r="BH188" i="13"/>
  <c r="BG188" i="13"/>
  <c r="BF188" i="13"/>
  <c r="T188" i="13"/>
  <c r="R188" i="13"/>
  <c r="P188" i="13"/>
  <c r="BK188" i="13"/>
  <c r="J188" i="13"/>
  <c r="BE188" i="13" s="1"/>
  <c r="BI187" i="13"/>
  <c r="BH187" i="13"/>
  <c r="BG187" i="13"/>
  <c r="BF187" i="13"/>
  <c r="T187" i="13"/>
  <c r="R187" i="13"/>
  <c r="P187" i="13"/>
  <c r="BK187" i="13"/>
  <c r="J187" i="13"/>
  <c r="BE187" i="13" s="1"/>
  <c r="BI186" i="13"/>
  <c r="BH186" i="13"/>
  <c r="BG186" i="13"/>
  <c r="BF186" i="13"/>
  <c r="T186" i="13"/>
  <c r="R186" i="13"/>
  <c r="P186" i="13"/>
  <c r="BK186" i="13"/>
  <c r="J186" i="13"/>
  <c r="BE186" i="13" s="1"/>
  <c r="BI184" i="13"/>
  <c r="BH184" i="13"/>
  <c r="BG184" i="13"/>
  <c r="BF184" i="13"/>
  <c r="T184" i="13"/>
  <c r="R184" i="13"/>
  <c r="P184" i="13"/>
  <c r="BK184" i="13"/>
  <c r="J184" i="13"/>
  <c r="BE184" i="13" s="1"/>
  <c r="BI183" i="13"/>
  <c r="BH183" i="13"/>
  <c r="BG183" i="13"/>
  <c r="BF183" i="13"/>
  <c r="T183" i="13"/>
  <c r="R183" i="13"/>
  <c r="R182" i="13" s="1"/>
  <c r="P183" i="13"/>
  <c r="BK183" i="13"/>
  <c r="J183" i="13"/>
  <c r="BE183" i="13"/>
  <c r="BI181" i="13"/>
  <c r="BH181" i="13"/>
  <c r="BG181" i="13"/>
  <c r="BF181" i="13"/>
  <c r="T181" i="13"/>
  <c r="R181" i="13"/>
  <c r="P181" i="13"/>
  <c r="BK181" i="13"/>
  <c r="J181" i="13"/>
  <c r="BE181" i="13" s="1"/>
  <c r="BI180" i="13"/>
  <c r="BH180" i="13"/>
  <c r="BG180" i="13"/>
  <c r="BF180" i="13"/>
  <c r="T180" i="13"/>
  <c r="R180" i="13"/>
  <c r="P180" i="13"/>
  <c r="BK180" i="13"/>
  <c r="J180" i="13"/>
  <c r="BE180" i="13" s="1"/>
  <c r="BI179" i="13"/>
  <c r="BH179" i="13"/>
  <c r="BG179" i="13"/>
  <c r="BF179" i="13"/>
  <c r="T179" i="13"/>
  <c r="R179" i="13"/>
  <c r="P179" i="13"/>
  <c r="BK179" i="13"/>
  <c r="J179" i="13"/>
  <c r="BE179" i="13" s="1"/>
  <c r="BI178" i="13"/>
  <c r="BH178" i="13"/>
  <c r="BG178" i="13"/>
  <c r="BF178" i="13"/>
  <c r="T178" i="13"/>
  <c r="R178" i="13"/>
  <c r="P178" i="13"/>
  <c r="BK178" i="13"/>
  <c r="J178" i="13"/>
  <c r="BE178" i="13" s="1"/>
  <c r="BI177" i="13"/>
  <c r="BH177" i="13"/>
  <c r="BG177" i="13"/>
  <c r="BF177" i="13"/>
  <c r="T177" i="13"/>
  <c r="R177" i="13"/>
  <c r="P177" i="13"/>
  <c r="BK177" i="13"/>
  <c r="J177" i="13"/>
  <c r="BE177" i="13" s="1"/>
  <c r="BI176" i="13"/>
  <c r="BH176" i="13"/>
  <c r="BG176" i="13"/>
  <c r="BF176" i="13"/>
  <c r="T176" i="13"/>
  <c r="R176" i="13"/>
  <c r="P176" i="13"/>
  <c r="BK176" i="13"/>
  <c r="J176" i="13"/>
  <c r="BE176" i="13" s="1"/>
  <c r="BI175" i="13"/>
  <c r="BH175" i="13"/>
  <c r="BG175" i="13"/>
  <c r="BF175" i="13"/>
  <c r="T175" i="13"/>
  <c r="R175" i="13"/>
  <c r="P175" i="13"/>
  <c r="BK175" i="13"/>
  <c r="J175" i="13"/>
  <c r="BE175" i="13" s="1"/>
  <c r="BI174" i="13"/>
  <c r="BH174" i="13"/>
  <c r="BG174" i="13"/>
  <c r="BF174" i="13"/>
  <c r="T174" i="13"/>
  <c r="R174" i="13"/>
  <c r="P174" i="13"/>
  <c r="BK174" i="13"/>
  <c r="J174" i="13"/>
  <c r="BE174" i="13" s="1"/>
  <c r="BI173" i="13"/>
  <c r="BH173" i="13"/>
  <c r="BG173" i="13"/>
  <c r="BF173" i="13"/>
  <c r="T173" i="13"/>
  <c r="R173" i="13"/>
  <c r="P173" i="13"/>
  <c r="BK173" i="13"/>
  <c r="J173" i="13"/>
  <c r="BE173" i="13" s="1"/>
  <c r="BI172" i="13"/>
  <c r="BH172" i="13"/>
  <c r="BG172" i="13"/>
  <c r="BF172" i="13"/>
  <c r="T172" i="13"/>
  <c r="R172" i="13"/>
  <c r="P172" i="13"/>
  <c r="BK172" i="13"/>
  <c r="J172" i="13"/>
  <c r="BE172" i="13" s="1"/>
  <c r="BI171" i="13"/>
  <c r="BH171" i="13"/>
  <c r="BG171" i="13"/>
  <c r="BF171" i="13"/>
  <c r="T171" i="13"/>
  <c r="R171" i="13"/>
  <c r="P171" i="13"/>
  <c r="BK171" i="13"/>
  <c r="J171" i="13"/>
  <c r="BE171" i="13" s="1"/>
  <c r="BI170" i="13"/>
  <c r="BH170" i="13"/>
  <c r="BG170" i="13"/>
  <c r="BF170" i="13"/>
  <c r="T170" i="13"/>
  <c r="R170" i="13"/>
  <c r="P170" i="13"/>
  <c r="BK170" i="13"/>
  <c r="J170" i="13"/>
  <c r="BE170" i="13" s="1"/>
  <c r="BI169" i="13"/>
  <c r="BH169" i="13"/>
  <c r="BG169" i="13"/>
  <c r="BF169" i="13"/>
  <c r="T169" i="13"/>
  <c r="R169" i="13"/>
  <c r="P169" i="13"/>
  <c r="BK169" i="13"/>
  <c r="J169" i="13"/>
  <c r="BE169" i="13" s="1"/>
  <c r="BI168" i="13"/>
  <c r="BH168" i="13"/>
  <c r="BG168" i="13"/>
  <c r="BF168" i="13"/>
  <c r="T168" i="13"/>
  <c r="R168" i="13"/>
  <c r="P168" i="13"/>
  <c r="BK168" i="13"/>
  <c r="J168" i="13"/>
  <c r="BE168" i="13" s="1"/>
  <c r="BI167" i="13"/>
  <c r="BH167" i="13"/>
  <c r="BG167" i="13"/>
  <c r="BF167" i="13"/>
  <c r="T167" i="13"/>
  <c r="R167" i="13"/>
  <c r="P167" i="13"/>
  <c r="BK167" i="13"/>
  <c r="J167" i="13"/>
  <c r="BE167" i="13" s="1"/>
  <c r="BI166" i="13"/>
  <c r="BH166" i="13"/>
  <c r="BG166" i="13"/>
  <c r="BF166" i="13"/>
  <c r="T166" i="13"/>
  <c r="R166" i="13"/>
  <c r="P166" i="13"/>
  <c r="BK166" i="13"/>
  <c r="J166" i="13"/>
  <c r="BE166" i="13" s="1"/>
  <c r="BI165" i="13"/>
  <c r="BH165" i="13"/>
  <c r="BG165" i="13"/>
  <c r="BF165" i="13"/>
  <c r="T165" i="13"/>
  <c r="R165" i="13"/>
  <c r="P165" i="13"/>
  <c r="BK165" i="13"/>
  <c r="J165" i="13"/>
  <c r="BE165" i="13" s="1"/>
  <c r="BI164" i="13"/>
  <c r="BH164" i="13"/>
  <c r="BG164" i="13"/>
  <c r="BF164" i="13"/>
  <c r="T164" i="13"/>
  <c r="R164" i="13"/>
  <c r="P164" i="13"/>
  <c r="BK164" i="13"/>
  <c r="J164" i="13"/>
  <c r="BE164" i="13" s="1"/>
  <c r="BI163" i="13"/>
  <c r="BH163" i="13"/>
  <c r="BG163" i="13"/>
  <c r="BF163" i="13"/>
  <c r="T163" i="13"/>
  <c r="R163" i="13"/>
  <c r="P163" i="13"/>
  <c r="BK163" i="13"/>
  <c r="J163" i="13"/>
  <c r="BE163" i="13" s="1"/>
  <c r="BI162" i="13"/>
  <c r="BH162" i="13"/>
  <c r="BG162" i="13"/>
  <c r="BF162" i="13"/>
  <c r="T162" i="13"/>
  <c r="R162" i="13"/>
  <c r="P162" i="13"/>
  <c r="BK162" i="13"/>
  <c r="J162" i="13"/>
  <c r="BE162" i="13" s="1"/>
  <c r="BI161" i="13"/>
  <c r="BH161" i="13"/>
  <c r="BG161" i="13"/>
  <c r="BF161" i="13"/>
  <c r="T161" i="13"/>
  <c r="R161" i="13"/>
  <c r="P161" i="13"/>
  <c r="BK161" i="13"/>
  <c r="J161" i="13"/>
  <c r="BE161" i="13" s="1"/>
  <c r="BI160" i="13"/>
  <c r="BH160" i="13"/>
  <c r="BG160" i="13"/>
  <c r="BF160" i="13"/>
  <c r="T160" i="13"/>
  <c r="R160" i="13"/>
  <c r="P160" i="13"/>
  <c r="BK160" i="13"/>
  <c r="J160" i="13"/>
  <c r="BE160" i="13" s="1"/>
  <c r="BI159" i="13"/>
  <c r="BH159" i="13"/>
  <c r="BG159" i="13"/>
  <c r="BF159" i="13"/>
  <c r="T159" i="13"/>
  <c r="R159" i="13"/>
  <c r="P159" i="13"/>
  <c r="BK159" i="13"/>
  <c r="J159" i="13"/>
  <c r="BE159" i="13" s="1"/>
  <c r="BI158" i="13"/>
  <c r="BH158" i="13"/>
  <c r="BG158" i="13"/>
  <c r="BF158" i="13"/>
  <c r="T158" i="13"/>
  <c r="R158" i="13"/>
  <c r="P158" i="13"/>
  <c r="BK158" i="13"/>
  <c r="J158" i="13"/>
  <c r="BE158" i="13" s="1"/>
  <c r="BI157" i="13"/>
  <c r="BH157" i="13"/>
  <c r="BG157" i="13"/>
  <c r="BF157" i="13"/>
  <c r="T157" i="13"/>
  <c r="R157" i="13"/>
  <c r="P157" i="13"/>
  <c r="BK157" i="13"/>
  <c r="J157" i="13"/>
  <c r="BE157" i="13" s="1"/>
  <c r="BI156" i="13"/>
  <c r="BH156" i="13"/>
  <c r="BG156" i="13"/>
  <c r="BF156" i="13"/>
  <c r="T156" i="13"/>
  <c r="R156" i="13"/>
  <c r="P156" i="13"/>
  <c r="BK156" i="13"/>
  <c r="J156" i="13"/>
  <c r="BE156" i="13" s="1"/>
  <c r="BI155" i="13"/>
  <c r="BH155" i="13"/>
  <c r="BG155" i="13"/>
  <c r="BF155" i="13"/>
  <c r="T155" i="13"/>
  <c r="R155" i="13"/>
  <c r="P155" i="13"/>
  <c r="BK155" i="13"/>
  <c r="J155" i="13"/>
  <c r="BE155" i="13" s="1"/>
  <c r="BI154" i="13"/>
  <c r="BH154" i="13"/>
  <c r="BG154" i="13"/>
  <c r="BF154" i="13"/>
  <c r="T154" i="13"/>
  <c r="R154" i="13"/>
  <c r="P154" i="13"/>
  <c r="BK154" i="13"/>
  <c r="J154" i="13"/>
  <c r="BE154" i="13" s="1"/>
  <c r="BI153" i="13"/>
  <c r="BH153" i="13"/>
  <c r="BG153" i="13"/>
  <c r="BF153" i="13"/>
  <c r="T153" i="13"/>
  <c r="R153" i="13"/>
  <c r="P153" i="13"/>
  <c r="BK153" i="13"/>
  <c r="J153" i="13"/>
  <c r="BE153" i="13" s="1"/>
  <c r="BI152" i="13"/>
  <c r="BH152" i="13"/>
  <c r="BG152" i="13"/>
  <c r="BF152" i="13"/>
  <c r="T152" i="13"/>
  <c r="R152" i="13"/>
  <c r="P152" i="13"/>
  <c r="BK152" i="13"/>
  <c r="J152" i="13"/>
  <c r="BE152" i="13" s="1"/>
  <c r="BI151" i="13"/>
  <c r="BH151" i="13"/>
  <c r="BG151" i="13"/>
  <c r="BF151" i="13"/>
  <c r="T151" i="13"/>
  <c r="R151" i="13"/>
  <c r="P151" i="13"/>
  <c r="BK151" i="13"/>
  <c r="J151" i="13"/>
  <c r="BE151" i="13" s="1"/>
  <c r="BI150" i="13"/>
  <c r="BH150" i="13"/>
  <c r="BG150" i="13"/>
  <c r="BF150" i="13"/>
  <c r="T150" i="13"/>
  <c r="R150" i="13"/>
  <c r="P150" i="13"/>
  <c r="BK150" i="13"/>
  <c r="J150" i="13"/>
  <c r="BE150" i="13" s="1"/>
  <c r="BI149" i="13"/>
  <c r="BH149" i="13"/>
  <c r="BG149" i="13"/>
  <c r="BF149" i="13"/>
  <c r="T149" i="13"/>
  <c r="R149" i="13"/>
  <c r="P149" i="13"/>
  <c r="BK149" i="13"/>
  <c r="J149" i="13"/>
  <c r="BE149" i="13" s="1"/>
  <c r="BI148" i="13"/>
  <c r="BH148" i="13"/>
  <c r="BG148" i="13"/>
  <c r="BF148" i="13"/>
  <c r="T148" i="13"/>
  <c r="R148" i="13"/>
  <c r="P148" i="13"/>
  <c r="BK148" i="13"/>
  <c r="J148" i="13"/>
  <c r="BE148" i="13"/>
  <c r="BI147" i="13"/>
  <c r="BH147" i="13"/>
  <c r="BG147" i="13"/>
  <c r="BF147" i="13"/>
  <c r="T147" i="13"/>
  <c r="R147" i="13"/>
  <c r="P147" i="13"/>
  <c r="BK147" i="13"/>
  <c r="J147" i="13"/>
  <c r="BE147" i="13" s="1"/>
  <c r="BI146" i="13"/>
  <c r="BH146" i="13"/>
  <c r="BG146" i="13"/>
  <c r="BF146" i="13"/>
  <c r="T146" i="13"/>
  <c r="R146" i="13"/>
  <c r="P146" i="13"/>
  <c r="BK146" i="13"/>
  <c r="J146" i="13"/>
  <c r="BE146" i="13" s="1"/>
  <c r="BI145" i="13"/>
  <c r="BH145" i="13"/>
  <c r="BG145" i="13"/>
  <c r="BF145" i="13"/>
  <c r="T145" i="13"/>
  <c r="R145" i="13"/>
  <c r="P145" i="13"/>
  <c r="BK145" i="13"/>
  <c r="J145" i="13"/>
  <c r="BE145" i="13" s="1"/>
  <c r="BI144" i="13"/>
  <c r="BH144" i="13"/>
  <c r="BG144" i="13"/>
  <c r="BF144" i="13"/>
  <c r="T144" i="13"/>
  <c r="R144" i="13"/>
  <c r="P144" i="13"/>
  <c r="BK144" i="13"/>
  <c r="J144" i="13"/>
  <c r="BE144" i="13"/>
  <c r="BI143" i="13"/>
  <c r="BH143" i="13"/>
  <c r="BG143" i="13"/>
  <c r="BF143" i="13"/>
  <c r="T143" i="13"/>
  <c r="R143" i="13"/>
  <c r="P143" i="13"/>
  <c r="BK143" i="13"/>
  <c r="J143" i="13"/>
  <c r="BE143" i="13" s="1"/>
  <c r="BI142" i="13"/>
  <c r="BH142" i="13"/>
  <c r="BG142" i="13"/>
  <c r="BF142" i="13"/>
  <c r="T142" i="13"/>
  <c r="R142" i="13"/>
  <c r="P142" i="13"/>
  <c r="BK142" i="13"/>
  <c r="J142" i="13"/>
  <c r="BE142" i="13"/>
  <c r="BI140" i="13"/>
  <c r="BH140" i="13"/>
  <c r="BG140" i="13"/>
  <c r="BF140" i="13"/>
  <c r="T140" i="13"/>
  <c r="R140" i="13"/>
  <c r="P140" i="13"/>
  <c r="BK140" i="13"/>
  <c r="J140" i="13"/>
  <c r="BE140" i="13" s="1"/>
  <c r="BI139" i="13"/>
  <c r="BH139" i="13"/>
  <c r="BG139" i="13"/>
  <c r="BF139" i="13"/>
  <c r="T139" i="13"/>
  <c r="R139" i="13"/>
  <c r="P139" i="13"/>
  <c r="BK139" i="13"/>
  <c r="J139" i="13"/>
  <c r="BE139" i="13" s="1"/>
  <c r="BI138" i="13"/>
  <c r="BH138" i="13"/>
  <c r="BG138" i="13"/>
  <c r="BF138" i="13"/>
  <c r="T138" i="13"/>
  <c r="R138" i="13"/>
  <c r="P138" i="13"/>
  <c r="BK138" i="13"/>
  <c r="J138" i="13"/>
  <c r="BE138" i="13" s="1"/>
  <c r="BI135" i="13"/>
  <c r="BH135" i="13"/>
  <c r="BG135" i="13"/>
  <c r="BF135" i="13"/>
  <c r="T135" i="13"/>
  <c r="R135" i="13"/>
  <c r="P135" i="13"/>
  <c r="BK135" i="13"/>
  <c r="J135" i="13"/>
  <c r="BE135" i="13" s="1"/>
  <c r="BI134" i="13"/>
  <c r="BH134" i="13"/>
  <c r="BG134" i="13"/>
  <c r="BF134" i="13"/>
  <c r="T134" i="13"/>
  <c r="R134" i="13"/>
  <c r="P134" i="13"/>
  <c r="BK134" i="13"/>
  <c r="J134" i="13"/>
  <c r="BE134" i="13" s="1"/>
  <c r="BI133" i="13"/>
  <c r="BH133" i="13"/>
  <c r="BG133" i="13"/>
  <c r="BF133" i="13"/>
  <c r="T133" i="13"/>
  <c r="R133" i="13"/>
  <c r="P133" i="13"/>
  <c r="BK133" i="13"/>
  <c r="J133" i="13"/>
  <c r="BE133" i="13" s="1"/>
  <c r="BI132" i="13"/>
  <c r="BH132" i="13"/>
  <c r="BG132" i="13"/>
  <c r="BF132" i="13"/>
  <c r="T132" i="13"/>
  <c r="R132" i="13"/>
  <c r="P132" i="13"/>
  <c r="BK132" i="13"/>
  <c r="J132" i="13"/>
  <c r="BE132" i="13" s="1"/>
  <c r="BI129" i="13"/>
  <c r="BH129" i="13"/>
  <c r="BG129" i="13"/>
  <c r="BF129" i="13"/>
  <c r="T129" i="13"/>
  <c r="T128" i="13" s="1"/>
  <c r="R129" i="13"/>
  <c r="R128" i="13" s="1"/>
  <c r="P129" i="13"/>
  <c r="P128" i="13" s="1"/>
  <c r="BK129" i="13"/>
  <c r="BK128" i="13" s="1"/>
  <c r="J128" i="13" s="1"/>
  <c r="J63" i="13" s="1"/>
  <c r="J129" i="13"/>
  <c r="BE129" i="13" s="1"/>
  <c r="BI127" i="13"/>
  <c r="BH127" i="13"/>
  <c r="BG127" i="13"/>
  <c r="BF127" i="13"/>
  <c r="T127" i="13"/>
  <c r="R127" i="13"/>
  <c r="P127" i="13"/>
  <c r="BK127" i="13"/>
  <c r="J127" i="13"/>
  <c r="BE127" i="13" s="1"/>
  <c r="BI124" i="13"/>
  <c r="BH124" i="13"/>
  <c r="BG124" i="13"/>
  <c r="BF124" i="13"/>
  <c r="T124" i="13"/>
  <c r="T121" i="13" s="1"/>
  <c r="R124" i="13"/>
  <c r="P124" i="13"/>
  <c r="BK124" i="13"/>
  <c r="J124" i="13"/>
  <c r="BE124" i="13" s="1"/>
  <c r="BI123" i="13"/>
  <c r="BH123" i="13"/>
  <c r="BG123" i="13"/>
  <c r="BF123" i="13"/>
  <c r="T123" i="13"/>
  <c r="R123" i="13"/>
  <c r="P123" i="13"/>
  <c r="BK123" i="13"/>
  <c r="J123" i="13"/>
  <c r="BE123" i="13" s="1"/>
  <c r="BI122" i="13"/>
  <c r="BH122" i="13"/>
  <c r="BG122" i="13"/>
  <c r="BF122" i="13"/>
  <c r="T122" i="13"/>
  <c r="R122" i="13"/>
  <c r="P122" i="13"/>
  <c r="BK122" i="13"/>
  <c r="J122" i="13"/>
  <c r="BE122" i="13" s="1"/>
  <c r="BI118" i="13"/>
  <c r="BH118" i="13"/>
  <c r="BG118" i="13"/>
  <c r="BF118" i="13"/>
  <c r="T118" i="13"/>
  <c r="R118" i="13"/>
  <c r="P118" i="13"/>
  <c r="BK118" i="13"/>
  <c r="J118" i="13"/>
  <c r="BE118" i="13" s="1"/>
  <c r="BI115" i="13"/>
  <c r="BH115" i="13"/>
  <c r="BG115" i="13"/>
  <c r="BF115" i="13"/>
  <c r="T115" i="13"/>
  <c r="R115" i="13"/>
  <c r="P115" i="13"/>
  <c r="BK115" i="13"/>
  <c r="J115" i="13"/>
  <c r="BE115" i="13" s="1"/>
  <c r="BI112" i="13"/>
  <c r="BH112" i="13"/>
  <c r="BG112" i="13"/>
  <c r="BF112" i="13"/>
  <c r="T112" i="13"/>
  <c r="R112" i="13"/>
  <c r="R111" i="13" s="1"/>
  <c r="P112" i="13"/>
  <c r="BK112" i="13"/>
  <c r="J112" i="13"/>
  <c r="BE112" i="13" s="1"/>
  <c r="BI108" i="13"/>
  <c r="BH108" i="13"/>
  <c r="BG108" i="13"/>
  <c r="BF108" i="13"/>
  <c r="T108" i="13"/>
  <c r="R108" i="13"/>
  <c r="R104" i="13" s="1"/>
  <c r="P108" i="13"/>
  <c r="BK108" i="13"/>
  <c r="J108" i="13"/>
  <c r="BE108" i="13" s="1"/>
  <c r="BI105" i="13"/>
  <c r="BH105" i="13"/>
  <c r="BG105" i="13"/>
  <c r="BF105" i="13"/>
  <c r="T105" i="13"/>
  <c r="R105" i="13"/>
  <c r="P105" i="13"/>
  <c r="P104" i="13" s="1"/>
  <c r="BK105" i="13"/>
  <c r="BK104" i="13" s="1"/>
  <c r="J104" i="13" s="1"/>
  <c r="J60" i="13" s="1"/>
  <c r="J105" i="13"/>
  <c r="BE105" i="13" s="1"/>
  <c r="BI101" i="13"/>
  <c r="BH101" i="13"/>
  <c r="BG101" i="13"/>
  <c r="BF101" i="13"/>
  <c r="T101" i="13"/>
  <c r="T100" i="13" s="1"/>
  <c r="R101" i="13"/>
  <c r="R100" i="13" s="1"/>
  <c r="P101" i="13"/>
  <c r="P100" i="13" s="1"/>
  <c r="BK101" i="13"/>
  <c r="BK100" i="13" s="1"/>
  <c r="J100" i="13" s="1"/>
  <c r="J59" i="13" s="1"/>
  <c r="J101" i="13"/>
  <c r="BE101" i="13" s="1"/>
  <c r="BI99" i="13"/>
  <c r="BH99" i="13"/>
  <c r="BG99" i="13"/>
  <c r="BF99" i="13"/>
  <c r="T99" i="13"/>
  <c r="R99" i="13"/>
  <c r="P99" i="13"/>
  <c r="BK99" i="13"/>
  <c r="J99" i="13"/>
  <c r="BE99" i="13" s="1"/>
  <c r="BI96" i="13"/>
  <c r="BH96" i="13"/>
  <c r="BG96" i="13"/>
  <c r="BF96" i="13"/>
  <c r="T96" i="13"/>
  <c r="R96" i="13"/>
  <c r="P96" i="13"/>
  <c r="BK96" i="13"/>
  <c r="J96" i="13"/>
  <c r="BE96" i="13" s="1"/>
  <c r="BI95" i="13"/>
  <c r="BH95" i="13"/>
  <c r="BG95" i="13"/>
  <c r="BF95" i="13"/>
  <c r="T95" i="13"/>
  <c r="R95" i="13"/>
  <c r="P95" i="13"/>
  <c r="BK95" i="13"/>
  <c r="J95" i="13"/>
  <c r="BE95" i="13" s="1"/>
  <c r="BI94" i="13"/>
  <c r="BH94" i="13"/>
  <c r="BG94" i="13"/>
  <c r="BF94" i="13"/>
  <c r="T94" i="13"/>
  <c r="R94" i="13"/>
  <c r="P94" i="13"/>
  <c r="BK94" i="13"/>
  <c r="J94" i="13"/>
  <c r="BE94" i="13" s="1"/>
  <c r="BI91" i="13"/>
  <c r="BH91" i="13"/>
  <c r="BG91" i="13"/>
  <c r="BF91" i="13"/>
  <c r="T91" i="13"/>
  <c r="R91" i="13"/>
  <c r="P91" i="13"/>
  <c r="BK91" i="13"/>
  <c r="BK90" i="13"/>
  <c r="J91" i="13"/>
  <c r="BE91" i="13" s="1"/>
  <c r="J84" i="13"/>
  <c r="F84" i="13"/>
  <c r="F82" i="13"/>
  <c r="E80" i="13"/>
  <c r="J51" i="13"/>
  <c r="F51" i="13"/>
  <c r="F49" i="13"/>
  <c r="E47" i="13"/>
  <c r="J18" i="13"/>
  <c r="E18" i="13"/>
  <c r="J17" i="13"/>
  <c r="J12" i="13"/>
  <c r="J49" i="13" s="1"/>
  <c r="E7" i="13"/>
  <c r="AY62" i="1"/>
  <c r="AX62" i="1"/>
  <c r="BI269" i="12"/>
  <c r="BH269" i="12"/>
  <c r="BG269" i="12"/>
  <c r="BF269" i="12"/>
  <c r="T269" i="12"/>
  <c r="R269" i="12"/>
  <c r="P269" i="12"/>
  <c r="BK269" i="12"/>
  <c r="J269" i="12"/>
  <c r="BE269" i="12"/>
  <c r="BI268" i="12"/>
  <c r="BH268" i="12"/>
  <c r="BG268" i="12"/>
  <c r="BF268" i="12"/>
  <c r="T268" i="12"/>
  <c r="T267" i="12"/>
  <c r="R268" i="12"/>
  <c r="R267" i="12"/>
  <c r="P268" i="12"/>
  <c r="P267" i="12"/>
  <c r="BK268" i="12"/>
  <c r="BK267" i="12"/>
  <c r="J267" i="12" s="1"/>
  <c r="J70" i="12" s="1"/>
  <c r="J268" i="12"/>
  <c r="BE268" i="12" s="1"/>
  <c r="BI257" i="12"/>
  <c r="BH257" i="12"/>
  <c r="BG257" i="12"/>
  <c r="BF257" i="12"/>
  <c r="T257" i="12"/>
  <c r="R257" i="12"/>
  <c r="P257" i="12"/>
  <c r="BK257" i="12"/>
  <c r="J257" i="12"/>
  <c r="BE257" i="12"/>
  <c r="BI253" i="12"/>
  <c r="BH253" i="12"/>
  <c r="BG253" i="12"/>
  <c r="BF253" i="12"/>
  <c r="T253" i="12"/>
  <c r="R253" i="12"/>
  <c r="P253" i="12"/>
  <c r="BK253" i="12"/>
  <c r="J253" i="12"/>
  <c r="BE253" i="12" s="1"/>
  <c r="BI250" i="12"/>
  <c r="BH250" i="12"/>
  <c r="BG250" i="12"/>
  <c r="BF250" i="12"/>
  <c r="T250" i="12"/>
  <c r="R250" i="12"/>
  <c r="P250" i="12"/>
  <c r="BK250" i="12"/>
  <c r="J250" i="12"/>
  <c r="BE250" i="12"/>
  <c r="BI246" i="12"/>
  <c r="BH246" i="12"/>
  <c r="BG246" i="12"/>
  <c r="BF246" i="12"/>
  <c r="T246" i="12"/>
  <c r="R246" i="12"/>
  <c r="P246" i="12"/>
  <c r="BK246" i="12"/>
  <c r="J246" i="12"/>
  <c r="BE246" i="12" s="1"/>
  <c r="BI241" i="12"/>
  <c r="BH241" i="12"/>
  <c r="BG241" i="12"/>
  <c r="BF241" i="12"/>
  <c r="T241" i="12"/>
  <c r="R241" i="12"/>
  <c r="P241" i="12"/>
  <c r="BK241" i="12"/>
  <c r="J241" i="12"/>
  <c r="BE241" i="12" s="1"/>
  <c r="BI240" i="12"/>
  <c r="BH240" i="12"/>
  <c r="BG240" i="12"/>
  <c r="BF240" i="12"/>
  <c r="T240" i="12"/>
  <c r="R240" i="12"/>
  <c r="P240" i="12"/>
  <c r="BK240" i="12"/>
  <c r="BK236" i="12" s="1"/>
  <c r="J236" i="12" s="1"/>
  <c r="J68" i="12" s="1"/>
  <c r="J240" i="12"/>
  <c r="BE240" i="12"/>
  <c r="BI239" i="12"/>
  <c r="BH239" i="12"/>
  <c r="BG239" i="12"/>
  <c r="BF239" i="12"/>
  <c r="T239" i="12"/>
  <c r="R239" i="12"/>
  <c r="P239" i="12"/>
  <c r="BK239" i="12"/>
  <c r="J239" i="12"/>
  <c r="BE239" i="12" s="1"/>
  <c r="BI238" i="12"/>
  <c r="BH238" i="12"/>
  <c r="BG238" i="12"/>
  <c r="BF238" i="12"/>
  <c r="T238" i="12"/>
  <c r="R238" i="12"/>
  <c r="P238" i="12"/>
  <c r="BK238" i="12"/>
  <c r="J238" i="12"/>
  <c r="BE238" i="12" s="1"/>
  <c r="BI237" i="12"/>
  <c r="BH237" i="12"/>
  <c r="BG237" i="12"/>
  <c r="BF237" i="12"/>
  <c r="T237" i="12"/>
  <c r="R237" i="12"/>
  <c r="P237" i="12"/>
  <c r="P236" i="12" s="1"/>
  <c r="BK237" i="12"/>
  <c r="J237" i="12"/>
  <c r="BE237" i="12" s="1"/>
  <c r="BI235" i="12"/>
  <c r="BH235" i="12"/>
  <c r="BG235" i="12"/>
  <c r="BF235" i="12"/>
  <c r="T235" i="12"/>
  <c r="R235" i="12"/>
  <c r="P235" i="12"/>
  <c r="BK235" i="12"/>
  <c r="J235" i="12"/>
  <c r="BE235" i="12" s="1"/>
  <c r="BI231" i="12"/>
  <c r="BH231" i="12"/>
  <c r="BG231" i="12"/>
  <c r="BF231" i="12"/>
  <c r="T231" i="12"/>
  <c r="R231" i="12"/>
  <c r="P231" i="12"/>
  <c r="BK231" i="12"/>
  <c r="J231" i="12"/>
  <c r="BE231" i="12"/>
  <c r="BI227" i="12"/>
  <c r="BH227" i="12"/>
  <c r="BG227" i="12"/>
  <c r="BF227" i="12"/>
  <c r="T227" i="12"/>
  <c r="R227" i="12"/>
  <c r="P227" i="12"/>
  <c r="P226" i="12"/>
  <c r="BK227" i="12"/>
  <c r="J227" i="12"/>
  <c r="BE227" i="12" s="1"/>
  <c r="BI225" i="12"/>
  <c r="BH225" i="12"/>
  <c r="BG225" i="12"/>
  <c r="BF225" i="12"/>
  <c r="T225" i="12"/>
  <c r="R225" i="12"/>
  <c r="P225" i="12"/>
  <c r="BK225" i="12"/>
  <c r="J225" i="12"/>
  <c r="BE225" i="12"/>
  <c r="BI224" i="12"/>
  <c r="BH224" i="12"/>
  <c r="BG224" i="12"/>
  <c r="BF224" i="12"/>
  <c r="T224" i="12"/>
  <c r="R224" i="12"/>
  <c r="P224" i="12"/>
  <c r="BK224" i="12"/>
  <c r="J224" i="12"/>
  <c r="BE224" i="12"/>
  <c r="BI223" i="12"/>
  <c r="BH223" i="12"/>
  <c r="BG223" i="12"/>
  <c r="BF223" i="12"/>
  <c r="T223" i="12"/>
  <c r="R223" i="12"/>
  <c r="P223" i="12"/>
  <c r="BK223" i="12"/>
  <c r="J223" i="12"/>
  <c r="BE223" i="12"/>
  <c r="BI222" i="12"/>
  <c r="BH222" i="12"/>
  <c r="BG222" i="12"/>
  <c r="BF222" i="12"/>
  <c r="T222" i="12"/>
  <c r="R222" i="12"/>
  <c r="P222" i="12"/>
  <c r="BK222" i="12"/>
  <c r="J222" i="12"/>
  <c r="BE222" i="12"/>
  <c r="BI221" i="12"/>
  <c r="BH221" i="12"/>
  <c r="BG221" i="12"/>
  <c r="BF221" i="12"/>
  <c r="T221" i="12"/>
  <c r="R221" i="12"/>
  <c r="P221" i="12"/>
  <c r="BK221" i="12"/>
  <c r="J221" i="12"/>
  <c r="BE221" i="12"/>
  <c r="BI217" i="12"/>
  <c r="BH217" i="12"/>
  <c r="BG217" i="12"/>
  <c r="BF217" i="12"/>
  <c r="T217" i="12"/>
  <c r="T216" i="12"/>
  <c r="R217" i="12"/>
  <c r="P217" i="12"/>
  <c r="P216" i="12" s="1"/>
  <c r="BK217" i="12"/>
  <c r="J217" i="12"/>
  <c r="BE217" i="12"/>
  <c r="BI215" i="12"/>
  <c r="BH215" i="12"/>
  <c r="BG215" i="12"/>
  <c r="BF215" i="12"/>
  <c r="T215" i="12"/>
  <c r="R215" i="12"/>
  <c r="P215" i="12"/>
  <c r="BK215" i="12"/>
  <c r="J215" i="12"/>
  <c r="BE215" i="12"/>
  <c r="BI214" i="12"/>
  <c r="BH214" i="12"/>
  <c r="BG214" i="12"/>
  <c r="BF214" i="12"/>
  <c r="T214" i="12"/>
  <c r="R214" i="12"/>
  <c r="R211" i="12" s="1"/>
  <c r="P214" i="12"/>
  <c r="BK214" i="12"/>
  <c r="J214" i="12"/>
  <c r="BE214" i="12" s="1"/>
  <c r="BI213" i="12"/>
  <c r="BH213" i="12"/>
  <c r="BG213" i="12"/>
  <c r="BF213" i="12"/>
  <c r="T213" i="12"/>
  <c r="R213" i="12"/>
  <c r="P213" i="12"/>
  <c r="BK213" i="12"/>
  <c r="J213" i="12"/>
  <c r="BE213" i="12" s="1"/>
  <c r="BI212" i="12"/>
  <c r="BH212" i="12"/>
  <c r="BG212" i="12"/>
  <c r="BF212" i="12"/>
  <c r="T212" i="12"/>
  <c r="R212" i="12"/>
  <c r="P212" i="12"/>
  <c r="BK212" i="12"/>
  <c r="J212" i="12"/>
  <c r="BE212" i="12" s="1"/>
  <c r="BI210" i="12"/>
  <c r="BH210" i="12"/>
  <c r="BG210" i="12"/>
  <c r="BF210" i="12"/>
  <c r="T210" i="12"/>
  <c r="R210" i="12"/>
  <c r="P210" i="12"/>
  <c r="BK210" i="12"/>
  <c r="J210" i="12"/>
  <c r="BE210" i="12"/>
  <c r="BI209" i="12"/>
  <c r="BH209" i="12"/>
  <c r="BG209" i="12"/>
  <c r="BF209" i="12"/>
  <c r="T209" i="12"/>
  <c r="R209" i="12"/>
  <c r="P209" i="12"/>
  <c r="BK209" i="12"/>
  <c r="J209" i="12"/>
  <c r="BE209" i="12"/>
  <c r="BI208" i="12"/>
  <c r="BH208" i="12"/>
  <c r="BG208" i="12"/>
  <c r="BF208" i="12"/>
  <c r="T208" i="12"/>
  <c r="T207" i="12"/>
  <c r="R208" i="12"/>
  <c r="P208" i="12"/>
  <c r="BK208" i="12"/>
  <c r="J208" i="12"/>
  <c r="BE208" i="12" s="1"/>
  <c r="BI205" i="12"/>
  <c r="BH205" i="12"/>
  <c r="BG205" i="12"/>
  <c r="BF205" i="12"/>
  <c r="T205" i="12"/>
  <c r="R205" i="12"/>
  <c r="P205" i="12"/>
  <c r="BK205" i="12"/>
  <c r="J205" i="12"/>
  <c r="BE205" i="12" s="1"/>
  <c r="BI204" i="12"/>
  <c r="BH204" i="12"/>
  <c r="BG204" i="12"/>
  <c r="BF204" i="12"/>
  <c r="T204" i="12"/>
  <c r="R204" i="12"/>
  <c r="P204" i="12"/>
  <c r="P202" i="12" s="1"/>
  <c r="BK204" i="12"/>
  <c r="J204" i="12"/>
  <c r="BE204" i="12" s="1"/>
  <c r="BI203" i="12"/>
  <c r="BH203" i="12"/>
  <c r="BG203" i="12"/>
  <c r="BF203" i="12"/>
  <c r="T203" i="12"/>
  <c r="R203" i="12"/>
  <c r="P203" i="12"/>
  <c r="BK203" i="12"/>
  <c r="J203" i="12"/>
  <c r="BE203" i="12" s="1"/>
  <c r="BI201" i="12"/>
  <c r="BH201" i="12"/>
  <c r="BG201" i="12"/>
  <c r="BF201" i="12"/>
  <c r="T201" i="12"/>
  <c r="R201" i="12"/>
  <c r="P201" i="12"/>
  <c r="BK201" i="12"/>
  <c r="J201" i="12"/>
  <c r="BE201" i="12" s="1"/>
  <c r="BI200" i="12"/>
  <c r="BH200" i="12"/>
  <c r="BG200" i="12"/>
  <c r="BF200" i="12"/>
  <c r="T200" i="12"/>
  <c r="R200" i="12"/>
  <c r="P200" i="12"/>
  <c r="BK200" i="12"/>
  <c r="J200" i="12"/>
  <c r="BE200" i="12" s="1"/>
  <c r="BI199" i="12"/>
  <c r="BH199" i="12"/>
  <c r="BG199" i="12"/>
  <c r="BF199" i="12"/>
  <c r="T199" i="12"/>
  <c r="R199" i="12"/>
  <c r="P199" i="12"/>
  <c r="BK199" i="12"/>
  <c r="J199" i="12"/>
  <c r="BE199" i="12"/>
  <c r="BI196" i="12"/>
  <c r="BH196" i="12"/>
  <c r="BG196" i="12"/>
  <c r="BF196" i="12"/>
  <c r="T196" i="12"/>
  <c r="R196" i="12"/>
  <c r="P196" i="12"/>
  <c r="BK196" i="12"/>
  <c r="J196" i="12"/>
  <c r="BE196" i="12" s="1"/>
  <c r="BI195" i="12"/>
  <c r="BH195" i="12"/>
  <c r="BG195" i="12"/>
  <c r="BF195" i="12"/>
  <c r="T195" i="12"/>
  <c r="R195" i="12"/>
  <c r="P195" i="12"/>
  <c r="P194" i="12" s="1"/>
  <c r="BK195" i="12"/>
  <c r="J195" i="12"/>
  <c r="BE195" i="12" s="1"/>
  <c r="BI193" i="12"/>
  <c r="BH193" i="12"/>
  <c r="BG193" i="12"/>
  <c r="BF193" i="12"/>
  <c r="T193" i="12"/>
  <c r="R193" i="12"/>
  <c r="P193" i="12"/>
  <c r="BK193" i="12"/>
  <c r="J193" i="12"/>
  <c r="BE193" i="12" s="1"/>
  <c r="BI179" i="12"/>
  <c r="BH179" i="12"/>
  <c r="BG179" i="12"/>
  <c r="BF179" i="12"/>
  <c r="T179" i="12"/>
  <c r="R179" i="12"/>
  <c r="P179" i="12"/>
  <c r="BK179" i="12"/>
  <c r="J179" i="12"/>
  <c r="BE179" i="12"/>
  <c r="BI178" i="12"/>
  <c r="BH178" i="12"/>
  <c r="BG178" i="12"/>
  <c r="BF178" i="12"/>
  <c r="T178" i="12"/>
  <c r="R178" i="12"/>
  <c r="P178" i="12"/>
  <c r="BK178" i="12"/>
  <c r="J178" i="12"/>
  <c r="BE178" i="12"/>
  <c r="BI177" i="12"/>
  <c r="BH177" i="12"/>
  <c r="BG177" i="12"/>
  <c r="BF177" i="12"/>
  <c r="T177" i="12"/>
  <c r="R177" i="12"/>
  <c r="P177" i="12"/>
  <c r="BK177" i="12"/>
  <c r="J177" i="12"/>
  <c r="BE177" i="12"/>
  <c r="BI176" i="12"/>
  <c r="BH176" i="12"/>
  <c r="BG176" i="12"/>
  <c r="BF176" i="12"/>
  <c r="T176" i="12"/>
  <c r="R176" i="12"/>
  <c r="P176" i="12"/>
  <c r="BK176" i="12"/>
  <c r="J176" i="12"/>
  <c r="BE176" i="12"/>
  <c r="BI175" i="12"/>
  <c r="BH175" i="12"/>
  <c r="BG175" i="12"/>
  <c r="BF175" i="12"/>
  <c r="T175" i="12"/>
  <c r="R175" i="12"/>
  <c r="P175" i="12"/>
  <c r="BK175" i="12"/>
  <c r="J175" i="12"/>
  <c r="BE175" i="12"/>
  <c r="BI172" i="12"/>
  <c r="BH172" i="12"/>
  <c r="BG172" i="12"/>
  <c r="BF172" i="12"/>
  <c r="T172" i="12"/>
  <c r="R172" i="12"/>
  <c r="P172" i="12"/>
  <c r="BK172" i="12"/>
  <c r="J172" i="12"/>
  <c r="BE172" i="12"/>
  <c r="BI169" i="12"/>
  <c r="BH169" i="12"/>
  <c r="BG169" i="12"/>
  <c r="BF169" i="12"/>
  <c r="T169" i="12"/>
  <c r="R169" i="12"/>
  <c r="P169" i="12"/>
  <c r="BK169" i="12"/>
  <c r="J169" i="12"/>
  <c r="BE169" i="12"/>
  <c r="BI168" i="12"/>
  <c r="BH168" i="12"/>
  <c r="BG168" i="12"/>
  <c r="BF168" i="12"/>
  <c r="T168" i="12"/>
  <c r="R168" i="12"/>
  <c r="P168" i="12"/>
  <c r="BK168" i="12"/>
  <c r="J168" i="12"/>
  <c r="BE168" i="12"/>
  <c r="BI165" i="12"/>
  <c r="BH165" i="12"/>
  <c r="BG165" i="12"/>
  <c r="BF165" i="12"/>
  <c r="T165" i="12"/>
  <c r="R165" i="12"/>
  <c r="P165" i="12"/>
  <c r="BK165" i="12"/>
  <c r="J165" i="12"/>
  <c r="BE165" i="12"/>
  <c r="BI161" i="12"/>
  <c r="BH161" i="12"/>
  <c r="BG161" i="12"/>
  <c r="BF161" i="12"/>
  <c r="T161" i="12"/>
  <c r="R161" i="12"/>
  <c r="P161" i="12"/>
  <c r="BK161" i="12"/>
  <c r="J161" i="12"/>
  <c r="BE161" i="12"/>
  <c r="BI157" i="12"/>
  <c r="BH157" i="12"/>
  <c r="BG157" i="12"/>
  <c r="BF157" i="12"/>
  <c r="T157" i="12"/>
  <c r="R157" i="12"/>
  <c r="P157" i="12"/>
  <c r="BK157" i="12"/>
  <c r="J157" i="12"/>
  <c r="BE157" i="12"/>
  <c r="BI156" i="12"/>
  <c r="BH156" i="12"/>
  <c r="BG156" i="12"/>
  <c r="BF156" i="12"/>
  <c r="T156" i="12"/>
  <c r="T155" i="12"/>
  <c r="R156" i="12"/>
  <c r="R155" i="12"/>
  <c r="P156" i="12"/>
  <c r="P155" i="12"/>
  <c r="BK156" i="12"/>
  <c r="BK155" i="12"/>
  <c r="J155" i="12" s="1"/>
  <c r="J60" i="12" s="1"/>
  <c r="J156" i="12"/>
  <c r="BE156" i="12"/>
  <c r="BI154" i="12"/>
  <c r="BH154" i="12"/>
  <c r="BG154" i="12"/>
  <c r="BF154" i="12"/>
  <c r="T154" i="12"/>
  <c r="R154" i="12"/>
  <c r="P154" i="12"/>
  <c r="BK154" i="12"/>
  <c r="J154" i="12"/>
  <c r="BE154" i="12"/>
  <c r="BI153" i="12"/>
  <c r="BH153" i="12"/>
  <c r="BG153" i="12"/>
  <c r="BF153" i="12"/>
  <c r="T153" i="12"/>
  <c r="R153" i="12"/>
  <c r="P153" i="12"/>
  <c r="BK153" i="12"/>
  <c r="J153" i="12"/>
  <c r="BE153" i="12" s="1"/>
  <c r="BI150" i="12"/>
  <c r="BH150" i="12"/>
  <c r="BG150" i="12"/>
  <c r="BF150" i="12"/>
  <c r="T150" i="12"/>
  <c r="R150" i="12"/>
  <c r="P150" i="12"/>
  <c r="BK150" i="12"/>
  <c r="J150" i="12"/>
  <c r="BE150" i="12" s="1"/>
  <c r="BI146" i="12"/>
  <c r="BH146" i="12"/>
  <c r="BG146" i="12"/>
  <c r="BF146" i="12"/>
  <c r="T146" i="12"/>
  <c r="R146" i="12"/>
  <c r="P146" i="12"/>
  <c r="BK146" i="12"/>
  <c r="J146" i="12"/>
  <c r="BE146" i="12" s="1"/>
  <c r="BI141" i="12"/>
  <c r="BH141" i="12"/>
  <c r="BG141" i="12"/>
  <c r="BF141" i="12"/>
  <c r="T141" i="12"/>
  <c r="R141" i="12"/>
  <c r="P141" i="12"/>
  <c r="BK141" i="12"/>
  <c r="J141" i="12"/>
  <c r="BE141" i="12"/>
  <c r="BI137" i="12"/>
  <c r="BH137" i="12"/>
  <c r="BG137" i="12"/>
  <c r="BF137" i="12"/>
  <c r="T137" i="12"/>
  <c r="R137" i="12"/>
  <c r="P137" i="12"/>
  <c r="BK137" i="12"/>
  <c r="J137" i="12"/>
  <c r="BE137" i="12" s="1"/>
  <c r="BI132" i="12"/>
  <c r="BH132" i="12"/>
  <c r="BG132" i="12"/>
  <c r="BF132" i="12"/>
  <c r="T132" i="12"/>
  <c r="R132" i="12"/>
  <c r="P132" i="12"/>
  <c r="BK132" i="12"/>
  <c r="J132" i="12"/>
  <c r="BE132" i="12" s="1"/>
  <c r="BI131" i="12"/>
  <c r="BH131" i="12"/>
  <c r="BG131" i="12"/>
  <c r="BF131" i="12"/>
  <c r="T131" i="12"/>
  <c r="R131" i="12"/>
  <c r="P131" i="12"/>
  <c r="BK131" i="12"/>
  <c r="J131" i="12"/>
  <c r="BE131" i="12" s="1"/>
  <c r="BI127" i="12"/>
  <c r="BH127" i="12"/>
  <c r="BG127" i="12"/>
  <c r="BF127" i="12"/>
  <c r="T127" i="12"/>
  <c r="R127" i="12"/>
  <c r="P127" i="12"/>
  <c r="BK127" i="12"/>
  <c r="J127" i="12"/>
  <c r="BE127" i="12"/>
  <c r="BI124" i="12"/>
  <c r="BH124" i="12"/>
  <c r="BG124" i="12"/>
  <c r="BF124" i="12"/>
  <c r="T124" i="12"/>
  <c r="R124" i="12"/>
  <c r="P124" i="12"/>
  <c r="BK124" i="12"/>
  <c r="J124" i="12"/>
  <c r="BE124" i="12" s="1"/>
  <c r="BI120" i="12"/>
  <c r="BH120" i="12"/>
  <c r="BG120" i="12"/>
  <c r="BF120" i="12"/>
  <c r="T120" i="12"/>
  <c r="R120" i="12"/>
  <c r="P120" i="12"/>
  <c r="BK120" i="12"/>
  <c r="J120" i="12"/>
  <c r="BE120" i="12" s="1"/>
  <c r="BI119" i="12"/>
  <c r="BH119" i="12"/>
  <c r="BG119" i="12"/>
  <c r="BF119" i="12"/>
  <c r="T119" i="12"/>
  <c r="R119" i="12"/>
  <c r="P119" i="12"/>
  <c r="BK119" i="12"/>
  <c r="J119" i="12"/>
  <c r="BE119" i="12" s="1"/>
  <c r="BI118" i="12"/>
  <c r="BH118" i="12"/>
  <c r="BG118" i="12"/>
  <c r="BF118" i="12"/>
  <c r="T118" i="12"/>
  <c r="R118" i="12"/>
  <c r="P118" i="12"/>
  <c r="BK118" i="12"/>
  <c r="J118" i="12"/>
  <c r="BE118" i="12" s="1"/>
  <c r="BI114" i="12"/>
  <c r="BH114" i="12"/>
  <c r="BG114" i="12"/>
  <c r="BF114" i="12"/>
  <c r="T114" i="12"/>
  <c r="R114" i="12"/>
  <c r="P114" i="12"/>
  <c r="BK114" i="12"/>
  <c r="J114" i="12"/>
  <c r="BE114" i="12"/>
  <c r="BI111" i="12"/>
  <c r="BH111" i="12"/>
  <c r="BG111" i="12"/>
  <c r="BF111" i="12"/>
  <c r="T111" i="12"/>
  <c r="R111" i="12"/>
  <c r="P111" i="12"/>
  <c r="BK111" i="12"/>
  <c r="J111" i="12"/>
  <c r="BE111" i="12"/>
  <c r="BI108" i="12"/>
  <c r="BH108" i="12"/>
  <c r="BG108" i="12"/>
  <c r="BF108" i="12"/>
  <c r="T108" i="12"/>
  <c r="R108" i="12"/>
  <c r="P108" i="12"/>
  <c r="BK108" i="12"/>
  <c r="J108" i="12"/>
  <c r="BE108" i="12"/>
  <c r="BI105" i="12"/>
  <c r="BH105" i="12"/>
  <c r="BG105" i="12"/>
  <c r="BF105" i="12"/>
  <c r="T105" i="12"/>
  <c r="R105" i="12"/>
  <c r="P105" i="12"/>
  <c r="BK105" i="12"/>
  <c r="J105" i="12"/>
  <c r="BE105" i="12"/>
  <c r="BI103" i="12"/>
  <c r="BH103" i="12"/>
  <c r="BG103" i="12"/>
  <c r="BF103" i="12"/>
  <c r="T103" i="12"/>
  <c r="R103" i="12"/>
  <c r="P103" i="12"/>
  <c r="BK103" i="12"/>
  <c r="J103" i="12"/>
  <c r="BE103" i="12"/>
  <c r="BI99" i="12"/>
  <c r="BH99" i="12"/>
  <c r="BG99" i="12"/>
  <c r="BF99" i="12"/>
  <c r="T99" i="12"/>
  <c r="R99" i="12"/>
  <c r="P99" i="12"/>
  <c r="BK99" i="12"/>
  <c r="BK92" i="12" s="1"/>
  <c r="J99" i="12"/>
  <c r="BE99" i="12"/>
  <c r="BI96" i="12"/>
  <c r="BH96" i="12"/>
  <c r="BG96" i="12"/>
  <c r="BF96" i="12"/>
  <c r="T96" i="12"/>
  <c r="R96" i="12"/>
  <c r="R92" i="12" s="1"/>
  <c r="P96" i="12"/>
  <c r="BK96" i="12"/>
  <c r="J96" i="12"/>
  <c r="BE96" i="12"/>
  <c r="BI93" i="12"/>
  <c r="BH93" i="12"/>
  <c r="BG93" i="12"/>
  <c r="BF93" i="12"/>
  <c r="T93" i="12"/>
  <c r="T92" i="12"/>
  <c r="R93" i="12"/>
  <c r="P93" i="12"/>
  <c r="P92" i="12" s="1"/>
  <c r="BK93" i="12"/>
  <c r="J93" i="12"/>
  <c r="BE93" i="12" s="1"/>
  <c r="J86" i="12"/>
  <c r="F86" i="12"/>
  <c r="F84" i="12"/>
  <c r="E82" i="12"/>
  <c r="J51" i="12"/>
  <c r="F51" i="12"/>
  <c r="F49" i="12"/>
  <c r="E47" i="12"/>
  <c r="J18" i="12"/>
  <c r="E18" i="12"/>
  <c r="F52" i="12" s="1"/>
  <c r="J17" i="12"/>
  <c r="J12" i="12"/>
  <c r="J49" i="12" s="1"/>
  <c r="E7" i="12"/>
  <c r="AY61" i="1"/>
  <c r="AX61" i="1"/>
  <c r="BI227" i="11"/>
  <c r="BH227" i="11"/>
  <c r="BG227" i="11"/>
  <c r="BF227" i="11"/>
  <c r="T227" i="11"/>
  <c r="R227" i="11"/>
  <c r="P227" i="11"/>
  <c r="BK227" i="11"/>
  <c r="J227" i="11"/>
  <c r="BE227" i="11" s="1"/>
  <c r="BI226" i="11"/>
  <c r="BH226" i="11"/>
  <c r="BG226" i="11"/>
  <c r="BF226" i="11"/>
  <c r="T226" i="11"/>
  <c r="R226" i="11"/>
  <c r="P226" i="11"/>
  <c r="BK226" i="11"/>
  <c r="J226" i="11"/>
  <c r="BE226" i="11" s="1"/>
  <c r="BI225" i="11"/>
  <c r="BH225" i="11"/>
  <c r="BG225" i="11"/>
  <c r="BF225" i="11"/>
  <c r="T225" i="11"/>
  <c r="R225" i="11"/>
  <c r="P225" i="11"/>
  <c r="BK225" i="11"/>
  <c r="J225" i="11"/>
  <c r="BE225" i="11" s="1"/>
  <c r="BI224" i="11"/>
  <c r="BH224" i="11"/>
  <c r="BG224" i="11"/>
  <c r="BF224" i="11"/>
  <c r="T224" i="11"/>
  <c r="R224" i="11"/>
  <c r="P224" i="11"/>
  <c r="BK224" i="11"/>
  <c r="J224" i="11"/>
  <c r="BE224" i="11" s="1"/>
  <c r="BI223" i="11"/>
  <c r="BH223" i="11"/>
  <c r="BG223" i="11"/>
  <c r="BF223" i="11"/>
  <c r="T223" i="11"/>
  <c r="R223" i="11"/>
  <c r="P223" i="11"/>
  <c r="BK223" i="11"/>
  <c r="J223" i="11"/>
  <c r="BE223" i="11"/>
  <c r="BI221" i="11"/>
  <c r="BH221" i="11"/>
  <c r="BG221" i="11"/>
  <c r="BF221" i="11"/>
  <c r="T221" i="11"/>
  <c r="R221" i="11"/>
  <c r="P221" i="11"/>
  <c r="BK221" i="11"/>
  <c r="J221" i="11"/>
  <c r="BE221" i="11" s="1"/>
  <c r="BI219" i="11"/>
  <c r="BH219" i="11"/>
  <c r="BG219" i="11"/>
  <c r="BF219" i="11"/>
  <c r="T219" i="11"/>
  <c r="R219" i="11"/>
  <c r="P219" i="11"/>
  <c r="BK219" i="11"/>
  <c r="J219" i="11"/>
  <c r="BE219" i="11"/>
  <c r="BI217" i="11"/>
  <c r="BH217" i="11"/>
  <c r="BG217" i="11"/>
  <c r="BF217" i="11"/>
  <c r="T217" i="11"/>
  <c r="R217" i="11"/>
  <c r="P217" i="11"/>
  <c r="BK217" i="11"/>
  <c r="J217" i="11"/>
  <c r="BE217" i="11"/>
  <c r="BI215" i="11"/>
  <c r="BH215" i="11"/>
  <c r="BG215" i="11"/>
  <c r="BF215" i="11"/>
  <c r="T215" i="11"/>
  <c r="R215" i="11"/>
  <c r="P215" i="11"/>
  <c r="BK215" i="11"/>
  <c r="J215" i="11"/>
  <c r="BE215" i="11" s="1"/>
  <c r="BI213" i="11"/>
  <c r="BH213" i="11"/>
  <c r="BG213" i="11"/>
  <c r="BF213" i="11"/>
  <c r="T213" i="11"/>
  <c r="R213" i="11"/>
  <c r="P213" i="11"/>
  <c r="BK213" i="11"/>
  <c r="J213" i="11"/>
  <c r="BE213" i="11" s="1"/>
  <c r="BI211" i="11"/>
  <c r="BH211" i="11"/>
  <c r="BG211" i="11"/>
  <c r="BF211" i="11"/>
  <c r="T211" i="11"/>
  <c r="R211" i="11"/>
  <c r="P211" i="11"/>
  <c r="BK211" i="11"/>
  <c r="J211" i="11"/>
  <c r="BE211" i="11" s="1"/>
  <c r="BI209" i="11"/>
  <c r="BH209" i="11"/>
  <c r="BG209" i="11"/>
  <c r="BF209" i="11"/>
  <c r="T209" i="11"/>
  <c r="R209" i="11"/>
  <c r="P209" i="11"/>
  <c r="BK209" i="11"/>
  <c r="J209" i="11"/>
  <c r="BE209" i="11" s="1"/>
  <c r="BI207" i="11"/>
  <c r="BH207" i="11"/>
  <c r="BG207" i="11"/>
  <c r="BF207" i="11"/>
  <c r="T207" i="11"/>
  <c r="R207" i="11"/>
  <c r="P207" i="11"/>
  <c r="BK207" i="11"/>
  <c r="J207" i="11"/>
  <c r="BE207" i="11" s="1"/>
  <c r="BI205" i="11"/>
  <c r="BH205" i="11"/>
  <c r="BG205" i="11"/>
  <c r="BF205" i="11"/>
  <c r="T205" i="11"/>
  <c r="R205" i="11"/>
  <c r="P205" i="11"/>
  <c r="BK205" i="11"/>
  <c r="J205" i="11"/>
  <c r="BE205" i="11"/>
  <c r="BI203" i="11"/>
  <c r="BH203" i="11"/>
  <c r="BG203" i="11"/>
  <c r="BF203" i="11"/>
  <c r="T203" i="11"/>
  <c r="R203" i="11"/>
  <c r="P203" i="11"/>
  <c r="BK203" i="11"/>
  <c r="J203" i="11"/>
  <c r="BE203" i="11" s="1"/>
  <c r="BI202" i="11"/>
  <c r="BH202" i="11"/>
  <c r="BG202" i="11"/>
  <c r="BF202" i="11"/>
  <c r="T202" i="11"/>
  <c r="R202" i="11"/>
  <c r="P202" i="11"/>
  <c r="BK202" i="11"/>
  <c r="J202" i="11"/>
  <c r="BE202" i="11" s="1"/>
  <c r="BI201" i="11"/>
  <c r="BH201" i="11"/>
  <c r="BG201" i="11"/>
  <c r="BF201" i="11"/>
  <c r="T201" i="11"/>
  <c r="R201" i="11"/>
  <c r="P201" i="11"/>
  <c r="BK201" i="11"/>
  <c r="J201" i="11"/>
  <c r="BE201" i="11" s="1"/>
  <c r="BI199" i="11"/>
  <c r="BH199" i="11"/>
  <c r="BG199" i="11"/>
  <c r="BF199" i="11"/>
  <c r="T199" i="11"/>
  <c r="R199" i="11"/>
  <c r="P199" i="11"/>
  <c r="BK199" i="11"/>
  <c r="J199" i="11"/>
  <c r="BE199" i="11" s="1"/>
  <c r="BI197" i="11"/>
  <c r="BH197" i="11"/>
  <c r="BG197" i="11"/>
  <c r="BF197" i="11"/>
  <c r="T197" i="11"/>
  <c r="R197" i="11"/>
  <c r="P197" i="11"/>
  <c r="BK197" i="11"/>
  <c r="J197" i="11"/>
  <c r="BE197" i="11" s="1"/>
  <c r="BI195" i="11"/>
  <c r="BH195" i="11"/>
  <c r="BG195" i="11"/>
  <c r="BF195" i="11"/>
  <c r="T195" i="11"/>
  <c r="R195" i="11"/>
  <c r="P195" i="11"/>
  <c r="BK195" i="11"/>
  <c r="J195" i="11"/>
  <c r="BE195" i="11" s="1"/>
  <c r="BI193" i="11"/>
  <c r="BH193" i="11"/>
  <c r="BG193" i="11"/>
  <c r="BF193" i="11"/>
  <c r="T193" i="11"/>
  <c r="R193" i="11"/>
  <c r="P193" i="11"/>
  <c r="BK193" i="11"/>
  <c r="J193" i="11"/>
  <c r="BE193" i="11" s="1"/>
  <c r="BI191" i="11"/>
  <c r="BH191" i="11"/>
  <c r="BG191" i="11"/>
  <c r="BF191" i="11"/>
  <c r="T191" i="11"/>
  <c r="R191" i="11"/>
  <c r="P191" i="11"/>
  <c r="BK191" i="11"/>
  <c r="J191" i="11"/>
  <c r="BE191" i="11"/>
  <c r="BI190" i="11"/>
  <c r="BH190" i="11"/>
  <c r="BG190" i="11"/>
  <c r="BF190" i="11"/>
  <c r="T190" i="11"/>
  <c r="R190" i="11"/>
  <c r="P190" i="11"/>
  <c r="BK190" i="11"/>
  <c r="J190" i="11"/>
  <c r="BE190" i="11" s="1"/>
  <c r="BI188" i="11"/>
  <c r="BH188" i="11"/>
  <c r="BG188" i="11"/>
  <c r="BF188" i="11"/>
  <c r="T188" i="11"/>
  <c r="R188" i="11"/>
  <c r="P188" i="11"/>
  <c r="BK188" i="11"/>
  <c r="J188" i="11"/>
  <c r="BE188" i="11" s="1"/>
  <c r="BI186" i="11"/>
  <c r="BH186" i="11"/>
  <c r="BG186" i="11"/>
  <c r="BF186" i="11"/>
  <c r="T186" i="11"/>
  <c r="R186" i="11"/>
  <c r="P186" i="11"/>
  <c r="BK186" i="11"/>
  <c r="J186" i="11"/>
  <c r="BE186" i="11" s="1"/>
  <c r="BI185" i="11"/>
  <c r="BH185" i="11"/>
  <c r="BG185" i="11"/>
  <c r="BF185" i="11"/>
  <c r="T185" i="11"/>
  <c r="R185" i="11"/>
  <c r="P185" i="11"/>
  <c r="BK185" i="11"/>
  <c r="J185" i="11"/>
  <c r="BE185" i="11" s="1"/>
  <c r="BI184" i="11"/>
  <c r="BH184" i="11"/>
  <c r="BG184" i="11"/>
  <c r="BF184" i="11"/>
  <c r="T184" i="11"/>
  <c r="R184" i="11"/>
  <c r="P184" i="11"/>
  <c r="BK184" i="11"/>
  <c r="J184" i="11"/>
  <c r="BE184" i="11" s="1"/>
  <c r="BI182" i="11"/>
  <c r="BH182" i="11"/>
  <c r="BG182" i="11"/>
  <c r="BF182" i="11"/>
  <c r="T182" i="11"/>
  <c r="R182" i="11"/>
  <c r="P182" i="11"/>
  <c r="BK182" i="11"/>
  <c r="J182" i="11"/>
  <c r="BE182" i="11" s="1"/>
  <c r="BI180" i="11"/>
  <c r="BH180" i="11"/>
  <c r="BG180" i="11"/>
  <c r="BF180" i="11"/>
  <c r="T180" i="11"/>
  <c r="R180" i="11"/>
  <c r="P180" i="11"/>
  <c r="BK180" i="11"/>
  <c r="J180" i="11"/>
  <c r="BE180" i="11" s="1"/>
  <c r="BI179" i="11"/>
  <c r="BH179" i="11"/>
  <c r="BG179" i="11"/>
  <c r="BF179" i="11"/>
  <c r="T179" i="11"/>
  <c r="R179" i="11"/>
  <c r="P179" i="11"/>
  <c r="BK179" i="11"/>
  <c r="J179" i="11"/>
  <c r="BE179" i="11"/>
  <c r="BI178" i="11"/>
  <c r="BH178" i="11"/>
  <c r="BG178" i="11"/>
  <c r="BF178" i="11"/>
  <c r="T178" i="11"/>
  <c r="R178" i="11"/>
  <c r="P178" i="11"/>
  <c r="BK178" i="11"/>
  <c r="J178" i="11"/>
  <c r="BE178" i="11" s="1"/>
  <c r="BI177" i="11"/>
  <c r="BH177" i="11"/>
  <c r="BG177" i="11"/>
  <c r="BF177" i="11"/>
  <c r="T177" i="11"/>
  <c r="R177" i="11"/>
  <c r="P177" i="11"/>
  <c r="BK177" i="11"/>
  <c r="J177" i="11"/>
  <c r="BE177" i="11" s="1"/>
  <c r="BI175" i="11"/>
  <c r="BH175" i="11"/>
  <c r="BG175" i="11"/>
  <c r="BF175" i="11"/>
  <c r="T175" i="11"/>
  <c r="R175" i="11"/>
  <c r="P175" i="11"/>
  <c r="BK175" i="11"/>
  <c r="J175" i="11"/>
  <c r="BE175" i="11" s="1"/>
  <c r="BI173" i="11"/>
  <c r="BH173" i="11"/>
  <c r="BG173" i="11"/>
  <c r="BF173" i="11"/>
  <c r="T173" i="11"/>
  <c r="R173" i="11"/>
  <c r="P173" i="11"/>
  <c r="BK173" i="11"/>
  <c r="J173" i="11"/>
  <c r="BE173" i="11" s="1"/>
  <c r="BI171" i="11"/>
  <c r="BH171" i="11"/>
  <c r="BG171" i="11"/>
  <c r="BF171" i="11"/>
  <c r="T171" i="11"/>
  <c r="R171" i="11"/>
  <c r="P171" i="11"/>
  <c r="BK171" i="11"/>
  <c r="J171" i="11"/>
  <c r="BE171" i="11" s="1"/>
  <c r="BI169" i="11"/>
  <c r="BH169" i="11"/>
  <c r="BG169" i="11"/>
  <c r="BF169" i="11"/>
  <c r="T169" i="11"/>
  <c r="R169" i="11"/>
  <c r="P169" i="11"/>
  <c r="BK169" i="11"/>
  <c r="J169" i="11"/>
  <c r="BE169" i="11"/>
  <c r="BI167" i="11"/>
  <c r="BH167" i="11"/>
  <c r="BG167" i="11"/>
  <c r="BF167" i="11"/>
  <c r="T167" i="11"/>
  <c r="R167" i="11"/>
  <c r="P167" i="11"/>
  <c r="BK167" i="11"/>
  <c r="J167" i="11"/>
  <c r="BE167" i="11" s="1"/>
  <c r="BI165" i="11"/>
  <c r="BH165" i="11"/>
  <c r="BG165" i="11"/>
  <c r="BF165" i="11"/>
  <c r="T165" i="11"/>
  <c r="R165" i="11"/>
  <c r="P165" i="11"/>
  <c r="BK165" i="11"/>
  <c r="J165" i="11"/>
  <c r="BE165" i="11" s="1"/>
  <c r="BI163" i="11"/>
  <c r="BH163" i="11"/>
  <c r="BG163" i="11"/>
  <c r="BF163" i="11"/>
  <c r="T163" i="11"/>
  <c r="R163" i="11"/>
  <c r="P163" i="11"/>
  <c r="BK163" i="11"/>
  <c r="J163" i="11"/>
  <c r="BE163" i="11" s="1"/>
  <c r="BI161" i="11"/>
  <c r="BH161" i="11"/>
  <c r="BG161" i="11"/>
  <c r="BF161" i="11"/>
  <c r="T161" i="11"/>
  <c r="R161" i="11"/>
  <c r="P161" i="11"/>
  <c r="BK161" i="11"/>
  <c r="J161" i="11"/>
  <c r="BE161" i="11" s="1"/>
  <c r="BI159" i="11"/>
  <c r="BH159" i="11"/>
  <c r="BG159" i="11"/>
  <c r="BF159" i="11"/>
  <c r="T159" i="11"/>
  <c r="R159" i="11"/>
  <c r="P159" i="11"/>
  <c r="BK159" i="11"/>
  <c r="J159" i="11"/>
  <c r="BE159" i="11"/>
  <c r="BI156" i="11"/>
  <c r="BH156" i="11"/>
  <c r="BG156" i="11"/>
  <c r="BF156" i="11"/>
  <c r="T156" i="11"/>
  <c r="T154" i="11" s="1"/>
  <c r="R156" i="11"/>
  <c r="P156" i="11"/>
  <c r="BK156" i="11"/>
  <c r="J156" i="11"/>
  <c r="BE156" i="11" s="1"/>
  <c r="BI155" i="11"/>
  <c r="BH155" i="11"/>
  <c r="BG155" i="11"/>
  <c r="BF155" i="11"/>
  <c r="T155" i="11"/>
  <c r="R155" i="11"/>
  <c r="R154" i="11" s="1"/>
  <c r="P155" i="11"/>
  <c r="P154" i="11" s="1"/>
  <c r="BK155" i="11"/>
  <c r="BK154" i="11" s="1"/>
  <c r="J154" i="11" s="1"/>
  <c r="J61" i="11" s="1"/>
  <c r="J155" i="11"/>
  <c r="BE155" i="11" s="1"/>
  <c r="BI153" i="11"/>
  <c r="BH153" i="11"/>
  <c r="BG153" i="11"/>
  <c r="BF153" i="11"/>
  <c r="T153" i="11"/>
  <c r="R153" i="11"/>
  <c r="P153" i="11"/>
  <c r="BK153" i="11"/>
  <c r="J153" i="11"/>
  <c r="BE153" i="11"/>
  <c r="BI152" i="11"/>
  <c r="BH152" i="11"/>
  <c r="BG152" i="11"/>
  <c r="BF152" i="11"/>
  <c r="T152" i="11"/>
  <c r="R152" i="11"/>
  <c r="P152" i="11"/>
  <c r="BK152" i="11"/>
  <c r="J152" i="11"/>
  <c r="BE152" i="11" s="1"/>
  <c r="BI151" i="11"/>
  <c r="BH151" i="11"/>
  <c r="BG151" i="11"/>
  <c r="BF151" i="11"/>
  <c r="T151" i="11"/>
  <c r="R151" i="11"/>
  <c r="P151" i="11"/>
  <c r="BK151" i="11"/>
  <c r="J151" i="11"/>
  <c r="BE151" i="11" s="1"/>
  <c r="BI150" i="11"/>
  <c r="BH150" i="11"/>
  <c r="BG150" i="11"/>
  <c r="BF150" i="11"/>
  <c r="T150" i="11"/>
  <c r="R150" i="11"/>
  <c r="P150" i="11"/>
  <c r="BK150" i="11"/>
  <c r="J150" i="11"/>
  <c r="BE150" i="11" s="1"/>
  <c r="BI149" i="11"/>
  <c r="BH149" i="11"/>
  <c r="BG149" i="11"/>
  <c r="BF149" i="11"/>
  <c r="T149" i="11"/>
  <c r="R149" i="11"/>
  <c r="P149" i="11"/>
  <c r="BK149" i="11"/>
  <c r="J149" i="11"/>
  <c r="BE149" i="11" s="1"/>
  <c r="BI148" i="11"/>
  <c r="BH148" i="11"/>
  <c r="BG148" i="11"/>
  <c r="BF148" i="11"/>
  <c r="T148" i="11"/>
  <c r="R148" i="11"/>
  <c r="P148" i="11"/>
  <c r="BK148" i="11"/>
  <c r="J148" i="11"/>
  <c r="BE148" i="11" s="1"/>
  <c r="BI147" i="11"/>
  <c r="BH147" i="11"/>
  <c r="BG147" i="11"/>
  <c r="BF147" i="11"/>
  <c r="T147" i="11"/>
  <c r="R147" i="11"/>
  <c r="P147" i="11"/>
  <c r="BK147" i="11"/>
  <c r="J147" i="11"/>
  <c r="BE147" i="11"/>
  <c r="BI146" i="11"/>
  <c r="BH146" i="11"/>
  <c r="BG146" i="11"/>
  <c r="BF146" i="11"/>
  <c r="T146" i="11"/>
  <c r="R146" i="11"/>
  <c r="P146" i="11"/>
  <c r="BK146" i="11"/>
  <c r="J146" i="11"/>
  <c r="BE146" i="11" s="1"/>
  <c r="BI145" i="11"/>
  <c r="BH145" i="11"/>
  <c r="BG145" i="11"/>
  <c r="BF145" i="11"/>
  <c r="T145" i="11"/>
  <c r="R145" i="11"/>
  <c r="P145" i="11"/>
  <c r="BK145" i="11"/>
  <c r="J145" i="11"/>
  <c r="BE145" i="11" s="1"/>
  <c r="BI144" i="11"/>
  <c r="BH144" i="11"/>
  <c r="BG144" i="11"/>
  <c r="BF144" i="11"/>
  <c r="T144" i="11"/>
  <c r="R144" i="11"/>
  <c r="P144" i="11"/>
  <c r="BK144" i="11"/>
  <c r="J144" i="11"/>
  <c r="BE144" i="11" s="1"/>
  <c r="BI142" i="11"/>
  <c r="BH142" i="11"/>
  <c r="BG142" i="11"/>
  <c r="BF142" i="11"/>
  <c r="T142" i="11"/>
  <c r="R142" i="11"/>
  <c r="P142" i="11"/>
  <c r="BK142" i="11"/>
  <c r="J142" i="11"/>
  <c r="BE142" i="11" s="1"/>
  <c r="BI141" i="11"/>
  <c r="BH141" i="11"/>
  <c r="BG141" i="11"/>
  <c r="BF141" i="11"/>
  <c r="T141" i="11"/>
  <c r="R141" i="11"/>
  <c r="P141" i="11"/>
  <c r="BK141" i="11"/>
  <c r="J141" i="11"/>
  <c r="BE141" i="11" s="1"/>
  <c r="BI139" i="11"/>
  <c r="BH139" i="11"/>
  <c r="BG139" i="11"/>
  <c r="BF139" i="11"/>
  <c r="T139" i="11"/>
  <c r="R139" i="11"/>
  <c r="P139" i="11"/>
  <c r="BK139" i="11"/>
  <c r="J139" i="11"/>
  <c r="BE139" i="11" s="1"/>
  <c r="BI138" i="11"/>
  <c r="BH138" i="11"/>
  <c r="BG138" i="11"/>
  <c r="BF138" i="11"/>
  <c r="T138" i="11"/>
  <c r="R138" i="11"/>
  <c r="P138" i="11"/>
  <c r="BK138" i="11"/>
  <c r="J138" i="11"/>
  <c r="BE138" i="11" s="1"/>
  <c r="BI136" i="11"/>
  <c r="BH136" i="11"/>
  <c r="BG136" i="11"/>
  <c r="BF136" i="11"/>
  <c r="T136" i="11"/>
  <c r="R136" i="11"/>
  <c r="P136" i="11"/>
  <c r="BK136" i="11"/>
  <c r="J136" i="11"/>
  <c r="BE136" i="11"/>
  <c r="BI135" i="11"/>
  <c r="BH135" i="11"/>
  <c r="BG135" i="11"/>
  <c r="BF135" i="11"/>
  <c r="T135" i="11"/>
  <c r="R135" i="11"/>
  <c r="P135" i="11"/>
  <c r="BK135" i="11"/>
  <c r="J135" i="11"/>
  <c r="BE135" i="11" s="1"/>
  <c r="BI133" i="11"/>
  <c r="BH133" i="11"/>
  <c r="BG133" i="11"/>
  <c r="BF133" i="11"/>
  <c r="T133" i="11"/>
  <c r="R133" i="11"/>
  <c r="P133" i="11"/>
  <c r="BK133" i="11"/>
  <c r="J133" i="11"/>
  <c r="BE133" i="11" s="1"/>
  <c r="BI132" i="11"/>
  <c r="BH132" i="11"/>
  <c r="BG132" i="11"/>
  <c r="BF132" i="11"/>
  <c r="T132" i="11"/>
  <c r="R132" i="11"/>
  <c r="P132" i="11"/>
  <c r="BK132" i="11"/>
  <c r="J132" i="11"/>
  <c r="BE132" i="11" s="1"/>
  <c r="BI130" i="11"/>
  <c r="BH130" i="11"/>
  <c r="BG130" i="11"/>
  <c r="BF130" i="11"/>
  <c r="T130" i="11"/>
  <c r="R130" i="11"/>
  <c r="P130" i="11"/>
  <c r="BK130" i="11"/>
  <c r="J130" i="11"/>
  <c r="BE130" i="11"/>
  <c r="BI129" i="11"/>
  <c r="BH129" i="11"/>
  <c r="BG129" i="11"/>
  <c r="BF129" i="11"/>
  <c r="T129" i="11"/>
  <c r="R129" i="11"/>
  <c r="P129" i="11"/>
  <c r="BK129" i="11"/>
  <c r="J129" i="11"/>
  <c r="BE129" i="11" s="1"/>
  <c r="BI127" i="11"/>
  <c r="BH127" i="11"/>
  <c r="BG127" i="11"/>
  <c r="BF127" i="11"/>
  <c r="T127" i="11"/>
  <c r="R127" i="11"/>
  <c r="P127" i="11"/>
  <c r="BK127" i="11"/>
  <c r="J127" i="11"/>
  <c r="BE127" i="11" s="1"/>
  <c r="BI126" i="11"/>
  <c r="BH126" i="11"/>
  <c r="BG126" i="11"/>
  <c r="BF126" i="11"/>
  <c r="T126" i="11"/>
  <c r="R126" i="11"/>
  <c r="P126" i="11"/>
  <c r="BK126" i="11"/>
  <c r="J126" i="11"/>
  <c r="BE126" i="11" s="1"/>
  <c r="BI125" i="11"/>
  <c r="BH125" i="11"/>
  <c r="BG125" i="11"/>
  <c r="BF125" i="11"/>
  <c r="T125" i="11"/>
  <c r="R125" i="11"/>
  <c r="P125" i="11"/>
  <c r="BK125" i="11"/>
  <c r="J125" i="11"/>
  <c r="BE125" i="11" s="1"/>
  <c r="BI124" i="11"/>
  <c r="BH124" i="11"/>
  <c r="BG124" i="11"/>
  <c r="BF124" i="11"/>
  <c r="T124" i="11"/>
  <c r="R124" i="11"/>
  <c r="P124" i="11"/>
  <c r="BK124" i="11"/>
  <c r="J124" i="11"/>
  <c r="BE124" i="11" s="1"/>
  <c r="BI123" i="11"/>
  <c r="BH123" i="11"/>
  <c r="BG123" i="11"/>
  <c r="BF123" i="11"/>
  <c r="T123" i="11"/>
  <c r="R123" i="11"/>
  <c r="P123" i="11"/>
  <c r="BK123" i="11"/>
  <c r="J123" i="11"/>
  <c r="BE123" i="11" s="1"/>
  <c r="BI122" i="11"/>
  <c r="BH122" i="11"/>
  <c r="BG122" i="11"/>
  <c r="BF122" i="11"/>
  <c r="T122" i="11"/>
  <c r="R122" i="11"/>
  <c r="P122" i="11"/>
  <c r="BK122" i="11"/>
  <c r="J122" i="11"/>
  <c r="BE122" i="11" s="1"/>
  <c r="BI121" i="11"/>
  <c r="BH121" i="11"/>
  <c r="BG121" i="11"/>
  <c r="BF121" i="11"/>
  <c r="T121" i="11"/>
  <c r="R121" i="11"/>
  <c r="P121" i="11"/>
  <c r="BK121" i="11"/>
  <c r="J121" i="11"/>
  <c r="BE121" i="11"/>
  <c r="BI120" i="11"/>
  <c r="BH120" i="11"/>
  <c r="BG120" i="11"/>
  <c r="BF120" i="11"/>
  <c r="T120" i="11"/>
  <c r="R120" i="11"/>
  <c r="P120" i="11"/>
  <c r="BK120" i="11"/>
  <c r="J120" i="11"/>
  <c r="BE120" i="11" s="1"/>
  <c r="BI119" i="11"/>
  <c r="BH119" i="11"/>
  <c r="BG119" i="11"/>
  <c r="BF119" i="11"/>
  <c r="T119" i="11"/>
  <c r="R119" i="11"/>
  <c r="P119" i="11"/>
  <c r="BK119" i="11"/>
  <c r="J119" i="11"/>
  <c r="BE119" i="11" s="1"/>
  <c r="BI116" i="11"/>
  <c r="BH116" i="11"/>
  <c r="BG116" i="11"/>
  <c r="BF116" i="11"/>
  <c r="T116" i="11"/>
  <c r="R116" i="11"/>
  <c r="P116" i="11"/>
  <c r="BK116" i="11"/>
  <c r="J116" i="11"/>
  <c r="BE116" i="11" s="1"/>
  <c r="BI112" i="11"/>
  <c r="BH112" i="11"/>
  <c r="BG112" i="11"/>
  <c r="BF112" i="11"/>
  <c r="T112" i="11"/>
  <c r="R112" i="11"/>
  <c r="P112" i="11"/>
  <c r="BK112" i="11"/>
  <c r="J112" i="11"/>
  <c r="BE112" i="11" s="1"/>
  <c r="BI111" i="11"/>
  <c r="BH111" i="11"/>
  <c r="BG111" i="11"/>
  <c r="BF111" i="11"/>
  <c r="T111" i="11"/>
  <c r="R111" i="11"/>
  <c r="P111" i="11"/>
  <c r="BK111" i="11"/>
  <c r="J111" i="11"/>
  <c r="BE111" i="11" s="1"/>
  <c r="BI109" i="11"/>
  <c r="BH109" i="11"/>
  <c r="BG109" i="11"/>
  <c r="BF109" i="11"/>
  <c r="T109" i="11"/>
  <c r="R109" i="11"/>
  <c r="P109" i="11"/>
  <c r="BK109" i="11"/>
  <c r="J109" i="11"/>
  <c r="BE109" i="11" s="1"/>
  <c r="BI108" i="11"/>
  <c r="BH108" i="11"/>
  <c r="BG108" i="11"/>
  <c r="BF108" i="11"/>
  <c r="T108" i="11"/>
  <c r="R108" i="11"/>
  <c r="P108" i="11"/>
  <c r="BK108" i="11"/>
  <c r="J108" i="11"/>
  <c r="BE108" i="11" s="1"/>
  <c r="BI107" i="11"/>
  <c r="BH107" i="11"/>
  <c r="BG107" i="11"/>
  <c r="BF107" i="11"/>
  <c r="T107" i="11"/>
  <c r="R107" i="11"/>
  <c r="P107" i="11"/>
  <c r="BK107" i="11"/>
  <c r="J107" i="11"/>
  <c r="BE107" i="11"/>
  <c r="BI106" i="11"/>
  <c r="BH106" i="11"/>
  <c r="BG106" i="11"/>
  <c r="BF106" i="11"/>
  <c r="T106" i="11"/>
  <c r="R106" i="11"/>
  <c r="P106" i="11"/>
  <c r="BK106" i="11"/>
  <c r="J106" i="11"/>
  <c r="BE106" i="11" s="1"/>
  <c r="BI105" i="11"/>
  <c r="BH105" i="11"/>
  <c r="BG105" i="11"/>
  <c r="BF105" i="11"/>
  <c r="T105" i="11"/>
  <c r="R105" i="11"/>
  <c r="P105" i="11"/>
  <c r="BK105" i="11"/>
  <c r="J105" i="11"/>
  <c r="BE105" i="11" s="1"/>
  <c r="BI104" i="11"/>
  <c r="BH104" i="11"/>
  <c r="BG104" i="11"/>
  <c r="BF104" i="11"/>
  <c r="T104" i="11"/>
  <c r="R104" i="11"/>
  <c r="P104" i="11"/>
  <c r="BK104" i="11"/>
  <c r="J104" i="11"/>
  <c r="BE104" i="11" s="1"/>
  <c r="BI103" i="11"/>
  <c r="BH103" i="11"/>
  <c r="BG103" i="11"/>
  <c r="BF103" i="11"/>
  <c r="T103" i="11"/>
  <c r="R103" i="11"/>
  <c r="P103" i="11"/>
  <c r="BK103" i="11"/>
  <c r="J103" i="11"/>
  <c r="BE103" i="11" s="1"/>
  <c r="BI101" i="11"/>
  <c r="BH101" i="11"/>
  <c r="BG101" i="11"/>
  <c r="BF101" i="11"/>
  <c r="T101" i="11"/>
  <c r="R101" i="11"/>
  <c r="P101" i="11"/>
  <c r="BK101" i="11"/>
  <c r="J101" i="11"/>
  <c r="BE101" i="11" s="1"/>
  <c r="BI100" i="11"/>
  <c r="BH100" i="11"/>
  <c r="BG100" i="11"/>
  <c r="BF100" i="11"/>
  <c r="T100" i="11"/>
  <c r="R100" i="11"/>
  <c r="P100" i="11"/>
  <c r="BK100" i="11"/>
  <c r="J100" i="11"/>
  <c r="BE100" i="11"/>
  <c r="BI98" i="11"/>
  <c r="BH98" i="11"/>
  <c r="BG98" i="11"/>
  <c r="BF98" i="11"/>
  <c r="T98" i="11"/>
  <c r="R98" i="11"/>
  <c r="P98" i="11"/>
  <c r="BK98" i="11"/>
  <c r="J98" i="11"/>
  <c r="BE98" i="11" s="1"/>
  <c r="BI97" i="11"/>
  <c r="BH97" i="11"/>
  <c r="BG97" i="11"/>
  <c r="BF97" i="11"/>
  <c r="T97" i="11"/>
  <c r="R97" i="11"/>
  <c r="P97" i="11"/>
  <c r="BK97" i="11"/>
  <c r="J97" i="11"/>
  <c r="BE97" i="11" s="1"/>
  <c r="BI96" i="11"/>
  <c r="BH96" i="11"/>
  <c r="BG96" i="11"/>
  <c r="BF96" i="11"/>
  <c r="T96" i="11"/>
  <c r="R96" i="11"/>
  <c r="P96" i="11"/>
  <c r="BK96" i="11"/>
  <c r="J96" i="11"/>
  <c r="BE96" i="11" s="1"/>
  <c r="BI95" i="11"/>
  <c r="BH95" i="11"/>
  <c r="BG95" i="11"/>
  <c r="BF95" i="11"/>
  <c r="T95" i="11"/>
  <c r="R95" i="11"/>
  <c r="P95" i="11"/>
  <c r="BK95" i="11"/>
  <c r="J95" i="11"/>
  <c r="BE95" i="11" s="1"/>
  <c r="BI93" i="11"/>
  <c r="BH93" i="11"/>
  <c r="BG93" i="11"/>
  <c r="BF93" i="11"/>
  <c r="T93" i="11"/>
  <c r="R93" i="11"/>
  <c r="P93" i="11"/>
  <c r="BK93" i="11"/>
  <c r="J93" i="11"/>
  <c r="BE93" i="11" s="1"/>
  <c r="BI92" i="11"/>
  <c r="BH92" i="11"/>
  <c r="BG92" i="11"/>
  <c r="BF92" i="11"/>
  <c r="T92" i="11"/>
  <c r="R92" i="11"/>
  <c r="P92" i="11"/>
  <c r="BK92" i="11"/>
  <c r="J92" i="11"/>
  <c r="BE92" i="11"/>
  <c r="BI90" i="11"/>
  <c r="BH90" i="11"/>
  <c r="BG90" i="11"/>
  <c r="BF90" i="11"/>
  <c r="T90" i="11"/>
  <c r="R90" i="11"/>
  <c r="P90" i="11"/>
  <c r="BK90" i="11"/>
  <c r="J90" i="11"/>
  <c r="BE90" i="11" s="1"/>
  <c r="BI89" i="11"/>
  <c r="BH89" i="11"/>
  <c r="BG89" i="11"/>
  <c r="BF89" i="11"/>
  <c r="T89" i="11"/>
  <c r="R89" i="11"/>
  <c r="P89" i="11"/>
  <c r="BK89" i="11"/>
  <c r="J89" i="11"/>
  <c r="BE89" i="11" s="1"/>
  <c r="BI86" i="11"/>
  <c r="BH86" i="11"/>
  <c r="BG86" i="11"/>
  <c r="BF86" i="11"/>
  <c r="T86" i="11"/>
  <c r="T85" i="11" s="1"/>
  <c r="T84" i="11" s="1"/>
  <c r="R86" i="11"/>
  <c r="R85" i="11" s="1"/>
  <c r="R84" i="11" s="1"/>
  <c r="P86" i="11"/>
  <c r="P85" i="11" s="1"/>
  <c r="P84" i="11" s="1"/>
  <c r="BK86" i="11"/>
  <c r="BK85" i="11" s="1"/>
  <c r="J86" i="11"/>
  <c r="BE86" i="11" s="1"/>
  <c r="J79" i="11"/>
  <c r="F79" i="11"/>
  <c r="F77" i="11"/>
  <c r="E75" i="11"/>
  <c r="J51" i="11"/>
  <c r="F51" i="11"/>
  <c r="F49" i="11"/>
  <c r="E47" i="11"/>
  <c r="J18" i="11"/>
  <c r="E18" i="11"/>
  <c r="J17" i="11"/>
  <c r="J12" i="11"/>
  <c r="J49" i="11" s="1"/>
  <c r="E7" i="11"/>
  <c r="AY60" i="1"/>
  <c r="AX60" i="1"/>
  <c r="BI107" i="10"/>
  <c r="BH107" i="10"/>
  <c r="BG107" i="10"/>
  <c r="BF107" i="10"/>
  <c r="T107" i="10"/>
  <c r="T106" i="10" s="1"/>
  <c r="R107" i="10"/>
  <c r="R106" i="10" s="1"/>
  <c r="P107" i="10"/>
  <c r="P106" i="10" s="1"/>
  <c r="BK107" i="10"/>
  <c r="BK106" i="10" s="1"/>
  <c r="J106" i="10" s="1"/>
  <c r="J59" i="10" s="1"/>
  <c r="J107" i="10"/>
  <c r="BE107" i="10" s="1"/>
  <c r="BI105" i="10"/>
  <c r="BH105" i="10"/>
  <c r="BG105" i="10"/>
  <c r="BF105" i="10"/>
  <c r="T105" i="10"/>
  <c r="R105" i="10"/>
  <c r="P105" i="10"/>
  <c r="BK105" i="10"/>
  <c r="J105" i="10"/>
  <c r="BE105" i="10" s="1"/>
  <c r="BI104" i="10"/>
  <c r="BH104" i="10"/>
  <c r="BG104" i="10"/>
  <c r="BF104" i="10"/>
  <c r="T104" i="10"/>
  <c r="R104" i="10"/>
  <c r="P104" i="10"/>
  <c r="BK104" i="10"/>
  <c r="J104" i="10"/>
  <c r="BE104" i="10"/>
  <c r="BI103" i="10"/>
  <c r="BH103" i="10"/>
  <c r="BG103" i="10"/>
  <c r="BF103" i="10"/>
  <c r="T103" i="10"/>
  <c r="R103" i="10"/>
  <c r="P103" i="10"/>
  <c r="BK103" i="10"/>
  <c r="J103" i="10"/>
  <c r="BE103" i="10" s="1"/>
  <c r="BI102" i="10"/>
  <c r="BH102" i="10"/>
  <c r="BG102" i="10"/>
  <c r="BF102" i="10"/>
  <c r="T102" i="10"/>
  <c r="R102" i="10"/>
  <c r="P102" i="10"/>
  <c r="BK102" i="10"/>
  <c r="J102" i="10"/>
  <c r="BE102" i="10"/>
  <c r="BI101" i="10"/>
  <c r="BH101" i="10"/>
  <c r="BG101" i="10"/>
  <c r="BF101" i="10"/>
  <c r="T101" i="10"/>
  <c r="R101" i="10"/>
  <c r="P101" i="10"/>
  <c r="BK101" i="10"/>
  <c r="J101" i="10"/>
  <c r="BE101" i="10" s="1"/>
  <c r="BI100" i="10"/>
  <c r="BH100" i="10"/>
  <c r="BG100" i="10"/>
  <c r="BF100" i="10"/>
  <c r="T100" i="10"/>
  <c r="R100" i="10"/>
  <c r="P100" i="10"/>
  <c r="BK100" i="10"/>
  <c r="J100" i="10"/>
  <c r="BE100" i="10"/>
  <c r="BI99" i="10"/>
  <c r="BH99" i="10"/>
  <c r="BG99" i="10"/>
  <c r="BF99" i="10"/>
  <c r="T99" i="10"/>
  <c r="R99" i="10"/>
  <c r="P99" i="10"/>
  <c r="BK99" i="10"/>
  <c r="J99" i="10"/>
  <c r="BE99" i="10" s="1"/>
  <c r="BI98" i="10"/>
  <c r="BH98" i="10"/>
  <c r="BG98" i="10"/>
  <c r="BF98" i="10"/>
  <c r="T98" i="10"/>
  <c r="R98" i="10"/>
  <c r="P98" i="10"/>
  <c r="BK98" i="10"/>
  <c r="J98" i="10"/>
  <c r="BE98" i="10"/>
  <c r="BI97" i="10"/>
  <c r="BH97" i="10"/>
  <c r="BG97" i="10"/>
  <c r="BF97" i="10"/>
  <c r="T97" i="10"/>
  <c r="R97" i="10"/>
  <c r="P97" i="10"/>
  <c r="BK97" i="10"/>
  <c r="J97" i="10"/>
  <c r="BE97" i="10" s="1"/>
  <c r="BI96" i="10"/>
  <c r="BH96" i="10"/>
  <c r="BG96" i="10"/>
  <c r="BF96" i="10"/>
  <c r="T96" i="10"/>
  <c r="R96" i="10"/>
  <c r="P96" i="10"/>
  <c r="BK96" i="10"/>
  <c r="J96" i="10"/>
  <c r="BE96" i="10"/>
  <c r="BI95" i="10"/>
  <c r="BH95" i="10"/>
  <c r="BG95" i="10"/>
  <c r="BF95" i="10"/>
  <c r="T95" i="10"/>
  <c r="R95" i="10"/>
  <c r="P95" i="10"/>
  <c r="BK95" i="10"/>
  <c r="J95" i="10"/>
  <c r="BE95" i="10" s="1"/>
  <c r="BI94" i="10"/>
  <c r="BH94" i="10"/>
  <c r="BG94" i="10"/>
  <c r="BF94" i="10"/>
  <c r="T94" i="10"/>
  <c r="R94" i="10"/>
  <c r="P94" i="10"/>
  <c r="BK94" i="10"/>
  <c r="J94" i="10"/>
  <c r="BE94" i="10"/>
  <c r="BI93" i="10"/>
  <c r="BH93" i="10"/>
  <c r="BG93" i="10"/>
  <c r="BF93" i="10"/>
  <c r="T93" i="10"/>
  <c r="R93" i="10"/>
  <c r="P93" i="10"/>
  <c r="BK93" i="10"/>
  <c r="J93" i="10"/>
  <c r="BE93" i="10" s="1"/>
  <c r="BI92" i="10"/>
  <c r="BH92" i="10"/>
  <c r="BG92" i="10"/>
  <c r="BF92" i="10"/>
  <c r="T92" i="10"/>
  <c r="R92" i="10"/>
  <c r="P92" i="10"/>
  <c r="BK92" i="10"/>
  <c r="J92" i="10"/>
  <c r="BE92" i="10"/>
  <c r="BI91" i="10"/>
  <c r="BH91" i="10"/>
  <c r="BG91" i="10"/>
  <c r="BF91" i="10"/>
  <c r="T91" i="10"/>
  <c r="R91" i="10"/>
  <c r="P91" i="10"/>
  <c r="BK91" i="10"/>
  <c r="J91" i="10"/>
  <c r="BE91" i="10" s="1"/>
  <c r="BI90" i="10"/>
  <c r="BH90" i="10"/>
  <c r="BG90" i="10"/>
  <c r="BF90" i="10"/>
  <c r="T90" i="10"/>
  <c r="R90" i="10"/>
  <c r="P90" i="10"/>
  <c r="BK90" i="10"/>
  <c r="J90" i="10"/>
  <c r="BE90" i="10"/>
  <c r="BI89" i="10"/>
  <c r="BH89" i="10"/>
  <c r="BG89" i="10"/>
  <c r="BF89" i="10"/>
  <c r="T89" i="10"/>
  <c r="R89" i="10"/>
  <c r="P89" i="10"/>
  <c r="BK89" i="10"/>
  <c r="J89" i="10"/>
  <c r="BE89" i="10" s="1"/>
  <c r="BI88" i="10"/>
  <c r="BH88" i="10"/>
  <c r="BG88" i="10"/>
  <c r="BF88" i="10"/>
  <c r="T88" i="10"/>
  <c r="R88" i="10"/>
  <c r="P88" i="10"/>
  <c r="BK88" i="10"/>
  <c r="J88" i="10"/>
  <c r="BE88" i="10"/>
  <c r="BI87" i="10"/>
  <c r="BH87" i="10"/>
  <c r="BG87" i="10"/>
  <c r="BF87" i="10"/>
  <c r="T87" i="10"/>
  <c r="R87" i="10"/>
  <c r="P87" i="10"/>
  <c r="BK87" i="10"/>
  <c r="J87" i="10"/>
  <c r="BE87" i="10" s="1"/>
  <c r="BI86" i="10"/>
  <c r="BH86" i="10"/>
  <c r="BG86" i="10"/>
  <c r="BF86" i="10"/>
  <c r="T86" i="10"/>
  <c r="R86" i="10"/>
  <c r="P86" i="10"/>
  <c r="BK86" i="10"/>
  <c r="J86" i="10"/>
  <c r="BE86" i="10"/>
  <c r="BI85" i="10"/>
  <c r="BH85" i="10"/>
  <c r="BG85" i="10"/>
  <c r="BF85" i="10"/>
  <c r="T85" i="10"/>
  <c r="R85" i="10"/>
  <c r="P85" i="10"/>
  <c r="BK85" i="10"/>
  <c r="J85" i="10"/>
  <c r="BE85" i="10"/>
  <c r="BI84" i="10"/>
  <c r="BH84" i="10"/>
  <c r="BG84" i="10"/>
  <c r="BF84" i="10"/>
  <c r="T84" i="10"/>
  <c r="R84" i="10"/>
  <c r="P84" i="10"/>
  <c r="BK84" i="10"/>
  <c r="J84" i="10"/>
  <c r="BE84" i="10"/>
  <c r="BI83" i="10"/>
  <c r="BH83" i="10"/>
  <c r="BG83" i="10"/>
  <c r="BF83" i="10"/>
  <c r="T83" i="10"/>
  <c r="R83" i="10"/>
  <c r="P83" i="10"/>
  <c r="P81" i="10" s="1"/>
  <c r="BK83" i="10"/>
  <c r="J83" i="10"/>
  <c r="BE83" i="10"/>
  <c r="BI82" i="10"/>
  <c r="BH82" i="10"/>
  <c r="BG82" i="10"/>
  <c r="BF82" i="10"/>
  <c r="T82" i="10"/>
  <c r="R82" i="10"/>
  <c r="P82" i="10"/>
  <c r="BK82" i="10"/>
  <c r="J82" i="10"/>
  <c r="BE82" i="10" s="1"/>
  <c r="J75" i="10"/>
  <c r="F75" i="10"/>
  <c r="F73" i="10"/>
  <c r="E71" i="10"/>
  <c r="J51" i="10"/>
  <c r="F51" i="10"/>
  <c r="F49" i="10"/>
  <c r="E47" i="10"/>
  <c r="J18" i="10"/>
  <c r="E18" i="10"/>
  <c r="F76" i="10" s="1"/>
  <c r="F52" i="10"/>
  <c r="J17" i="10"/>
  <c r="J12" i="10"/>
  <c r="J73" i="10" s="1"/>
  <c r="J49" i="10"/>
  <c r="E7" i="10"/>
  <c r="AY59" i="1"/>
  <c r="AX59" i="1"/>
  <c r="BI277" i="9"/>
  <c r="BH277" i="9"/>
  <c r="BG277" i="9"/>
  <c r="BF277" i="9"/>
  <c r="T277" i="9"/>
  <c r="R277" i="9"/>
  <c r="P277" i="9"/>
  <c r="BK277" i="9"/>
  <c r="J277" i="9"/>
  <c r="BE277" i="9" s="1"/>
  <c r="BI275" i="9"/>
  <c r="BH275" i="9"/>
  <c r="BG275" i="9"/>
  <c r="BF275" i="9"/>
  <c r="T275" i="9"/>
  <c r="R275" i="9"/>
  <c r="P275" i="9"/>
  <c r="BK275" i="9"/>
  <c r="J275" i="9"/>
  <c r="BE275" i="9"/>
  <c r="BI274" i="9"/>
  <c r="BH274" i="9"/>
  <c r="BG274" i="9"/>
  <c r="BF274" i="9"/>
  <c r="T274" i="9"/>
  <c r="R274" i="9"/>
  <c r="P274" i="9"/>
  <c r="BK274" i="9"/>
  <c r="J274" i="9"/>
  <c r="BE274" i="9" s="1"/>
  <c r="BI273" i="9"/>
  <c r="BH273" i="9"/>
  <c r="BG273" i="9"/>
  <c r="BF273" i="9"/>
  <c r="T273" i="9"/>
  <c r="R273" i="9"/>
  <c r="P273" i="9"/>
  <c r="BK273" i="9"/>
  <c r="J273" i="9"/>
  <c r="BE273" i="9" s="1"/>
  <c r="BI272" i="9"/>
  <c r="BH272" i="9"/>
  <c r="BG272" i="9"/>
  <c r="BF272" i="9"/>
  <c r="T272" i="9"/>
  <c r="R272" i="9"/>
  <c r="R271" i="9" s="1"/>
  <c r="P272" i="9"/>
  <c r="BK272" i="9"/>
  <c r="J272" i="9"/>
  <c r="BE272" i="9" s="1"/>
  <c r="BI270" i="9"/>
  <c r="BH270" i="9"/>
  <c r="BG270" i="9"/>
  <c r="BF270" i="9"/>
  <c r="T270" i="9"/>
  <c r="R270" i="9"/>
  <c r="P270" i="9"/>
  <c r="BK270" i="9"/>
  <c r="J270" i="9"/>
  <c r="BE270" i="9" s="1"/>
  <c r="BI269" i="9"/>
  <c r="BH269" i="9"/>
  <c r="BG269" i="9"/>
  <c r="BF269" i="9"/>
  <c r="T269" i="9"/>
  <c r="R269" i="9"/>
  <c r="P269" i="9"/>
  <c r="BK269" i="9"/>
  <c r="J269" i="9"/>
  <c r="BE269" i="9"/>
  <c r="BI268" i="9"/>
  <c r="BH268" i="9"/>
  <c r="BG268" i="9"/>
  <c r="BF268" i="9"/>
  <c r="T268" i="9"/>
  <c r="R268" i="9"/>
  <c r="P268" i="9"/>
  <c r="BK268" i="9"/>
  <c r="BK267" i="9" s="1"/>
  <c r="J267" i="9" s="1"/>
  <c r="J68" i="9" s="1"/>
  <c r="J268" i="9"/>
  <c r="BE268" i="9"/>
  <c r="BI266" i="9"/>
  <c r="BH266" i="9"/>
  <c r="BG266" i="9"/>
  <c r="BF266" i="9"/>
  <c r="T266" i="9"/>
  <c r="R266" i="9"/>
  <c r="P266" i="9"/>
  <c r="BK266" i="9"/>
  <c r="J266" i="9"/>
  <c r="BE266" i="9" s="1"/>
  <c r="BI265" i="9"/>
  <c r="BH265" i="9"/>
  <c r="BG265" i="9"/>
  <c r="BF265" i="9"/>
  <c r="T265" i="9"/>
  <c r="R265" i="9"/>
  <c r="P265" i="9"/>
  <c r="BK265" i="9"/>
  <c r="J265" i="9"/>
  <c r="BE265" i="9" s="1"/>
  <c r="BI263" i="9"/>
  <c r="BH263" i="9"/>
  <c r="BG263" i="9"/>
  <c r="BF263" i="9"/>
  <c r="T263" i="9"/>
  <c r="R263" i="9"/>
  <c r="P263" i="9"/>
  <c r="BK263" i="9"/>
  <c r="J263" i="9"/>
  <c r="BE263" i="9" s="1"/>
  <c r="BI261" i="9"/>
  <c r="BH261" i="9"/>
  <c r="BG261" i="9"/>
  <c r="BF261" i="9"/>
  <c r="T261" i="9"/>
  <c r="R261" i="9"/>
  <c r="R260" i="9" s="1"/>
  <c r="P261" i="9"/>
  <c r="BK261" i="9"/>
  <c r="J261" i="9"/>
  <c r="BE261" i="9" s="1"/>
  <c r="BI259" i="9"/>
  <c r="BH259" i="9"/>
  <c r="BG259" i="9"/>
  <c r="BF259" i="9"/>
  <c r="T259" i="9"/>
  <c r="R259" i="9"/>
  <c r="P259" i="9"/>
  <c r="BK259" i="9"/>
  <c r="J259" i="9"/>
  <c r="BE259" i="9" s="1"/>
  <c r="BI258" i="9"/>
  <c r="BH258" i="9"/>
  <c r="BG258" i="9"/>
  <c r="BF258" i="9"/>
  <c r="T258" i="9"/>
  <c r="R258" i="9"/>
  <c r="P258" i="9"/>
  <c r="BK258" i="9"/>
  <c r="J258" i="9"/>
  <c r="BE258" i="9" s="1"/>
  <c r="BI257" i="9"/>
  <c r="BH257" i="9"/>
  <c r="BG257" i="9"/>
  <c r="BF257" i="9"/>
  <c r="T257" i="9"/>
  <c r="R257" i="9"/>
  <c r="P257" i="9"/>
  <c r="BK257" i="9"/>
  <c r="J257" i="9"/>
  <c r="BE257" i="9"/>
  <c r="BI254" i="9"/>
  <c r="BH254" i="9"/>
  <c r="BG254" i="9"/>
  <c r="BF254" i="9"/>
  <c r="T254" i="9"/>
  <c r="R254" i="9"/>
  <c r="P254" i="9"/>
  <c r="BK254" i="9"/>
  <c r="BK253" i="9" s="1"/>
  <c r="J253" i="9" s="1"/>
  <c r="J66" i="9" s="1"/>
  <c r="J254" i="9"/>
  <c r="BE254" i="9"/>
  <c r="BI252" i="9"/>
  <c r="BH252" i="9"/>
  <c r="BG252" i="9"/>
  <c r="BF252" i="9"/>
  <c r="T252" i="9"/>
  <c r="R252" i="9"/>
  <c r="P252" i="9"/>
  <c r="BK252" i="9"/>
  <c r="J252" i="9"/>
  <c r="BE252" i="9" s="1"/>
  <c r="BI251" i="9"/>
  <c r="BH251" i="9"/>
  <c r="BG251" i="9"/>
  <c r="BF251" i="9"/>
  <c r="T251" i="9"/>
  <c r="R251" i="9"/>
  <c r="P251" i="9"/>
  <c r="BK251" i="9"/>
  <c r="J251" i="9"/>
  <c r="BE251" i="9"/>
  <c r="BI250" i="9"/>
  <c r="BH250" i="9"/>
  <c r="BG250" i="9"/>
  <c r="BF250" i="9"/>
  <c r="T250" i="9"/>
  <c r="R250" i="9"/>
  <c r="P250" i="9"/>
  <c r="BK250" i="9"/>
  <c r="J250" i="9"/>
  <c r="BE250" i="9" s="1"/>
  <c r="BI249" i="9"/>
  <c r="BH249" i="9"/>
  <c r="BG249" i="9"/>
  <c r="BF249" i="9"/>
  <c r="T249" i="9"/>
  <c r="R249" i="9"/>
  <c r="P249" i="9"/>
  <c r="BK249" i="9"/>
  <c r="J249" i="9"/>
  <c r="BE249" i="9" s="1"/>
  <c r="BI247" i="9"/>
  <c r="BH247" i="9"/>
  <c r="BG247" i="9"/>
  <c r="BF247" i="9"/>
  <c r="T247" i="9"/>
  <c r="R247" i="9"/>
  <c r="P247" i="9"/>
  <c r="BK247" i="9"/>
  <c r="J247" i="9"/>
  <c r="BE247" i="9" s="1"/>
  <c r="BI246" i="9"/>
  <c r="BH246" i="9"/>
  <c r="BG246" i="9"/>
  <c r="BF246" i="9"/>
  <c r="T246" i="9"/>
  <c r="R246" i="9"/>
  <c r="P246" i="9"/>
  <c r="BK246" i="9"/>
  <c r="J246" i="9"/>
  <c r="BE246" i="9" s="1"/>
  <c r="BI244" i="9"/>
  <c r="BH244" i="9"/>
  <c r="BG244" i="9"/>
  <c r="BF244" i="9"/>
  <c r="T244" i="9"/>
  <c r="R244" i="9"/>
  <c r="P244" i="9"/>
  <c r="BK244" i="9"/>
  <c r="J244" i="9"/>
  <c r="BE244" i="9" s="1"/>
  <c r="BI243" i="9"/>
  <c r="BH243" i="9"/>
  <c r="BG243" i="9"/>
  <c r="BF243" i="9"/>
  <c r="T243" i="9"/>
  <c r="R243" i="9"/>
  <c r="P243" i="9"/>
  <c r="BK243" i="9"/>
  <c r="J243" i="9"/>
  <c r="BE243" i="9"/>
  <c r="BI242" i="9"/>
  <c r="BH242" i="9"/>
  <c r="BG242" i="9"/>
  <c r="BF242" i="9"/>
  <c r="T242" i="9"/>
  <c r="R242" i="9"/>
  <c r="P242" i="9"/>
  <c r="BK242" i="9"/>
  <c r="J242" i="9"/>
  <c r="BE242" i="9" s="1"/>
  <c r="BI241" i="9"/>
  <c r="BH241" i="9"/>
  <c r="BG241" i="9"/>
  <c r="BF241" i="9"/>
  <c r="T241" i="9"/>
  <c r="R241" i="9"/>
  <c r="P241" i="9"/>
  <c r="BK241" i="9"/>
  <c r="J241" i="9"/>
  <c r="BE241" i="9" s="1"/>
  <c r="BI240" i="9"/>
  <c r="BH240" i="9"/>
  <c r="BG240" i="9"/>
  <c r="BF240" i="9"/>
  <c r="T240" i="9"/>
  <c r="R240" i="9"/>
  <c r="P240" i="9"/>
  <c r="BK240" i="9"/>
  <c r="J240" i="9"/>
  <c r="BE240" i="9" s="1"/>
  <c r="BI239" i="9"/>
  <c r="BH239" i="9"/>
  <c r="BG239" i="9"/>
  <c r="BF239" i="9"/>
  <c r="T239" i="9"/>
  <c r="R239" i="9"/>
  <c r="P239" i="9"/>
  <c r="BK239" i="9"/>
  <c r="J239" i="9"/>
  <c r="BE239" i="9"/>
  <c r="BI238" i="9"/>
  <c r="BH238" i="9"/>
  <c r="BG238" i="9"/>
  <c r="BF238" i="9"/>
  <c r="T238" i="9"/>
  <c r="R238" i="9"/>
  <c r="P238" i="9"/>
  <c r="BK238" i="9"/>
  <c r="J238" i="9"/>
  <c r="BE238" i="9" s="1"/>
  <c r="BI237" i="9"/>
  <c r="BH237" i="9"/>
  <c r="BG237" i="9"/>
  <c r="BF237" i="9"/>
  <c r="T237" i="9"/>
  <c r="R237" i="9"/>
  <c r="P237" i="9"/>
  <c r="BK237" i="9"/>
  <c r="J237" i="9"/>
  <c r="BE237" i="9" s="1"/>
  <c r="BI236" i="9"/>
  <c r="BH236" i="9"/>
  <c r="BG236" i="9"/>
  <c r="BF236" i="9"/>
  <c r="T236" i="9"/>
  <c r="R236" i="9"/>
  <c r="P236" i="9"/>
  <c r="BK236" i="9"/>
  <c r="J236" i="9"/>
  <c r="BE236" i="9" s="1"/>
  <c r="BI235" i="9"/>
  <c r="BH235" i="9"/>
  <c r="BG235" i="9"/>
  <c r="BF235" i="9"/>
  <c r="T235" i="9"/>
  <c r="R235" i="9"/>
  <c r="P235" i="9"/>
  <c r="BK235" i="9"/>
  <c r="J235" i="9"/>
  <c r="BE235" i="9" s="1"/>
  <c r="BI234" i="9"/>
  <c r="BH234" i="9"/>
  <c r="BG234" i="9"/>
  <c r="BF234" i="9"/>
  <c r="T234" i="9"/>
  <c r="R234" i="9"/>
  <c r="P234" i="9"/>
  <c r="BK234" i="9"/>
  <c r="J234" i="9"/>
  <c r="BE234" i="9" s="1"/>
  <c r="BI233" i="9"/>
  <c r="BH233" i="9"/>
  <c r="BG233" i="9"/>
  <c r="BF233" i="9"/>
  <c r="T233" i="9"/>
  <c r="R233" i="9"/>
  <c r="P233" i="9"/>
  <c r="BK233" i="9"/>
  <c r="J233" i="9"/>
  <c r="BE233" i="9"/>
  <c r="BI232" i="9"/>
  <c r="BH232" i="9"/>
  <c r="BG232" i="9"/>
  <c r="BF232" i="9"/>
  <c r="T232" i="9"/>
  <c r="R232" i="9"/>
  <c r="P232" i="9"/>
  <c r="BK232" i="9"/>
  <c r="J232" i="9"/>
  <c r="BE232" i="9" s="1"/>
  <c r="BI231" i="9"/>
  <c r="BH231" i="9"/>
  <c r="BG231" i="9"/>
  <c r="BF231" i="9"/>
  <c r="T231" i="9"/>
  <c r="R231" i="9"/>
  <c r="P231" i="9"/>
  <c r="BK231" i="9"/>
  <c r="J231" i="9"/>
  <c r="BE231" i="9"/>
  <c r="BI230" i="9"/>
  <c r="BH230" i="9"/>
  <c r="BG230" i="9"/>
  <c r="BF230" i="9"/>
  <c r="T230" i="9"/>
  <c r="R230" i="9"/>
  <c r="P230" i="9"/>
  <c r="BK230" i="9"/>
  <c r="J230" i="9"/>
  <c r="BE230" i="9" s="1"/>
  <c r="BI229" i="9"/>
  <c r="BH229" i="9"/>
  <c r="BG229" i="9"/>
  <c r="BF229" i="9"/>
  <c r="T229" i="9"/>
  <c r="R229" i="9"/>
  <c r="P229" i="9"/>
  <c r="BK229" i="9"/>
  <c r="J229" i="9"/>
  <c r="BE229" i="9" s="1"/>
  <c r="BI228" i="9"/>
  <c r="BH228" i="9"/>
  <c r="BG228" i="9"/>
  <c r="BF228" i="9"/>
  <c r="T228" i="9"/>
  <c r="R228" i="9"/>
  <c r="P228" i="9"/>
  <c r="BK228" i="9"/>
  <c r="J228" i="9"/>
  <c r="BE228" i="9" s="1"/>
  <c r="BI227" i="9"/>
  <c r="BH227" i="9"/>
  <c r="BG227" i="9"/>
  <c r="BF227" i="9"/>
  <c r="T227" i="9"/>
  <c r="R227" i="9"/>
  <c r="P227" i="9"/>
  <c r="BK227" i="9"/>
  <c r="J227" i="9"/>
  <c r="BE227" i="9"/>
  <c r="BI226" i="9"/>
  <c r="BH226" i="9"/>
  <c r="BG226" i="9"/>
  <c r="BF226" i="9"/>
  <c r="T226" i="9"/>
  <c r="R226" i="9"/>
  <c r="P226" i="9"/>
  <c r="BK226" i="9"/>
  <c r="J226" i="9"/>
  <c r="BE226" i="9" s="1"/>
  <c r="BI225" i="9"/>
  <c r="BH225" i="9"/>
  <c r="BG225" i="9"/>
  <c r="BF225" i="9"/>
  <c r="T225" i="9"/>
  <c r="R225" i="9"/>
  <c r="P225" i="9"/>
  <c r="BK225" i="9"/>
  <c r="J225" i="9"/>
  <c r="BE225" i="9"/>
  <c r="BI224" i="9"/>
  <c r="BH224" i="9"/>
  <c r="BG224" i="9"/>
  <c r="BF224" i="9"/>
  <c r="T224" i="9"/>
  <c r="R224" i="9"/>
  <c r="P224" i="9"/>
  <c r="BK224" i="9"/>
  <c r="J224" i="9"/>
  <c r="BE224" i="9" s="1"/>
  <c r="BI223" i="9"/>
  <c r="BH223" i="9"/>
  <c r="BG223" i="9"/>
  <c r="BF223" i="9"/>
  <c r="T223" i="9"/>
  <c r="R223" i="9"/>
  <c r="P223" i="9"/>
  <c r="BK223" i="9"/>
  <c r="J223" i="9"/>
  <c r="BE223" i="9" s="1"/>
  <c r="BI222" i="9"/>
  <c r="BH222" i="9"/>
  <c r="BG222" i="9"/>
  <c r="BF222" i="9"/>
  <c r="T222" i="9"/>
  <c r="R222" i="9"/>
  <c r="P222" i="9"/>
  <c r="BK222" i="9"/>
  <c r="J222" i="9"/>
  <c r="BE222" i="9" s="1"/>
  <c r="BI221" i="9"/>
  <c r="BH221" i="9"/>
  <c r="BG221" i="9"/>
  <c r="BF221" i="9"/>
  <c r="T221" i="9"/>
  <c r="R221" i="9"/>
  <c r="P221" i="9"/>
  <c r="BK221" i="9"/>
  <c r="J221" i="9"/>
  <c r="BE221" i="9" s="1"/>
  <c r="BI220" i="9"/>
  <c r="BH220" i="9"/>
  <c r="BG220" i="9"/>
  <c r="BF220" i="9"/>
  <c r="T220" i="9"/>
  <c r="R220" i="9"/>
  <c r="P220" i="9"/>
  <c r="BK220" i="9"/>
  <c r="J220" i="9"/>
  <c r="BE220" i="9" s="1"/>
  <c r="BI218" i="9"/>
  <c r="BH218" i="9"/>
  <c r="BG218" i="9"/>
  <c r="BF218" i="9"/>
  <c r="T218" i="9"/>
  <c r="R218" i="9"/>
  <c r="P218" i="9"/>
  <c r="BK218" i="9"/>
  <c r="J218" i="9"/>
  <c r="BE218" i="9" s="1"/>
  <c r="BI216" i="9"/>
  <c r="BH216" i="9"/>
  <c r="BG216" i="9"/>
  <c r="BF216" i="9"/>
  <c r="T216" i="9"/>
  <c r="R216" i="9"/>
  <c r="P216" i="9"/>
  <c r="BK216" i="9"/>
  <c r="J216" i="9"/>
  <c r="BE216" i="9" s="1"/>
  <c r="BI215" i="9"/>
  <c r="BH215" i="9"/>
  <c r="BG215" i="9"/>
  <c r="BF215" i="9"/>
  <c r="T215" i="9"/>
  <c r="R215" i="9"/>
  <c r="P215" i="9"/>
  <c r="BK215" i="9"/>
  <c r="J215" i="9"/>
  <c r="BE215" i="9"/>
  <c r="BI214" i="9"/>
  <c r="BH214" i="9"/>
  <c r="BG214" i="9"/>
  <c r="BF214" i="9"/>
  <c r="T214" i="9"/>
  <c r="R214" i="9"/>
  <c r="P214" i="9"/>
  <c r="BK214" i="9"/>
  <c r="J214" i="9"/>
  <c r="BE214" i="9" s="1"/>
  <c r="BI212" i="9"/>
  <c r="BH212" i="9"/>
  <c r="BG212" i="9"/>
  <c r="BF212" i="9"/>
  <c r="T212" i="9"/>
  <c r="R212" i="9"/>
  <c r="P212" i="9"/>
  <c r="BK212" i="9"/>
  <c r="J212" i="9"/>
  <c r="BE212" i="9"/>
  <c r="BI210" i="9"/>
  <c r="BH210" i="9"/>
  <c r="BG210" i="9"/>
  <c r="BF210" i="9"/>
  <c r="T210" i="9"/>
  <c r="R210" i="9"/>
  <c r="P210" i="9"/>
  <c r="BK210" i="9"/>
  <c r="J210" i="9"/>
  <c r="BE210" i="9" s="1"/>
  <c r="BI208" i="9"/>
  <c r="BH208" i="9"/>
  <c r="BG208" i="9"/>
  <c r="BF208" i="9"/>
  <c r="T208" i="9"/>
  <c r="R208" i="9"/>
  <c r="P208" i="9"/>
  <c r="BK208" i="9"/>
  <c r="J208" i="9"/>
  <c r="BE208" i="9" s="1"/>
  <c r="BI206" i="9"/>
  <c r="BH206" i="9"/>
  <c r="BG206" i="9"/>
  <c r="BF206" i="9"/>
  <c r="T206" i="9"/>
  <c r="R206" i="9"/>
  <c r="P206" i="9"/>
  <c r="BK206" i="9"/>
  <c r="J206" i="9"/>
  <c r="BE206" i="9" s="1"/>
  <c r="BI205" i="9"/>
  <c r="BH205" i="9"/>
  <c r="BG205" i="9"/>
  <c r="BF205" i="9"/>
  <c r="T205" i="9"/>
  <c r="R205" i="9"/>
  <c r="P205" i="9"/>
  <c r="BK205" i="9"/>
  <c r="J205" i="9"/>
  <c r="BE205" i="9"/>
  <c r="BI204" i="9"/>
  <c r="BH204" i="9"/>
  <c r="BG204" i="9"/>
  <c r="BF204" i="9"/>
  <c r="T204" i="9"/>
  <c r="R204" i="9"/>
  <c r="P204" i="9"/>
  <c r="BK204" i="9"/>
  <c r="J204" i="9"/>
  <c r="BE204" i="9" s="1"/>
  <c r="BI203" i="9"/>
  <c r="BH203" i="9"/>
  <c r="BG203" i="9"/>
  <c r="BF203" i="9"/>
  <c r="T203" i="9"/>
  <c r="R203" i="9"/>
  <c r="P203" i="9"/>
  <c r="P202" i="9" s="1"/>
  <c r="BK203" i="9"/>
  <c r="J203" i="9"/>
  <c r="BE203" i="9" s="1"/>
  <c r="BI201" i="9"/>
  <c r="BH201" i="9"/>
  <c r="BG201" i="9"/>
  <c r="BF201" i="9"/>
  <c r="T201" i="9"/>
  <c r="R201" i="9"/>
  <c r="P201" i="9"/>
  <c r="BK201" i="9"/>
  <c r="J201" i="9"/>
  <c r="BE201" i="9" s="1"/>
  <c r="BI200" i="9"/>
  <c r="BH200" i="9"/>
  <c r="BG200" i="9"/>
  <c r="BF200" i="9"/>
  <c r="T200" i="9"/>
  <c r="R200" i="9"/>
  <c r="P200" i="9"/>
  <c r="BK200" i="9"/>
  <c r="J200" i="9"/>
  <c r="BE200" i="9" s="1"/>
  <c r="BI199" i="9"/>
  <c r="BH199" i="9"/>
  <c r="BG199" i="9"/>
  <c r="BF199" i="9"/>
  <c r="T199" i="9"/>
  <c r="R199" i="9"/>
  <c r="P199" i="9"/>
  <c r="BK199" i="9"/>
  <c r="J199" i="9"/>
  <c r="BE199" i="9"/>
  <c r="BI198" i="9"/>
  <c r="BH198" i="9"/>
  <c r="BG198" i="9"/>
  <c r="BF198" i="9"/>
  <c r="T198" i="9"/>
  <c r="R198" i="9"/>
  <c r="P198" i="9"/>
  <c r="BK198" i="9"/>
  <c r="J198" i="9"/>
  <c r="BE198" i="9" s="1"/>
  <c r="BI197" i="9"/>
  <c r="BH197" i="9"/>
  <c r="BG197" i="9"/>
  <c r="BF197" i="9"/>
  <c r="T197" i="9"/>
  <c r="R197" i="9"/>
  <c r="P197" i="9"/>
  <c r="BK197" i="9"/>
  <c r="J197" i="9"/>
  <c r="BE197" i="9"/>
  <c r="BI196" i="9"/>
  <c r="BH196" i="9"/>
  <c r="BG196" i="9"/>
  <c r="BF196" i="9"/>
  <c r="T196" i="9"/>
  <c r="R196" i="9"/>
  <c r="P196" i="9"/>
  <c r="BK196" i="9"/>
  <c r="J196" i="9"/>
  <c r="BE196" i="9" s="1"/>
  <c r="BI193" i="9"/>
  <c r="BH193" i="9"/>
  <c r="BG193" i="9"/>
  <c r="BF193" i="9"/>
  <c r="T193" i="9"/>
  <c r="R193" i="9"/>
  <c r="P193" i="9"/>
  <c r="BK193" i="9"/>
  <c r="J193" i="9"/>
  <c r="BE193" i="9"/>
  <c r="BI190" i="9"/>
  <c r="BH190" i="9"/>
  <c r="BG190" i="9"/>
  <c r="BF190" i="9"/>
  <c r="T190" i="9"/>
  <c r="R190" i="9"/>
  <c r="P190" i="9"/>
  <c r="BK190" i="9"/>
  <c r="J190" i="9"/>
  <c r="BE190" i="9" s="1"/>
  <c r="BI189" i="9"/>
  <c r="BH189" i="9"/>
  <c r="BG189" i="9"/>
  <c r="BF189" i="9"/>
  <c r="T189" i="9"/>
  <c r="R189" i="9"/>
  <c r="P189" i="9"/>
  <c r="BK189" i="9"/>
  <c r="J189" i="9"/>
  <c r="BE189" i="9" s="1"/>
  <c r="BI188" i="9"/>
  <c r="BH188" i="9"/>
  <c r="BG188" i="9"/>
  <c r="BF188" i="9"/>
  <c r="T188" i="9"/>
  <c r="R188" i="9"/>
  <c r="P188" i="9"/>
  <c r="BK188" i="9"/>
  <c r="J188" i="9"/>
  <c r="BE188" i="9" s="1"/>
  <c r="BI187" i="9"/>
  <c r="BH187" i="9"/>
  <c r="BG187" i="9"/>
  <c r="BF187" i="9"/>
  <c r="T187" i="9"/>
  <c r="R187" i="9"/>
  <c r="R183" i="9" s="1"/>
  <c r="P187" i="9"/>
  <c r="BK187" i="9"/>
  <c r="J187" i="9"/>
  <c r="BE187" i="9"/>
  <c r="BI186" i="9"/>
  <c r="BH186" i="9"/>
  <c r="BG186" i="9"/>
  <c r="BF186" i="9"/>
  <c r="T186" i="9"/>
  <c r="R186" i="9"/>
  <c r="P186" i="9"/>
  <c r="BK186" i="9"/>
  <c r="BK183" i="9" s="1"/>
  <c r="J186" i="9"/>
  <c r="BE186" i="9" s="1"/>
  <c r="BI185" i="9"/>
  <c r="BH185" i="9"/>
  <c r="BG185" i="9"/>
  <c r="BF185" i="9"/>
  <c r="T185" i="9"/>
  <c r="R185" i="9"/>
  <c r="P185" i="9"/>
  <c r="BK185" i="9"/>
  <c r="J185" i="9"/>
  <c r="BE185" i="9"/>
  <c r="BI184" i="9"/>
  <c r="BH184" i="9"/>
  <c r="BG184" i="9"/>
  <c r="BF184" i="9"/>
  <c r="T184" i="9"/>
  <c r="T183" i="9" s="1"/>
  <c r="R184" i="9"/>
  <c r="P184" i="9"/>
  <c r="BK184" i="9"/>
  <c r="J183" i="9"/>
  <c r="J64" i="9" s="1"/>
  <c r="J184" i="9"/>
  <c r="BE184" i="9"/>
  <c r="BI182" i="9"/>
  <c r="BH182" i="9"/>
  <c r="BG182" i="9"/>
  <c r="BF182" i="9"/>
  <c r="T182" i="9"/>
  <c r="R182" i="9"/>
  <c r="P182" i="9"/>
  <c r="BK182" i="9"/>
  <c r="J182" i="9"/>
  <c r="BE182" i="9" s="1"/>
  <c r="BI180" i="9"/>
  <c r="BH180" i="9"/>
  <c r="BG180" i="9"/>
  <c r="BF180" i="9"/>
  <c r="T180" i="9"/>
  <c r="R180" i="9"/>
  <c r="P180" i="9"/>
  <c r="BK180" i="9"/>
  <c r="J180" i="9"/>
  <c r="BE180" i="9" s="1"/>
  <c r="BI178" i="9"/>
  <c r="BH178" i="9"/>
  <c r="BG178" i="9"/>
  <c r="BF178" i="9"/>
  <c r="T178" i="9"/>
  <c r="R178" i="9"/>
  <c r="P178" i="9"/>
  <c r="BK178" i="9"/>
  <c r="J178" i="9"/>
  <c r="BE178" i="9" s="1"/>
  <c r="BI176" i="9"/>
  <c r="BH176" i="9"/>
  <c r="BG176" i="9"/>
  <c r="BF176" i="9"/>
  <c r="T176" i="9"/>
  <c r="R176" i="9"/>
  <c r="P176" i="9"/>
  <c r="BK176" i="9"/>
  <c r="J176" i="9"/>
  <c r="BE176" i="9"/>
  <c r="BI175" i="9"/>
  <c r="BH175" i="9"/>
  <c r="BG175" i="9"/>
  <c r="BF175" i="9"/>
  <c r="T175" i="9"/>
  <c r="R175" i="9"/>
  <c r="P175" i="9"/>
  <c r="BK175" i="9"/>
  <c r="J175" i="9"/>
  <c r="BE175" i="9" s="1"/>
  <c r="BI174" i="9"/>
  <c r="BH174" i="9"/>
  <c r="BG174" i="9"/>
  <c r="BF174" i="9"/>
  <c r="T174" i="9"/>
  <c r="R174" i="9"/>
  <c r="P174" i="9"/>
  <c r="BK174" i="9"/>
  <c r="J174" i="9"/>
  <c r="BE174" i="9"/>
  <c r="BI173" i="9"/>
  <c r="BH173" i="9"/>
  <c r="BG173" i="9"/>
  <c r="BF173" i="9"/>
  <c r="T173" i="9"/>
  <c r="R173" i="9"/>
  <c r="P173" i="9"/>
  <c r="BK173" i="9"/>
  <c r="J173" i="9"/>
  <c r="BE173" i="9" s="1"/>
  <c r="BI172" i="9"/>
  <c r="BH172" i="9"/>
  <c r="BG172" i="9"/>
  <c r="BF172" i="9"/>
  <c r="T172" i="9"/>
  <c r="R172" i="9"/>
  <c r="P172" i="9"/>
  <c r="BK172" i="9"/>
  <c r="J172" i="9"/>
  <c r="BE172" i="9"/>
  <c r="BI171" i="9"/>
  <c r="BH171" i="9"/>
  <c r="BG171" i="9"/>
  <c r="BF171" i="9"/>
  <c r="T171" i="9"/>
  <c r="R171" i="9"/>
  <c r="P171" i="9"/>
  <c r="BK171" i="9"/>
  <c r="J171" i="9"/>
  <c r="BE171" i="9" s="1"/>
  <c r="BI170" i="9"/>
  <c r="BH170" i="9"/>
  <c r="BG170" i="9"/>
  <c r="BF170" i="9"/>
  <c r="T170" i="9"/>
  <c r="R170" i="9"/>
  <c r="P170" i="9"/>
  <c r="BK170" i="9"/>
  <c r="J170" i="9"/>
  <c r="BE170" i="9" s="1"/>
  <c r="BI169" i="9"/>
  <c r="BH169" i="9"/>
  <c r="BG169" i="9"/>
  <c r="BF169" i="9"/>
  <c r="T169" i="9"/>
  <c r="R169" i="9"/>
  <c r="P169" i="9"/>
  <c r="BK169" i="9"/>
  <c r="J169" i="9"/>
  <c r="BE169" i="9" s="1"/>
  <c r="BI168" i="9"/>
  <c r="BH168" i="9"/>
  <c r="BG168" i="9"/>
  <c r="BF168" i="9"/>
  <c r="T168" i="9"/>
  <c r="R168" i="9"/>
  <c r="P168" i="9"/>
  <c r="BK168" i="9"/>
  <c r="J168" i="9"/>
  <c r="BE168" i="9"/>
  <c r="BI167" i="9"/>
  <c r="BH167" i="9"/>
  <c r="BG167" i="9"/>
  <c r="BF167" i="9"/>
  <c r="T167" i="9"/>
  <c r="R167" i="9"/>
  <c r="P167" i="9"/>
  <c r="BK167" i="9"/>
  <c r="J167" i="9"/>
  <c r="BE167" i="9" s="1"/>
  <c r="BI166" i="9"/>
  <c r="BH166" i="9"/>
  <c r="BG166" i="9"/>
  <c r="BF166" i="9"/>
  <c r="T166" i="9"/>
  <c r="R166" i="9"/>
  <c r="P166" i="9"/>
  <c r="BK166" i="9"/>
  <c r="J166" i="9"/>
  <c r="BE166" i="9"/>
  <c r="BI164" i="9"/>
  <c r="BH164" i="9"/>
  <c r="BG164" i="9"/>
  <c r="BF164" i="9"/>
  <c r="T164" i="9"/>
  <c r="R164" i="9"/>
  <c r="P164" i="9"/>
  <c r="BK164" i="9"/>
  <c r="J164" i="9"/>
  <c r="BE164" i="9" s="1"/>
  <c r="BI162" i="9"/>
  <c r="BH162" i="9"/>
  <c r="BG162" i="9"/>
  <c r="BF162" i="9"/>
  <c r="T162" i="9"/>
  <c r="R162" i="9"/>
  <c r="P162" i="9"/>
  <c r="BK162" i="9"/>
  <c r="J162" i="9"/>
  <c r="BE162" i="9"/>
  <c r="BI161" i="9"/>
  <c r="BH161" i="9"/>
  <c r="BG161" i="9"/>
  <c r="BF161" i="9"/>
  <c r="T161" i="9"/>
  <c r="R161" i="9"/>
  <c r="P161" i="9"/>
  <c r="BK161" i="9"/>
  <c r="J161" i="9"/>
  <c r="BE161" i="9" s="1"/>
  <c r="BI159" i="9"/>
  <c r="BH159" i="9"/>
  <c r="BG159" i="9"/>
  <c r="BF159" i="9"/>
  <c r="T159" i="9"/>
  <c r="R159" i="9"/>
  <c r="P159" i="9"/>
  <c r="BK159" i="9"/>
  <c r="J159" i="9"/>
  <c r="BE159" i="9" s="1"/>
  <c r="BI158" i="9"/>
  <c r="BH158" i="9"/>
  <c r="BG158" i="9"/>
  <c r="BF158" i="9"/>
  <c r="T158" i="9"/>
  <c r="R158" i="9"/>
  <c r="P158" i="9"/>
  <c r="BK158" i="9"/>
  <c r="J158" i="9"/>
  <c r="BE158" i="9" s="1"/>
  <c r="BI157" i="9"/>
  <c r="BH157" i="9"/>
  <c r="BG157" i="9"/>
  <c r="BF157" i="9"/>
  <c r="T157" i="9"/>
  <c r="R157" i="9"/>
  <c r="P157" i="9"/>
  <c r="BK157" i="9"/>
  <c r="J157" i="9"/>
  <c r="BE157" i="9"/>
  <c r="BI156" i="9"/>
  <c r="BH156" i="9"/>
  <c r="BG156" i="9"/>
  <c r="BF156" i="9"/>
  <c r="T156" i="9"/>
  <c r="R156" i="9"/>
  <c r="P156" i="9"/>
  <c r="BK156" i="9"/>
  <c r="J156" i="9"/>
  <c r="BE156" i="9" s="1"/>
  <c r="BI155" i="9"/>
  <c r="BH155" i="9"/>
  <c r="BG155" i="9"/>
  <c r="BF155" i="9"/>
  <c r="T155" i="9"/>
  <c r="R155" i="9"/>
  <c r="P155" i="9"/>
  <c r="BK155" i="9"/>
  <c r="J155" i="9"/>
  <c r="BE155" i="9"/>
  <c r="BI154" i="9"/>
  <c r="BH154" i="9"/>
  <c r="BG154" i="9"/>
  <c r="BF154" i="9"/>
  <c r="T154" i="9"/>
  <c r="R154" i="9"/>
  <c r="P154" i="9"/>
  <c r="BK154" i="9"/>
  <c r="J154" i="9"/>
  <c r="BE154" i="9" s="1"/>
  <c r="BI153" i="9"/>
  <c r="BH153" i="9"/>
  <c r="BG153" i="9"/>
  <c r="BF153" i="9"/>
  <c r="T153" i="9"/>
  <c r="R153" i="9"/>
  <c r="P153" i="9"/>
  <c r="BK153" i="9"/>
  <c r="J153" i="9"/>
  <c r="BE153" i="9"/>
  <c r="BI151" i="9"/>
  <c r="BH151" i="9"/>
  <c r="BG151" i="9"/>
  <c r="BF151" i="9"/>
  <c r="T151" i="9"/>
  <c r="R151" i="9"/>
  <c r="P151" i="9"/>
  <c r="BK151" i="9"/>
  <c r="J151" i="9"/>
  <c r="BE151" i="9" s="1"/>
  <c r="BI149" i="9"/>
  <c r="BH149" i="9"/>
  <c r="BG149" i="9"/>
  <c r="BF149" i="9"/>
  <c r="T149" i="9"/>
  <c r="R149" i="9"/>
  <c r="P149" i="9"/>
  <c r="BK149" i="9"/>
  <c r="J149" i="9"/>
  <c r="BE149" i="9" s="1"/>
  <c r="BI147" i="9"/>
  <c r="BH147" i="9"/>
  <c r="BG147" i="9"/>
  <c r="BF147" i="9"/>
  <c r="T147" i="9"/>
  <c r="R147" i="9"/>
  <c r="P147" i="9"/>
  <c r="BK147" i="9"/>
  <c r="J147" i="9"/>
  <c r="BE147" i="9"/>
  <c r="BI146" i="9"/>
  <c r="BH146" i="9"/>
  <c r="BG146" i="9"/>
  <c r="BF146" i="9"/>
  <c r="T146" i="9"/>
  <c r="R146" i="9"/>
  <c r="P146" i="9"/>
  <c r="BK146" i="9"/>
  <c r="J146" i="9"/>
  <c r="BE146" i="9" s="1"/>
  <c r="BI145" i="9"/>
  <c r="BH145" i="9"/>
  <c r="BG145" i="9"/>
  <c r="BF145" i="9"/>
  <c r="T145" i="9"/>
  <c r="R145" i="9"/>
  <c r="P145" i="9"/>
  <c r="BK145" i="9"/>
  <c r="J145" i="9"/>
  <c r="BE145" i="9"/>
  <c r="BI144" i="9"/>
  <c r="BH144" i="9"/>
  <c r="BG144" i="9"/>
  <c r="BF144" i="9"/>
  <c r="T144" i="9"/>
  <c r="R144" i="9"/>
  <c r="P144" i="9"/>
  <c r="BK144" i="9"/>
  <c r="J144" i="9"/>
  <c r="BE144" i="9" s="1"/>
  <c r="BI142" i="9"/>
  <c r="BH142" i="9"/>
  <c r="BG142" i="9"/>
  <c r="BF142" i="9"/>
  <c r="T142" i="9"/>
  <c r="R142" i="9"/>
  <c r="P142" i="9"/>
  <c r="BK142" i="9"/>
  <c r="J142" i="9"/>
  <c r="BE142" i="9"/>
  <c r="BI140" i="9"/>
  <c r="BH140" i="9"/>
  <c r="BG140" i="9"/>
  <c r="BF140" i="9"/>
  <c r="T140" i="9"/>
  <c r="R140" i="9"/>
  <c r="P140" i="9"/>
  <c r="BK140" i="9"/>
  <c r="J140" i="9"/>
  <c r="BE140" i="9" s="1"/>
  <c r="BI138" i="9"/>
  <c r="BH138" i="9"/>
  <c r="BG138" i="9"/>
  <c r="BF138" i="9"/>
  <c r="T138" i="9"/>
  <c r="R138" i="9"/>
  <c r="P138" i="9"/>
  <c r="BK138" i="9"/>
  <c r="J138" i="9"/>
  <c r="BE138" i="9" s="1"/>
  <c r="BI136" i="9"/>
  <c r="BH136" i="9"/>
  <c r="BG136" i="9"/>
  <c r="BF136" i="9"/>
  <c r="T136" i="9"/>
  <c r="R136" i="9"/>
  <c r="P136" i="9"/>
  <c r="BK136" i="9"/>
  <c r="J136" i="9"/>
  <c r="BE136" i="9" s="1"/>
  <c r="BI135" i="9"/>
  <c r="BH135" i="9"/>
  <c r="BG135" i="9"/>
  <c r="BF135" i="9"/>
  <c r="T135" i="9"/>
  <c r="R135" i="9"/>
  <c r="P135" i="9"/>
  <c r="BK135" i="9"/>
  <c r="J135" i="9"/>
  <c r="BE135" i="9"/>
  <c r="BI134" i="9"/>
  <c r="BH134" i="9"/>
  <c r="BG134" i="9"/>
  <c r="BF134" i="9"/>
  <c r="T134" i="9"/>
  <c r="R134" i="9"/>
  <c r="P134" i="9"/>
  <c r="BK134" i="9"/>
  <c r="J134" i="9"/>
  <c r="BE134" i="9" s="1"/>
  <c r="BI132" i="9"/>
  <c r="BH132" i="9"/>
  <c r="BG132" i="9"/>
  <c r="BF132" i="9"/>
  <c r="T132" i="9"/>
  <c r="R132" i="9"/>
  <c r="P132" i="9"/>
  <c r="P125" i="9" s="1"/>
  <c r="BK132" i="9"/>
  <c r="J132" i="9"/>
  <c r="BE132" i="9"/>
  <c r="BI130" i="9"/>
  <c r="BH130" i="9"/>
  <c r="BG130" i="9"/>
  <c r="BF130" i="9"/>
  <c r="T130" i="9"/>
  <c r="R130" i="9"/>
  <c r="P130" i="9"/>
  <c r="BK130" i="9"/>
  <c r="J130" i="9"/>
  <c r="BE130" i="9" s="1"/>
  <c r="BI128" i="9"/>
  <c r="BH128" i="9"/>
  <c r="BG128" i="9"/>
  <c r="BF128" i="9"/>
  <c r="T128" i="9"/>
  <c r="R128" i="9"/>
  <c r="P128" i="9"/>
  <c r="BK128" i="9"/>
  <c r="J128" i="9"/>
  <c r="BE128" i="9"/>
  <c r="BI127" i="9"/>
  <c r="BH127" i="9"/>
  <c r="BG127" i="9"/>
  <c r="BF127" i="9"/>
  <c r="T127" i="9"/>
  <c r="R127" i="9"/>
  <c r="P127" i="9"/>
  <c r="BK127" i="9"/>
  <c r="J127" i="9"/>
  <c r="BE127" i="9" s="1"/>
  <c r="BI126" i="9"/>
  <c r="BH126" i="9"/>
  <c r="BG126" i="9"/>
  <c r="BF126" i="9"/>
  <c r="T126" i="9"/>
  <c r="R126" i="9"/>
  <c r="P126" i="9"/>
  <c r="BK126" i="9"/>
  <c r="J126" i="9"/>
  <c r="BE126" i="9" s="1"/>
  <c r="BI124" i="9"/>
  <c r="BH124" i="9"/>
  <c r="BG124" i="9"/>
  <c r="BF124" i="9"/>
  <c r="T124" i="9"/>
  <c r="R124" i="9"/>
  <c r="R122" i="9" s="1"/>
  <c r="P124" i="9"/>
  <c r="BK124" i="9"/>
  <c r="J124" i="9"/>
  <c r="BE124" i="9"/>
  <c r="BI123" i="9"/>
  <c r="BH123" i="9"/>
  <c r="BG123" i="9"/>
  <c r="BF123" i="9"/>
  <c r="T123" i="9"/>
  <c r="T122" i="9" s="1"/>
  <c r="R123" i="9"/>
  <c r="P123" i="9"/>
  <c r="BK123" i="9"/>
  <c r="BK122" i="9" s="1"/>
  <c r="J122" i="9" s="1"/>
  <c r="J61" i="9" s="1"/>
  <c r="J123" i="9"/>
  <c r="BE123" i="9"/>
  <c r="BI121" i="9"/>
  <c r="BH121" i="9"/>
  <c r="BG121" i="9"/>
  <c r="BF121" i="9"/>
  <c r="T121" i="9"/>
  <c r="R121" i="9"/>
  <c r="P121" i="9"/>
  <c r="BK121" i="9"/>
  <c r="J121" i="9"/>
  <c r="BE121" i="9" s="1"/>
  <c r="BI119" i="9"/>
  <c r="BH119" i="9"/>
  <c r="BG119" i="9"/>
  <c r="BF119" i="9"/>
  <c r="T119" i="9"/>
  <c r="R119" i="9"/>
  <c r="P119" i="9"/>
  <c r="BK119" i="9"/>
  <c r="J119" i="9"/>
  <c r="BE119" i="9"/>
  <c r="BI117" i="9"/>
  <c r="BH117" i="9"/>
  <c r="BG117" i="9"/>
  <c r="BF117" i="9"/>
  <c r="T117" i="9"/>
  <c r="R117" i="9"/>
  <c r="P117" i="9"/>
  <c r="BK117" i="9"/>
  <c r="J117" i="9"/>
  <c r="BE117" i="9" s="1"/>
  <c r="BI115" i="9"/>
  <c r="BH115" i="9"/>
  <c r="BG115" i="9"/>
  <c r="BF115" i="9"/>
  <c r="T115" i="9"/>
  <c r="R115" i="9"/>
  <c r="P115" i="9"/>
  <c r="BK115" i="9"/>
  <c r="J115" i="9"/>
  <c r="BE115" i="9"/>
  <c r="BI113" i="9"/>
  <c r="BH113" i="9"/>
  <c r="BG113" i="9"/>
  <c r="BF113" i="9"/>
  <c r="T113" i="9"/>
  <c r="R113" i="9"/>
  <c r="P113" i="9"/>
  <c r="BK113" i="9"/>
  <c r="J113" i="9"/>
  <c r="BE113" i="9" s="1"/>
  <c r="BI111" i="9"/>
  <c r="BH111" i="9"/>
  <c r="BG111" i="9"/>
  <c r="BF111" i="9"/>
  <c r="T111" i="9"/>
  <c r="R111" i="9"/>
  <c r="P111" i="9"/>
  <c r="BK111" i="9"/>
  <c r="J111" i="9"/>
  <c r="BE111" i="9" s="1"/>
  <c r="BI109" i="9"/>
  <c r="BH109" i="9"/>
  <c r="BG109" i="9"/>
  <c r="BF109" i="9"/>
  <c r="T109" i="9"/>
  <c r="R109" i="9"/>
  <c r="P109" i="9"/>
  <c r="BK109" i="9"/>
  <c r="J109" i="9"/>
  <c r="BE109" i="9" s="1"/>
  <c r="BI107" i="9"/>
  <c r="BH107" i="9"/>
  <c r="BG107" i="9"/>
  <c r="BF107" i="9"/>
  <c r="T107" i="9"/>
  <c r="R107" i="9"/>
  <c r="P107" i="9"/>
  <c r="BK107" i="9"/>
  <c r="J107" i="9"/>
  <c r="BE107" i="9"/>
  <c r="BI105" i="9"/>
  <c r="BH105" i="9"/>
  <c r="BG105" i="9"/>
  <c r="BF105" i="9"/>
  <c r="T105" i="9"/>
  <c r="R105" i="9"/>
  <c r="P105" i="9"/>
  <c r="BK105" i="9"/>
  <c r="J105" i="9"/>
  <c r="BE105" i="9" s="1"/>
  <c r="BI103" i="9"/>
  <c r="BH103" i="9"/>
  <c r="BG103" i="9"/>
  <c r="BF103" i="9"/>
  <c r="T103" i="9"/>
  <c r="R103" i="9"/>
  <c r="P103" i="9"/>
  <c r="BK103" i="9"/>
  <c r="J103" i="9"/>
  <c r="BE103" i="9"/>
  <c r="BI101" i="9"/>
  <c r="F34" i="9" s="1"/>
  <c r="BD59" i="1" s="1"/>
  <c r="BH101" i="9"/>
  <c r="BG101" i="9"/>
  <c r="BF101" i="9"/>
  <c r="T101" i="9"/>
  <c r="R101" i="9"/>
  <c r="P101" i="9"/>
  <c r="BK101" i="9"/>
  <c r="J101" i="9"/>
  <c r="BE101" i="9" s="1"/>
  <c r="BI100" i="9"/>
  <c r="BH100" i="9"/>
  <c r="BG100" i="9"/>
  <c r="BF100" i="9"/>
  <c r="T100" i="9"/>
  <c r="R100" i="9"/>
  <c r="P100" i="9"/>
  <c r="BK100" i="9"/>
  <c r="J100" i="9"/>
  <c r="BE100" i="9" s="1"/>
  <c r="BI97" i="9"/>
  <c r="BH97" i="9"/>
  <c r="BG97" i="9"/>
  <c r="BF97" i="9"/>
  <c r="T97" i="9"/>
  <c r="R97" i="9"/>
  <c r="P97" i="9"/>
  <c r="BK97" i="9"/>
  <c r="J97" i="9"/>
  <c r="BE97" i="9" s="1"/>
  <c r="BI94" i="9"/>
  <c r="BH94" i="9"/>
  <c r="BG94" i="9"/>
  <c r="BF94" i="9"/>
  <c r="T94" i="9"/>
  <c r="R94" i="9"/>
  <c r="P94" i="9"/>
  <c r="BK94" i="9"/>
  <c r="J94" i="9"/>
  <c r="BE94" i="9"/>
  <c r="BI93" i="9"/>
  <c r="BH93" i="9"/>
  <c r="BG93" i="9"/>
  <c r="BF93" i="9"/>
  <c r="J31" i="9" s="1"/>
  <c r="AW59" i="1" s="1"/>
  <c r="T93" i="9"/>
  <c r="R93" i="9"/>
  <c r="P93" i="9"/>
  <c r="BK93" i="9"/>
  <c r="J93" i="9"/>
  <c r="BE93" i="9" s="1"/>
  <c r="BI92" i="9"/>
  <c r="BH92" i="9"/>
  <c r="BG92" i="9"/>
  <c r="BF92" i="9"/>
  <c r="T92" i="9"/>
  <c r="T91" i="9" s="1"/>
  <c r="T90" i="9" s="1"/>
  <c r="R92" i="9"/>
  <c r="P92" i="9"/>
  <c r="BK92" i="9"/>
  <c r="J92" i="9"/>
  <c r="BE92" i="9" s="1"/>
  <c r="J85" i="9"/>
  <c r="F85" i="9"/>
  <c r="F83" i="9"/>
  <c r="E81" i="9"/>
  <c r="J51" i="9"/>
  <c r="F51" i="9"/>
  <c r="F49" i="9"/>
  <c r="E47" i="9"/>
  <c r="J18" i="9"/>
  <c r="E18" i="9"/>
  <c r="F86" i="9"/>
  <c r="F52" i="9"/>
  <c r="J17" i="9"/>
  <c r="J12" i="9"/>
  <c r="J83" i="9"/>
  <c r="J49" i="9"/>
  <c r="E7" i="9"/>
  <c r="AY58" i="1"/>
  <c r="AX58" i="1"/>
  <c r="BI184" i="8"/>
  <c r="BH184" i="8"/>
  <c r="BG184" i="8"/>
  <c r="BF184" i="8"/>
  <c r="T184" i="8"/>
  <c r="R184" i="8"/>
  <c r="P184" i="8"/>
  <c r="BK184" i="8"/>
  <c r="J184" i="8"/>
  <c r="BE184" i="8" s="1"/>
  <c r="BI183" i="8"/>
  <c r="BH183" i="8"/>
  <c r="BG183" i="8"/>
  <c r="BF183" i="8"/>
  <c r="T183" i="8"/>
  <c r="R183" i="8"/>
  <c r="P183" i="8"/>
  <c r="BK183" i="8"/>
  <c r="J183" i="8"/>
  <c r="BE183" i="8" s="1"/>
  <c r="BI182" i="8"/>
  <c r="BH182" i="8"/>
  <c r="BG182" i="8"/>
  <c r="BF182" i="8"/>
  <c r="T182" i="8"/>
  <c r="R182" i="8"/>
  <c r="R181" i="8" s="1"/>
  <c r="P182" i="8"/>
  <c r="BK182" i="8"/>
  <c r="BK181" i="8" s="1"/>
  <c r="J181" i="8" s="1"/>
  <c r="J68" i="8" s="1"/>
  <c r="J182" i="8"/>
  <c r="BE182" i="8" s="1"/>
  <c r="BI180" i="8"/>
  <c r="BH180" i="8"/>
  <c r="BG180" i="8"/>
  <c r="BF180" i="8"/>
  <c r="T180" i="8"/>
  <c r="R180" i="8"/>
  <c r="P180" i="8"/>
  <c r="BK180" i="8"/>
  <c r="J180" i="8"/>
  <c r="BE180" i="8"/>
  <c r="BI179" i="8"/>
  <c r="BH179" i="8"/>
  <c r="BG179" i="8"/>
  <c r="BF179" i="8"/>
  <c r="T179" i="8"/>
  <c r="R179" i="8"/>
  <c r="P179" i="8"/>
  <c r="BK179" i="8"/>
  <c r="J179" i="8"/>
  <c r="BE179" i="8"/>
  <c r="BI178" i="8"/>
  <c r="BH178" i="8"/>
  <c r="BG178" i="8"/>
  <c r="BF178" i="8"/>
  <c r="T178" i="8"/>
  <c r="R178" i="8"/>
  <c r="P178" i="8"/>
  <c r="BK178" i="8"/>
  <c r="J178" i="8"/>
  <c r="BE178" i="8"/>
  <c r="BI176" i="8"/>
  <c r="BH176" i="8"/>
  <c r="BG176" i="8"/>
  <c r="BF176" i="8"/>
  <c r="T176" i="8"/>
  <c r="R176" i="8"/>
  <c r="P176" i="8"/>
  <c r="BK176" i="8"/>
  <c r="J176" i="8"/>
  <c r="BE176" i="8"/>
  <c r="BI174" i="8"/>
  <c r="BH174" i="8"/>
  <c r="BG174" i="8"/>
  <c r="BF174" i="8"/>
  <c r="T174" i="8"/>
  <c r="T172" i="8" s="1"/>
  <c r="R174" i="8"/>
  <c r="P174" i="8"/>
  <c r="BK174" i="8"/>
  <c r="J174" i="8"/>
  <c r="BE174" i="8"/>
  <c r="BI173" i="8"/>
  <c r="BH173" i="8"/>
  <c r="BG173" i="8"/>
  <c r="BF173" i="8"/>
  <c r="T173" i="8"/>
  <c r="R173" i="8"/>
  <c r="P173" i="8"/>
  <c r="P172" i="8" s="1"/>
  <c r="BK173" i="8"/>
  <c r="J173" i="8"/>
  <c r="BE173" i="8" s="1"/>
  <c r="BI171" i="8"/>
  <c r="BH171" i="8"/>
  <c r="BG171" i="8"/>
  <c r="BF171" i="8"/>
  <c r="T171" i="8"/>
  <c r="R171" i="8"/>
  <c r="P171" i="8"/>
  <c r="BK171" i="8"/>
  <c r="J171" i="8"/>
  <c r="BE171" i="8"/>
  <c r="BI170" i="8"/>
  <c r="BH170" i="8"/>
  <c r="BG170" i="8"/>
  <c r="BF170" i="8"/>
  <c r="T170" i="8"/>
  <c r="R170" i="8"/>
  <c r="P170" i="8"/>
  <c r="BK170" i="8"/>
  <c r="J170" i="8"/>
  <c r="BE170" i="8"/>
  <c r="BI169" i="8"/>
  <c r="BH169" i="8"/>
  <c r="BG169" i="8"/>
  <c r="BF169" i="8"/>
  <c r="T169" i="8"/>
  <c r="R169" i="8"/>
  <c r="P169" i="8"/>
  <c r="BK169" i="8"/>
  <c r="J169" i="8"/>
  <c r="BE169" i="8"/>
  <c r="BI168" i="8"/>
  <c r="BH168" i="8"/>
  <c r="BG168" i="8"/>
  <c r="BF168" i="8"/>
  <c r="T168" i="8"/>
  <c r="R168" i="8"/>
  <c r="P168" i="8"/>
  <c r="BK168" i="8"/>
  <c r="J168" i="8"/>
  <c r="BE168" i="8"/>
  <c r="BI167" i="8"/>
  <c r="BH167" i="8"/>
  <c r="BG167" i="8"/>
  <c r="BF167" i="8"/>
  <c r="T167" i="8"/>
  <c r="R167" i="8"/>
  <c r="P167" i="8"/>
  <c r="BK167" i="8"/>
  <c r="J167" i="8"/>
  <c r="BE167" i="8"/>
  <c r="BI166" i="8"/>
  <c r="BH166" i="8"/>
  <c r="BG166" i="8"/>
  <c r="BF166" i="8"/>
  <c r="T166" i="8"/>
  <c r="R166" i="8"/>
  <c r="P166" i="8"/>
  <c r="BK166" i="8"/>
  <c r="J166" i="8"/>
  <c r="BE166" i="8"/>
  <c r="BI165" i="8"/>
  <c r="BH165" i="8"/>
  <c r="BG165" i="8"/>
  <c r="BF165" i="8"/>
  <c r="T165" i="8"/>
  <c r="R165" i="8"/>
  <c r="P165" i="8"/>
  <c r="BK165" i="8"/>
  <c r="J165" i="8"/>
  <c r="BE165" i="8"/>
  <c r="BI164" i="8"/>
  <c r="BH164" i="8"/>
  <c r="BG164" i="8"/>
  <c r="BF164" i="8"/>
  <c r="T164" i="8"/>
  <c r="R164" i="8"/>
  <c r="P164" i="8"/>
  <c r="BK164" i="8"/>
  <c r="J164" i="8"/>
  <c r="BE164" i="8"/>
  <c r="BI163" i="8"/>
  <c r="BH163" i="8"/>
  <c r="BG163" i="8"/>
  <c r="BF163" i="8"/>
  <c r="T163" i="8"/>
  <c r="R163" i="8"/>
  <c r="P163" i="8"/>
  <c r="BK163" i="8"/>
  <c r="J163" i="8"/>
  <c r="BE163" i="8"/>
  <c r="BI162" i="8"/>
  <c r="BH162" i="8"/>
  <c r="BG162" i="8"/>
  <c r="BF162" i="8"/>
  <c r="T162" i="8"/>
  <c r="R162" i="8"/>
  <c r="P162" i="8"/>
  <c r="BK162" i="8"/>
  <c r="J162" i="8"/>
  <c r="BE162" i="8"/>
  <c r="BI161" i="8"/>
  <c r="BH161" i="8"/>
  <c r="BG161" i="8"/>
  <c r="BF161" i="8"/>
  <c r="T161" i="8"/>
  <c r="R161" i="8"/>
  <c r="P161" i="8"/>
  <c r="BK161" i="8"/>
  <c r="J161" i="8"/>
  <c r="BE161" i="8"/>
  <c r="BI160" i="8"/>
  <c r="BH160" i="8"/>
  <c r="BG160" i="8"/>
  <c r="BF160" i="8"/>
  <c r="T160" i="8"/>
  <c r="R160" i="8"/>
  <c r="P160" i="8"/>
  <c r="BK160" i="8"/>
  <c r="J160" i="8"/>
  <c r="BE160" i="8"/>
  <c r="BI159" i="8"/>
  <c r="BH159" i="8"/>
  <c r="BG159" i="8"/>
  <c r="BF159" i="8"/>
  <c r="T159" i="8"/>
  <c r="R159" i="8"/>
  <c r="P159" i="8"/>
  <c r="BK159" i="8"/>
  <c r="J159" i="8"/>
  <c r="BE159" i="8"/>
  <c r="BI158" i="8"/>
  <c r="BH158" i="8"/>
  <c r="BG158" i="8"/>
  <c r="BF158" i="8"/>
  <c r="T158" i="8"/>
  <c r="R158" i="8"/>
  <c r="P158" i="8"/>
  <c r="BK158" i="8"/>
  <c r="J158" i="8"/>
  <c r="BE158" i="8"/>
  <c r="BI157" i="8"/>
  <c r="BH157" i="8"/>
  <c r="BG157" i="8"/>
  <c r="BF157" i="8"/>
  <c r="T157" i="8"/>
  <c r="R157" i="8"/>
  <c r="P157" i="8"/>
  <c r="BK157" i="8"/>
  <c r="J157" i="8"/>
  <c r="BE157" i="8"/>
  <c r="BI156" i="8"/>
  <c r="BH156" i="8"/>
  <c r="BG156" i="8"/>
  <c r="BF156" i="8"/>
  <c r="T156" i="8"/>
  <c r="R156" i="8"/>
  <c r="P156" i="8"/>
  <c r="BK156" i="8"/>
  <c r="J156" i="8"/>
  <c r="BE156" i="8"/>
  <c r="BI155" i="8"/>
  <c r="BH155" i="8"/>
  <c r="BG155" i="8"/>
  <c r="BF155" i="8"/>
  <c r="T155" i="8"/>
  <c r="R155" i="8"/>
  <c r="P155" i="8"/>
  <c r="BK155" i="8"/>
  <c r="J155" i="8"/>
  <c r="BE155" i="8"/>
  <c r="BI154" i="8"/>
  <c r="BH154" i="8"/>
  <c r="BG154" i="8"/>
  <c r="BF154" i="8"/>
  <c r="T154" i="8"/>
  <c r="R154" i="8"/>
  <c r="P154" i="8"/>
  <c r="BK154" i="8"/>
  <c r="J154" i="8"/>
  <c r="BE154" i="8"/>
  <c r="BI153" i="8"/>
  <c r="BH153" i="8"/>
  <c r="BG153" i="8"/>
  <c r="BF153" i="8"/>
  <c r="T153" i="8"/>
  <c r="R153" i="8"/>
  <c r="P153" i="8"/>
  <c r="BK153" i="8"/>
  <c r="J153" i="8"/>
  <c r="BE153" i="8"/>
  <c r="BI152" i="8"/>
  <c r="BH152" i="8"/>
  <c r="BG152" i="8"/>
  <c r="BF152" i="8"/>
  <c r="T152" i="8"/>
  <c r="R152" i="8"/>
  <c r="P152" i="8"/>
  <c r="BK152" i="8"/>
  <c r="J152" i="8"/>
  <c r="BE152" i="8"/>
  <c r="BI151" i="8"/>
  <c r="BH151" i="8"/>
  <c r="BG151" i="8"/>
  <c r="BF151" i="8"/>
  <c r="T151" i="8"/>
  <c r="R151" i="8"/>
  <c r="P151" i="8"/>
  <c r="BK151" i="8"/>
  <c r="J151" i="8"/>
  <c r="BE151" i="8"/>
  <c r="BI150" i="8"/>
  <c r="BH150" i="8"/>
  <c r="BG150" i="8"/>
  <c r="BF150" i="8"/>
  <c r="T150" i="8"/>
  <c r="R150" i="8"/>
  <c r="P150" i="8"/>
  <c r="BK150" i="8"/>
  <c r="J150" i="8"/>
  <c r="BE150" i="8"/>
  <c r="BI149" i="8"/>
  <c r="BH149" i="8"/>
  <c r="BG149" i="8"/>
  <c r="BF149" i="8"/>
  <c r="T149" i="8"/>
  <c r="R149" i="8"/>
  <c r="P149" i="8"/>
  <c r="BK149" i="8"/>
  <c r="J149" i="8"/>
  <c r="BE149" i="8"/>
  <c r="BI148" i="8"/>
  <c r="BH148" i="8"/>
  <c r="BG148" i="8"/>
  <c r="BF148" i="8"/>
  <c r="T148" i="8"/>
  <c r="R148" i="8"/>
  <c r="P148" i="8"/>
  <c r="BK148" i="8"/>
  <c r="J148" i="8"/>
  <c r="BE148" i="8"/>
  <c r="BI147" i="8"/>
  <c r="BH147" i="8"/>
  <c r="BG147" i="8"/>
  <c r="BF147" i="8"/>
  <c r="T147" i="8"/>
  <c r="R147" i="8"/>
  <c r="P147" i="8"/>
  <c r="BK147" i="8"/>
  <c r="J147" i="8"/>
  <c r="BE147" i="8"/>
  <c r="BI146" i="8"/>
  <c r="BH146" i="8"/>
  <c r="BG146" i="8"/>
  <c r="BF146" i="8"/>
  <c r="T146" i="8"/>
  <c r="R146" i="8"/>
  <c r="P146" i="8"/>
  <c r="BK146" i="8"/>
  <c r="J146" i="8"/>
  <c r="BE146" i="8"/>
  <c r="BI145" i="8"/>
  <c r="BH145" i="8"/>
  <c r="BG145" i="8"/>
  <c r="BF145" i="8"/>
  <c r="T145" i="8"/>
  <c r="R145" i="8"/>
  <c r="P145" i="8"/>
  <c r="BK145" i="8"/>
  <c r="J145" i="8"/>
  <c r="BE145" i="8"/>
  <c r="BI144" i="8"/>
  <c r="BH144" i="8"/>
  <c r="BG144" i="8"/>
  <c r="BF144" i="8"/>
  <c r="T144" i="8"/>
  <c r="R144" i="8"/>
  <c r="P144" i="8"/>
  <c r="BK144" i="8"/>
  <c r="J144" i="8"/>
  <c r="BE144" i="8"/>
  <c r="BI142" i="8"/>
  <c r="BH142" i="8"/>
  <c r="BG142" i="8"/>
  <c r="BF142" i="8"/>
  <c r="T142" i="8"/>
  <c r="T140" i="8" s="1"/>
  <c r="R142" i="8"/>
  <c r="P142" i="8"/>
  <c r="BK142" i="8"/>
  <c r="J142" i="8"/>
  <c r="BE142" i="8"/>
  <c r="BI141" i="8"/>
  <c r="BH141" i="8"/>
  <c r="BG141" i="8"/>
  <c r="BF141" i="8"/>
  <c r="T141" i="8"/>
  <c r="R141" i="8"/>
  <c r="P141" i="8"/>
  <c r="BK141" i="8"/>
  <c r="BK140" i="8" s="1"/>
  <c r="J140" i="8" s="1"/>
  <c r="J66" i="8" s="1"/>
  <c r="J141" i="8"/>
  <c r="BE141" i="8" s="1"/>
  <c r="BI139" i="8"/>
  <c r="BH139" i="8"/>
  <c r="BG139" i="8"/>
  <c r="BF139" i="8"/>
  <c r="T139" i="8"/>
  <c r="R139" i="8"/>
  <c r="P139" i="8"/>
  <c r="BK139" i="8"/>
  <c r="J139" i="8"/>
  <c r="BE139" i="8" s="1"/>
  <c r="BI138" i="8"/>
  <c r="BH138" i="8"/>
  <c r="BG138" i="8"/>
  <c r="BF138" i="8"/>
  <c r="T138" i="8"/>
  <c r="R138" i="8"/>
  <c r="P138" i="8"/>
  <c r="BK138" i="8"/>
  <c r="J138" i="8"/>
  <c r="BE138" i="8" s="1"/>
  <c r="BI137" i="8"/>
  <c r="BH137" i="8"/>
  <c r="BG137" i="8"/>
  <c r="BF137" i="8"/>
  <c r="T137" i="8"/>
  <c r="R137" i="8"/>
  <c r="P137" i="8"/>
  <c r="BK137" i="8"/>
  <c r="J137" i="8"/>
  <c r="BE137" i="8"/>
  <c r="BI134" i="8"/>
  <c r="BH134" i="8"/>
  <c r="BG134" i="8"/>
  <c r="BF134" i="8"/>
  <c r="T134" i="8"/>
  <c r="R134" i="8"/>
  <c r="P134" i="8"/>
  <c r="BK134" i="8"/>
  <c r="J134" i="8"/>
  <c r="BE134" i="8" s="1"/>
  <c r="BI133" i="8"/>
  <c r="BH133" i="8"/>
  <c r="BG133" i="8"/>
  <c r="BF133" i="8"/>
  <c r="T133" i="8"/>
  <c r="R133" i="8"/>
  <c r="P133" i="8"/>
  <c r="BK133" i="8"/>
  <c r="J133" i="8"/>
  <c r="BE133" i="8" s="1"/>
  <c r="BI132" i="8"/>
  <c r="BH132" i="8"/>
  <c r="BG132" i="8"/>
  <c r="BF132" i="8"/>
  <c r="T132" i="8"/>
  <c r="R132" i="8"/>
  <c r="P132" i="8"/>
  <c r="BK132" i="8"/>
  <c r="J132" i="8"/>
  <c r="BE132" i="8" s="1"/>
  <c r="BI131" i="8"/>
  <c r="BH131" i="8"/>
  <c r="BG131" i="8"/>
  <c r="BF131" i="8"/>
  <c r="T131" i="8"/>
  <c r="R131" i="8"/>
  <c r="P131" i="8"/>
  <c r="BK131" i="8"/>
  <c r="J131" i="8"/>
  <c r="BE131" i="8"/>
  <c r="BI130" i="8"/>
  <c r="BH130" i="8"/>
  <c r="BG130" i="8"/>
  <c r="BF130" i="8"/>
  <c r="T130" i="8"/>
  <c r="R130" i="8"/>
  <c r="R129" i="8" s="1"/>
  <c r="P130" i="8"/>
  <c r="BK130" i="8"/>
  <c r="BK129" i="8" s="1"/>
  <c r="J129" i="8" s="1"/>
  <c r="J130" i="8"/>
  <c r="BE130" i="8" s="1"/>
  <c r="J65" i="8"/>
  <c r="BI127" i="8"/>
  <c r="BH127" i="8"/>
  <c r="BG127" i="8"/>
  <c r="BF127" i="8"/>
  <c r="T127" i="8"/>
  <c r="T126" i="8"/>
  <c r="R127" i="8"/>
  <c r="R126" i="8" s="1"/>
  <c r="P127" i="8"/>
  <c r="P126" i="8" s="1"/>
  <c r="BK127" i="8"/>
  <c r="BK126" i="8" s="1"/>
  <c r="J126" i="8" s="1"/>
  <c r="J63" i="8" s="1"/>
  <c r="J127" i="8"/>
  <c r="BE127" i="8"/>
  <c r="BI125" i="8"/>
  <c r="BH125" i="8"/>
  <c r="BG125" i="8"/>
  <c r="BF125" i="8"/>
  <c r="T125" i="8"/>
  <c r="R125" i="8"/>
  <c r="P125" i="8"/>
  <c r="BK125" i="8"/>
  <c r="J125" i="8"/>
  <c r="BE125" i="8" s="1"/>
  <c r="BI122" i="8"/>
  <c r="BH122" i="8"/>
  <c r="BG122" i="8"/>
  <c r="BF122" i="8"/>
  <c r="T122" i="8"/>
  <c r="R122" i="8"/>
  <c r="P122" i="8"/>
  <c r="BK122" i="8"/>
  <c r="J122" i="8"/>
  <c r="BE122" i="8" s="1"/>
  <c r="BI121" i="8"/>
  <c r="BH121" i="8"/>
  <c r="BG121" i="8"/>
  <c r="BF121" i="8"/>
  <c r="T121" i="8"/>
  <c r="R121" i="8"/>
  <c r="P121" i="8"/>
  <c r="BK121" i="8"/>
  <c r="J121" i="8"/>
  <c r="BE121" i="8" s="1"/>
  <c r="BI120" i="8"/>
  <c r="BH120" i="8"/>
  <c r="BG120" i="8"/>
  <c r="BF120" i="8"/>
  <c r="T120" i="8"/>
  <c r="T119" i="8" s="1"/>
  <c r="R120" i="8"/>
  <c r="P120" i="8"/>
  <c r="BK120" i="8"/>
  <c r="J120" i="8"/>
  <c r="BE120" i="8" s="1"/>
  <c r="BI118" i="8"/>
  <c r="BH118" i="8"/>
  <c r="BG118" i="8"/>
  <c r="BF118" i="8"/>
  <c r="T118" i="8"/>
  <c r="R118" i="8"/>
  <c r="P118" i="8"/>
  <c r="BK118" i="8"/>
  <c r="J118" i="8"/>
  <c r="BE118" i="8" s="1"/>
  <c r="BI115" i="8"/>
  <c r="BH115" i="8"/>
  <c r="BG115" i="8"/>
  <c r="BF115" i="8"/>
  <c r="T115" i="8"/>
  <c r="R115" i="8"/>
  <c r="P115" i="8"/>
  <c r="BK115" i="8"/>
  <c r="J115" i="8"/>
  <c r="BE115" i="8" s="1"/>
  <c r="BI112" i="8"/>
  <c r="BH112" i="8"/>
  <c r="BG112" i="8"/>
  <c r="BF112" i="8"/>
  <c r="T112" i="8"/>
  <c r="T111" i="8" s="1"/>
  <c r="R112" i="8"/>
  <c r="P112" i="8"/>
  <c r="BK112" i="8"/>
  <c r="J112" i="8"/>
  <c r="BE112" i="8" s="1"/>
  <c r="BI108" i="8"/>
  <c r="BH108" i="8"/>
  <c r="BG108" i="8"/>
  <c r="BF108" i="8"/>
  <c r="T108" i="8"/>
  <c r="T104" i="8" s="1"/>
  <c r="R108" i="8"/>
  <c r="P108" i="8"/>
  <c r="BK108" i="8"/>
  <c r="J108" i="8"/>
  <c r="BE108" i="8" s="1"/>
  <c r="BI105" i="8"/>
  <c r="BH105" i="8"/>
  <c r="BG105" i="8"/>
  <c r="BF105" i="8"/>
  <c r="T105" i="8"/>
  <c r="R105" i="8"/>
  <c r="P105" i="8"/>
  <c r="P104" i="8" s="1"/>
  <c r="BK105" i="8"/>
  <c r="BK104" i="8" s="1"/>
  <c r="J104" i="8" s="1"/>
  <c r="J60" i="8" s="1"/>
  <c r="J105" i="8"/>
  <c r="BE105" i="8"/>
  <c r="BI101" i="8"/>
  <c r="BH101" i="8"/>
  <c r="BG101" i="8"/>
  <c r="BF101" i="8"/>
  <c r="T101" i="8"/>
  <c r="T100" i="8" s="1"/>
  <c r="R101" i="8"/>
  <c r="R100" i="8" s="1"/>
  <c r="P101" i="8"/>
  <c r="P100" i="8" s="1"/>
  <c r="BK101" i="8"/>
  <c r="BK100" i="8" s="1"/>
  <c r="J100" i="8" s="1"/>
  <c r="J59" i="8" s="1"/>
  <c r="J101" i="8"/>
  <c r="BE101" i="8" s="1"/>
  <c r="BI99" i="8"/>
  <c r="BH99" i="8"/>
  <c r="BG99" i="8"/>
  <c r="BF99" i="8"/>
  <c r="T99" i="8"/>
  <c r="R99" i="8"/>
  <c r="P99" i="8"/>
  <c r="BK99" i="8"/>
  <c r="J99" i="8"/>
  <c r="BE99" i="8" s="1"/>
  <c r="BI96" i="8"/>
  <c r="BH96" i="8"/>
  <c r="BG96" i="8"/>
  <c r="BF96" i="8"/>
  <c r="T96" i="8"/>
  <c r="R96" i="8"/>
  <c r="P96" i="8"/>
  <c r="BK96" i="8"/>
  <c r="J96" i="8"/>
  <c r="BE96" i="8" s="1"/>
  <c r="BI95" i="8"/>
  <c r="BH95" i="8"/>
  <c r="BG95" i="8"/>
  <c r="BF95" i="8"/>
  <c r="T95" i="8"/>
  <c r="R95" i="8"/>
  <c r="P95" i="8"/>
  <c r="BK95" i="8"/>
  <c r="J95" i="8"/>
  <c r="BE95" i="8"/>
  <c r="BI94" i="8"/>
  <c r="BH94" i="8"/>
  <c r="BG94" i="8"/>
  <c r="BF94" i="8"/>
  <c r="T94" i="8"/>
  <c r="R94" i="8"/>
  <c r="P94" i="8"/>
  <c r="BK94" i="8"/>
  <c r="J94" i="8"/>
  <c r="BE94" i="8" s="1"/>
  <c r="BI91" i="8"/>
  <c r="BH91" i="8"/>
  <c r="BG91" i="8"/>
  <c r="F32" i="8" s="1"/>
  <c r="BB58" i="1" s="1"/>
  <c r="BF91" i="8"/>
  <c r="T91" i="8"/>
  <c r="R91" i="8"/>
  <c r="R90" i="8" s="1"/>
  <c r="P91" i="8"/>
  <c r="BK91" i="8"/>
  <c r="J91" i="8"/>
  <c r="BE91" i="8" s="1"/>
  <c r="J84" i="8"/>
  <c r="F84" i="8"/>
  <c r="F82" i="8"/>
  <c r="E80" i="8"/>
  <c r="J51" i="8"/>
  <c r="F51" i="8"/>
  <c r="F49" i="8"/>
  <c r="E47" i="8"/>
  <c r="J18" i="8"/>
  <c r="E18" i="8"/>
  <c r="J17" i="8"/>
  <c r="J12" i="8"/>
  <c r="E7" i="8"/>
  <c r="E45" i="8" s="1"/>
  <c r="AY57" i="1"/>
  <c r="AX57" i="1"/>
  <c r="BI234" i="7"/>
  <c r="BH234" i="7"/>
  <c r="BG234" i="7"/>
  <c r="BF234" i="7"/>
  <c r="T234" i="7"/>
  <c r="T232" i="7" s="1"/>
  <c r="R234" i="7"/>
  <c r="P234" i="7"/>
  <c r="BK234" i="7"/>
  <c r="J234" i="7"/>
  <c r="BE234" i="7" s="1"/>
  <c r="BI233" i="7"/>
  <c r="BH233" i="7"/>
  <c r="BG233" i="7"/>
  <c r="BF233" i="7"/>
  <c r="T233" i="7"/>
  <c r="R233" i="7"/>
  <c r="R232" i="7" s="1"/>
  <c r="P233" i="7"/>
  <c r="P232" i="7"/>
  <c r="BK233" i="7"/>
  <c r="J233" i="7"/>
  <c r="BE233" i="7" s="1"/>
  <c r="BI223" i="7"/>
  <c r="BH223" i="7"/>
  <c r="BG223" i="7"/>
  <c r="BF223" i="7"/>
  <c r="T223" i="7"/>
  <c r="R223" i="7"/>
  <c r="P223" i="7"/>
  <c r="BK223" i="7"/>
  <c r="J223" i="7"/>
  <c r="BE223" i="7"/>
  <c r="BI220" i="7"/>
  <c r="BH220" i="7"/>
  <c r="BG220" i="7"/>
  <c r="BF220" i="7"/>
  <c r="T220" i="7"/>
  <c r="R220" i="7"/>
  <c r="P220" i="7"/>
  <c r="BK220" i="7"/>
  <c r="J220" i="7"/>
  <c r="BE220" i="7" s="1"/>
  <c r="BI217" i="7"/>
  <c r="BH217" i="7"/>
  <c r="BG217" i="7"/>
  <c r="BF217" i="7"/>
  <c r="T217" i="7"/>
  <c r="R217" i="7"/>
  <c r="P217" i="7"/>
  <c r="BK217" i="7"/>
  <c r="J217" i="7"/>
  <c r="BE217" i="7" s="1"/>
  <c r="BI214" i="7"/>
  <c r="BH214" i="7"/>
  <c r="BG214" i="7"/>
  <c r="BF214" i="7"/>
  <c r="T214" i="7"/>
  <c r="R214" i="7"/>
  <c r="P214" i="7"/>
  <c r="BK214" i="7"/>
  <c r="BK213" i="7"/>
  <c r="J213" i="7" s="1"/>
  <c r="J68" i="7" s="1"/>
  <c r="J214" i="7"/>
  <c r="BE214" i="7"/>
  <c r="BI209" i="7"/>
  <c r="BH209" i="7"/>
  <c r="BG209" i="7"/>
  <c r="BF209" i="7"/>
  <c r="T209" i="7"/>
  <c r="R209" i="7"/>
  <c r="P209" i="7"/>
  <c r="BK209" i="7"/>
  <c r="J209" i="7"/>
  <c r="BE209" i="7" s="1"/>
  <c r="BI208" i="7"/>
  <c r="BH208" i="7"/>
  <c r="BG208" i="7"/>
  <c r="BF208" i="7"/>
  <c r="T208" i="7"/>
  <c r="R208" i="7"/>
  <c r="P208" i="7"/>
  <c r="BK208" i="7"/>
  <c r="J208" i="7"/>
  <c r="BE208" i="7" s="1"/>
  <c r="BI207" i="7"/>
  <c r="BH207" i="7"/>
  <c r="BG207" i="7"/>
  <c r="BF207" i="7"/>
  <c r="T207" i="7"/>
  <c r="R207" i="7"/>
  <c r="P207" i="7"/>
  <c r="BK207" i="7"/>
  <c r="J207" i="7"/>
  <c r="BE207" i="7" s="1"/>
  <c r="BI206" i="7"/>
  <c r="BH206" i="7"/>
  <c r="BG206" i="7"/>
  <c r="BF206" i="7"/>
  <c r="T206" i="7"/>
  <c r="R206" i="7"/>
  <c r="P206" i="7"/>
  <c r="BK206" i="7"/>
  <c r="J206" i="7"/>
  <c r="BE206" i="7" s="1"/>
  <c r="BI205" i="7"/>
  <c r="BH205" i="7"/>
  <c r="BG205" i="7"/>
  <c r="BF205" i="7"/>
  <c r="T205" i="7"/>
  <c r="R205" i="7"/>
  <c r="P205" i="7"/>
  <c r="BK205" i="7"/>
  <c r="BK204" i="7"/>
  <c r="J204" i="7" s="1"/>
  <c r="J67" i="7" s="1"/>
  <c r="J205" i="7"/>
  <c r="BE205" i="7"/>
  <c r="BI203" i="7"/>
  <c r="BH203" i="7"/>
  <c r="BG203" i="7"/>
  <c r="BF203" i="7"/>
  <c r="T203" i="7"/>
  <c r="R203" i="7"/>
  <c r="P203" i="7"/>
  <c r="BK203" i="7"/>
  <c r="J203" i="7"/>
  <c r="BE203" i="7" s="1"/>
  <c r="BI200" i="7"/>
  <c r="BH200" i="7"/>
  <c r="BG200" i="7"/>
  <c r="BF200" i="7"/>
  <c r="T200" i="7"/>
  <c r="R200" i="7"/>
  <c r="P200" i="7"/>
  <c r="BK200" i="7"/>
  <c r="J200" i="7"/>
  <c r="BE200" i="7" s="1"/>
  <c r="BI197" i="7"/>
  <c r="BH197" i="7"/>
  <c r="BG197" i="7"/>
  <c r="BF197" i="7"/>
  <c r="T197" i="7"/>
  <c r="R197" i="7"/>
  <c r="R196" i="7" s="1"/>
  <c r="P197" i="7"/>
  <c r="BK197" i="7"/>
  <c r="J197" i="7"/>
  <c r="BE197" i="7" s="1"/>
  <c r="BI195" i="7"/>
  <c r="BH195" i="7"/>
  <c r="BG195" i="7"/>
  <c r="BF195" i="7"/>
  <c r="T195" i="7"/>
  <c r="R195" i="7"/>
  <c r="P195" i="7"/>
  <c r="BK195" i="7"/>
  <c r="J195" i="7"/>
  <c r="BE195" i="7" s="1"/>
  <c r="BI191" i="7"/>
  <c r="BH191" i="7"/>
  <c r="BG191" i="7"/>
  <c r="BF191" i="7"/>
  <c r="T191" i="7"/>
  <c r="R191" i="7"/>
  <c r="P191" i="7"/>
  <c r="BK191" i="7"/>
  <c r="J191" i="7"/>
  <c r="BE191" i="7"/>
  <c r="BI187" i="7"/>
  <c r="BH187" i="7"/>
  <c r="BG187" i="7"/>
  <c r="BF187" i="7"/>
  <c r="T187" i="7"/>
  <c r="R187" i="7"/>
  <c r="P187" i="7"/>
  <c r="BK187" i="7"/>
  <c r="J187" i="7"/>
  <c r="BE187" i="7" s="1"/>
  <c r="BI183" i="7"/>
  <c r="BH183" i="7"/>
  <c r="BG183" i="7"/>
  <c r="BF183" i="7"/>
  <c r="T183" i="7"/>
  <c r="R183" i="7"/>
  <c r="P183" i="7"/>
  <c r="BK183" i="7"/>
  <c r="J183" i="7"/>
  <c r="BE183" i="7" s="1"/>
  <c r="BI179" i="7"/>
  <c r="BH179" i="7"/>
  <c r="BG179" i="7"/>
  <c r="BF179" i="7"/>
  <c r="T179" i="7"/>
  <c r="R179" i="7"/>
  <c r="P179" i="7"/>
  <c r="BK179" i="7"/>
  <c r="BK178" i="7" s="1"/>
  <c r="J178" i="7" s="1"/>
  <c r="J65" i="7" s="1"/>
  <c r="J179" i="7"/>
  <c r="BE179" i="7" s="1"/>
  <c r="BI176" i="7"/>
  <c r="BH176" i="7"/>
  <c r="BG176" i="7"/>
  <c r="BF176" i="7"/>
  <c r="T176" i="7"/>
  <c r="R176" i="7"/>
  <c r="P176" i="7"/>
  <c r="BK176" i="7"/>
  <c r="J176" i="7"/>
  <c r="BE176" i="7" s="1"/>
  <c r="BI175" i="7"/>
  <c r="BH175" i="7"/>
  <c r="BG175" i="7"/>
  <c r="BF175" i="7"/>
  <c r="T175" i="7"/>
  <c r="R175" i="7"/>
  <c r="P175" i="7"/>
  <c r="BK175" i="7"/>
  <c r="J175" i="7"/>
  <c r="BE175" i="7" s="1"/>
  <c r="BI174" i="7"/>
  <c r="BH174" i="7"/>
  <c r="BG174" i="7"/>
  <c r="BF174" i="7"/>
  <c r="T174" i="7"/>
  <c r="R174" i="7"/>
  <c r="P174" i="7"/>
  <c r="P173" i="7" s="1"/>
  <c r="BK174" i="7"/>
  <c r="J174" i="7"/>
  <c r="BE174" i="7" s="1"/>
  <c r="BI172" i="7"/>
  <c r="BH172" i="7"/>
  <c r="BG172" i="7"/>
  <c r="BF172" i="7"/>
  <c r="T172" i="7"/>
  <c r="R172" i="7"/>
  <c r="P172" i="7"/>
  <c r="BK172" i="7"/>
  <c r="J172" i="7"/>
  <c r="BE172" i="7" s="1"/>
  <c r="BI171" i="7"/>
  <c r="BH171" i="7"/>
  <c r="BG171" i="7"/>
  <c r="BF171" i="7"/>
  <c r="T171" i="7"/>
  <c r="T165" i="7" s="1"/>
  <c r="R171" i="7"/>
  <c r="P171" i="7"/>
  <c r="BK171" i="7"/>
  <c r="J171" i="7"/>
  <c r="BE171" i="7" s="1"/>
  <c r="BI170" i="7"/>
  <c r="BH170" i="7"/>
  <c r="BG170" i="7"/>
  <c r="BF170" i="7"/>
  <c r="T170" i="7"/>
  <c r="R170" i="7"/>
  <c r="P170" i="7"/>
  <c r="BK170" i="7"/>
  <c r="J170" i="7"/>
  <c r="BE170" i="7"/>
  <c r="BI167" i="7"/>
  <c r="BH167" i="7"/>
  <c r="BG167" i="7"/>
  <c r="BF167" i="7"/>
  <c r="T167" i="7"/>
  <c r="R167" i="7"/>
  <c r="P167" i="7"/>
  <c r="BK167" i="7"/>
  <c r="J167" i="7"/>
  <c r="BE167" i="7"/>
  <c r="BI166" i="7"/>
  <c r="BH166" i="7"/>
  <c r="BG166" i="7"/>
  <c r="BF166" i="7"/>
  <c r="T166" i="7"/>
  <c r="R166" i="7"/>
  <c r="R165" i="7" s="1"/>
  <c r="P166" i="7"/>
  <c r="P165" i="7" s="1"/>
  <c r="BK166" i="7"/>
  <c r="BK165" i="7" s="1"/>
  <c r="J165" i="7" s="1"/>
  <c r="J62" i="7" s="1"/>
  <c r="J166" i="7"/>
  <c r="BE166" i="7" s="1"/>
  <c r="BI164" i="7"/>
  <c r="BH164" i="7"/>
  <c r="BG164" i="7"/>
  <c r="BF164" i="7"/>
  <c r="T164" i="7"/>
  <c r="R164" i="7"/>
  <c r="P164" i="7"/>
  <c r="BK164" i="7"/>
  <c r="J164" i="7"/>
  <c r="BE164" i="7"/>
  <c r="BI163" i="7"/>
  <c r="BH163" i="7"/>
  <c r="BG163" i="7"/>
  <c r="BF163" i="7"/>
  <c r="T163" i="7"/>
  <c r="R163" i="7"/>
  <c r="P163" i="7"/>
  <c r="BK163" i="7"/>
  <c r="J163" i="7"/>
  <c r="BE163" i="7"/>
  <c r="BI162" i="7"/>
  <c r="BH162" i="7"/>
  <c r="BG162" i="7"/>
  <c r="BF162" i="7"/>
  <c r="T162" i="7"/>
  <c r="R162" i="7"/>
  <c r="P162" i="7"/>
  <c r="BK162" i="7"/>
  <c r="J162" i="7"/>
  <c r="BE162" i="7"/>
  <c r="BI161" i="7"/>
  <c r="BH161" i="7"/>
  <c r="BG161" i="7"/>
  <c r="BF161" i="7"/>
  <c r="T161" i="7"/>
  <c r="R161" i="7"/>
  <c r="P161" i="7"/>
  <c r="BK161" i="7"/>
  <c r="J161" i="7"/>
  <c r="BE161" i="7"/>
  <c r="BI160" i="7"/>
  <c r="BH160" i="7"/>
  <c r="BG160" i="7"/>
  <c r="BF160" i="7"/>
  <c r="T160" i="7"/>
  <c r="R160" i="7"/>
  <c r="P160" i="7"/>
  <c r="BK160" i="7"/>
  <c r="J160" i="7"/>
  <c r="BE160" i="7"/>
  <c r="BI156" i="7"/>
  <c r="BH156" i="7"/>
  <c r="BG156" i="7"/>
  <c r="BF156" i="7"/>
  <c r="T156" i="7"/>
  <c r="R156" i="7"/>
  <c r="P156" i="7"/>
  <c r="BK156" i="7"/>
  <c r="J156" i="7"/>
  <c r="BE156" i="7"/>
  <c r="BI153" i="7"/>
  <c r="BH153" i="7"/>
  <c r="BG153" i="7"/>
  <c r="BF153" i="7"/>
  <c r="T153" i="7"/>
  <c r="R153" i="7"/>
  <c r="P153" i="7"/>
  <c r="BK153" i="7"/>
  <c r="J153" i="7"/>
  <c r="BE153" i="7"/>
  <c r="BI150" i="7"/>
  <c r="BH150" i="7"/>
  <c r="BG150" i="7"/>
  <c r="BF150" i="7"/>
  <c r="T150" i="7"/>
  <c r="R150" i="7"/>
  <c r="R143" i="7" s="1"/>
  <c r="P150" i="7"/>
  <c r="BK150" i="7"/>
  <c r="J150" i="7"/>
  <c r="BE150" i="7"/>
  <c r="BI145" i="7"/>
  <c r="BH145" i="7"/>
  <c r="BG145" i="7"/>
  <c r="BF145" i="7"/>
  <c r="T145" i="7"/>
  <c r="R145" i="7"/>
  <c r="P145" i="7"/>
  <c r="BK145" i="7"/>
  <c r="BK143" i="7" s="1"/>
  <c r="J143" i="7" s="1"/>
  <c r="J61" i="7" s="1"/>
  <c r="J145" i="7"/>
  <c r="BE145" i="7"/>
  <c r="BI144" i="7"/>
  <c r="BH144" i="7"/>
  <c r="BG144" i="7"/>
  <c r="BF144" i="7"/>
  <c r="T144" i="7"/>
  <c r="T143" i="7"/>
  <c r="R144" i="7"/>
  <c r="P144" i="7"/>
  <c r="P143" i="7"/>
  <c r="BK144" i="7"/>
  <c r="J144" i="7"/>
  <c r="BE144" i="7" s="1"/>
  <c r="BI142" i="7"/>
  <c r="BH142" i="7"/>
  <c r="BG142" i="7"/>
  <c r="BF142" i="7"/>
  <c r="T142" i="7"/>
  <c r="R142" i="7"/>
  <c r="P142" i="7"/>
  <c r="BK142" i="7"/>
  <c r="J142" i="7"/>
  <c r="BE142" i="7" s="1"/>
  <c r="BI138" i="7"/>
  <c r="BH138" i="7"/>
  <c r="BG138" i="7"/>
  <c r="BF138" i="7"/>
  <c r="T138" i="7"/>
  <c r="R138" i="7"/>
  <c r="P138" i="7"/>
  <c r="BK138" i="7"/>
  <c r="J138" i="7"/>
  <c r="BE138" i="7" s="1"/>
  <c r="BI137" i="7"/>
  <c r="BH137" i="7"/>
  <c r="BG137" i="7"/>
  <c r="BF137" i="7"/>
  <c r="T137" i="7"/>
  <c r="T136" i="7" s="1"/>
  <c r="R137" i="7"/>
  <c r="P137" i="7"/>
  <c r="P136" i="7"/>
  <c r="BK137" i="7"/>
  <c r="J137" i="7"/>
  <c r="BE137" i="7" s="1"/>
  <c r="BI135" i="7"/>
  <c r="BH135" i="7"/>
  <c r="BG135" i="7"/>
  <c r="BF135" i="7"/>
  <c r="T135" i="7"/>
  <c r="R135" i="7"/>
  <c r="P135" i="7"/>
  <c r="BK135" i="7"/>
  <c r="J135" i="7"/>
  <c r="BE135" i="7"/>
  <c r="BI131" i="7"/>
  <c r="BH131" i="7"/>
  <c r="BG131" i="7"/>
  <c r="BF131" i="7"/>
  <c r="T131" i="7"/>
  <c r="R131" i="7"/>
  <c r="P131" i="7"/>
  <c r="BK131" i="7"/>
  <c r="J131" i="7"/>
  <c r="BE131" i="7"/>
  <c r="BI128" i="7"/>
  <c r="BH128" i="7"/>
  <c r="BG128" i="7"/>
  <c r="BF128" i="7"/>
  <c r="T128" i="7"/>
  <c r="R128" i="7"/>
  <c r="P128" i="7"/>
  <c r="BK128" i="7"/>
  <c r="J128" i="7"/>
  <c r="BE128" i="7"/>
  <c r="BI125" i="7"/>
  <c r="BH125" i="7"/>
  <c r="BG125" i="7"/>
  <c r="BF125" i="7"/>
  <c r="T125" i="7"/>
  <c r="R125" i="7"/>
  <c r="P125" i="7"/>
  <c r="BK125" i="7"/>
  <c r="J125" i="7"/>
  <c r="BE125" i="7"/>
  <c r="BI122" i="7"/>
  <c r="BH122" i="7"/>
  <c r="BG122" i="7"/>
  <c r="BF122" i="7"/>
  <c r="T122" i="7"/>
  <c r="R122" i="7"/>
  <c r="P122" i="7"/>
  <c r="BK122" i="7"/>
  <c r="J122" i="7"/>
  <c r="BE122" i="7"/>
  <c r="BI118" i="7"/>
  <c r="BH118" i="7"/>
  <c r="BG118" i="7"/>
  <c r="BF118" i="7"/>
  <c r="T118" i="7"/>
  <c r="R118" i="7"/>
  <c r="P118" i="7"/>
  <c r="BK118" i="7"/>
  <c r="J118" i="7"/>
  <c r="BE118" i="7"/>
  <c r="BI115" i="7"/>
  <c r="BH115" i="7"/>
  <c r="BG115" i="7"/>
  <c r="BF115" i="7"/>
  <c r="T115" i="7"/>
  <c r="R115" i="7"/>
  <c r="P115" i="7"/>
  <c r="BK115" i="7"/>
  <c r="J115" i="7"/>
  <c r="BE115" i="7"/>
  <c r="BI111" i="7"/>
  <c r="BH111" i="7"/>
  <c r="BG111" i="7"/>
  <c r="BF111" i="7"/>
  <c r="T111" i="7"/>
  <c r="R111" i="7"/>
  <c r="P111" i="7"/>
  <c r="BK111" i="7"/>
  <c r="J111" i="7"/>
  <c r="BE111" i="7"/>
  <c r="BI107" i="7"/>
  <c r="BH107" i="7"/>
  <c r="BG107" i="7"/>
  <c r="BF107" i="7"/>
  <c r="T107" i="7"/>
  <c r="R107" i="7"/>
  <c r="P107" i="7"/>
  <c r="BK107" i="7"/>
  <c r="J107" i="7"/>
  <c r="BE107" i="7"/>
  <c r="BI103" i="7"/>
  <c r="BH103" i="7"/>
  <c r="BG103" i="7"/>
  <c r="BF103" i="7"/>
  <c r="T103" i="7"/>
  <c r="R103" i="7"/>
  <c r="P103" i="7"/>
  <c r="BK103" i="7"/>
  <c r="J103" i="7"/>
  <c r="BE103" i="7"/>
  <c r="BI100" i="7"/>
  <c r="BH100" i="7"/>
  <c r="BG100" i="7"/>
  <c r="BF100" i="7"/>
  <c r="T100" i="7"/>
  <c r="R100" i="7"/>
  <c r="R93" i="7" s="1"/>
  <c r="P100" i="7"/>
  <c r="BK100" i="7"/>
  <c r="J100" i="7"/>
  <c r="BE100" i="7"/>
  <c r="BI97" i="7"/>
  <c r="BH97" i="7"/>
  <c r="BG97" i="7"/>
  <c r="BF97" i="7"/>
  <c r="T97" i="7"/>
  <c r="R97" i="7"/>
  <c r="P97" i="7"/>
  <c r="BK97" i="7"/>
  <c r="BK93" i="7" s="1"/>
  <c r="J93" i="7" s="1"/>
  <c r="J59" i="7" s="1"/>
  <c r="J97" i="7"/>
  <c r="BE97" i="7"/>
  <c r="BI94" i="7"/>
  <c r="BH94" i="7"/>
  <c r="BG94" i="7"/>
  <c r="BF94" i="7"/>
  <c r="T94" i="7"/>
  <c r="T93" i="7"/>
  <c r="R94" i="7"/>
  <c r="P94" i="7"/>
  <c r="P93" i="7"/>
  <c r="BK94" i="7"/>
  <c r="J94" i="7"/>
  <c r="BE94" i="7" s="1"/>
  <c r="BI92" i="7"/>
  <c r="F34" i="7" s="1"/>
  <c r="BD57" i="1" s="1"/>
  <c r="BH92" i="7"/>
  <c r="BG92" i="7"/>
  <c r="F32" i="7"/>
  <c r="BB57" i="1" s="1"/>
  <c r="BF92" i="7"/>
  <c r="T92" i="7"/>
  <c r="T91" i="7" s="1"/>
  <c r="R92" i="7"/>
  <c r="R91" i="7" s="1"/>
  <c r="P92" i="7"/>
  <c r="P91" i="7" s="1"/>
  <c r="BK92" i="7"/>
  <c r="BK91" i="7" s="1"/>
  <c r="J91" i="7" s="1"/>
  <c r="J58" i="7" s="1"/>
  <c r="J92" i="7"/>
  <c r="BE92" i="7" s="1"/>
  <c r="J85" i="7"/>
  <c r="F85" i="7"/>
  <c r="F83" i="7"/>
  <c r="E81" i="7"/>
  <c r="J51" i="7"/>
  <c r="F51" i="7"/>
  <c r="F49" i="7"/>
  <c r="E47" i="7"/>
  <c r="J18" i="7"/>
  <c r="E18" i="7"/>
  <c r="F86" i="7" s="1"/>
  <c r="J17" i="7"/>
  <c r="J12" i="7"/>
  <c r="J83" i="7" s="1"/>
  <c r="J49" i="7"/>
  <c r="E7" i="7"/>
  <c r="E45" i="7" s="1"/>
  <c r="E79" i="7"/>
  <c r="AY56" i="1"/>
  <c r="AX56" i="1"/>
  <c r="BI221" i="6"/>
  <c r="BH221" i="6"/>
  <c r="BG221" i="6"/>
  <c r="BF221" i="6"/>
  <c r="T221" i="6"/>
  <c r="R221" i="6"/>
  <c r="P221" i="6"/>
  <c r="BK221" i="6"/>
  <c r="J221" i="6"/>
  <c r="BE221" i="6" s="1"/>
  <c r="BI220" i="6"/>
  <c r="BH220" i="6"/>
  <c r="BG220" i="6"/>
  <c r="BF220" i="6"/>
  <c r="T220" i="6"/>
  <c r="R220" i="6"/>
  <c r="P220" i="6"/>
  <c r="BK220" i="6"/>
  <c r="J220" i="6"/>
  <c r="BE220" i="6" s="1"/>
  <c r="BI219" i="6"/>
  <c r="BH219" i="6"/>
  <c r="BG219" i="6"/>
  <c r="BF219" i="6"/>
  <c r="T219" i="6"/>
  <c r="R219" i="6"/>
  <c r="P219" i="6"/>
  <c r="BK219" i="6"/>
  <c r="J219" i="6"/>
  <c r="BE219" i="6" s="1"/>
  <c r="BI218" i="6"/>
  <c r="BH218" i="6"/>
  <c r="BG218" i="6"/>
  <c r="BF218" i="6"/>
  <c r="T218" i="6"/>
  <c r="R218" i="6"/>
  <c r="P218" i="6"/>
  <c r="BK218" i="6"/>
  <c r="J218" i="6"/>
  <c r="BE218" i="6" s="1"/>
  <c r="BI217" i="6"/>
  <c r="BH217" i="6"/>
  <c r="BG217" i="6"/>
  <c r="BF217" i="6"/>
  <c r="T217" i="6"/>
  <c r="R217" i="6"/>
  <c r="P217" i="6"/>
  <c r="BK217" i="6"/>
  <c r="J217" i="6"/>
  <c r="BE217" i="6" s="1"/>
  <c r="BI215" i="6"/>
  <c r="BH215" i="6"/>
  <c r="BG215" i="6"/>
  <c r="BF215" i="6"/>
  <c r="T215" i="6"/>
  <c r="R215" i="6"/>
  <c r="P215" i="6"/>
  <c r="BK215" i="6"/>
  <c r="J215" i="6"/>
  <c r="BE215" i="6" s="1"/>
  <c r="BI213" i="6"/>
  <c r="BH213" i="6"/>
  <c r="BG213" i="6"/>
  <c r="BF213" i="6"/>
  <c r="T213" i="6"/>
  <c r="R213" i="6"/>
  <c r="P213" i="6"/>
  <c r="BK213" i="6"/>
  <c r="J213" i="6"/>
  <c r="BE213" i="6" s="1"/>
  <c r="BI211" i="6"/>
  <c r="BH211" i="6"/>
  <c r="BG211" i="6"/>
  <c r="BF211" i="6"/>
  <c r="T211" i="6"/>
  <c r="T210" i="6" s="1"/>
  <c r="R211" i="6"/>
  <c r="P211" i="6"/>
  <c r="BK211" i="6"/>
  <c r="J211" i="6"/>
  <c r="BE211" i="6"/>
  <c r="BI209" i="6"/>
  <c r="BH209" i="6"/>
  <c r="BG209" i="6"/>
  <c r="BF209" i="6"/>
  <c r="T209" i="6"/>
  <c r="R209" i="6"/>
  <c r="P209" i="6"/>
  <c r="BK209" i="6"/>
  <c r="J209" i="6"/>
  <c r="BE209" i="6" s="1"/>
  <c r="BI207" i="6"/>
  <c r="BH207" i="6"/>
  <c r="BG207" i="6"/>
  <c r="BF207" i="6"/>
  <c r="T207" i="6"/>
  <c r="R207" i="6"/>
  <c r="P207" i="6"/>
  <c r="BK207" i="6"/>
  <c r="J207" i="6"/>
  <c r="BE207" i="6" s="1"/>
  <c r="BI205" i="6"/>
  <c r="BH205" i="6"/>
  <c r="BG205" i="6"/>
  <c r="BF205" i="6"/>
  <c r="T205" i="6"/>
  <c r="R205" i="6"/>
  <c r="P205" i="6"/>
  <c r="BK205" i="6"/>
  <c r="J205" i="6"/>
  <c r="BE205" i="6" s="1"/>
  <c r="BI203" i="6"/>
  <c r="BH203" i="6"/>
  <c r="BG203" i="6"/>
  <c r="BF203" i="6"/>
  <c r="T203" i="6"/>
  <c r="R203" i="6"/>
  <c r="P203" i="6"/>
  <c r="BK203" i="6"/>
  <c r="J203" i="6"/>
  <c r="BE203" i="6" s="1"/>
  <c r="BI201" i="6"/>
  <c r="BH201" i="6"/>
  <c r="BG201" i="6"/>
  <c r="BF201" i="6"/>
  <c r="T201" i="6"/>
  <c r="R201" i="6"/>
  <c r="P201" i="6"/>
  <c r="BK201" i="6"/>
  <c r="J201" i="6"/>
  <c r="BE201" i="6" s="1"/>
  <c r="BI199" i="6"/>
  <c r="BH199" i="6"/>
  <c r="BG199" i="6"/>
  <c r="BF199" i="6"/>
  <c r="T199" i="6"/>
  <c r="R199" i="6"/>
  <c r="P199" i="6"/>
  <c r="BK199" i="6"/>
  <c r="J199" i="6"/>
  <c r="BE199" i="6" s="1"/>
  <c r="BI197" i="6"/>
  <c r="BH197" i="6"/>
  <c r="BG197" i="6"/>
  <c r="BF197" i="6"/>
  <c r="T197" i="6"/>
  <c r="R197" i="6"/>
  <c r="P197" i="6"/>
  <c r="BK197" i="6"/>
  <c r="J197" i="6"/>
  <c r="BE197" i="6" s="1"/>
  <c r="BI196" i="6"/>
  <c r="BH196" i="6"/>
  <c r="BG196" i="6"/>
  <c r="BF196" i="6"/>
  <c r="T196" i="6"/>
  <c r="R196" i="6"/>
  <c r="P196" i="6"/>
  <c r="BK196" i="6"/>
  <c r="J196" i="6"/>
  <c r="BE196" i="6" s="1"/>
  <c r="BI195" i="6"/>
  <c r="BH195" i="6"/>
  <c r="BG195" i="6"/>
  <c r="BF195" i="6"/>
  <c r="T195" i="6"/>
  <c r="R195" i="6"/>
  <c r="P195" i="6"/>
  <c r="BK195" i="6"/>
  <c r="J195" i="6"/>
  <c r="BE195" i="6" s="1"/>
  <c r="BI193" i="6"/>
  <c r="BH193" i="6"/>
  <c r="BG193" i="6"/>
  <c r="BF193" i="6"/>
  <c r="T193" i="6"/>
  <c r="R193" i="6"/>
  <c r="P193" i="6"/>
  <c r="BK193" i="6"/>
  <c r="J193" i="6"/>
  <c r="BE193" i="6" s="1"/>
  <c r="BI191" i="6"/>
  <c r="BH191" i="6"/>
  <c r="BG191" i="6"/>
  <c r="BF191" i="6"/>
  <c r="T191" i="6"/>
  <c r="R191" i="6"/>
  <c r="P191" i="6"/>
  <c r="BK191" i="6"/>
  <c r="J191" i="6"/>
  <c r="BE191" i="6" s="1"/>
  <c r="BI189" i="6"/>
  <c r="BH189" i="6"/>
  <c r="BG189" i="6"/>
  <c r="BF189" i="6"/>
  <c r="T189" i="6"/>
  <c r="R189" i="6"/>
  <c r="P189" i="6"/>
  <c r="BK189" i="6"/>
  <c r="J189" i="6"/>
  <c r="BE189" i="6" s="1"/>
  <c r="BI187" i="6"/>
  <c r="BH187" i="6"/>
  <c r="BG187" i="6"/>
  <c r="BF187" i="6"/>
  <c r="T187" i="6"/>
  <c r="R187" i="6"/>
  <c r="P187" i="6"/>
  <c r="BK187" i="6"/>
  <c r="J187" i="6"/>
  <c r="BE187" i="6" s="1"/>
  <c r="BI185" i="6"/>
  <c r="BH185" i="6"/>
  <c r="BG185" i="6"/>
  <c r="BF185" i="6"/>
  <c r="T185" i="6"/>
  <c r="R185" i="6"/>
  <c r="P185" i="6"/>
  <c r="BK185" i="6"/>
  <c r="J185" i="6"/>
  <c r="BE185" i="6" s="1"/>
  <c r="BI184" i="6"/>
  <c r="BH184" i="6"/>
  <c r="BG184" i="6"/>
  <c r="BF184" i="6"/>
  <c r="T184" i="6"/>
  <c r="R184" i="6"/>
  <c r="P184" i="6"/>
  <c r="BK184" i="6"/>
  <c r="J184" i="6"/>
  <c r="BE184" i="6" s="1"/>
  <c r="BI182" i="6"/>
  <c r="BH182" i="6"/>
  <c r="BG182" i="6"/>
  <c r="BF182" i="6"/>
  <c r="T182" i="6"/>
  <c r="R182" i="6"/>
  <c r="P182" i="6"/>
  <c r="BK182" i="6"/>
  <c r="J182" i="6"/>
  <c r="BE182" i="6" s="1"/>
  <c r="BI180" i="6"/>
  <c r="BH180" i="6"/>
  <c r="BG180" i="6"/>
  <c r="BF180" i="6"/>
  <c r="T180" i="6"/>
  <c r="R180" i="6"/>
  <c r="P180" i="6"/>
  <c r="BK180" i="6"/>
  <c r="J180" i="6"/>
  <c r="BE180" i="6" s="1"/>
  <c r="BI179" i="6"/>
  <c r="BH179" i="6"/>
  <c r="BG179" i="6"/>
  <c r="BF179" i="6"/>
  <c r="T179" i="6"/>
  <c r="R179" i="6"/>
  <c r="P179" i="6"/>
  <c r="BK179" i="6"/>
  <c r="J179" i="6"/>
  <c r="BE179" i="6" s="1"/>
  <c r="BI178" i="6"/>
  <c r="BH178" i="6"/>
  <c r="BG178" i="6"/>
  <c r="BF178" i="6"/>
  <c r="T178" i="6"/>
  <c r="R178" i="6"/>
  <c r="P178" i="6"/>
  <c r="BK178" i="6"/>
  <c r="J178" i="6"/>
  <c r="BE178" i="6" s="1"/>
  <c r="BI176" i="6"/>
  <c r="BH176" i="6"/>
  <c r="BG176" i="6"/>
  <c r="BF176" i="6"/>
  <c r="T176" i="6"/>
  <c r="R176" i="6"/>
  <c r="P176" i="6"/>
  <c r="BK176" i="6"/>
  <c r="J176" i="6"/>
  <c r="BE176" i="6" s="1"/>
  <c r="BI174" i="6"/>
  <c r="BH174" i="6"/>
  <c r="BG174" i="6"/>
  <c r="BF174" i="6"/>
  <c r="T174" i="6"/>
  <c r="R174" i="6"/>
  <c r="P174" i="6"/>
  <c r="BK174" i="6"/>
  <c r="J174" i="6"/>
  <c r="BE174" i="6" s="1"/>
  <c r="BI173" i="6"/>
  <c r="BH173" i="6"/>
  <c r="BG173" i="6"/>
  <c r="BF173" i="6"/>
  <c r="T173" i="6"/>
  <c r="R173" i="6"/>
  <c r="P173" i="6"/>
  <c r="BK173" i="6"/>
  <c r="J173" i="6"/>
  <c r="BE173" i="6" s="1"/>
  <c r="BI172" i="6"/>
  <c r="BH172" i="6"/>
  <c r="BG172" i="6"/>
  <c r="BF172" i="6"/>
  <c r="T172" i="6"/>
  <c r="R172" i="6"/>
  <c r="P172" i="6"/>
  <c r="BK172" i="6"/>
  <c r="J172" i="6"/>
  <c r="BE172" i="6" s="1"/>
  <c r="BI171" i="6"/>
  <c r="BH171" i="6"/>
  <c r="BG171" i="6"/>
  <c r="BF171" i="6"/>
  <c r="T171" i="6"/>
  <c r="R171" i="6"/>
  <c r="P171" i="6"/>
  <c r="BK171" i="6"/>
  <c r="J171" i="6"/>
  <c r="BE171" i="6" s="1"/>
  <c r="BI169" i="6"/>
  <c r="BH169" i="6"/>
  <c r="BG169" i="6"/>
  <c r="BF169" i="6"/>
  <c r="T169" i="6"/>
  <c r="R169" i="6"/>
  <c r="P169" i="6"/>
  <c r="BK169" i="6"/>
  <c r="J169" i="6"/>
  <c r="BE169" i="6" s="1"/>
  <c r="BI167" i="6"/>
  <c r="BH167" i="6"/>
  <c r="BG167" i="6"/>
  <c r="BF167" i="6"/>
  <c r="T167" i="6"/>
  <c r="R167" i="6"/>
  <c r="P167" i="6"/>
  <c r="BK167" i="6"/>
  <c r="J167" i="6"/>
  <c r="BE167" i="6" s="1"/>
  <c r="BI165" i="6"/>
  <c r="BH165" i="6"/>
  <c r="BG165" i="6"/>
  <c r="BF165" i="6"/>
  <c r="T165" i="6"/>
  <c r="R165" i="6"/>
  <c r="P165" i="6"/>
  <c r="BK165" i="6"/>
  <c r="J165" i="6"/>
  <c r="BE165" i="6" s="1"/>
  <c r="BI163" i="6"/>
  <c r="BH163" i="6"/>
  <c r="BG163" i="6"/>
  <c r="BF163" i="6"/>
  <c r="T163" i="6"/>
  <c r="R163" i="6"/>
  <c r="P163" i="6"/>
  <c r="BK163" i="6"/>
  <c r="J163" i="6"/>
  <c r="BE163" i="6" s="1"/>
  <c r="BI161" i="6"/>
  <c r="BH161" i="6"/>
  <c r="BG161" i="6"/>
  <c r="BF161" i="6"/>
  <c r="T161" i="6"/>
  <c r="R161" i="6"/>
  <c r="P161" i="6"/>
  <c r="BK161" i="6"/>
  <c r="J161" i="6"/>
  <c r="BE161" i="6" s="1"/>
  <c r="BI159" i="6"/>
  <c r="BH159" i="6"/>
  <c r="BG159" i="6"/>
  <c r="BF159" i="6"/>
  <c r="T159" i="6"/>
  <c r="R159" i="6"/>
  <c r="P159" i="6"/>
  <c r="BK159" i="6"/>
  <c r="J159" i="6"/>
  <c r="BE159" i="6" s="1"/>
  <c r="BI157" i="6"/>
  <c r="BH157" i="6"/>
  <c r="BG157" i="6"/>
  <c r="BF157" i="6"/>
  <c r="T157" i="6"/>
  <c r="R157" i="6"/>
  <c r="P157" i="6"/>
  <c r="BK157" i="6"/>
  <c r="J157" i="6"/>
  <c r="BE157" i="6" s="1"/>
  <c r="BI155" i="6"/>
  <c r="BH155" i="6"/>
  <c r="BG155" i="6"/>
  <c r="BF155" i="6"/>
  <c r="T155" i="6"/>
  <c r="R155" i="6"/>
  <c r="P155" i="6"/>
  <c r="BK155" i="6"/>
  <c r="J155" i="6"/>
  <c r="BE155" i="6" s="1"/>
  <c r="BI153" i="6"/>
  <c r="BH153" i="6"/>
  <c r="BG153" i="6"/>
  <c r="BF153" i="6"/>
  <c r="T153" i="6"/>
  <c r="R153" i="6"/>
  <c r="R152" i="6" s="1"/>
  <c r="P153" i="6"/>
  <c r="BK153" i="6"/>
  <c r="J153" i="6"/>
  <c r="BE153" i="6" s="1"/>
  <c r="BI150" i="6"/>
  <c r="BH150" i="6"/>
  <c r="BG150" i="6"/>
  <c r="BF150" i="6"/>
  <c r="T150" i="6"/>
  <c r="R150" i="6"/>
  <c r="P150" i="6"/>
  <c r="BK150" i="6"/>
  <c r="J150" i="6"/>
  <c r="BE150" i="6" s="1"/>
  <c r="BI149" i="6"/>
  <c r="BH149" i="6"/>
  <c r="BG149" i="6"/>
  <c r="BF149" i="6"/>
  <c r="T149" i="6"/>
  <c r="R149" i="6"/>
  <c r="R148" i="6" s="1"/>
  <c r="P149" i="6"/>
  <c r="BK149" i="6"/>
  <c r="BK148" i="6" s="1"/>
  <c r="J148" i="6" s="1"/>
  <c r="J61" i="6" s="1"/>
  <c r="J149" i="6"/>
  <c r="BE149" i="6" s="1"/>
  <c r="BI147" i="6"/>
  <c r="BH147" i="6"/>
  <c r="BG147" i="6"/>
  <c r="BF147" i="6"/>
  <c r="T147" i="6"/>
  <c r="R147" i="6"/>
  <c r="P147" i="6"/>
  <c r="BK147" i="6"/>
  <c r="J147" i="6"/>
  <c r="BE147" i="6" s="1"/>
  <c r="BI146" i="6"/>
  <c r="BH146" i="6"/>
  <c r="BG146" i="6"/>
  <c r="BF146" i="6"/>
  <c r="T146" i="6"/>
  <c r="R146" i="6"/>
  <c r="P146" i="6"/>
  <c r="BK146" i="6"/>
  <c r="J146" i="6"/>
  <c r="BE146" i="6" s="1"/>
  <c r="BI145" i="6"/>
  <c r="BH145" i="6"/>
  <c r="BG145" i="6"/>
  <c r="BF145" i="6"/>
  <c r="T145" i="6"/>
  <c r="R145" i="6"/>
  <c r="P145" i="6"/>
  <c r="BK145" i="6"/>
  <c r="J145" i="6"/>
  <c r="BE145" i="6" s="1"/>
  <c r="BI144" i="6"/>
  <c r="BH144" i="6"/>
  <c r="BG144" i="6"/>
  <c r="BF144" i="6"/>
  <c r="T144" i="6"/>
  <c r="R144" i="6"/>
  <c r="P144" i="6"/>
  <c r="BK144" i="6"/>
  <c r="J144" i="6"/>
  <c r="BE144" i="6" s="1"/>
  <c r="BI143" i="6"/>
  <c r="BH143" i="6"/>
  <c r="BG143" i="6"/>
  <c r="BF143" i="6"/>
  <c r="T143" i="6"/>
  <c r="R143" i="6"/>
  <c r="P143" i="6"/>
  <c r="BK143" i="6"/>
  <c r="J143" i="6"/>
  <c r="BE143" i="6" s="1"/>
  <c r="BI142" i="6"/>
  <c r="BH142" i="6"/>
  <c r="BG142" i="6"/>
  <c r="BF142" i="6"/>
  <c r="T142" i="6"/>
  <c r="R142" i="6"/>
  <c r="P142" i="6"/>
  <c r="BK142" i="6"/>
  <c r="J142" i="6"/>
  <c r="BE142" i="6" s="1"/>
  <c r="BI141" i="6"/>
  <c r="BH141" i="6"/>
  <c r="BG141" i="6"/>
  <c r="BF141" i="6"/>
  <c r="T141" i="6"/>
  <c r="R141" i="6"/>
  <c r="P141" i="6"/>
  <c r="BK141" i="6"/>
  <c r="J141" i="6"/>
  <c r="BE141" i="6" s="1"/>
  <c r="BI140" i="6"/>
  <c r="BH140" i="6"/>
  <c r="BG140" i="6"/>
  <c r="BF140" i="6"/>
  <c r="T140" i="6"/>
  <c r="R140" i="6"/>
  <c r="P140" i="6"/>
  <c r="BK140" i="6"/>
  <c r="J140" i="6"/>
  <c r="BE140" i="6" s="1"/>
  <c r="BI139" i="6"/>
  <c r="BH139" i="6"/>
  <c r="BG139" i="6"/>
  <c r="BF139" i="6"/>
  <c r="T139" i="6"/>
  <c r="R139" i="6"/>
  <c r="P139" i="6"/>
  <c r="BK139" i="6"/>
  <c r="J139" i="6"/>
  <c r="BE139" i="6" s="1"/>
  <c r="BI138" i="6"/>
  <c r="BH138" i="6"/>
  <c r="BG138" i="6"/>
  <c r="BF138" i="6"/>
  <c r="T138" i="6"/>
  <c r="R138" i="6"/>
  <c r="P138" i="6"/>
  <c r="BK138" i="6"/>
  <c r="J138" i="6"/>
  <c r="BE138" i="6" s="1"/>
  <c r="BI136" i="6"/>
  <c r="BH136" i="6"/>
  <c r="BG136" i="6"/>
  <c r="BF136" i="6"/>
  <c r="T136" i="6"/>
  <c r="R136" i="6"/>
  <c r="P136" i="6"/>
  <c r="BK136" i="6"/>
  <c r="J136" i="6"/>
  <c r="BE136" i="6" s="1"/>
  <c r="BI135" i="6"/>
  <c r="BH135" i="6"/>
  <c r="BG135" i="6"/>
  <c r="BF135" i="6"/>
  <c r="T135" i="6"/>
  <c r="R135" i="6"/>
  <c r="P135" i="6"/>
  <c r="BK135" i="6"/>
  <c r="J135" i="6"/>
  <c r="BE135" i="6" s="1"/>
  <c r="BI133" i="6"/>
  <c r="BH133" i="6"/>
  <c r="BG133" i="6"/>
  <c r="BF133" i="6"/>
  <c r="T133" i="6"/>
  <c r="R133" i="6"/>
  <c r="P133" i="6"/>
  <c r="BK133" i="6"/>
  <c r="J133" i="6"/>
  <c r="BE133" i="6" s="1"/>
  <c r="BI132" i="6"/>
  <c r="BH132" i="6"/>
  <c r="BG132" i="6"/>
  <c r="BF132" i="6"/>
  <c r="T132" i="6"/>
  <c r="R132" i="6"/>
  <c r="P132" i="6"/>
  <c r="BK132" i="6"/>
  <c r="J132" i="6"/>
  <c r="BE132" i="6" s="1"/>
  <c r="BI130" i="6"/>
  <c r="BH130" i="6"/>
  <c r="BG130" i="6"/>
  <c r="BF130" i="6"/>
  <c r="T130" i="6"/>
  <c r="R130" i="6"/>
  <c r="P130" i="6"/>
  <c r="BK130" i="6"/>
  <c r="J130" i="6"/>
  <c r="BE130" i="6" s="1"/>
  <c r="BI129" i="6"/>
  <c r="BH129" i="6"/>
  <c r="BG129" i="6"/>
  <c r="BF129" i="6"/>
  <c r="T129" i="6"/>
  <c r="R129" i="6"/>
  <c r="P129" i="6"/>
  <c r="BK129" i="6"/>
  <c r="J129" i="6"/>
  <c r="BE129" i="6" s="1"/>
  <c r="BI127" i="6"/>
  <c r="BH127" i="6"/>
  <c r="BG127" i="6"/>
  <c r="BF127" i="6"/>
  <c r="T127" i="6"/>
  <c r="R127" i="6"/>
  <c r="P127" i="6"/>
  <c r="BK127" i="6"/>
  <c r="J127" i="6"/>
  <c r="BE127" i="6" s="1"/>
  <c r="BI126" i="6"/>
  <c r="BH126" i="6"/>
  <c r="BG126" i="6"/>
  <c r="BF126" i="6"/>
  <c r="T126" i="6"/>
  <c r="R126" i="6"/>
  <c r="P126" i="6"/>
  <c r="BK126" i="6"/>
  <c r="J126" i="6"/>
  <c r="BE126" i="6" s="1"/>
  <c r="BI125" i="6"/>
  <c r="BH125" i="6"/>
  <c r="BG125" i="6"/>
  <c r="BF125" i="6"/>
  <c r="T125" i="6"/>
  <c r="R125" i="6"/>
  <c r="P125" i="6"/>
  <c r="BK125" i="6"/>
  <c r="J125" i="6"/>
  <c r="BE125" i="6" s="1"/>
  <c r="BI124" i="6"/>
  <c r="BH124" i="6"/>
  <c r="BG124" i="6"/>
  <c r="BF124" i="6"/>
  <c r="T124" i="6"/>
  <c r="R124" i="6"/>
  <c r="P124" i="6"/>
  <c r="BK124" i="6"/>
  <c r="J124" i="6"/>
  <c r="BE124" i="6" s="1"/>
  <c r="BI123" i="6"/>
  <c r="BH123" i="6"/>
  <c r="BG123" i="6"/>
  <c r="BF123" i="6"/>
  <c r="T123" i="6"/>
  <c r="R123" i="6"/>
  <c r="P123" i="6"/>
  <c r="BK123" i="6"/>
  <c r="J123" i="6"/>
  <c r="BE123" i="6" s="1"/>
  <c r="BI122" i="6"/>
  <c r="BH122" i="6"/>
  <c r="BG122" i="6"/>
  <c r="BF122" i="6"/>
  <c r="T122" i="6"/>
  <c r="R122" i="6"/>
  <c r="P122" i="6"/>
  <c r="BK122" i="6"/>
  <c r="J122" i="6"/>
  <c r="BE122" i="6" s="1"/>
  <c r="BI121" i="6"/>
  <c r="BH121" i="6"/>
  <c r="BG121" i="6"/>
  <c r="BF121" i="6"/>
  <c r="T121" i="6"/>
  <c r="R121" i="6"/>
  <c r="P121" i="6"/>
  <c r="BK121" i="6"/>
  <c r="J121" i="6"/>
  <c r="BE121" i="6" s="1"/>
  <c r="BI120" i="6"/>
  <c r="BH120" i="6"/>
  <c r="BG120" i="6"/>
  <c r="BF120" i="6"/>
  <c r="T120" i="6"/>
  <c r="R120" i="6"/>
  <c r="P120" i="6"/>
  <c r="BK120" i="6"/>
  <c r="J120" i="6"/>
  <c r="BE120" i="6" s="1"/>
  <c r="BI119" i="6"/>
  <c r="BH119" i="6"/>
  <c r="BG119" i="6"/>
  <c r="BF119" i="6"/>
  <c r="T119" i="6"/>
  <c r="R119" i="6"/>
  <c r="P119" i="6"/>
  <c r="BK119" i="6"/>
  <c r="J119" i="6"/>
  <c r="BE119" i="6" s="1"/>
  <c r="BI116" i="6"/>
  <c r="BH116" i="6"/>
  <c r="BG116" i="6"/>
  <c r="BF116" i="6"/>
  <c r="T116" i="6"/>
  <c r="R116" i="6"/>
  <c r="P116" i="6"/>
  <c r="BK116" i="6"/>
  <c r="J116" i="6"/>
  <c r="BE116" i="6" s="1"/>
  <c r="BI112" i="6"/>
  <c r="BH112" i="6"/>
  <c r="BG112" i="6"/>
  <c r="BF112" i="6"/>
  <c r="T112" i="6"/>
  <c r="R112" i="6"/>
  <c r="P112" i="6"/>
  <c r="BK112" i="6"/>
  <c r="J112" i="6"/>
  <c r="BE112" i="6" s="1"/>
  <c r="BI111" i="6"/>
  <c r="BH111" i="6"/>
  <c r="BG111" i="6"/>
  <c r="BF111" i="6"/>
  <c r="T111" i="6"/>
  <c r="R111" i="6"/>
  <c r="P111" i="6"/>
  <c r="BK111" i="6"/>
  <c r="J111" i="6"/>
  <c r="BE111" i="6" s="1"/>
  <c r="BI109" i="6"/>
  <c r="BH109" i="6"/>
  <c r="BG109" i="6"/>
  <c r="BF109" i="6"/>
  <c r="T109" i="6"/>
  <c r="R109" i="6"/>
  <c r="P109" i="6"/>
  <c r="BK109" i="6"/>
  <c r="J109" i="6"/>
  <c r="BE109" i="6" s="1"/>
  <c r="BI108" i="6"/>
  <c r="BH108" i="6"/>
  <c r="BG108" i="6"/>
  <c r="BF108" i="6"/>
  <c r="T108" i="6"/>
  <c r="R108" i="6"/>
  <c r="P108" i="6"/>
  <c r="BK108" i="6"/>
  <c r="J108" i="6"/>
  <c r="BE108" i="6" s="1"/>
  <c r="BI107" i="6"/>
  <c r="BH107" i="6"/>
  <c r="BG107" i="6"/>
  <c r="BF107" i="6"/>
  <c r="T107" i="6"/>
  <c r="R107" i="6"/>
  <c r="P107" i="6"/>
  <c r="BK107" i="6"/>
  <c r="J107" i="6"/>
  <c r="BE107" i="6" s="1"/>
  <c r="BI106" i="6"/>
  <c r="BH106" i="6"/>
  <c r="BG106" i="6"/>
  <c r="BF106" i="6"/>
  <c r="T106" i="6"/>
  <c r="R106" i="6"/>
  <c r="P106" i="6"/>
  <c r="BK106" i="6"/>
  <c r="J106" i="6"/>
  <c r="BE106" i="6" s="1"/>
  <c r="BI105" i="6"/>
  <c r="BH105" i="6"/>
  <c r="BG105" i="6"/>
  <c r="BF105" i="6"/>
  <c r="T105" i="6"/>
  <c r="R105" i="6"/>
  <c r="P105" i="6"/>
  <c r="BK105" i="6"/>
  <c r="J105" i="6"/>
  <c r="BE105" i="6" s="1"/>
  <c r="BI104" i="6"/>
  <c r="BH104" i="6"/>
  <c r="BG104" i="6"/>
  <c r="BF104" i="6"/>
  <c r="T104" i="6"/>
  <c r="R104" i="6"/>
  <c r="P104" i="6"/>
  <c r="BK104" i="6"/>
  <c r="J104" i="6"/>
  <c r="BE104" i="6" s="1"/>
  <c r="BI103" i="6"/>
  <c r="BH103" i="6"/>
  <c r="BG103" i="6"/>
  <c r="BF103" i="6"/>
  <c r="T103" i="6"/>
  <c r="R103" i="6"/>
  <c r="P103" i="6"/>
  <c r="BK103" i="6"/>
  <c r="J103" i="6"/>
  <c r="BE103" i="6" s="1"/>
  <c r="BI101" i="6"/>
  <c r="BH101" i="6"/>
  <c r="BG101" i="6"/>
  <c r="BF101" i="6"/>
  <c r="T101" i="6"/>
  <c r="R101" i="6"/>
  <c r="P101" i="6"/>
  <c r="BK101" i="6"/>
  <c r="J101" i="6"/>
  <c r="BE101" i="6" s="1"/>
  <c r="BI100" i="6"/>
  <c r="BH100" i="6"/>
  <c r="BG100" i="6"/>
  <c r="BF100" i="6"/>
  <c r="T100" i="6"/>
  <c r="R100" i="6"/>
  <c r="P100" i="6"/>
  <c r="BK100" i="6"/>
  <c r="J100" i="6"/>
  <c r="BE100" i="6" s="1"/>
  <c r="BI98" i="6"/>
  <c r="BH98" i="6"/>
  <c r="BG98" i="6"/>
  <c r="BF98" i="6"/>
  <c r="T98" i="6"/>
  <c r="R98" i="6"/>
  <c r="P98" i="6"/>
  <c r="BK98" i="6"/>
  <c r="J98" i="6"/>
  <c r="BE98" i="6" s="1"/>
  <c r="BI97" i="6"/>
  <c r="BH97" i="6"/>
  <c r="BG97" i="6"/>
  <c r="BF97" i="6"/>
  <c r="T97" i="6"/>
  <c r="R97" i="6"/>
  <c r="P97" i="6"/>
  <c r="BK97" i="6"/>
  <c r="J97" i="6"/>
  <c r="BE97" i="6" s="1"/>
  <c r="BI96" i="6"/>
  <c r="BH96" i="6"/>
  <c r="BG96" i="6"/>
  <c r="BF96" i="6"/>
  <c r="T96" i="6"/>
  <c r="R96" i="6"/>
  <c r="P96" i="6"/>
  <c r="BK96" i="6"/>
  <c r="J96" i="6"/>
  <c r="BE96" i="6" s="1"/>
  <c r="BI95" i="6"/>
  <c r="BH95" i="6"/>
  <c r="BG95" i="6"/>
  <c r="BF95" i="6"/>
  <c r="T95" i="6"/>
  <c r="R95" i="6"/>
  <c r="P95" i="6"/>
  <c r="BK95" i="6"/>
  <c r="J95" i="6"/>
  <c r="BE95" i="6" s="1"/>
  <c r="BI93" i="6"/>
  <c r="BH93" i="6"/>
  <c r="BG93" i="6"/>
  <c r="BF93" i="6"/>
  <c r="T93" i="6"/>
  <c r="R93" i="6"/>
  <c r="P93" i="6"/>
  <c r="BK93" i="6"/>
  <c r="J93" i="6"/>
  <c r="BE93" i="6" s="1"/>
  <c r="BI92" i="6"/>
  <c r="BH92" i="6"/>
  <c r="BG92" i="6"/>
  <c r="BF92" i="6"/>
  <c r="T92" i="6"/>
  <c r="R92" i="6"/>
  <c r="P92" i="6"/>
  <c r="BK92" i="6"/>
  <c r="J92" i="6"/>
  <c r="BE92" i="6" s="1"/>
  <c r="BI90" i="6"/>
  <c r="BH90" i="6"/>
  <c r="BG90" i="6"/>
  <c r="BF90" i="6"/>
  <c r="T90" i="6"/>
  <c r="R90" i="6"/>
  <c r="R88" i="6" s="1"/>
  <c r="P90" i="6"/>
  <c r="BK90" i="6"/>
  <c r="J90" i="6"/>
  <c r="BE90" i="6" s="1"/>
  <c r="BI89" i="6"/>
  <c r="BH89" i="6"/>
  <c r="BG89" i="6"/>
  <c r="BF89" i="6"/>
  <c r="T89" i="6"/>
  <c r="R89" i="6"/>
  <c r="P89" i="6"/>
  <c r="BK89" i="6"/>
  <c r="BK88" i="6" s="1"/>
  <c r="J89" i="6"/>
  <c r="BE89" i="6" s="1"/>
  <c r="BI86" i="6"/>
  <c r="BH86" i="6"/>
  <c r="BG86" i="6"/>
  <c r="BF86" i="6"/>
  <c r="F31" i="6" s="1"/>
  <c r="BA56" i="1" s="1"/>
  <c r="T86" i="6"/>
  <c r="T85" i="6" s="1"/>
  <c r="T84" i="6"/>
  <c r="R86" i="6"/>
  <c r="R85" i="6" s="1"/>
  <c r="R84" i="6" s="1"/>
  <c r="P86" i="6"/>
  <c r="P85" i="6" s="1"/>
  <c r="P84" i="6"/>
  <c r="BK86" i="6"/>
  <c r="BK85" i="6" s="1"/>
  <c r="J86" i="6"/>
  <c r="BE86" i="6"/>
  <c r="J79" i="6"/>
  <c r="F79" i="6"/>
  <c r="F77" i="6"/>
  <c r="E75" i="6"/>
  <c r="J51" i="6"/>
  <c r="F51" i="6"/>
  <c r="F49" i="6"/>
  <c r="E47" i="6"/>
  <c r="J18" i="6"/>
  <c r="E18" i="6"/>
  <c r="F52" i="6" s="1"/>
  <c r="F80" i="6"/>
  <c r="J17" i="6"/>
  <c r="J12" i="6"/>
  <c r="J49" i="6" s="1"/>
  <c r="E7" i="6"/>
  <c r="E73" i="6" s="1"/>
  <c r="AY55" i="1"/>
  <c r="AX55" i="1"/>
  <c r="BI104" i="5"/>
  <c r="BH104" i="5"/>
  <c r="BG104" i="5"/>
  <c r="BF104" i="5"/>
  <c r="T104" i="5"/>
  <c r="T103" i="5"/>
  <c r="R104" i="5"/>
  <c r="R103" i="5" s="1"/>
  <c r="P104" i="5"/>
  <c r="P103" i="5"/>
  <c r="BK104" i="5"/>
  <c r="BK103" i="5" s="1"/>
  <c r="J103" i="5" s="1"/>
  <c r="J59" i="5" s="1"/>
  <c r="J104" i="5"/>
  <c r="BE104" i="5" s="1"/>
  <c r="BI102" i="5"/>
  <c r="BH102" i="5"/>
  <c r="BG102" i="5"/>
  <c r="BF102" i="5"/>
  <c r="T102" i="5"/>
  <c r="R102" i="5"/>
  <c r="P102" i="5"/>
  <c r="BK102" i="5"/>
  <c r="J102" i="5"/>
  <c r="BE102" i="5"/>
  <c r="BI101" i="5"/>
  <c r="BH101" i="5"/>
  <c r="BG101" i="5"/>
  <c r="BF101" i="5"/>
  <c r="T101" i="5"/>
  <c r="R101" i="5"/>
  <c r="P101" i="5"/>
  <c r="BK101" i="5"/>
  <c r="J101" i="5"/>
  <c r="BE101" i="5" s="1"/>
  <c r="BI100" i="5"/>
  <c r="BH100" i="5"/>
  <c r="BG100" i="5"/>
  <c r="BF100" i="5"/>
  <c r="T100" i="5"/>
  <c r="R100" i="5"/>
  <c r="P100" i="5"/>
  <c r="BK100" i="5"/>
  <c r="J100" i="5"/>
  <c r="BE100" i="5"/>
  <c r="BI99" i="5"/>
  <c r="BH99" i="5"/>
  <c r="BG99" i="5"/>
  <c r="BF99" i="5"/>
  <c r="T99" i="5"/>
  <c r="R99" i="5"/>
  <c r="P99" i="5"/>
  <c r="BK99" i="5"/>
  <c r="J99" i="5"/>
  <c r="BE99" i="5" s="1"/>
  <c r="BI98" i="5"/>
  <c r="BH98" i="5"/>
  <c r="BG98" i="5"/>
  <c r="BF98" i="5"/>
  <c r="T98" i="5"/>
  <c r="R98" i="5"/>
  <c r="P98" i="5"/>
  <c r="BK98" i="5"/>
  <c r="J98" i="5"/>
  <c r="BE98" i="5" s="1"/>
  <c r="BI97" i="5"/>
  <c r="BH97" i="5"/>
  <c r="BG97" i="5"/>
  <c r="BF97" i="5"/>
  <c r="T97" i="5"/>
  <c r="R97" i="5"/>
  <c r="P97" i="5"/>
  <c r="BK97" i="5"/>
  <c r="J97" i="5"/>
  <c r="BE97" i="5"/>
  <c r="BI96" i="5"/>
  <c r="BH96" i="5"/>
  <c r="BG96" i="5"/>
  <c r="BF96" i="5"/>
  <c r="T96" i="5"/>
  <c r="R96" i="5"/>
  <c r="P96" i="5"/>
  <c r="BK96" i="5"/>
  <c r="J96" i="5"/>
  <c r="BE96" i="5" s="1"/>
  <c r="BI95" i="5"/>
  <c r="BH95" i="5"/>
  <c r="BG95" i="5"/>
  <c r="BF95" i="5"/>
  <c r="T95" i="5"/>
  <c r="R95" i="5"/>
  <c r="P95" i="5"/>
  <c r="BK95" i="5"/>
  <c r="J95" i="5"/>
  <c r="BE95" i="5"/>
  <c r="BI94" i="5"/>
  <c r="BH94" i="5"/>
  <c r="BG94" i="5"/>
  <c r="BF94" i="5"/>
  <c r="T94" i="5"/>
  <c r="R94" i="5"/>
  <c r="P94" i="5"/>
  <c r="BK94" i="5"/>
  <c r="J94" i="5"/>
  <c r="BE94" i="5" s="1"/>
  <c r="BI93" i="5"/>
  <c r="BH93" i="5"/>
  <c r="BG93" i="5"/>
  <c r="BF93" i="5"/>
  <c r="T93" i="5"/>
  <c r="R93" i="5"/>
  <c r="P93" i="5"/>
  <c r="BK93" i="5"/>
  <c r="J93" i="5"/>
  <c r="BE93" i="5"/>
  <c r="BI92" i="5"/>
  <c r="BH92" i="5"/>
  <c r="BG92" i="5"/>
  <c r="BF92" i="5"/>
  <c r="T92" i="5"/>
  <c r="R92" i="5"/>
  <c r="P92" i="5"/>
  <c r="BK92" i="5"/>
  <c r="J92" i="5"/>
  <c r="BE92" i="5" s="1"/>
  <c r="BI91" i="5"/>
  <c r="BH91" i="5"/>
  <c r="BG91" i="5"/>
  <c r="BF91" i="5"/>
  <c r="T91" i="5"/>
  <c r="R91" i="5"/>
  <c r="P91" i="5"/>
  <c r="BK91" i="5"/>
  <c r="J91" i="5"/>
  <c r="BE91" i="5"/>
  <c r="BI90" i="5"/>
  <c r="BH90" i="5"/>
  <c r="BG90" i="5"/>
  <c r="BF90" i="5"/>
  <c r="T90" i="5"/>
  <c r="R90" i="5"/>
  <c r="P90" i="5"/>
  <c r="BK90" i="5"/>
  <c r="J90" i="5"/>
  <c r="BE90" i="5" s="1"/>
  <c r="BI89" i="5"/>
  <c r="BH89" i="5"/>
  <c r="BG89" i="5"/>
  <c r="BF89" i="5"/>
  <c r="T89" i="5"/>
  <c r="R89" i="5"/>
  <c r="P89" i="5"/>
  <c r="BK89" i="5"/>
  <c r="J89" i="5"/>
  <c r="BE89" i="5"/>
  <c r="BI88" i="5"/>
  <c r="BH88" i="5"/>
  <c r="BG88" i="5"/>
  <c r="BF88" i="5"/>
  <c r="T88" i="5"/>
  <c r="R88" i="5"/>
  <c r="P88" i="5"/>
  <c r="BK88" i="5"/>
  <c r="J88" i="5"/>
  <c r="BE88" i="5" s="1"/>
  <c r="BI87" i="5"/>
  <c r="BH87" i="5"/>
  <c r="BG87" i="5"/>
  <c r="BF87" i="5"/>
  <c r="T87" i="5"/>
  <c r="R87" i="5"/>
  <c r="P87" i="5"/>
  <c r="BK87" i="5"/>
  <c r="J87" i="5"/>
  <c r="BE87" i="5"/>
  <c r="BI86" i="5"/>
  <c r="BH86" i="5"/>
  <c r="BG86" i="5"/>
  <c r="BF86" i="5"/>
  <c r="T86" i="5"/>
  <c r="R86" i="5"/>
  <c r="P86" i="5"/>
  <c r="BK86" i="5"/>
  <c r="J86" i="5"/>
  <c r="BE86" i="5" s="1"/>
  <c r="BI85" i="5"/>
  <c r="BH85" i="5"/>
  <c r="BG85" i="5"/>
  <c r="BF85" i="5"/>
  <c r="T85" i="5"/>
  <c r="R85" i="5"/>
  <c r="P85" i="5"/>
  <c r="BK85" i="5"/>
  <c r="J85" i="5"/>
  <c r="BE85" i="5"/>
  <c r="BI84" i="5"/>
  <c r="BH84" i="5"/>
  <c r="BG84" i="5"/>
  <c r="BF84" i="5"/>
  <c r="T84" i="5"/>
  <c r="R84" i="5"/>
  <c r="P84" i="5"/>
  <c r="BK84" i="5"/>
  <c r="J84" i="5"/>
  <c r="BE84" i="5" s="1"/>
  <c r="BI83" i="5"/>
  <c r="BH83" i="5"/>
  <c r="BG83" i="5"/>
  <c r="BF83" i="5"/>
  <c r="T83" i="5"/>
  <c r="R83" i="5"/>
  <c r="P83" i="5"/>
  <c r="BK83" i="5"/>
  <c r="J83" i="5"/>
  <c r="BE83" i="5"/>
  <c r="BI82" i="5"/>
  <c r="F34" i="5" s="1"/>
  <c r="BD55" i="1" s="1"/>
  <c r="BH82" i="5"/>
  <c r="BG82" i="5"/>
  <c r="F32" i="5" s="1"/>
  <c r="BB55" i="1" s="1"/>
  <c r="BF82" i="5"/>
  <c r="T82" i="5"/>
  <c r="T81" i="5"/>
  <c r="T80" i="5" s="1"/>
  <c r="T79" i="5" s="1"/>
  <c r="R82" i="5"/>
  <c r="R81" i="5" s="1"/>
  <c r="R80" i="5" s="1"/>
  <c r="R79" i="5" s="1"/>
  <c r="P82" i="5"/>
  <c r="P81" i="5" s="1"/>
  <c r="P80" i="5" s="1"/>
  <c r="P79" i="5" s="1"/>
  <c r="AU55" i="1" s="1"/>
  <c r="BK82" i="5"/>
  <c r="J82" i="5"/>
  <c r="BE82" i="5" s="1"/>
  <c r="J75" i="5"/>
  <c r="F75" i="5"/>
  <c r="F73" i="5"/>
  <c r="E71" i="5"/>
  <c r="J51" i="5"/>
  <c r="F51" i="5"/>
  <c r="F49" i="5"/>
  <c r="E47" i="5"/>
  <c r="J18" i="5"/>
  <c r="E18" i="5"/>
  <c r="F76" i="5" s="1"/>
  <c r="F52" i="5"/>
  <c r="J17" i="5"/>
  <c r="J12" i="5"/>
  <c r="J73" i="5" s="1"/>
  <c r="E7" i="5"/>
  <c r="E45" i="5" s="1"/>
  <c r="E69" i="5"/>
  <c r="AY54" i="1"/>
  <c r="AX54" i="1"/>
  <c r="BI257" i="4"/>
  <c r="BH257" i="4"/>
  <c r="BG257" i="4"/>
  <c r="BF257" i="4"/>
  <c r="T257" i="4"/>
  <c r="R257" i="4"/>
  <c r="P257" i="4"/>
  <c r="BK257" i="4"/>
  <c r="J257" i="4"/>
  <c r="BE257" i="4" s="1"/>
  <c r="BI255" i="4"/>
  <c r="BH255" i="4"/>
  <c r="BG255" i="4"/>
  <c r="BF255" i="4"/>
  <c r="T255" i="4"/>
  <c r="R255" i="4"/>
  <c r="P255" i="4"/>
  <c r="BK255" i="4"/>
  <c r="J255" i="4"/>
  <c r="BE255" i="4" s="1"/>
  <c r="BI254" i="4"/>
  <c r="BH254" i="4"/>
  <c r="BG254" i="4"/>
  <c r="BF254" i="4"/>
  <c r="T254" i="4"/>
  <c r="R254" i="4"/>
  <c r="P254" i="4"/>
  <c r="BK254" i="4"/>
  <c r="J254" i="4"/>
  <c r="BE254" i="4" s="1"/>
  <c r="BI253" i="4"/>
  <c r="BH253" i="4"/>
  <c r="BG253" i="4"/>
  <c r="BF253" i="4"/>
  <c r="T253" i="4"/>
  <c r="R253" i="4"/>
  <c r="P253" i="4"/>
  <c r="BK253" i="4"/>
  <c r="J253" i="4"/>
  <c r="BE253" i="4" s="1"/>
  <c r="BI252" i="4"/>
  <c r="BH252" i="4"/>
  <c r="BG252" i="4"/>
  <c r="BF252" i="4"/>
  <c r="T252" i="4"/>
  <c r="R252" i="4"/>
  <c r="R251" i="4" s="1"/>
  <c r="P252" i="4"/>
  <c r="BK252" i="4"/>
  <c r="J252" i="4"/>
  <c r="BE252" i="4" s="1"/>
  <c r="BI250" i="4"/>
  <c r="BH250" i="4"/>
  <c r="BG250" i="4"/>
  <c r="BF250" i="4"/>
  <c r="T250" i="4"/>
  <c r="R250" i="4"/>
  <c r="P250" i="4"/>
  <c r="BK250" i="4"/>
  <c r="J250" i="4"/>
  <c r="BE250" i="4" s="1"/>
  <c r="BI249" i="4"/>
  <c r="BH249" i="4"/>
  <c r="BG249" i="4"/>
  <c r="BF249" i="4"/>
  <c r="T249" i="4"/>
  <c r="R249" i="4"/>
  <c r="P249" i="4"/>
  <c r="BK249" i="4"/>
  <c r="J249" i="4"/>
  <c r="BE249" i="4" s="1"/>
  <c r="BI248" i="4"/>
  <c r="BH248" i="4"/>
  <c r="BG248" i="4"/>
  <c r="BF248" i="4"/>
  <c r="T248" i="4"/>
  <c r="R248" i="4"/>
  <c r="P248" i="4"/>
  <c r="BK248" i="4"/>
  <c r="J248" i="4"/>
  <c r="BE248" i="4" s="1"/>
  <c r="BI246" i="4"/>
  <c r="BH246" i="4"/>
  <c r="BG246" i="4"/>
  <c r="BF246" i="4"/>
  <c r="T246" i="4"/>
  <c r="R246" i="4"/>
  <c r="P246" i="4"/>
  <c r="BK246" i="4"/>
  <c r="J246" i="4"/>
  <c r="BE246" i="4" s="1"/>
  <c r="BI245" i="4"/>
  <c r="BH245" i="4"/>
  <c r="BG245" i="4"/>
  <c r="BF245" i="4"/>
  <c r="T245" i="4"/>
  <c r="R245" i="4"/>
  <c r="P245" i="4"/>
  <c r="BK245" i="4"/>
  <c r="J245" i="4"/>
  <c r="BE245" i="4" s="1"/>
  <c r="BI243" i="4"/>
  <c r="BH243" i="4"/>
  <c r="BG243" i="4"/>
  <c r="BF243" i="4"/>
  <c r="T243" i="4"/>
  <c r="R243" i="4"/>
  <c r="P243" i="4"/>
  <c r="BK243" i="4"/>
  <c r="J243" i="4"/>
  <c r="BE243" i="4" s="1"/>
  <c r="BI241" i="4"/>
  <c r="BH241" i="4"/>
  <c r="BG241" i="4"/>
  <c r="BF241" i="4"/>
  <c r="T241" i="4"/>
  <c r="R241" i="4"/>
  <c r="P241" i="4"/>
  <c r="BK241" i="4"/>
  <c r="BK240" i="4" s="1"/>
  <c r="J240" i="4" s="1"/>
  <c r="J66" i="4" s="1"/>
  <c r="J241" i="4"/>
  <c r="BE241" i="4"/>
  <c r="BI239" i="4"/>
  <c r="BH239" i="4"/>
  <c r="BG239" i="4"/>
  <c r="BF239" i="4"/>
  <c r="T239" i="4"/>
  <c r="R239" i="4"/>
  <c r="P239" i="4"/>
  <c r="BK239" i="4"/>
  <c r="J239" i="4"/>
  <c r="BE239" i="4" s="1"/>
  <c r="BI238" i="4"/>
  <c r="BH238" i="4"/>
  <c r="BG238" i="4"/>
  <c r="BF238" i="4"/>
  <c r="T238" i="4"/>
  <c r="R238" i="4"/>
  <c r="P238" i="4"/>
  <c r="BK238" i="4"/>
  <c r="J238" i="4"/>
  <c r="BE238" i="4" s="1"/>
  <c r="BI237" i="4"/>
  <c r="BH237" i="4"/>
  <c r="BG237" i="4"/>
  <c r="BF237" i="4"/>
  <c r="T237" i="4"/>
  <c r="R237" i="4"/>
  <c r="P237" i="4"/>
  <c r="BK237" i="4"/>
  <c r="J237" i="4"/>
  <c r="BE237" i="4" s="1"/>
  <c r="BI234" i="4"/>
  <c r="BH234" i="4"/>
  <c r="BG234" i="4"/>
  <c r="BF234" i="4"/>
  <c r="T234" i="4"/>
  <c r="R234" i="4"/>
  <c r="R233" i="4" s="1"/>
  <c r="P234" i="4"/>
  <c r="BK234" i="4"/>
  <c r="J234" i="4"/>
  <c r="BE234" i="4"/>
  <c r="BI232" i="4"/>
  <c r="BH232" i="4"/>
  <c r="BG232" i="4"/>
  <c r="BF232" i="4"/>
  <c r="T232" i="4"/>
  <c r="R232" i="4"/>
  <c r="P232" i="4"/>
  <c r="BK232" i="4"/>
  <c r="J232" i="4"/>
  <c r="BE232" i="4" s="1"/>
  <c r="BI231" i="4"/>
  <c r="BH231" i="4"/>
  <c r="BG231" i="4"/>
  <c r="BF231" i="4"/>
  <c r="T231" i="4"/>
  <c r="R231" i="4"/>
  <c r="P231" i="4"/>
  <c r="BK231" i="4"/>
  <c r="J231" i="4"/>
  <c r="BE231" i="4" s="1"/>
  <c r="BI230" i="4"/>
  <c r="BH230" i="4"/>
  <c r="BG230" i="4"/>
  <c r="BF230" i="4"/>
  <c r="T230" i="4"/>
  <c r="R230" i="4"/>
  <c r="P230" i="4"/>
  <c r="BK230" i="4"/>
  <c r="J230" i="4"/>
  <c r="BE230" i="4" s="1"/>
  <c r="BI229" i="4"/>
  <c r="BH229" i="4"/>
  <c r="BG229" i="4"/>
  <c r="BF229" i="4"/>
  <c r="T229" i="4"/>
  <c r="R229" i="4"/>
  <c r="P229" i="4"/>
  <c r="BK229" i="4"/>
  <c r="J229" i="4"/>
  <c r="BE229" i="4" s="1"/>
  <c r="BI227" i="4"/>
  <c r="BH227" i="4"/>
  <c r="BG227" i="4"/>
  <c r="BF227" i="4"/>
  <c r="T227" i="4"/>
  <c r="R227" i="4"/>
  <c r="P227" i="4"/>
  <c r="BK227" i="4"/>
  <c r="J227" i="4"/>
  <c r="BE227" i="4" s="1"/>
  <c r="BI226" i="4"/>
  <c r="BH226" i="4"/>
  <c r="BG226" i="4"/>
  <c r="BF226" i="4"/>
  <c r="T226" i="4"/>
  <c r="R226" i="4"/>
  <c r="P226" i="4"/>
  <c r="BK226" i="4"/>
  <c r="J226" i="4"/>
  <c r="BE226" i="4" s="1"/>
  <c r="BI225" i="4"/>
  <c r="BH225" i="4"/>
  <c r="BG225" i="4"/>
  <c r="BF225" i="4"/>
  <c r="T225" i="4"/>
  <c r="R225" i="4"/>
  <c r="P225" i="4"/>
  <c r="BK225" i="4"/>
  <c r="J225" i="4"/>
  <c r="BE225" i="4" s="1"/>
  <c r="BI224" i="4"/>
  <c r="BH224" i="4"/>
  <c r="BG224" i="4"/>
  <c r="BF224" i="4"/>
  <c r="T224" i="4"/>
  <c r="R224" i="4"/>
  <c r="P224" i="4"/>
  <c r="BK224" i="4"/>
  <c r="J224" i="4"/>
  <c r="BE224" i="4" s="1"/>
  <c r="BI223" i="4"/>
  <c r="BH223" i="4"/>
  <c r="BG223" i="4"/>
  <c r="BF223" i="4"/>
  <c r="T223" i="4"/>
  <c r="R223" i="4"/>
  <c r="P223" i="4"/>
  <c r="BK223" i="4"/>
  <c r="J223" i="4"/>
  <c r="BE223" i="4" s="1"/>
  <c r="BI222" i="4"/>
  <c r="BH222" i="4"/>
  <c r="BG222" i="4"/>
  <c r="BF222" i="4"/>
  <c r="T222" i="4"/>
  <c r="R222" i="4"/>
  <c r="P222" i="4"/>
  <c r="BK222" i="4"/>
  <c r="J222" i="4"/>
  <c r="BE222" i="4" s="1"/>
  <c r="BI221" i="4"/>
  <c r="BH221" i="4"/>
  <c r="BG221" i="4"/>
  <c r="BF221" i="4"/>
  <c r="T221" i="4"/>
  <c r="R221" i="4"/>
  <c r="P221" i="4"/>
  <c r="BK221" i="4"/>
  <c r="J221" i="4"/>
  <c r="BE221" i="4" s="1"/>
  <c r="BI220" i="4"/>
  <c r="BH220" i="4"/>
  <c r="BG220" i="4"/>
  <c r="BF220" i="4"/>
  <c r="T220" i="4"/>
  <c r="R220" i="4"/>
  <c r="P220" i="4"/>
  <c r="BK220" i="4"/>
  <c r="J220" i="4"/>
  <c r="BE220" i="4" s="1"/>
  <c r="BI219" i="4"/>
  <c r="BH219" i="4"/>
  <c r="BG219" i="4"/>
  <c r="BF219" i="4"/>
  <c r="T219" i="4"/>
  <c r="R219" i="4"/>
  <c r="P219" i="4"/>
  <c r="BK219" i="4"/>
  <c r="J219" i="4"/>
  <c r="BE219" i="4" s="1"/>
  <c r="BI218" i="4"/>
  <c r="BH218" i="4"/>
  <c r="BG218" i="4"/>
  <c r="BF218" i="4"/>
  <c r="T218" i="4"/>
  <c r="R218" i="4"/>
  <c r="P218" i="4"/>
  <c r="BK218" i="4"/>
  <c r="J218" i="4"/>
  <c r="BE218" i="4" s="1"/>
  <c r="BI217" i="4"/>
  <c r="BH217" i="4"/>
  <c r="BG217" i="4"/>
  <c r="BF217" i="4"/>
  <c r="T217" i="4"/>
  <c r="R217" i="4"/>
  <c r="P217" i="4"/>
  <c r="BK217" i="4"/>
  <c r="J217" i="4"/>
  <c r="BE217" i="4" s="1"/>
  <c r="BI216" i="4"/>
  <c r="BH216" i="4"/>
  <c r="BG216" i="4"/>
  <c r="BF216" i="4"/>
  <c r="T216" i="4"/>
  <c r="R216" i="4"/>
  <c r="P216" i="4"/>
  <c r="BK216" i="4"/>
  <c r="J216" i="4"/>
  <c r="BE216" i="4" s="1"/>
  <c r="BI215" i="4"/>
  <c r="BH215" i="4"/>
  <c r="BG215" i="4"/>
  <c r="BF215" i="4"/>
  <c r="T215" i="4"/>
  <c r="R215" i="4"/>
  <c r="P215" i="4"/>
  <c r="BK215" i="4"/>
  <c r="J215" i="4"/>
  <c r="BE215" i="4" s="1"/>
  <c r="BI214" i="4"/>
  <c r="BH214" i="4"/>
  <c r="BG214" i="4"/>
  <c r="BF214" i="4"/>
  <c r="T214" i="4"/>
  <c r="R214" i="4"/>
  <c r="P214" i="4"/>
  <c r="BK214" i="4"/>
  <c r="J214" i="4"/>
  <c r="BE214" i="4" s="1"/>
  <c r="BI213" i="4"/>
  <c r="BH213" i="4"/>
  <c r="BG213" i="4"/>
  <c r="BF213" i="4"/>
  <c r="T213" i="4"/>
  <c r="R213" i="4"/>
  <c r="P213" i="4"/>
  <c r="BK213" i="4"/>
  <c r="J213" i="4"/>
  <c r="BE213" i="4" s="1"/>
  <c r="BI212" i="4"/>
  <c r="BH212" i="4"/>
  <c r="BG212" i="4"/>
  <c r="BF212" i="4"/>
  <c r="T212" i="4"/>
  <c r="R212" i="4"/>
  <c r="P212" i="4"/>
  <c r="BK212" i="4"/>
  <c r="J212" i="4"/>
  <c r="BE212" i="4" s="1"/>
  <c r="BI211" i="4"/>
  <c r="BH211" i="4"/>
  <c r="BG211" i="4"/>
  <c r="BF211" i="4"/>
  <c r="T211" i="4"/>
  <c r="R211" i="4"/>
  <c r="P211" i="4"/>
  <c r="BK211" i="4"/>
  <c r="J211" i="4"/>
  <c r="BE211" i="4" s="1"/>
  <c r="BI210" i="4"/>
  <c r="BH210" i="4"/>
  <c r="BG210" i="4"/>
  <c r="BF210" i="4"/>
  <c r="T210" i="4"/>
  <c r="R210" i="4"/>
  <c r="P210" i="4"/>
  <c r="BK210" i="4"/>
  <c r="J210" i="4"/>
  <c r="BE210" i="4" s="1"/>
  <c r="BI209" i="4"/>
  <c r="BH209" i="4"/>
  <c r="BG209" i="4"/>
  <c r="BF209" i="4"/>
  <c r="T209" i="4"/>
  <c r="R209" i="4"/>
  <c r="P209" i="4"/>
  <c r="BK209" i="4"/>
  <c r="J209" i="4"/>
  <c r="BE209" i="4" s="1"/>
  <c r="BI208" i="4"/>
  <c r="BH208" i="4"/>
  <c r="BG208" i="4"/>
  <c r="BF208" i="4"/>
  <c r="T208" i="4"/>
  <c r="R208" i="4"/>
  <c r="P208" i="4"/>
  <c r="BK208" i="4"/>
  <c r="J208" i="4"/>
  <c r="BE208" i="4" s="1"/>
  <c r="BI207" i="4"/>
  <c r="BH207" i="4"/>
  <c r="BG207" i="4"/>
  <c r="BF207" i="4"/>
  <c r="T207" i="4"/>
  <c r="R207" i="4"/>
  <c r="P207" i="4"/>
  <c r="BK207" i="4"/>
  <c r="J207" i="4"/>
  <c r="BE207" i="4" s="1"/>
  <c r="BI206" i="4"/>
  <c r="BH206" i="4"/>
  <c r="BG206" i="4"/>
  <c r="BF206" i="4"/>
  <c r="T206" i="4"/>
  <c r="R206" i="4"/>
  <c r="P206" i="4"/>
  <c r="BK206" i="4"/>
  <c r="J206" i="4"/>
  <c r="BE206" i="4" s="1"/>
  <c r="BI204" i="4"/>
  <c r="BH204" i="4"/>
  <c r="BG204" i="4"/>
  <c r="BF204" i="4"/>
  <c r="T204" i="4"/>
  <c r="R204" i="4"/>
  <c r="P204" i="4"/>
  <c r="BK204" i="4"/>
  <c r="J204" i="4"/>
  <c r="BE204" i="4" s="1"/>
  <c r="BI202" i="4"/>
  <c r="BH202" i="4"/>
  <c r="BG202" i="4"/>
  <c r="BF202" i="4"/>
  <c r="T202" i="4"/>
  <c r="R202" i="4"/>
  <c r="P202" i="4"/>
  <c r="BK202" i="4"/>
  <c r="J202" i="4"/>
  <c r="BE202" i="4" s="1"/>
  <c r="BI200" i="4"/>
  <c r="BH200" i="4"/>
  <c r="BG200" i="4"/>
  <c r="BF200" i="4"/>
  <c r="T200" i="4"/>
  <c r="R200" i="4"/>
  <c r="P200" i="4"/>
  <c r="BK200" i="4"/>
  <c r="J200" i="4"/>
  <c r="BE200" i="4" s="1"/>
  <c r="BI198" i="4"/>
  <c r="BH198" i="4"/>
  <c r="BG198" i="4"/>
  <c r="BF198" i="4"/>
  <c r="T198" i="4"/>
  <c r="R198" i="4"/>
  <c r="P198" i="4"/>
  <c r="BK198" i="4"/>
  <c r="J198" i="4"/>
  <c r="BE198" i="4" s="1"/>
  <c r="BI196" i="4"/>
  <c r="BH196" i="4"/>
  <c r="BG196" i="4"/>
  <c r="BF196" i="4"/>
  <c r="T196" i="4"/>
  <c r="R196" i="4"/>
  <c r="P196" i="4"/>
  <c r="BK196" i="4"/>
  <c r="J196" i="4"/>
  <c r="BE196" i="4" s="1"/>
  <c r="BI195" i="4"/>
  <c r="BH195" i="4"/>
  <c r="BG195" i="4"/>
  <c r="BF195" i="4"/>
  <c r="T195" i="4"/>
  <c r="R195" i="4"/>
  <c r="P195" i="4"/>
  <c r="BK195" i="4"/>
  <c r="J195" i="4"/>
  <c r="BE195" i="4" s="1"/>
  <c r="BI194" i="4"/>
  <c r="BH194" i="4"/>
  <c r="BG194" i="4"/>
  <c r="BF194" i="4"/>
  <c r="T194" i="4"/>
  <c r="R194" i="4"/>
  <c r="P194" i="4"/>
  <c r="BK194" i="4"/>
  <c r="J194" i="4"/>
  <c r="BE194" i="4" s="1"/>
  <c r="BI193" i="4"/>
  <c r="BH193" i="4"/>
  <c r="BG193" i="4"/>
  <c r="BF193" i="4"/>
  <c r="T193" i="4"/>
  <c r="R193" i="4"/>
  <c r="P193" i="4"/>
  <c r="BK193" i="4"/>
  <c r="J193" i="4"/>
  <c r="BE193" i="4"/>
  <c r="BI191" i="4"/>
  <c r="BH191" i="4"/>
  <c r="BG191" i="4"/>
  <c r="BF191" i="4"/>
  <c r="T191" i="4"/>
  <c r="R191" i="4"/>
  <c r="P191" i="4"/>
  <c r="BK191" i="4"/>
  <c r="J191" i="4"/>
  <c r="BE191" i="4" s="1"/>
  <c r="BI190" i="4"/>
  <c r="BH190" i="4"/>
  <c r="BG190" i="4"/>
  <c r="BF190" i="4"/>
  <c r="T190" i="4"/>
  <c r="R190" i="4"/>
  <c r="P190" i="4"/>
  <c r="BK190" i="4"/>
  <c r="J190" i="4"/>
  <c r="BE190" i="4" s="1"/>
  <c r="BI189" i="4"/>
  <c r="BH189" i="4"/>
  <c r="BG189" i="4"/>
  <c r="BF189" i="4"/>
  <c r="T189" i="4"/>
  <c r="R189" i="4"/>
  <c r="P189" i="4"/>
  <c r="BK189" i="4"/>
  <c r="J189" i="4"/>
  <c r="BE189" i="4" s="1"/>
  <c r="BI188" i="4"/>
  <c r="BH188" i="4"/>
  <c r="BG188" i="4"/>
  <c r="BF188" i="4"/>
  <c r="T188" i="4"/>
  <c r="R188" i="4"/>
  <c r="P188" i="4"/>
  <c r="BK188" i="4"/>
  <c r="J188" i="4"/>
  <c r="BE188" i="4" s="1"/>
  <c r="BI187" i="4"/>
  <c r="BH187" i="4"/>
  <c r="BG187" i="4"/>
  <c r="BF187" i="4"/>
  <c r="T187" i="4"/>
  <c r="R187" i="4"/>
  <c r="P187" i="4"/>
  <c r="BK187" i="4"/>
  <c r="J187" i="4"/>
  <c r="BE187" i="4" s="1"/>
  <c r="BI186" i="4"/>
  <c r="BH186" i="4"/>
  <c r="BG186" i="4"/>
  <c r="BF186" i="4"/>
  <c r="T186" i="4"/>
  <c r="R186" i="4"/>
  <c r="P186" i="4"/>
  <c r="BK186" i="4"/>
  <c r="J186" i="4"/>
  <c r="BE186" i="4" s="1"/>
  <c r="BI183" i="4"/>
  <c r="BH183" i="4"/>
  <c r="BG183" i="4"/>
  <c r="BF183" i="4"/>
  <c r="T183" i="4"/>
  <c r="R183" i="4"/>
  <c r="P183" i="4"/>
  <c r="BK183" i="4"/>
  <c r="J183" i="4"/>
  <c r="BE183" i="4" s="1"/>
  <c r="BI182" i="4"/>
  <c r="BH182" i="4"/>
  <c r="BG182" i="4"/>
  <c r="BF182" i="4"/>
  <c r="T182" i="4"/>
  <c r="R182" i="4"/>
  <c r="P182" i="4"/>
  <c r="BK182" i="4"/>
  <c r="J182" i="4"/>
  <c r="BE182" i="4" s="1"/>
  <c r="BI181" i="4"/>
  <c r="BH181" i="4"/>
  <c r="BG181" i="4"/>
  <c r="BF181" i="4"/>
  <c r="T181" i="4"/>
  <c r="R181" i="4"/>
  <c r="P181" i="4"/>
  <c r="BK181" i="4"/>
  <c r="J181" i="4"/>
  <c r="BE181" i="4" s="1"/>
  <c r="BI180" i="4"/>
  <c r="BH180" i="4"/>
  <c r="BG180" i="4"/>
  <c r="BF180" i="4"/>
  <c r="T180" i="4"/>
  <c r="R180" i="4"/>
  <c r="P180" i="4"/>
  <c r="BK180" i="4"/>
  <c r="J180" i="4"/>
  <c r="BE180" i="4" s="1"/>
  <c r="BI179" i="4"/>
  <c r="BH179" i="4"/>
  <c r="BG179" i="4"/>
  <c r="BF179" i="4"/>
  <c r="T179" i="4"/>
  <c r="R179" i="4"/>
  <c r="P179" i="4"/>
  <c r="BK179" i="4"/>
  <c r="J179" i="4"/>
  <c r="BE179" i="4" s="1"/>
  <c r="BI178" i="4"/>
  <c r="BH178" i="4"/>
  <c r="BG178" i="4"/>
  <c r="BF178" i="4"/>
  <c r="T178" i="4"/>
  <c r="R178" i="4"/>
  <c r="P178" i="4"/>
  <c r="BK178" i="4"/>
  <c r="J178" i="4"/>
  <c r="BE178" i="4" s="1"/>
  <c r="BI177" i="4"/>
  <c r="BH177" i="4"/>
  <c r="BG177" i="4"/>
  <c r="BF177" i="4"/>
  <c r="T177" i="4"/>
  <c r="T176" i="4" s="1"/>
  <c r="R177" i="4"/>
  <c r="P177" i="4"/>
  <c r="BK177" i="4"/>
  <c r="J177" i="4"/>
  <c r="BE177" i="4" s="1"/>
  <c r="BI175" i="4"/>
  <c r="BH175" i="4"/>
  <c r="BG175" i="4"/>
  <c r="BF175" i="4"/>
  <c r="T175" i="4"/>
  <c r="R175" i="4"/>
  <c r="P175" i="4"/>
  <c r="BK175" i="4"/>
  <c r="J175" i="4"/>
  <c r="BE175" i="4" s="1"/>
  <c r="BI173" i="4"/>
  <c r="BH173" i="4"/>
  <c r="BG173" i="4"/>
  <c r="BF173" i="4"/>
  <c r="T173" i="4"/>
  <c r="R173" i="4"/>
  <c r="P173" i="4"/>
  <c r="BK173" i="4"/>
  <c r="J173" i="4"/>
  <c r="BE173" i="4" s="1"/>
  <c r="BI171" i="4"/>
  <c r="BH171" i="4"/>
  <c r="BG171" i="4"/>
  <c r="BF171" i="4"/>
  <c r="T171" i="4"/>
  <c r="R171" i="4"/>
  <c r="P171" i="4"/>
  <c r="BK171" i="4"/>
  <c r="J171" i="4"/>
  <c r="BE171" i="4" s="1"/>
  <c r="BI169" i="4"/>
  <c r="BH169" i="4"/>
  <c r="BG169" i="4"/>
  <c r="BF169" i="4"/>
  <c r="T169" i="4"/>
  <c r="R169" i="4"/>
  <c r="P169" i="4"/>
  <c r="BK169" i="4"/>
  <c r="J169" i="4"/>
  <c r="BE169" i="4" s="1"/>
  <c r="BI168" i="4"/>
  <c r="BH168" i="4"/>
  <c r="BG168" i="4"/>
  <c r="BF168" i="4"/>
  <c r="T168" i="4"/>
  <c r="R168" i="4"/>
  <c r="P168" i="4"/>
  <c r="BK168" i="4"/>
  <c r="J168" i="4"/>
  <c r="BE168" i="4" s="1"/>
  <c r="BI167" i="4"/>
  <c r="BH167" i="4"/>
  <c r="BG167" i="4"/>
  <c r="BF167" i="4"/>
  <c r="T167" i="4"/>
  <c r="R167" i="4"/>
  <c r="P167" i="4"/>
  <c r="BK167" i="4"/>
  <c r="J167" i="4"/>
  <c r="BE167" i="4" s="1"/>
  <c r="BI163" i="4"/>
  <c r="BH163" i="4"/>
  <c r="BG163" i="4"/>
  <c r="BF163" i="4"/>
  <c r="T163" i="4"/>
  <c r="R163" i="4"/>
  <c r="P163" i="4"/>
  <c r="BK163" i="4"/>
  <c r="J163" i="4"/>
  <c r="BE163" i="4" s="1"/>
  <c r="BI162" i="4"/>
  <c r="BH162" i="4"/>
  <c r="BG162" i="4"/>
  <c r="BF162" i="4"/>
  <c r="T162" i="4"/>
  <c r="R162" i="4"/>
  <c r="P162" i="4"/>
  <c r="BK162" i="4"/>
  <c r="J162" i="4"/>
  <c r="BE162" i="4" s="1"/>
  <c r="BI161" i="4"/>
  <c r="BH161" i="4"/>
  <c r="BG161" i="4"/>
  <c r="BF161" i="4"/>
  <c r="T161" i="4"/>
  <c r="R161" i="4"/>
  <c r="P161" i="4"/>
  <c r="BK161" i="4"/>
  <c r="J161" i="4"/>
  <c r="BE161" i="4" s="1"/>
  <c r="BI160" i="4"/>
  <c r="BH160" i="4"/>
  <c r="BG160" i="4"/>
  <c r="BF160" i="4"/>
  <c r="T160" i="4"/>
  <c r="R160" i="4"/>
  <c r="P160" i="4"/>
  <c r="BK160" i="4"/>
  <c r="J160" i="4"/>
  <c r="BE160" i="4" s="1"/>
  <c r="BI159" i="4"/>
  <c r="BH159" i="4"/>
  <c r="BG159" i="4"/>
  <c r="BF159" i="4"/>
  <c r="T159" i="4"/>
  <c r="R159" i="4"/>
  <c r="P159" i="4"/>
  <c r="BK159" i="4"/>
  <c r="J159" i="4"/>
  <c r="BE159" i="4" s="1"/>
  <c r="BI158" i="4"/>
  <c r="BH158" i="4"/>
  <c r="BG158" i="4"/>
  <c r="BF158" i="4"/>
  <c r="T158" i="4"/>
  <c r="R158" i="4"/>
  <c r="P158" i="4"/>
  <c r="BK158" i="4"/>
  <c r="J158" i="4"/>
  <c r="BE158" i="4" s="1"/>
  <c r="BI156" i="4"/>
  <c r="BH156" i="4"/>
  <c r="BG156" i="4"/>
  <c r="BF156" i="4"/>
  <c r="T156" i="4"/>
  <c r="R156" i="4"/>
  <c r="P156" i="4"/>
  <c r="BK156" i="4"/>
  <c r="J156" i="4"/>
  <c r="BE156" i="4" s="1"/>
  <c r="BI155" i="4"/>
  <c r="BH155" i="4"/>
  <c r="BG155" i="4"/>
  <c r="BF155" i="4"/>
  <c r="T155" i="4"/>
  <c r="R155" i="4"/>
  <c r="P155" i="4"/>
  <c r="BK155" i="4"/>
  <c r="J155" i="4"/>
  <c r="BE155" i="4" s="1"/>
  <c r="BI154" i="4"/>
  <c r="BH154" i="4"/>
  <c r="BG154" i="4"/>
  <c r="BF154" i="4"/>
  <c r="T154" i="4"/>
  <c r="R154" i="4"/>
  <c r="P154" i="4"/>
  <c r="BK154" i="4"/>
  <c r="J154" i="4"/>
  <c r="BE154" i="4" s="1"/>
  <c r="BI153" i="4"/>
  <c r="BH153" i="4"/>
  <c r="BG153" i="4"/>
  <c r="BF153" i="4"/>
  <c r="T153" i="4"/>
  <c r="R153" i="4"/>
  <c r="P153" i="4"/>
  <c r="BK153" i="4"/>
  <c r="J153" i="4"/>
  <c r="BE153" i="4" s="1"/>
  <c r="BI152" i="4"/>
  <c r="BH152" i="4"/>
  <c r="BG152" i="4"/>
  <c r="BF152" i="4"/>
  <c r="T152" i="4"/>
  <c r="R152" i="4"/>
  <c r="P152" i="4"/>
  <c r="BK152" i="4"/>
  <c r="J152" i="4"/>
  <c r="BE152" i="4" s="1"/>
  <c r="BI151" i="4"/>
  <c r="BH151" i="4"/>
  <c r="BG151" i="4"/>
  <c r="BF151" i="4"/>
  <c r="T151" i="4"/>
  <c r="R151" i="4"/>
  <c r="P151" i="4"/>
  <c r="BK151" i="4"/>
  <c r="J151" i="4"/>
  <c r="BE151" i="4" s="1"/>
  <c r="BI149" i="4"/>
  <c r="BH149" i="4"/>
  <c r="BG149" i="4"/>
  <c r="BF149" i="4"/>
  <c r="T149" i="4"/>
  <c r="R149" i="4"/>
  <c r="P149" i="4"/>
  <c r="BK149" i="4"/>
  <c r="BK148" i="4" s="1"/>
  <c r="J148" i="4" s="1"/>
  <c r="J62" i="4" s="1"/>
  <c r="J149" i="4"/>
  <c r="BE149" i="4" s="1"/>
  <c r="BI147" i="4"/>
  <c r="BH147" i="4"/>
  <c r="BG147" i="4"/>
  <c r="BF147" i="4"/>
  <c r="T147" i="4"/>
  <c r="R147" i="4"/>
  <c r="P147" i="4"/>
  <c r="BK147" i="4"/>
  <c r="J147" i="4"/>
  <c r="BE147" i="4" s="1"/>
  <c r="BI145" i="4"/>
  <c r="BH145" i="4"/>
  <c r="BG145" i="4"/>
  <c r="BF145" i="4"/>
  <c r="T145" i="4"/>
  <c r="R145" i="4"/>
  <c r="P145" i="4"/>
  <c r="BK145" i="4"/>
  <c r="J145" i="4"/>
  <c r="BE145" i="4" s="1"/>
  <c r="BI144" i="4"/>
  <c r="BH144" i="4"/>
  <c r="BG144" i="4"/>
  <c r="BF144" i="4"/>
  <c r="T144" i="4"/>
  <c r="R144" i="4"/>
  <c r="P144" i="4"/>
  <c r="BK144" i="4"/>
  <c r="J144" i="4"/>
  <c r="BE144" i="4" s="1"/>
  <c r="BI143" i="4"/>
  <c r="BH143" i="4"/>
  <c r="BG143" i="4"/>
  <c r="BF143" i="4"/>
  <c r="T143" i="4"/>
  <c r="R143" i="4"/>
  <c r="P143" i="4"/>
  <c r="BK143" i="4"/>
  <c r="J143" i="4"/>
  <c r="BE143" i="4" s="1"/>
  <c r="BI142" i="4"/>
  <c r="BH142" i="4"/>
  <c r="BG142" i="4"/>
  <c r="BF142" i="4"/>
  <c r="T142" i="4"/>
  <c r="R142" i="4"/>
  <c r="P142" i="4"/>
  <c r="BK142" i="4"/>
  <c r="J142" i="4"/>
  <c r="BE142" i="4" s="1"/>
  <c r="BI140" i="4"/>
  <c r="BH140" i="4"/>
  <c r="BG140" i="4"/>
  <c r="BF140" i="4"/>
  <c r="T140" i="4"/>
  <c r="R140" i="4"/>
  <c r="P140" i="4"/>
  <c r="BK140" i="4"/>
  <c r="J140" i="4"/>
  <c r="BE140" i="4" s="1"/>
  <c r="BI138" i="4"/>
  <c r="BH138" i="4"/>
  <c r="BG138" i="4"/>
  <c r="BF138" i="4"/>
  <c r="T138" i="4"/>
  <c r="R138" i="4"/>
  <c r="P138" i="4"/>
  <c r="BK138" i="4"/>
  <c r="J138" i="4"/>
  <c r="BE138" i="4" s="1"/>
  <c r="BI136" i="4"/>
  <c r="BH136" i="4"/>
  <c r="BG136" i="4"/>
  <c r="BF136" i="4"/>
  <c r="T136" i="4"/>
  <c r="R136" i="4"/>
  <c r="P136" i="4"/>
  <c r="BK136" i="4"/>
  <c r="J136" i="4"/>
  <c r="BE136" i="4" s="1"/>
  <c r="BI134" i="4"/>
  <c r="BH134" i="4"/>
  <c r="BG134" i="4"/>
  <c r="BF134" i="4"/>
  <c r="T134" i="4"/>
  <c r="R134" i="4"/>
  <c r="P134" i="4"/>
  <c r="BK134" i="4"/>
  <c r="J134" i="4"/>
  <c r="BE134" i="4" s="1"/>
  <c r="BI132" i="4"/>
  <c r="BH132" i="4"/>
  <c r="BG132" i="4"/>
  <c r="BF132" i="4"/>
  <c r="T132" i="4"/>
  <c r="R132" i="4"/>
  <c r="P132" i="4"/>
  <c r="BK132" i="4"/>
  <c r="J132" i="4"/>
  <c r="BE132" i="4" s="1"/>
  <c r="BI131" i="4"/>
  <c r="BH131" i="4"/>
  <c r="BG131" i="4"/>
  <c r="BF131" i="4"/>
  <c r="T131" i="4"/>
  <c r="R131" i="4"/>
  <c r="P131" i="4"/>
  <c r="BK131" i="4"/>
  <c r="J131" i="4"/>
  <c r="BE131" i="4" s="1"/>
  <c r="BI130" i="4"/>
  <c r="BH130" i="4"/>
  <c r="BG130" i="4"/>
  <c r="BF130" i="4"/>
  <c r="T130" i="4"/>
  <c r="R130" i="4"/>
  <c r="P130" i="4"/>
  <c r="BK130" i="4"/>
  <c r="J130" i="4"/>
  <c r="BE130" i="4" s="1"/>
  <c r="BI128" i="4"/>
  <c r="BH128" i="4"/>
  <c r="BG128" i="4"/>
  <c r="BF128" i="4"/>
  <c r="T128" i="4"/>
  <c r="R128" i="4"/>
  <c r="P128" i="4"/>
  <c r="BK128" i="4"/>
  <c r="J128" i="4"/>
  <c r="BE128" i="4" s="1"/>
  <c r="BI126" i="4"/>
  <c r="BH126" i="4"/>
  <c r="BG126" i="4"/>
  <c r="BF126" i="4"/>
  <c r="T126" i="4"/>
  <c r="R126" i="4"/>
  <c r="P126" i="4"/>
  <c r="BK126" i="4"/>
  <c r="J126" i="4"/>
  <c r="BE126" i="4" s="1"/>
  <c r="BI124" i="4"/>
  <c r="BH124" i="4"/>
  <c r="BG124" i="4"/>
  <c r="BF124" i="4"/>
  <c r="T124" i="4"/>
  <c r="R124" i="4"/>
  <c r="P124" i="4"/>
  <c r="BK124" i="4"/>
  <c r="J124" i="4"/>
  <c r="BE124" i="4" s="1"/>
  <c r="BI123" i="4"/>
  <c r="BH123" i="4"/>
  <c r="BG123" i="4"/>
  <c r="BF123" i="4"/>
  <c r="T123" i="4"/>
  <c r="R123" i="4"/>
  <c r="P123" i="4"/>
  <c r="BK123" i="4"/>
  <c r="J123" i="4"/>
  <c r="BE123" i="4" s="1"/>
  <c r="BI122" i="4"/>
  <c r="BH122" i="4"/>
  <c r="BG122" i="4"/>
  <c r="BF122" i="4"/>
  <c r="T122" i="4"/>
  <c r="R122" i="4"/>
  <c r="R121" i="4" s="1"/>
  <c r="P122" i="4"/>
  <c r="BK122" i="4"/>
  <c r="J122" i="4"/>
  <c r="BE122" i="4" s="1"/>
  <c r="BI120" i="4"/>
  <c r="BH120" i="4"/>
  <c r="BG120" i="4"/>
  <c r="BF120" i="4"/>
  <c r="T120" i="4"/>
  <c r="R120" i="4"/>
  <c r="P120" i="4"/>
  <c r="BK120" i="4"/>
  <c r="J120" i="4"/>
  <c r="BE120" i="4" s="1"/>
  <c r="BI118" i="4"/>
  <c r="BH118" i="4"/>
  <c r="BG118" i="4"/>
  <c r="BF118" i="4"/>
  <c r="T118" i="4"/>
  <c r="R118" i="4"/>
  <c r="P118" i="4"/>
  <c r="BK118" i="4"/>
  <c r="J118" i="4"/>
  <c r="BE118" i="4" s="1"/>
  <c r="BI116" i="4"/>
  <c r="BH116" i="4"/>
  <c r="BG116" i="4"/>
  <c r="BF116" i="4"/>
  <c r="T116" i="4"/>
  <c r="R116" i="4"/>
  <c r="P116" i="4"/>
  <c r="BK116" i="4"/>
  <c r="J116" i="4"/>
  <c r="BE116" i="4" s="1"/>
  <c r="BI114" i="4"/>
  <c r="BH114" i="4"/>
  <c r="BG114" i="4"/>
  <c r="BF114" i="4"/>
  <c r="T114" i="4"/>
  <c r="R114" i="4"/>
  <c r="P114" i="4"/>
  <c r="BK114" i="4"/>
  <c r="J114" i="4"/>
  <c r="BE114" i="4" s="1"/>
  <c r="BI112" i="4"/>
  <c r="BH112" i="4"/>
  <c r="BG112" i="4"/>
  <c r="BF112" i="4"/>
  <c r="T112" i="4"/>
  <c r="R112" i="4"/>
  <c r="P112" i="4"/>
  <c r="BK112" i="4"/>
  <c r="J112" i="4"/>
  <c r="BE112" i="4" s="1"/>
  <c r="BI110" i="4"/>
  <c r="BH110" i="4"/>
  <c r="BG110" i="4"/>
  <c r="BF110" i="4"/>
  <c r="T110" i="4"/>
  <c r="R110" i="4"/>
  <c r="P110" i="4"/>
  <c r="BK110" i="4"/>
  <c r="J110" i="4"/>
  <c r="BE110" i="4" s="1"/>
  <c r="BI108" i="4"/>
  <c r="BH108" i="4"/>
  <c r="BG108" i="4"/>
  <c r="BF108" i="4"/>
  <c r="T108" i="4"/>
  <c r="R108" i="4"/>
  <c r="P108" i="4"/>
  <c r="BK108" i="4"/>
  <c r="J108" i="4"/>
  <c r="BE108" i="4" s="1"/>
  <c r="BI106" i="4"/>
  <c r="BH106" i="4"/>
  <c r="BG106" i="4"/>
  <c r="BF106" i="4"/>
  <c r="T106" i="4"/>
  <c r="R106" i="4"/>
  <c r="P106" i="4"/>
  <c r="BK106" i="4"/>
  <c r="J106" i="4"/>
  <c r="BE106" i="4" s="1"/>
  <c r="BI104" i="4"/>
  <c r="BH104" i="4"/>
  <c r="BG104" i="4"/>
  <c r="BF104" i="4"/>
  <c r="T104" i="4"/>
  <c r="R104" i="4"/>
  <c r="P104" i="4"/>
  <c r="BK104" i="4"/>
  <c r="J104" i="4"/>
  <c r="BE104" i="4" s="1"/>
  <c r="BI102" i="4"/>
  <c r="BH102" i="4"/>
  <c r="BG102" i="4"/>
  <c r="BF102" i="4"/>
  <c r="T102" i="4"/>
  <c r="R102" i="4"/>
  <c r="P102" i="4"/>
  <c r="BK102" i="4"/>
  <c r="J102" i="4"/>
  <c r="BE102" i="4" s="1"/>
  <c r="BI100" i="4"/>
  <c r="BH100" i="4"/>
  <c r="BG100" i="4"/>
  <c r="BF100" i="4"/>
  <c r="T100" i="4"/>
  <c r="R100" i="4"/>
  <c r="R98" i="4" s="1"/>
  <c r="P100" i="4"/>
  <c r="BK100" i="4"/>
  <c r="J100" i="4"/>
  <c r="BE100" i="4" s="1"/>
  <c r="BI99" i="4"/>
  <c r="BH99" i="4"/>
  <c r="BG99" i="4"/>
  <c r="BF99" i="4"/>
  <c r="T99" i="4"/>
  <c r="R99" i="4"/>
  <c r="P99" i="4"/>
  <c r="BK99" i="4"/>
  <c r="BK98" i="4" s="1"/>
  <c r="J98" i="4" s="1"/>
  <c r="J60" i="4" s="1"/>
  <c r="J99" i="4"/>
  <c r="BE99" i="4" s="1"/>
  <c r="BI96" i="4"/>
  <c r="BH96" i="4"/>
  <c r="BG96" i="4"/>
  <c r="BF96" i="4"/>
  <c r="T96" i="4"/>
  <c r="R96" i="4"/>
  <c r="P96" i="4"/>
  <c r="BK96" i="4"/>
  <c r="J96" i="4"/>
  <c r="BE96" i="4" s="1"/>
  <c r="BI93" i="4"/>
  <c r="BH93" i="4"/>
  <c r="BG93" i="4"/>
  <c r="BF93" i="4"/>
  <c r="T93" i="4"/>
  <c r="R93" i="4"/>
  <c r="P93" i="4"/>
  <c r="BK93" i="4"/>
  <c r="J93" i="4"/>
  <c r="BE93" i="4" s="1"/>
  <c r="BI92" i="4"/>
  <c r="BH92" i="4"/>
  <c r="BG92" i="4"/>
  <c r="BF92" i="4"/>
  <c r="T92" i="4"/>
  <c r="R92" i="4"/>
  <c r="P92" i="4"/>
  <c r="BK92" i="4"/>
  <c r="J92" i="4"/>
  <c r="BE92" i="4" s="1"/>
  <c r="BI91" i="4"/>
  <c r="F34" i="4" s="1"/>
  <c r="BD54" i="1" s="1"/>
  <c r="BH91" i="4"/>
  <c r="F33" i="4" s="1"/>
  <c r="BC54" i="1" s="1"/>
  <c r="BG91" i="4"/>
  <c r="BF91" i="4"/>
  <c r="J31" i="4" s="1"/>
  <c r="AW54" i="1" s="1"/>
  <c r="T91" i="4"/>
  <c r="R91" i="4"/>
  <c r="R90" i="4" s="1"/>
  <c r="R89" i="4" s="1"/>
  <c r="P91" i="4"/>
  <c r="BK91" i="4"/>
  <c r="BK90" i="4"/>
  <c r="J90" i="4" s="1"/>
  <c r="J58" i="4" s="1"/>
  <c r="J91" i="4"/>
  <c r="BE91" i="4"/>
  <c r="J84" i="4"/>
  <c r="F84" i="4"/>
  <c r="F82" i="4"/>
  <c r="E80" i="4"/>
  <c r="J51" i="4"/>
  <c r="F51" i="4"/>
  <c r="F49" i="4"/>
  <c r="E47" i="4"/>
  <c r="J18" i="4"/>
  <c r="E18" i="4"/>
  <c r="F52" i="4" s="1"/>
  <c r="F85" i="4"/>
  <c r="J17" i="4"/>
  <c r="J12" i="4"/>
  <c r="J49" i="4" s="1"/>
  <c r="E7" i="4"/>
  <c r="E78" i="4" s="1"/>
  <c r="E45" i="4"/>
  <c r="AY53" i="1"/>
  <c r="AX53" i="1"/>
  <c r="BI135" i="3"/>
  <c r="BH135" i="3"/>
  <c r="BG135" i="3"/>
  <c r="BF135" i="3"/>
  <c r="T135" i="3"/>
  <c r="R135" i="3"/>
  <c r="P135" i="3"/>
  <c r="BK135" i="3"/>
  <c r="J135" i="3"/>
  <c r="BE135" i="3"/>
  <c r="BI134" i="3"/>
  <c r="BH134" i="3"/>
  <c r="BG134" i="3"/>
  <c r="BF134" i="3"/>
  <c r="T134" i="3"/>
  <c r="T133" i="3" s="1"/>
  <c r="R134" i="3"/>
  <c r="R133" i="3"/>
  <c r="P134" i="3"/>
  <c r="P133" i="3" s="1"/>
  <c r="BK134" i="3"/>
  <c r="J134" i="3"/>
  <c r="BE134" i="3" s="1"/>
  <c r="BI132" i="3"/>
  <c r="BH132" i="3"/>
  <c r="BG132" i="3"/>
  <c r="BF132" i="3"/>
  <c r="T132" i="3"/>
  <c r="R132" i="3"/>
  <c r="P132" i="3"/>
  <c r="BK132" i="3"/>
  <c r="J132" i="3"/>
  <c r="BE132" i="3" s="1"/>
  <c r="BI131" i="3"/>
  <c r="BH131" i="3"/>
  <c r="BG131" i="3"/>
  <c r="BF131" i="3"/>
  <c r="T131" i="3"/>
  <c r="R131" i="3"/>
  <c r="P131" i="3"/>
  <c r="BK131" i="3"/>
  <c r="J131" i="3"/>
  <c r="BE131" i="3"/>
  <c r="BI130" i="3"/>
  <c r="BH130" i="3"/>
  <c r="BG130" i="3"/>
  <c r="BF130" i="3"/>
  <c r="T130" i="3"/>
  <c r="R130" i="3"/>
  <c r="P130" i="3"/>
  <c r="BK130" i="3"/>
  <c r="J130" i="3"/>
  <c r="BE130" i="3" s="1"/>
  <c r="BI129" i="3"/>
  <c r="BH129" i="3"/>
  <c r="BG129" i="3"/>
  <c r="BF129" i="3"/>
  <c r="T129" i="3"/>
  <c r="R129" i="3"/>
  <c r="P129" i="3"/>
  <c r="BK129" i="3"/>
  <c r="J129" i="3"/>
  <c r="BE129" i="3"/>
  <c r="BI128" i="3"/>
  <c r="BH128" i="3"/>
  <c r="BG128" i="3"/>
  <c r="BF128" i="3"/>
  <c r="T128" i="3"/>
  <c r="R128" i="3"/>
  <c r="P128" i="3"/>
  <c r="BK128" i="3"/>
  <c r="J128" i="3"/>
  <c r="BE128" i="3" s="1"/>
  <c r="BI127" i="3"/>
  <c r="BH127" i="3"/>
  <c r="BG127" i="3"/>
  <c r="BF127" i="3"/>
  <c r="T127" i="3"/>
  <c r="R127" i="3"/>
  <c r="P127" i="3"/>
  <c r="BK127" i="3"/>
  <c r="J127" i="3"/>
  <c r="BE127" i="3"/>
  <c r="BI126" i="3"/>
  <c r="BH126" i="3"/>
  <c r="BG126" i="3"/>
  <c r="BF126" i="3"/>
  <c r="T126" i="3"/>
  <c r="R126" i="3"/>
  <c r="P126" i="3"/>
  <c r="BK126" i="3"/>
  <c r="J126" i="3"/>
  <c r="BE126" i="3" s="1"/>
  <c r="BI125" i="3"/>
  <c r="BH125" i="3"/>
  <c r="BG125" i="3"/>
  <c r="BF125" i="3"/>
  <c r="T125" i="3"/>
  <c r="R125" i="3"/>
  <c r="R122" i="3" s="1"/>
  <c r="P125" i="3"/>
  <c r="P122" i="3" s="1"/>
  <c r="BK125" i="3"/>
  <c r="J125" i="3"/>
  <c r="BE125" i="3"/>
  <c r="BI124" i="3"/>
  <c r="BH124" i="3"/>
  <c r="BG124" i="3"/>
  <c r="BF124" i="3"/>
  <c r="T124" i="3"/>
  <c r="R124" i="3"/>
  <c r="P124" i="3"/>
  <c r="BK124" i="3"/>
  <c r="J124" i="3"/>
  <c r="BE124" i="3" s="1"/>
  <c r="BI123" i="3"/>
  <c r="BH123" i="3"/>
  <c r="BG123" i="3"/>
  <c r="BF123" i="3"/>
  <c r="T123" i="3"/>
  <c r="T122" i="3"/>
  <c r="R123" i="3"/>
  <c r="P123" i="3"/>
  <c r="BK123" i="3"/>
  <c r="J123" i="3"/>
  <c r="BE123" i="3" s="1"/>
  <c r="BI121" i="3"/>
  <c r="BH121" i="3"/>
  <c r="BG121" i="3"/>
  <c r="BF121" i="3"/>
  <c r="T121" i="3"/>
  <c r="R121" i="3"/>
  <c r="P121" i="3"/>
  <c r="BK121" i="3"/>
  <c r="J121" i="3"/>
  <c r="BE121" i="3"/>
  <c r="BI120" i="3"/>
  <c r="BH120" i="3"/>
  <c r="BG120" i="3"/>
  <c r="BF120" i="3"/>
  <c r="T120" i="3"/>
  <c r="R120" i="3"/>
  <c r="P120" i="3"/>
  <c r="BK120" i="3"/>
  <c r="J120" i="3"/>
  <c r="BE120" i="3" s="1"/>
  <c r="BI117" i="3"/>
  <c r="BH117" i="3"/>
  <c r="BG117" i="3"/>
  <c r="BF117" i="3"/>
  <c r="T117" i="3"/>
  <c r="R117" i="3"/>
  <c r="P117" i="3"/>
  <c r="BK117" i="3"/>
  <c r="J117" i="3"/>
  <c r="BE117" i="3"/>
  <c r="BI116" i="3"/>
  <c r="BH116" i="3"/>
  <c r="BG116" i="3"/>
  <c r="BF116" i="3"/>
  <c r="T116" i="3"/>
  <c r="R116" i="3"/>
  <c r="P116" i="3"/>
  <c r="BK116" i="3"/>
  <c r="J116" i="3"/>
  <c r="BE116" i="3" s="1"/>
  <c r="BI115" i="3"/>
  <c r="BH115" i="3"/>
  <c r="BG115" i="3"/>
  <c r="BF115" i="3"/>
  <c r="T115" i="3"/>
  <c r="R115" i="3"/>
  <c r="P115" i="3"/>
  <c r="BK115" i="3"/>
  <c r="J115" i="3"/>
  <c r="BE115" i="3"/>
  <c r="BI114" i="3"/>
  <c r="BH114" i="3"/>
  <c r="BG114" i="3"/>
  <c r="BF114" i="3"/>
  <c r="T114" i="3"/>
  <c r="T112" i="3" s="1"/>
  <c r="R114" i="3"/>
  <c r="P114" i="3"/>
  <c r="BK114" i="3"/>
  <c r="J114" i="3"/>
  <c r="BE114" i="3" s="1"/>
  <c r="BI113" i="3"/>
  <c r="BH113" i="3"/>
  <c r="BG113" i="3"/>
  <c r="BF113" i="3"/>
  <c r="T113" i="3"/>
  <c r="R113" i="3"/>
  <c r="P113" i="3"/>
  <c r="P112" i="3" s="1"/>
  <c r="BK113" i="3"/>
  <c r="J113" i="3"/>
  <c r="BE113" i="3" s="1"/>
  <c r="BI110" i="3"/>
  <c r="BH110" i="3"/>
  <c r="BG110" i="3"/>
  <c r="BF110" i="3"/>
  <c r="T110" i="3"/>
  <c r="T109" i="3"/>
  <c r="R110" i="3"/>
  <c r="R109" i="3" s="1"/>
  <c r="P110" i="3"/>
  <c r="P109" i="3"/>
  <c r="BK110" i="3"/>
  <c r="BK109" i="3" s="1"/>
  <c r="J109" i="3" s="1"/>
  <c r="J61" i="3" s="1"/>
  <c r="J110" i="3"/>
  <c r="BE110" i="3" s="1"/>
  <c r="BI108" i="3"/>
  <c r="BH108" i="3"/>
  <c r="BG108" i="3"/>
  <c r="BF108" i="3"/>
  <c r="T108" i="3"/>
  <c r="R108" i="3"/>
  <c r="P108" i="3"/>
  <c r="BK108" i="3"/>
  <c r="J108" i="3"/>
  <c r="BE108" i="3"/>
  <c r="BI105" i="3"/>
  <c r="BH105" i="3"/>
  <c r="BG105" i="3"/>
  <c r="BF105" i="3"/>
  <c r="T105" i="3"/>
  <c r="R105" i="3"/>
  <c r="P105" i="3"/>
  <c r="BK105" i="3"/>
  <c r="J105" i="3"/>
  <c r="BE105" i="3" s="1"/>
  <c r="BI104" i="3"/>
  <c r="BH104" i="3"/>
  <c r="BG104" i="3"/>
  <c r="BF104" i="3"/>
  <c r="T104" i="3"/>
  <c r="R104" i="3"/>
  <c r="P104" i="3"/>
  <c r="BK104" i="3"/>
  <c r="J104" i="3"/>
  <c r="BE104" i="3"/>
  <c r="BI103" i="3"/>
  <c r="BH103" i="3"/>
  <c r="BG103" i="3"/>
  <c r="BF103" i="3"/>
  <c r="T103" i="3"/>
  <c r="T102" i="3" s="1"/>
  <c r="R103" i="3"/>
  <c r="R102" i="3"/>
  <c r="P103" i="3"/>
  <c r="P102" i="3" s="1"/>
  <c r="BK103" i="3"/>
  <c r="BK102" i="3"/>
  <c r="J102" i="3" s="1"/>
  <c r="J60" i="3" s="1"/>
  <c r="J103" i="3"/>
  <c r="BE103" i="3" s="1"/>
  <c r="BI101" i="3"/>
  <c r="F34" i="3" s="1"/>
  <c r="BD53" i="1" s="1"/>
  <c r="BH101" i="3"/>
  <c r="BG101" i="3"/>
  <c r="BF101" i="3"/>
  <c r="T101" i="3"/>
  <c r="R101" i="3"/>
  <c r="P101" i="3"/>
  <c r="BK101" i="3"/>
  <c r="J101" i="3"/>
  <c r="BE101" i="3"/>
  <c r="BI98" i="3"/>
  <c r="BH98" i="3"/>
  <c r="BG98" i="3"/>
  <c r="BF98" i="3"/>
  <c r="T98" i="3"/>
  <c r="T94" i="3" s="1"/>
  <c r="R98" i="3"/>
  <c r="P98" i="3"/>
  <c r="BK98" i="3"/>
  <c r="J98" i="3"/>
  <c r="BE98" i="3" s="1"/>
  <c r="BI95" i="3"/>
  <c r="BH95" i="3"/>
  <c r="BG95" i="3"/>
  <c r="F32" i="3" s="1"/>
  <c r="BB53" i="1" s="1"/>
  <c r="BF95" i="3"/>
  <c r="T95" i="3"/>
  <c r="R95" i="3"/>
  <c r="P95" i="3"/>
  <c r="P94" i="3" s="1"/>
  <c r="BK95" i="3"/>
  <c r="J95" i="3"/>
  <c r="BE95" i="3" s="1"/>
  <c r="BI91" i="3"/>
  <c r="BH91" i="3"/>
  <c r="BG91" i="3"/>
  <c r="BF91" i="3"/>
  <c r="T91" i="3"/>
  <c r="R91" i="3"/>
  <c r="P91" i="3"/>
  <c r="BK91" i="3"/>
  <c r="J91" i="3"/>
  <c r="BE91" i="3" s="1"/>
  <c r="BI88" i="3"/>
  <c r="BH88" i="3"/>
  <c r="BG88" i="3"/>
  <c r="BF88" i="3"/>
  <c r="T88" i="3"/>
  <c r="T87" i="3" s="1"/>
  <c r="R88" i="3"/>
  <c r="R87" i="3"/>
  <c r="P88" i="3"/>
  <c r="P87" i="3" s="1"/>
  <c r="BK88" i="3"/>
  <c r="J88" i="3"/>
  <c r="BE88" i="3" s="1"/>
  <c r="J81" i="3"/>
  <c r="F81" i="3"/>
  <c r="F79" i="3"/>
  <c r="E77" i="3"/>
  <c r="J51" i="3"/>
  <c r="F51" i="3"/>
  <c r="F49" i="3"/>
  <c r="E47" i="3"/>
  <c r="J18" i="3"/>
  <c r="E18" i="3"/>
  <c r="F82" i="3" s="1"/>
  <c r="J17" i="3"/>
  <c r="J12" i="3"/>
  <c r="J79" i="3" s="1"/>
  <c r="E7" i="3"/>
  <c r="E45" i="3" s="1"/>
  <c r="E75" i="3"/>
  <c r="AY52" i="1"/>
  <c r="AX52" i="1"/>
  <c r="BI247" i="2"/>
  <c r="BH247" i="2"/>
  <c r="BG247" i="2"/>
  <c r="BF247" i="2"/>
  <c r="T247" i="2"/>
  <c r="T246" i="2" s="1"/>
  <c r="R247" i="2"/>
  <c r="R246" i="2" s="1"/>
  <c r="P247" i="2"/>
  <c r="P246" i="2" s="1"/>
  <c r="BK247" i="2"/>
  <c r="BK246" i="2" s="1"/>
  <c r="J246" i="2" s="1"/>
  <c r="J68" i="2" s="1"/>
  <c r="J247" i="2"/>
  <c r="BE247" i="2"/>
  <c r="BI238" i="2"/>
  <c r="BH238" i="2"/>
  <c r="BG238" i="2"/>
  <c r="BF238" i="2"/>
  <c r="T238" i="2"/>
  <c r="R238" i="2"/>
  <c r="P238" i="2"/>
  <c r="BK238" i="2"/>
  <c r="J238" i="2"/>
  <c r="BE238" i="2" s="1"/>
  <c r="BI235" i="2"/>
  <c r="BH235" i="2"/>
  <c r="BG235" i="2"/>
  <c r="BF235" i="2"/>
  <c r="T235" i="2"/>
  <c r="R235" i="2"/>
  <c r="P235" i="2"/>
  <c r="BK235" i="2"/>
  <c r="J235" i="2"/>
  <c r="BE235" i="2" s="1"/>
  <c r="BI232" i="2"/>
  <c r="BH232" i="2"/>
  <c r="BG232" i="2"/>
  <c r="BF232" i="2"/>
  <c r="T232" i="2"/>
  <c r="R232" i="2"/>
  <c r="P232" i="2"/>
  <c r="BK232" i="2"/>
  <c r="J232" i="2"/>
  <c r="BE232" i="2" s="1"/>
  <c r="BI228" i="2"/>
  <c r="BH228" i="2"/>
  <c r="BG228" i="2"/>
  <c r="BF228" i="2"/>
  <c r="T228" i="2"/>
  <c r="R228" i="2"/>
  <c r="R227" i="2" s="1"/>
  <c r="P228" i="2"/>
  <c r="BK228" i="2"/>
  <c r="J228" i="2"/>
  <c r="BE228" i="2" s="1"/>
  <c r="BI219" i="2"/>
  <c r="BH219" i="2"/>
  <c r="BG219" i="2"/>
  <c r="BF219" i="2"/>
  <c r="T219" i="2"/>
  <c r="R219" i="2"/>
  <c r="P219" i="2"/>
  <c r="BK219" i="2"/>
  <c r="J219" i="2"/>
  <c r="BE219" i="2" s="1"/>
  <c r="BI218" i="2"/>
  <c r="BH218" i="2"/>
  <c r="BG218" i="2"/>
  <c r="BF218" i="2"/>
  <c r="T218" i="2"/>
  <c r="R218" i="2"/>
  <c r="P218" i="2"/>
  <c r="BK218" i="2"/>
  <c r="J218" i="2"/>
  <c r="BE218" i="2" s="1"/>
  <c r="BI217" i="2"/>
  <c r="BH217" i="2"/>
  <c r="BG217" i="2"/>
  <c r="BF217" i="2"/>
  <c r="T217" i="2"/>
  <c r="R217" i="2"/>
  <c r="P217" i="2"/>
  <c r="BK217" i="2"/>
  <c r="J217" i="2"/>
  <c r="BE217" i="2" s="1"/>
  <c r="BI216" i="2"/>
  <c r="BH216" i="2"/>
  <c r="BG216" i="2"/>
  <c r="BF216" i="2"/>
  <c r="T216" i="2"/>
  <c r="R216" i="2"/>
  <c r="P216" i="2"/>
  <c r="BK216" i="2"/>
  <c r="J216" i="2"/>
  <c r="BE216" i="2" s="1"/>
  <c r="BI215" i="2"/>
  <c r="BH215" i="2"/>
  <c r="BG215" i="2"/>
  <c r="BF215" i="2"/>
  <c r="T215" i="2"/>
  <c r="R215" i="2"/>
  <c r="P215" i="2"/>
  <c r="P214" i="2" s="1"/>
  <c r="BK215" i="2"/>
  <c r="J215" i="2"/>
  <c r="BE215" i="2"/>
  <c r="BI213" i="2"/>
  <c r="BH213" i="2"/>
  <c r="BG213" i="2"/>
  <c r="BF213" i="2"/>
  <c r="T213" i="2"/>
  <c r="R213" i="2"/>
  <c r="P213" i="2"/>
  <c r="BK213" i="2"/>
  <c r="J213" i="2"/>
  <c r="BE213" i="2" s="1"/>
  <c r="BI210" i="2"/>
  <c r="BH210" i="2"/>
  <c r="BG210" i="2"/>
  <c r="BF210" i="2"/>
  <c r="T210" i="2"/>
  <c r="R210" i="2"/>
  <c r="P210" i="2"/>
  <c r="BK210" i="2"/>
  <c r="J210" i="2"/>
  <c r="BE210" i="2" s="1"/>
  <c r="BI207" i="2"/>
  <c r="BH207" i="2"/>
  <c r="BG207" i="2"/>
  <c r="BF207" i="2"/>
  <c r="T207" i="2"/>
  <c r="R207" i="2"/>
  <c r="R206" i="2" s="1"/>
  <c r="P207" i="2"/>
  <c r="BK207" i="2"/>
  <c r="J207" i="2"/>
  <c r="BE207" i="2" s="1"/>
  <c r="BI205" i="2"/>
  <c r="BH205" i="2"/>
  <c r="BG205" i="2"/>
  <c r="BF205" i="2"/>
  <c r="T205" i="2"/>
  <c r="R205" i="2"/>
  <c r="P205" i="2"/>
  <c r="BK205" i="2"/>
  <c r="J205" i="2"/>
  <c r="BE205" i="2" s="1"/>
  <c r="BI201" i="2"/>
  <c r="BH201" i="2"/>
  <c r="BG201" i="2"/>
  <c r="BF201" i="2"/>
  <c r="T201" i="2"/>
  <c r="R201" i="2"/>
  <c r="P201" i="2"/>
  <c r="BK201" i="2"/>
  <c r="J201" i="2"/>
  <c r="BE201" i="2" s="1"/>
  <c r="BI197" i="2"/>
  <c r="BH197" i="2"/>
  <c r="BG197" i="2"/>
  <c r="BF197" i="2"/>
  <c r="T197" i="2"/>
  <c r="R197" i="2"/>
  <c r="P197" i="2"/>
  <c r="BK197" i="2"/>
  <c r="J197" i="2"/>
  <c r="BE197" i="2" s="1"/>
  <c r="BI193" i="2"/>
  <c r="BH193" i="2"/>
  <c r="BG193" i="2"/>
  <c r="BF193" i="2"/>
  <c r="T193" i="2"/>
  <c r="R193" i="2"/>
  <c r="P193" i="2"/>
  <c r="BK193" i="2"/>
  <c r="J193" i="2"/>
  <c r="BE193" i="2" s="1"/>
  <c r="BI189" i="2"/>
  <c r="BH189" i="2"/>
  <c r="BG189" i="2"/>
  <c r="BF189" i="2"/>
  <c r="T189" i="2"/>
  <c r="R189" i="2"/>
  <c r="P189" i="2"/>
  <c r="BK189" i="2"/>
  <c r="J189" i="2"/>
  <c r="BE189" i="2" s="1"/>
  <c r="BI188" i="2"/>
  <c r="BH188" i="2"/>
  <c r="BG188" i="2"/>
  <c r="BF188" i="2"/>
  <c r="T188" i="2"/>
  <c r="R188" i="2"/>
  <c r="P188" i="2"/>
  <c r="BK188" i="2"/>
  <c r="J188" i="2"/>
  <c r="BE188" i="2" s="1"/>
  <c r="BI184" i="2"/>
  <c r="BH184" i="2"/>
  <c r="BG184" i="2"/>
  <c r="BF184" i="2"/>
  <c r="T184" i="2"/>
  <c r="T183" i="2" s="1"/>
  <c r="R184" i="2"/>
  <c r="R183" i="2" s="1"/>
  <c r="P184" i="2"/>
  <c r="BK184" i="2"/>
  <c r="BK183" i="2" s="1"/>
  <c r="J184" i="2"/>
  <c r="BE184" i="2" s="1"/>
  <c r="BI181" i="2"/>
  <c r="BH181" i="2"/>
  <c r="BG181" i="2"/>
  <c r="BF181" i="2"/>
  <c r="T181" i="2"/>
  <c r="R181" i="2"/>
  <c r="P181" i="2"/>
  <c r="BK181" i="2"/>
  <c r="J181" i="2"/>
  <c r="BE181" i="2" s="1"/>
  <c r="BI180" i="2"/>
  <c r="BH180" i="2"/>
  <c r="BG180" i="2"/>
  <c r="BF180" i="2"/>
  <c r="T180" i="2"/>
  <c r="R180" i="2"/>
  <c r="P180" i="2"/>
  <c r="BK180" i="2"/>
  <c r="J180" i="2"/>
  <c r="BE180" i="2" s="1"/>
  <c r="BI179" i="2"/>
  <c r="BH179" i="2"/>
  <c r="BG179" i="2"/>
  <c r="BF179" i="2"/>
  <c r="T179" i="2"/>
  <c r="R179" i="2"/>
  <c r="P179" i="2"/>
  <c r="P178" i="2" s="1"/>
  <c r="BK179" i="2"/>
  <c r="J179" i="2"/>
  <c r="BE179" i="2"/>
  <c r="BI177" i="2"/>
  <c r="BH177" i="2"/>
  <c r="BG177" i="2"/>
  <c r="BF177" i="2"/>
  <c r="T177" i="2"/>
  <c r="R177" i="2"/>
  <c r="P177" i="2"/>
  <c r="BK177" i="2"/>
  <c r="J177" i="2"/>
  <c r="BE177" i="2" s="1"/>
  <c r="BI176" i="2"/>
  <c r="BH176" i="2"/>
  <c r="BG176" i="2"/>
  <c r="BF176" i="2"/>
  <c r="T176" i="2"/>
  <c r="R176" i="2"/>
  <c r="P176" i="2"/>
  <c r="BK176" i="2"/>
  <c r="J176" i="2"/>
  <c r="BE176" i="2" s="1"/>
  <c r="BI175" i="2"/>
  <c r="BH175" i="2"/>
  <c r="BG175" i="2"/>
  <c r="BF175" i="2"/>
  <c r="T175" i="2"/>
  <c r="R175" i="2"/>
  <c r="P175" i="2"/>
  <c r="BK175" i="2"/>
  <c r="J175" i="2"/>
  <c r="BE175" i="2" s="1"/>
  <c r="BI172" i="2"/>
  <c r="BH172" i="2"/>
  <c r="BG172" i="2"/>
  <c r="BF172" i="2"/>
  <c r="T172" i="2"/>
  <c r="R172" i="2"/>
  <c r="P172" i="2"/>
  <c r="BK172" i="2"/>
  <c r="J172" i="2"/>
  <c r="BE172" i="2" s="1"/>
  <c r="BI171" i="2"/>
  <c r="BH171" i="2"/>
  <c r="BG171" i="2"/>
  <c r="BF171" i="2"/>
  <c r="T171" i="2"/>
  <c r="T170" i="2" s="1"/>
  <c r="R171" i="2"/>
  <c r="P171" i="2"/>
  <c r="BK171" i="2"/>
  <c r="J171" i="2"/>
  <c r="BE171" i="2" s="1"/>
  <c r="BI169" i="2"/>
  <c r="BH169" i="2"/>
  <c r="BG169" i="2"/>
  <c r="BF169" i="2"/>
  <c r="T169" i="2"/>
  <c r="R169" i="2"/>
  <c r="P169" i="2"/>
  <c r="BK169" i="2"/>
  <c r="J169" i="2"/>
  <c r="BE169" i="2" s="1"/>
  <c r="BI168" i="2"/>
  <c r="BH168" i="2"/>
  <c r="BG168" i="2"/>
  <c r="BF168" i="2"/>
  <c r="T168" i="2"/>
  <c r="R168" i="2"/>
  <c r="P168" i="2"/>
  <c r="BK168" i="2"/>
  <c r="J168" i="2"/>
  <c r="BE168" i="2" s="1"/>
  <c r="BI167" i="2"/>
  <c r="BH167" i="2"/>
  <c r="BG167" i="2"/>
  <c r="BF167" i="2"/>
  <c r="T167" i="2"/>
  <c r="R167" i="2"/>
  <c r="P167" i="2"/>
  <c r="BK167" i="2"/>
  <c r="J167" i="2"/>
  <c r="BE167" i="2" s="1"/>
  <c r="BI166" i="2"/>
  <c r="BH166" i="2"/>
  <c r="BG166" i="2"/>
  <c r="BF166" i="2"/>
  <c r="T166" i="2"/>
  <c r="R166" i="2"/>
  <c r="P166" i="2"/>
  <c r="BK166" i="2"/>
  <c r="J166" i="2"/>
  <c r="BE166" i="2" s="1"/>
  <c r="BI162" i="2"/>
  <c r="BH162" i="2"/>
  <c r="BG162" i="2"/>
  <c r="BF162" i="2"/>
  <c r="T162" i="2"/>
  <c r="R162" i="2"/>
  <c r="P162" i="2"/>
  <c r="BK162" i="2"/>
  <c r="J162" i="2"/>
  <c r="BE162" i="2" s="1"/>
  <c r="BI159" i="2"/>
  <c r="BH159" i="2"/>
  <c r="BG159" i="2"/>
  <c r="BF159" i="2"/>
  <c r="T159" i="2"/>
  <c r="R159" i="2"/>
  <c r="P159" i="2"/>
  <c r="BK159" i="2"/>
  <c r="J159" i="2"/>
  <c r="BE159" i="2" s="1"/>
  <c r="BI156" i="2"/>
  <c r="BH156" i="2"/>
  <c r="BG156" i="2"/>
  <c r="BF156" i="2"/>
  <c r="T156" i="2"/>
  <c r="R156" i="2"/>
  <c r="P156" i="2"/>
  <c r="BK156" i="2"/>
  <c r="J156" i="2"/>
  <c r="BE156" i="2" s="1"/>
  <c r="BI152" i="2"/>
  <c r="BH152" i="2"/>
  <c r="BG152" i="2"/>
  <c r="BF152" i="2"/>
  <c r="T152" i="2"/>
  <c r="R152" i="2"/>
  <c r="P152" i="2"/>
  <c r="BK152" i="2"/>
  <c r="J152" i="2"/>
  <c r="BE152" i="2" s="1"/>
  <c r="BI149" i="2"/>
  <c r="BH149" i="2"/>
  <c r="BG149" i="2"/>
  <c r="BF149" i="2"/>
  <c r="T149" i="2"/>
  <c r="R149" i="2"/>
  <c r="P149" i="2"/>
  <c r="BK149" i="2"/>
  <c r="J149" i="2"/>
  <c r="BE149" i="2" s="1"/>
  <c r="BI146" i="2"/>
  <c r="BH146" i="2"/>
  <c r="BG146" i="2"/>
  <c r="BF146" i="2"/>
  <c r="T146" i="2"/>
  <c r="R146" i="2"/>
  <c r="P146" i="2"/>
  <c r="BK146" i="2"/>
  <c r="J146" i="2"/>
  <c r="BE146" i="2" s="1"/>
  <c r="BI143" i="2"/>
  <c r="BH143" i="2"/>
  <c r="BG143" i="2"/>
  <c r="BF143" i="2"/>
  <c r="T143" i="2"/>
  <c r="R143" i="2"/>
  <c r="P143" i="2"/>
  <c r="BK143" i="2"/>
  <c r="J143" i="2"/>
  <c r="BE143" i="2" s="1"/>
  <c r="BI142" i="2"/>
  <c r="BH142" i="2"/>
  <c r="BG142" i="2"/>
  <c r="BF142" i="2"/>
  <c r="T142" i="2"/>
  <c r="R142" i="2"/>
  <c r="P142" i="2"/>
  <c r="P141" i="2" s="1"/>
  <c r="BK142" i="2"/>
  <c r="J142" i="2"/>
  <c r="BE142" i="2"/>
  <c r="BI140" i="2"/>
  <c r="BH140" i="2"/>
  <c r="BG140" i="2"/>
  <c r="BF140" i="2"/>
  <c r="T140" i="2"/>
  <c r="R140" i="2"/>
  <c r="P140" i="2"/>
  <c r="BK140" i="2"/>
  <c r="J140" i="2"/>
  <c r="BE140" i="2" s="1"/>
  <c r="BI136" i="2"/>
  <c r="BH136" i="2"/>
  <c r="BG136" i="2"/>
  <c r="BF136" i="2"/>
  <c r="T136" i="2"/>
  <c r="R136" i="2"/>
  <c r="P136" i="2"/>
  <c r="BK136" i="2"/>
  <c r="J136" i="2"/>
  <c r="BE136" i="2" s="1"/>
  <c r="BI135" i="2"/>
  <c r="BH135" i="2"/>
  <c r="BG135" i="2"/>
  <c r="BF135" i="2"/>
  <c r="T135" i="2"/>
  <c r="R135" i="2"/>
  <c r="P135" i="2"/>
  <c r="BK135" i="2"/>
  <c r="J135" i="2"/>
  <c r="BE135" i="2" s="1"/>
  <c r="BI131" i="2"/>
  <c r="BH131" i="2"/>
  <c r="BG131" i="2"/>
  <c r="BF131" i="2"/>
  <c r="T131" i="2"/>
  <c r="R131" i="2"/>
  <c r="P131" i="2"/>
  <c r="BK131" i="2"/>
  <c r="J131" i="2"/>
  <c r="BE131" i="2" s="1"/>
  <c r="BI128" i="2"/>
  <c r="BH128" i="2"/>
  <c r="BG128" i="2"/>
  <c r="BF128" i="2"/>
  <c r="T128" i="2"/>
  <c r="R128" i="2"/>
  <c r="P128" i="2"/>
  <c r="BK128" i="2"/>
  <c r="J128" i="2"/>
  <c r="BE128" i="2" s="1"/>
  <c r="BI125" i="2"/>
  <c r="BH125" i="2"/>
  <c r="BG125" i="2"/>
  <c r="BF125" i="2"/>
  <c r="T125" i="2"/>
  <c r="R125" i="2"/>
  <c r="P125" i="2"/>
  <c r="BK125" i="2"/>
  <c r="J125" i="2"/>
  <c r="BE125" i="2" s="1"/>
  <c r="BI124" i="2"/>
  <c r="BH124" i="2"/>
  <c r="BG124" i="2"/>
  <c r="BF124" i="2"/>
  <c r="T124" i="2"/>
  <c r="R124" i="2"/>
  <c r="P124" i="2"/>
  <c r="BK124" i="2"/>
  <c r="J124" i="2"/>
  <c r="BE124" i="2" s="1"/>
  <c r="BI120" i="2"/>
  <c r="BH120" i="2"/>
  <c r="BG120" i="2"/>
  <c r="BF120" i="2"/>
  <c r="T120" i="2"/>
  <c r="R120" i="2"/>
  <c r="P120" i="2"/>
  <c r="BK120" i="2"/>
  <c r="J120" i="2"/>
  <c r="BE120" i="2" s="1"/>
  <c r="BI117" i="2"/>
  <c r="BH117" i="2"/>
  <c r="BG117" i="2"/>
  <c r="BF117" i="2"/>
  <c r="T117" i="2"/>
  <c r="R117" i="2"/>
  <c r="P117" i="2"/>
  <c r="BK117" i="2"/>
  <c r="J117" i="2"/>
  <c r="BE117" i="2" s="1"/>
  <c r="BI113" i="2"/>
  <c r="BH113" i="2"/>
  <c r="BG113" i="2"/>
  <c r="BF113" i="2"/>
  <c r="T113" i="2"/>
  <c r="R113" i="2"/>
  <c r="P113" i="2"/>
  <c r="BK113" i="2"/>
  <c r="J113" i="2"/>
  <c r="BE113" i="2" s="1"/>
  <c r="BI109" i="2"/>
  <c r="BH109" i="2"/>
  <c r="BG109" i="2"/>
  <c r="BF109" i="2"/>
  <c r="T109" i="2"/>
  <c r="R109" i="2"/>
  <c r="P109" i="2"/>
  <c r="BK109" i="2"/>
  <c r="J109" i="2"/>
  <c r="BE109" i="2" s="1"/>
  <c r="BI105" i="2"/>
  <c r="BH105" i="2"/>
  <c r="BG105" i="2"/>
  <c r="BF105" i="2"/>
  <c r="T105" i="2"/>
  <c r="R105" i="2"/>
  <c r="P105" i="2"/>
  <c r="BK105" i="2"/>
  <c r="J105" i="2"/>
  <c r="BE105" i="2" s="1"/>
  <c r="BI101" i="2"/>
  <c r="BH101" i="2"/>
  <c r="BG101" i="2"/>
  <c r="BF101" i="2"/>
  <c r="T101" i="2"/>
  <c r="R101" i="2"/>
  <c r="P101" i="2"/>
  <c r="BK101" i="2"/>
  <c r="J101" i="2"/>
  <c r="BE101" i="2" s="1"/>
  <c r="BI98" i="2"/>
  <c r="BH98" i="2"/>
  <c r="BG98" i="2"/>
  <c r="BF98" i="2"/>
  <c r="J31" i="2" s="1"/>
  <c r="AW52" i="1" s="1"/>
  <c r="T98" i="2"/>
  <c r="R98" i="2"/>
  <c r="P98" i="2"/>
  <c r="BK98" i="2"/>
  <c r="J98" i="2"/>
  <c r="BE98" i="2" s="1"/>
  <c r="BI95" i="2"/>
  <c r="BH95" i="2"/>
  <c r="BG95" i="2"/>
  <c r="BF95" i="2"/>
  <c r="T95" i="2"/>
  <c r="R95" i="2"/>
  <c r="R94" i="2" s="1"/>
  <c r="P95" i="2"/>
  <c r="BK95" i="2"/>
  <c r="J95" i="2"/>
  <c r="BE95" i="2" s="1"/>
  <c r="BI91" i="2"/>
  <c r="BH91" i="2"/>
  <c r="F33" i="2"/>
  <c r="BC52" i="1" s="1"/>
  <c r="BG91" i="2"/>
  <c r="BF91" i="2"/>
  <c r="F31" i="2"/>
  <c r="BA52" i="1" s="1"/>
  <c r="T91" i="2"/>
  <c r="T90" i="2" s="1"/>
  <c r="R91" i="2"/>
  <c r="R90" i="2" s="1"/>
  <c r="P91" i="2"/>
  <c r="P90" i="2" s="1"/>
  <c r="BK91" i="2"/>
  <c r="BK90" i="2" s="1"/>
  <c r="J91" i="2"/>
  <c r="BE91" i="2"/>
  <c r="J84" i="2"/>
  <c r="F84" i="2"/>
  <c r="F82" i="2"/>
  <c r="E80" i="2"/>
  <c r="J51" i="2"/>
  <c r="F51" i="2"/>
  <c r="F49" i="2"/>
  <c r="E47" i="2"/>
  <c r="J18" i="2"/>
  <c r="E18" i="2"/>
  <c r="F52" i="2" s="1"/>
  <c r="F85" i="2"/>
  <c r="J17" i="2"/>
  <c r="J12" i="2"/>
  <c r="J49" i="2" s="1"/>
  <c r="J82" i="2"/>
  <c r="E7" i="2"/>
  <c r="E78" i="2" s="1"/>
  <c r="AS51" i="1"/>
  <c r="L47" i="1"/>
  <c r="AM46" i="1"/>
  <c r="L46" i="1"/>
  <c r="AM44" i="1"/>
  <c r="L44" i="1"/>
  <c r="L42" i="1"/>
  <c r="L41" i="1"/>
  <c r="J85" i="6" l="1"/>
  <c r="J58" i="6" s="1"/>
  <c r="BK84" i="6"/>
  <c r="J30" i="5"/>
  <c r="AV55" i="1" s="1"/>
  <c r="J88" i="6"/>
  <c r="J60" i="6" s="1"/>
  <c r="BK87" i="6"/>
  <c r="J87" i="6" s="1"/>
  <c r="J59" i="6" s="1"/>
  <c r="J90" i="2"/>
  <c r="J58" i="2" s="1"/>
  <c r="J183" i="2"/>
  <c r="J64" i="2" s="1"/>
  <c r="BK122" i="3"/>
  <c r="J122" i="3" s="1"/>
  <c r="J64" i="3" s="1"/>
  <c r="R141" i="2"/>
  <c r="BK170" i="2"/>
  <c r="J170" i="2" s="1"/>
  <c r="J61" i="2" s="1"/>
  <c r="R178" i="2"/>
  <c r="P183" i="2"/>
  <c r="T206" i="2"/>
  <c r="R214" i="2"/>
  <c r="R182" i="2" s="1"/>
  <c r="BK94" i="3"/>
  <c r="J94" i="3" s="1"/>
  <c r="J59" i="3" s="1"/>
  <c r="J30" i="3"/>
  <c r="AV53" i="1" s="1"/>
  <c r="R94" i="3"/>
  <c r="F32" i="4"/>
  <c r="BB54" i="1" s="1"/>
  <c r="T121" i="4"/>
  <c r="BK176" i="4"/>
  <c r="J176" i="4" s="1"/>
  <c r="J63" i="4" s="1"/>
  <c r="R192" i="4"/>
  <c r="BK247" i="4"/>
  <c r="J247" i="4" s="1"/>
  <c r="J67" i="4" s="1"/>
  <c r="T251" i="4"/>
  <c r="BK81" i="5"/>
  <c r="BK80" i="5" s="1"/>
  <c r="BK79" i="5" s="1"/>
  <c r="J79" i="5" s="1"/>
  <c r="J56" i="5" s="1"/>
  <c r="F33" i="5"/>
  <c r="BC55" i="1" s="1"/>
  <c r="F33" i="6"/>
  <c r="BC56" i="1" s="1"/>
  <c r="F30" i="7"/>
  <c r="AZ57" i="1" s="1"/>
  <c r="BK94" i="2"/>
  <c r="J94" i="2" s="1"/>
  <c r="J59" i="2" s="1"/>
  <c r="BK206" i="2"/>
  <c r="J206" i="2" s="1"/>
  <c r="J65" i="2" s="1"/>
  <c r="BK227" i="2"/>
  <c r="J227" i="2" s="1"/>
  <c r="J67" i="2" s="1"/>
  <c r="BK133" i="3"/>
  <c r="J133" i="3" s="1"/>
  <c r="J65" i="3" s="1"/>
  <c r="J82" i="4"/>
  <c r="F31" i="4"/>
  <c r="BA54" i="1" s="1"/>
  <c r="BK121" i="4"/>
  <c r="R148" i="4"/>
  <c r="BK233" i="4"/>
  <c r="J233" i="4" s="1"/>
  <c r="J65" i="4" s="1"/>
  <c r="R240" i="4"/>
  <c r="P247" i="4"/>
  <c r="BK251" i="4"/>
  <c r="J251" i="4" s="1"/>
  <c r="J68" i="4" s="1"/>
  <c r="J49" i="5"/>
  <c r="J77" i="6"/>
  <c r="J31" i="6"/>
  <c r="AW56" i="1" s="1"/>
  <c r="J30" i="8"/>
  <c r="AV58" i="1" s="1"/>
  <c r="AT58" i="1" s="1"/>
  <c r="E45" i="2"/>
  <c r="BK141" i="2"/>
  <c r="J141" i="2" s="1"/>
  <c r="J60" i="2" s="1"/>
  <c r="R170" i="2"/>
  <c r="R89" i="2" s="1"/>
  <c r="R88" i="2" s="1"/>
  <c r="BK178" i="2"/>
  <c r="J178" i="2" s="1"/>
  <c r="J62" i="2" s="1"/>
  <c r="BK214" i="2"/>
  <c r="J214" i="2" s="1"/>
  <c r="J66" i="2" s="1"/>
  <c r="J49" i="3"/>
  <c r="BK89" i="4"/>
  <c r="J89" i="4" s="1"/>
  <c r="J57" i="4" s="1"/>
  <c r="R176" i="4"/>
  <c r="BK192" i="4"/>
  <c r="J192" i="4" s="1"/>
  <c r="J64" i="4" s="1"/>
  <c r="R247" i="4"/>
  <c r="T148" i="6"/>
  <c r="BK210" i="6"/>
  <c r="J210" i="6" s="1"/>
  <c r="J63" i="6" s="1"/>
  <c r="R173" i="7"/>
  <c r="P178" i="7"/>
  <c r="R213" i="7"/>
  <c r="BK111" i="8"/>
  <c r="J111" i="8" s="1"/>
  <c r="J61" i="8" s="1"/>
  <c r="R111" i="8"/>
  <c r="P119" i="8"/>
  <c r="P140" i="8"/>
  <c r="R99" i="9"/>
  <c r="T125" i="9"/>
  <c r="T150" i="9"/>
  <c r="BK150" i="9"/>
  <c r="J150" i="9" s="1"/>
  <c r="J63" i="9" s="1"/>
  <c r="R150" i="9"/>
  <c r="E45" i="11"/>
  <c r="E73" i="11"/>
  <c r="F33" i="11"/>
  <c r="BC61" i="1" s="1"/>
  <c r="P88" i="11"/>
  <c r="P87" i="11" s="1"/>
  <c r="E80" i="12"/>
  <c r="E45" i="12"/>
  <c r="BK200" i="14"/>
  <c r="J200" i="14" s="1"/>
  <c r="J64" i="14" s="1"/>
  <c r="R200" i="14"/>
  <c r="BK152" i="6"/>
  <c r="J152" i="6" s="1"/>
  <c r="J62" i="6" s="1"/>
  <c r="J30" i="7"/>
  <c r="AV57" i="1" s="1"/>
  <c r="R178" i="7"/>
  <c r="R177" i="7" s="1"/>
  <c r="P213" i="7"/>
  <c r="BK90" i="8"/>
  <c r="R140" i="8"/>
  <c r="R128" i="8" s="1"/>
  <c r="BK172" i="8"/>
  <c r="J172" i="8" s="1"/>
  <c r="J67" i="8" s="1"/>
  <c r="R172" i="8"/>
  <c r="T181" i="8"/>
  <c r="P181" i="8"/>
  <c r="P91" i="9"/>
  <c r="P90" i="9" s="1"/>
  <c r="T260" i="9"/>
  <c r="R267" i="9"/>
  <c r="J30" i="11"/>
  <c r="AV61" i="1" s="1"/>
  <c r="P117" i="12"/>
  <c r="R194" i="12"/>
  <c r="T202" i="12"/>
  <c r="F30" i="14"/>
  <c r="AZ64" i="1" s="1"/>
  <c r="F33" i="16"/>
  <c r="BC66" i="1" s="1"/>
  <c r="F30" i="5"/>
  <c r="AZ55" i="1" s="1"/>
  <c r="R210" i="6"/>
  <c r="BK136" i="7"/>
  <c r="J136" i="7" s="1"/>
  <c r="J60" i="7" s="1"/>
  <c r="R136" i="7"/>
  <c r="R90" i="7" s="1"/>
  <c r="BK173" i="7"/>
  <c r="J173" i="7" s="1"/>
  <c r="J63" i="7" s="1"/>
  <c r="T173" i="7"/>
  <c r="T178" i="7"/>
  <c r="R204" i="7"/>
  <c r="E78" i="8"/>
  <c r="F34" i="8"/>
  <c r="BD58" i="1" s="1"/>
  <c r="J31" i="8"/>
  <c r="AW58" i="1" s="1"/>
  <c r="P111" i="8"/>
  <c r="BK119" i="8"/>
  <c r="J119" i="8" s="1"/>
  <c r="J62" i="8" s="1"/>
  <c r="R119" i="8"/>
  <c r="R91" i="9"/>
  <c r="R90" i="9" s="1"/>
  <c r="T253" i="9"/>
  <c r="BK271" i="9"/>
  <c r="J271" i="9" s="1"/>
  <c r="J69" i="9" s="1"/>
  <c r="F32" i="10"/>
  <c r="BB60" i="1" s="1"/>
  <c r="F34" i="10"/>
  <c r="BD60" i="1" s="1"/>
  <c r="BK117" i="12"/>
  <c r="J117" i="12" s="1"/>
  <c r="J59" i="12" s="1"/>
  <c r="T117" i="12"/>
  <c r="T91" i="12" s="1"/>
  <c r="T194" i="12"/>
  <c r="T226" i="12"/>
  <c r="F52" i="13"/>
  <c r="F85" i="13"/>
  <c r="T131" i="13"/>
  <c r="P99" i="14"/>
  <c r="P98" i="14" s="1"/>
  <c r="P89" i="14" s="1"/>
  <c r="AU64" i="1" s="1"/>
  <c r="J85" i="16"/>
  <c r="J58" i="16" s="1"/>
  <c r="BK84" i="16"/>
  <c r="J30" i="9"/>
  <c r="AV59" i="1" s="1"/>
  <c r="AT59" i="1" s="1"/>
  <c r="P91" i="12"/>
  <c r="E69" i="15"/>
  <c r="E45" i="15"/>
  <c r="J84" i="12"/>
  <c r="F87" i="12"/>
  <c r="R117" i="12"/>
  <c r="R207" i="12"/>
  <c r="T211" i="12"/>
  <c r="BK211" i="12"/>
  <c r="J211" i="12" s="1"/>
  <c r="J65" i="12" s="1"/>
  <c r="BK216" i="12"/>
  <c r="J216" i="12" s="1"/>
  <c r="J66" i="12" s="1"/>
  <c r="R216" i="12"/>
  <c r="T236" i="12"/>
  <c r="P90" i="13"/>
  <c r="BK111" i="13"/>
  <c r="J111" i="13" s="1"/>
  <c r="J61" i="13" s="1"/>
  <c r="T111" i="13"/>
  <c r="T141" i="13"/>
  <c r="BK182" i="13"/>
  <c r="J182" i="13" s="1"/>
  <c r="J67" i="13" s="1"/>
  <c r="R91" i="14"/>
  <c r="R90" i="14" s="1"/>
  <c r="BK228" i="14"/>
  <c r="J228" i="14" s="1"/>
  <c r="J65" i="14" s="1"/>
  <c r="P301" i="14"/>
  <c r="R329" i="14"/>
  <c r="BK160" i="16"/>
  <c r="J160" i="16" s="1"/>
  <c r="J62" i="16" s="1"/>
  <c r="T160" i="16"/>
  <c r="P160" i="16"/>
  <c r="T88" i="11"/>
  <c r="T87" i="11" s="1"/>
  <c r="F32" i="11"/>
  <c r="BB61" i="1" s="1"/>
  <c r="F31" i="11"/>
  <c r="BA61" i="1" s="1"/>
  <c r="R158" i="11"/>
  <c r="BK202" i="12"/>
  <c r="J202" i="12" s="1"/>
  <c r="J62" i="12" s="1"/>
  <c r="R202" i="12"/>
  <c r="P207" i="12"/>
  <c r="P211" i="12"/>
  <c r="BK226" i="12"/>
  <c r="J226" i="12" s="1"/>
  <c r="J67" i="12" s="1"/>
  <c r="R226" i="12"/>
  <c r="R90" i="13"/>
  <c r="P111" i="13"/>
  <c r="R121" i="13"/>
  <c r="P182" i="13"/>
  <c r="R189" i="13"/>
  <c r="J30" i="14"/>
  <c r="AV64" i="1" s="1"/>
  <c r="BK161" i="14"/>
  <c r="J161" i="14" s="1"/>
  <c r="J63" i="14" s="1"/>
  <c r="R161" i="14"/>
  <c r="BK301" i="14"/>
  <c r="J301" i="14" s="1"/>
  <c r="J66" i="14" s="1"/>
  <c r="R301" i="14"/>
  <c r="J77" i="11"/>
  <c r="T216" i="11"/>
  <c r="BK194" i="12"/>
  <c r="J194" i="12" s="1"/>
  <c r="J61" i="12" s="1"/>
  <c r="T245" i="12"/>
  <c r="BK245" i="12"/>
  <c r="J245" i="12" s="1"/>
  <c r="J69" i="12" s="1"/>
  <c r="T90" i="13"/>
  <c r="BK189" i="13"/>
  <c r="J189" i="13" s="1"/>
  <c r="J68" i="13" s="1"/>
  <c r="T134" i="14"/>
  <c r="BK137" i="14"/>
  <c r="J137" i="14" s="1"/>
  <c r="J62" i="14" s="1"/>
  <c r="R228" i="14"/>
  <c r="BK317" i="14"/>
  <c r="J317" i="14" s="1"/>
  <c r="J67" i="14" s="1"/>
  <c r="R317" i="14"/>
  <c r="BK81" i="15"/>
  <c r="F33" i="15"/>
  <c r="BC65" i="1" s="1"/>
  <c r="F31" i="16"/>
  <c r="BA66" i="1" s="1"/>
  <c r="R88" i="16"/>
  <c r="R87" i="16" s="1"/>
  <c r="R160" i="16"/>
  <c r="F34" i="15"/>
  <c r="BD65" i="1" s="1"/>
  <c r="P81" i="15"/>
  <c r="P80" i="15" s="1"/>
  <c r="P79" i="15" s="1"/>
  <c r="AU65" i="1" s="1"/>
  <c r="F32" i="15"/>
  <c r="BB65" i="1" s="1"/>
  <c r="R83" i="16"/>
  <c r="BK88" i="16"/>
  <c r="T156" i="16"/>
  <c r="R238" i="16"/>
  <c r="F30" i="3"/>
  <c r="AZ53" i="1" s="1"/>
  <c r="J27" i="5"/>
  <c r="J30" i="6"/>
  <c r="AV56" i="1" s="1"/>
  <c r="AT56" i="1" s="1"/>
  <c r="F30" i="6"/>
  <c r="AZ56" i="1" s="1"/>
  <c r="J30" i="10"/>
  <c r="AV60" i="1" s="1"/>
  <c r="F30" i="10"/>
  <c r="AZ60" i="1" s="1"/>
  <c r="J85" i="11"/>
  <c r="J58" i="11" s="1"/>
  <c r="BK84" i="11"/>
  <c r="T83" i="11"/>
  <c r="J84" i="16"/>
  <c r="J57" i="16" s="1"/>
  <c r="F30" i="4"/>
  <c r="AZ54" i="1" s="1"/>
  <c r="J30" i="4"/>
  <c r="AV54" i="1" s="1"/>
  <c r="AT54" i="1" s="1"/>
  <c r="T240" i="4"/>
  <c r="T152" i="6"/>
  <c r="BK99" i="9"/>
  <c r="T202" i="9"/>
  <c r="F32" i="2"/>
  <c r="BB52" i="1" s="1"/>
  <c r="T141" i="2"/>
  <c r="T214" i="2"/>
  <c r="T182" i="2" s="1"/>
  <c r="P111" i="3"/>
  <c r="T111" i="3"/>
  <c r="P98" i="4"/>
  <c r="T98" i="4"/>
  <c r="P121" i="4"/>
  <c r="P176" i="4"/>
  <c r="P251" i="4"/>
  <c r="J80" i="5"/>
  <c r="J57" i="5" s="1"/>
  <c r="P88" i="6"/>
  <c r="T88" i="6"/>
  <c r="T87" i="6" s="1"/>
  <c r="T83" i="6" s="1"/>
  <c r="P210" i="6"/>
  <c r="F33" i="8"/>
  <c r="BC58" i="1" s="1"/>
  <c r="R104" i="8"/>
  <c r="R89" i="8" s="1"/>
  <c r="F32" i="9"/>
  <c r="BB59" i="1" s="1"/>
  <c r="R125" i="9"/>
  <c r="R202" i="9"/>
  <c r="R81" i="10"/>
  <c r="R80" i="10" s="1"/>
  <c r="R79" i="10" s="1"/>
  <c r="J31" i="15"/>
  <c r="AW65" i="1" s="1"/>
  <c r="F31" i="15"/>
  <c r="BA65" i="1" s="1"/>
  <c r="R86" i="3"/>
  <c r="F31" i="5"/>
  <c r="BA55" i="1" s="1"/>
  <c r="J31" i="5"/>
  <c r="AW55" i="1" s="1"/>
  <c r="AT55" i="1" s="1"/>
  <c r="E45" i="10"/>
  <c r="E69" i="10"/>
  <c r="E78" i="13"/>
  <c r="E45" i="13"/>
  <c r="F31" i="13"/>
  <c r="BA63" i="1" s="1"/>
  <c r="J31" i="13"/>
  <c r="AW63" i="1" s="1"/>
  <c r="T94" i="2"/>
  <c r="T227" i="2"/>
  <c r="P86" i="3"/>
  <c r="P85" i="3" s="1"/>
  <c r="AU53" i="1" s="1"/>
  <c r="BK112" i="3"/>
  <c r="R112" i="3"/>
  <c r="R111" i="3" s="1"/>
  <c r="P148" i="4"/>
  <c r="P192" i="4"/>
  <c r="P233" i="4"/>
  <c r="P90" i="7"/>
  <c r="F85" i="8"/>
  <c r="F52" i="8"/>
  <c r="T90" i="8"/>
  <c r="T89" i="8" s="1"/>
  <c r="J90" i="13"/>
  <c r="J58" i="13" s="1"/>
  <c r="F34" i="2"/>
  <c r="BD52" i="1" s="1"/>
  <c r="P170" i="2"/>
  <c r="J30" i="2"/>
  <c r="AV52" i="1" s="1"/>
  <c r="AT52" i="1" s="1"/>
  <c r="F30" i="2"/>
  <c r="AZ52" i="1" s="1"/>
  <c r="P94" i="2"/>
  <c r="P89" i="2" s="1"/>
  <c r="T178" i="2"/>
  <c r="P206" i="2"/>
  <c r="P227" i="2"/>
  <c r="P182" i="2" s="1"/>
  <c r="F52" i="3"/>
  <c r="BK87" i="3"/>
  <c r="T86" i="3"/>
  <c r="F31" i="3"/>
  <c r="BA53" i="1" s="1"/>
  <c r="J31" i="3"/>
  <c r="AW53" i="1" s="1"/>
  <c r="AT53" i="1" s="1"/>
  <c r="F33" i="3"/>
  <c r="BC53" i="1" s="1"/>
  <c r="P90" i="4"/>
  <c r="P89" i="4" s="1"/>
  <c r="T90" i="4"/>
  <c r="T89" i="4" s="1"/>
  <c r="R97" i="4"/>
  <c r="R88" i="4" s="1"/>
  <c r="T148" i="4"/>
  <c r="T192" i="4"/>
  <c r="T233" i="4"/>
  <c r="P240" i="4"/>
  <c r="T247" i="4"/>
  <c r="E45" i="6"/>
  <c r="F32" i="6"/>
  <c r="BB56" i="1" s="1"/>
  <c r="F34" i="6"/>
  <c r="BD56" i="1" s="1"/>
  <c r="R87" i="6"/>
  <c r="R83" i="6" s="1"/>
  <c r="P148" i="6"/>
  <c r="P152" i="6"/>
  <c r="F52" i="7"/>
  <c r="BK90" i="7"/>
  <c r="T90" i="7"/>
  <c r="F31" i="7"/>
  <c r="BA57" i="1" s="1"/>
  <c r="J31" i="7"/>
  <c r="AW57" i="1" s="1"/>
  <c r="AT57" i="1" s="1"/>
  <c r="F33" i="7"/>
  <c r="BC57" i="1" s="1"/>
  <c r="BK196" i="7"/>
  <c r="T196" i="7"/>
  <c r="T177" i="7" s="1"/>
  <c r="P204" i="7"/>
  <c r="J82" i="8"/>
  <c r="J49" i="8"/>
  <c r="P90" i="8"/>
  <c r="P89" i="8" s="1"/>
  <c r="P88" i="8" s="1"/>
  <c r="AU58" i="1" s="1"/>
  <c r="T129" i="8"/>
  <c r="P129" i="8"/>
  <c r="P128" i="8" s="1"/>
  <c r="F30" i="9"/>
  <c r="AZ59" i="1" s="1"/>
  <c r="T99" i="9"/>
  <c r="F33" i="10"/>
  <c r="BC60" i="1" s="1"/>
  <c r="J30" i="12"/>
  <c r="AV62" i="1" s="1"/>
  <c r="AT62" i="1" s="1"/>
  <c r="F32" i="13"/>
  <c r="BB63" i="1" s="1"/>
  <c r="F30" i="8"/>
  <c r="AZ58" i="1" s="1"/>
  <c r="F31" i="8"/>
  <c r="BA58" i="1" s="1"/>
  <c r="P150" i="9"/>
  <c r="BK202" i="9"/>
  <c r="J202" i="9" s="1"/>
  <c r="J65" i="9" s="1"/>
  <c r="R253" i="9"/>
  <c r="T267" i="9"/>
  <c r="F52" i="11"/>
  <c r="F80" i="11"/>
  <c r="BK88" i="11"/>
  <c r="BK158" i="11"/>
  <c r="J158" i="11" s="1"/>
  <c r="J62" i="11" s="1"/>
  <c r="F33" i="12"/>
  <c r="BC62" i="1" s="1"/>
  <c r="P196" i="7"/>
  <c r="P177" i="7" s="1"/>
  <c r="T204" i="7"/>
  <c r="T213" i="7"/>
  <c r="BK232" i="7"/>
  <c r="J232" i="7" s="1"/>
  <c r="J69" i="7" s="1"/>
  <c r="E79" i="9"/>
  <c r="E45" i="9"/>
  <c r="F31" i="9"/>
  <c r="BA59" i="1" s="1"/>
  <c r="BK91" i="9"/>
  <c r="F33" i="9"/>
  <c r="BC59" i="1" s="1"/>
  <c r="P99" i="9"/>
  <c r="P122" i="9"/>
  <c r="BK125" i="9"/>
  <c r="J125" i="9" s="1"/>
  <c r="J62" i="9" s="1"/>
  <c r="P183" i="9"/>
  <c r="P260" i="9"/>
  <c r="BK81" i="10"/>
  <c r="J31" i="11"/>
  <c r="AW61" i="1" s="1"/>
  <c r="AT61" i="1" s="1"/>
  <c r="R88" i="11"/>
  <c r="R87" i="11" s="1"/>
  <c r="R83" i="11" s="1"/>
  <c r="BK216" i="11"/>
  <c r="J216" i="11" s="1"/>
  <c r="J63" i="11" s="1"/>
  <c r="R216" i="11"/>
  <c r="R236" i="12"/>
  <c r="R89" i="13"/>
  <c r="P253" i="9"/>
  <c r="BK260" i="9"/>
  <c r="J260" i="9" s="1"/>
  <c r="J67" i="9" s="1"/>
  <c r="P267" i="9"/>
  <c r="T271" i="9"/>
  <c r="P80" i="10"/>
  <c r="P79" i="10" s="1"/>
  <c r="AU60" i="1" s="1"/>
  <c r="F31" i="10"/>
  <c r="BA60" i="1" s="1"/>
  <c r="J31" i="10"/>
  <c r="AW60" i="1" s="1"/>
  <c r="F30" i="11"/>
  <c r="AZ61" i="1" s="1"/>
  <c r="P216" i="11"/>
  <c r="F30" i="12"/>
  <c r="AZ62" i="1" s="1"/>
  <c r="R91" i="12"/>
  <c r="J92" i="12"/>
  <c r="J58" i="12" s="1"/>
  <c r="F31" i="12"/>
  <c r="BA62" i="1" s="1"/>
  <c r="F34" i="12"/>
  <c r="BD62" i="1" s="1"/>
  <c r="R245" i="12"/>
  <c r="P131" i="13"/>
  <c r="P141" i="13"/>
  <c r="T189" i="13"/>
  <c r="F86" i="14"/>
  <c r="F52" i="14"/>
  <c r="P271" i="9"/>
  <c r="T81" i="10"/>
  <c r="T80" i="10" s="1"/>
  <c r="T79" i="10" s="1"/>
  <c r="T158" i="11"/>
  <c r="F32" i="12"/>
  <c r="BB62" i="1" s="1"/>
  <c r="T206" i="12"/>
  <c r="R206" i="12"/>
  <c r="P245" i="12"/>
  <c r="F34" i="13"/>
  <c r="BD63" i="1" s="1"/>
  <c r="R131" i="13"/>
  <c r="R141" i="13"/>
  <c r="F32" i="14"/>
  <c r="BB64" i="1" s="1"/>
  <c r="F76" i="15"/>
  <c r="F52" i="15"/>
  <c r="F34" i="11"/>
  <c r="BD61" i="1" s="1"/>
  <c r="P158" i="11"/>
  <c r="J82" i="13"/>
  <c r="F33" i="13"/>
  <c r="BC63" i="1" s="1"/>
  <c r="BK121" i="13"/>
  <c r="J121" i="13" s="1"/>
  <c r="J62" i="13" s="1"/>
  <c r="BK141" i="13"/>
  <c r="J141" i="13" s="1"/>
  <c r="J66" i="13" s="1"/>
  <c r="T329" i="14"/>
  <c r="F32" i="16"/>
  <c r="BB66" i="1" s="1"/>
  <c r="P88" i="16"/>
  <c r="P87" i="16" s="1"/>
  <c r="BK207" i="12"/>
  <c r="F30" i="13"/>
  <c r="AZ63" i="1" s="1"/>
  <c r="J30" i="13"/>
  <c r="AV63" i="1" s="1"/>
  <c r="AT63" i="1" s="1"/>
  <c r="T104" i="13"/>
  <c r="T89" i="13" s="1"/>
  <c r="T88" i="13" s="1"/>
  <c r="P121" i="13"/>
  <c r="BK131" i="13"/>
  <c r="J83" i="14"/>
  <c r="J49" i="14"/>
  <c r="T98" i="14"/>
  <c r="T89" i="14" s="1"/>
  <c r="F34" i="14"/>
  <c r="BD64" i="1" s="1"/>
  <c r="T81" i="15"/>
  <c r="T80" i="15" s="1"/>
  <c r="T79" i="15" s="1"/>
  <c r="J31" i="12"/>
  <c r="AW62" i="1" s="1"/>
  <c r="P189" i="13"/>
  <c r="BK99" i="14"/>
  <c r="R99" i="14"/>
  <c r="R98" i="14" s="1"/>
  <c r="R89" i="14" s="1"/>
  <c r="E45" i="16"/>
  <c r="E73" i="16"/>
  <c r="T182" i="13"/>
  <c r="T130" i="13" s="1"/>
  <c r="BK91" i="14"/>
  <c r="F31" i="14"/>
  <c r="BA64" i="1" s="1"/>
  <c r="J31" i="14"/>
  <c r="AW64" i="1" s="1"/>
  <c r="AT64" i="1" s="1"/>
  <c r="F33" i="14"/>
  <c r="BC64" i="1" s="1"/>
  <c r="J30" i="15"/>
  <c r="AV65" i="1" s="1"/>
  <c r="F30" i="15"/>
  <c r="AZ65" i="1" s="1"/>
  <c r="J30" i="16"/>
  <c r="AV66" i="1" s="1"/>
  <c r="AT66" i="1" s="1"/>
  <c r="F30" i="16"/>
  <c r="AZ66" i="1" s="1"/>
  <c r="P329" i="14"/>
  <c r="T238" i="16"/>
  <c r="P238" i="16"/>
  <c r="T88" i="16"/>
  <c r="T87" i="16" s="1"/>
  <c r="T83" i="16" s="1"/>
  <c r="P83" i="16" l="1"/>
  <c r="AU66" i="1" s="1"/>
  <c r="BA51" i="1"/>
  <c r="W27" i="1" s="1"/>
  <c r="AT60" i="1"/>
  <c r="J90" i="8"/>
  <c r="J58" i="8" s="1"/>
  <c r="BK89" i="8"/>
  <c r="P89" i="13"/>
  <c r="P83" i="11"/>
  <c r="AU61" i="1" s="1"/>
  <c r="P206" i="12"/>
  <c r="P90" i="12" s="1"/>
  <c r="AU62" i="1" s="1"/>
  <c r="BK91" i="12"/>
  <c r="T128" i="8"/>
  <c r="J81" i="5"/>
  <c r="J58" i="5" s="1"/>
  <c r="R98" i="9"/>
  <c r="R89" i="9" s="1"/>
  <c r="J88" i="16"/>
  <c r="J60" i="16" s="1"/>
  <c r="BK87" i="16"/>
  <c r="BK89" i="2"/>
  <c r="T88" i="8"/>
  <c r="BK80" i="15"/>
  <c r="J81" i="15"/>
  <c r="J58" i="15" s="1"/>
  <c r="J84" i="6"/>
  <c r="J57" i="6" s="1"/>
  <c r="BK83" i="6"/>
  <c r="J83" i="6" s="1"/>
  <c r="R88" i="8"/>
  <c r="BK128" i="8"/>
  <c r="J128" i="8" s="1"/>
  <c r="J64" i="8" s="1"/>
  <c r="BK97" i="4"/>
  <c r="J121" i="4"/>
  <c r="J61" i="4" s="1"/>
  <c r="BK182" i="2"/>
  <c r="J182" i="2" s="1"/>
  <c r="J63" i="2" s="1"/>
  <c r="AW51" i="1"/>
  <c r="AK27" i="1" s="1"/>
  <c r="P88" i="13"/>
  <c r="AU63" i="1" s="1"/>
  <c r="BK206" i="12"/>
  <c r="J206" i="12" s="1"/>
  <c r="J63" i="12" s="1"/>
  <c r="J207" i="12"/>
  <c r="J64" i="12" s="1"/>
  <c r="J90" i="7"/>
  <c r="J57" i="7" s="1"/>
  <c r="T88" i="4"/>
  <c r="BD51" i="1"/>
  <c r="W30" i="1" s="1"/>
  <c r="P89" i="7"/>
  <c r="AU57" i="1" s="1"/>
  <c r="R85" i="3"/>
  <c r="T97" i="4"/>
  <c r="J99" i="9"/>
  <c r="J60" i="9" s="1"/>
  <c r="BK98" i="9"/>
  <c r="J98" i="9" s="1"/>
  <c r="J59" i="9" s="1"/>
  <c r="BK98" i="14"/>
  <c r="J98" i="14" s="1"/>
  <c r="J59" i="14" s="1"/>
  <c r="J99" i="14"/>
  <c r="J60" i="14" s="1"/>
  <c r="P130" i="13"/>
  <c r="BK90" i="9"/>
  <c r="J91" i="9"/>
  <c r="J58" i="9" s="1"/>
  <c r="T98" i="9"/>
  <c r="T89" i="9" s="1"/>
  <c r="T85" i="3"/>
  <c r="AZ51" i="1"/>
  <c r="BK89" i="13"/>
  <c r="P97" i="4"/>
  <c r="P88" i="4" s="1"/>
  <c r="AU54" i="1" s="1"/>
  <c r="J84" i="11"/>
  <c r="J57" i="11" s="1"/>
  <c r="BK83" i="11"/>
  <c r="J83" i="11" s="1"/>
  <c r="R89" i="7"/>
  <c r="J91" i="12"/>
  <c r="J57" i="12" s="1"/>
  <c r="J81" i="10"/>
  <c r="J58" i="10" s="1"/>
  <c r="BK80" i="10"/>
  <c r="BC51" i="1"/>
  <c r="BK86" i="3"/>
  <c r="J87" i="3"/>
  <c r="J58" i="3" s="1"/>
  <c r="T89" i="2"/>
  <c r="T88" i="2" s="1"/>
  <c r="BB51" i="1"/>
  <c r="AT65" i="1"/>
  <c r="BK90" i="14"/>
  <c r="J91" i="14"/>
  <c r="J58" i="14" s="1"/>
  <c r="J131" i="13"/>
  <c r="J65" i="13" s="1"/>
  <c r="BK130" i="13"/>
  <c r="J130" i="13" s="1"/>
  <c r="J64" i="13" s="1"/>
  <c r="R130" i="13"/>
  <c r="R88" i="13" s="1"/>
  <c r="R90" i="12"/>
  <c r="P98" i="9"/>
  <c r="P89" i="9" s="1"/>
  <c r="AU59" i="1" s="1"/>
  <c r="J88" i="11"/>
  <c r="J60" i="11" s="1"/>
  <c r="BK87" i="11"/>
  <c r="J87" i="11" s="1"/>
  <c r="J59" i="11" s="1"/>
  <c r="BK177" i="7"/>
  <c r="J177" i="7" s="1"/>
  <c r="J64" i="7" s="1"/>
  <c r="J196" i="7"/>
  <c r="J66" i="7" s="1"/>
  <c r="T89" i="7"/>
  <c r="P88" i="2"/>
  <c r="AU52" i="1" s="1"/>
  <c r="BK111" i="3"/>
  <c r="J111" i="3" s="1"/>
  <c r="J62" i="3" s="1"/>
  <c r="J112" i="3"/>
  <c r="J63" i="3" s="1"/>
  <c r="T90" i="12"/>
  <c r="P87" i="6"/>
  <c r="P83" i="6" s="1"/>
  <c r="AU56" i="1" s="1"/>
  <c r="AG55" i="1"/>
  <c r="AN55" i="1" s="1"/>
  <c r="J36" i="5"/>
  <c r="BK88" i="8" l="1"/>
  <c r="J88" i="8" s="1"/>
  <c r="J89" i="8"/>
  <c r="J57" i="8" s="1"/>
  <c r="J80" i="15"/>
  <c r="J57" i="15" s="1"/>
  <c r="BK79" i="15"/>
  <c r="J79" i="15" s="1"/>
  <c r="J27" i="6"/>
  <c r="J56" i="6"/>
  <c r="J97" i="4"/>
  <c r="J59" i="4" s="1"/>
  <c r="BK88" i="4"/>
  <c r="J88" i="4" s="1"/>
  <c r="J89" i="2"/>
  <c r="J57" i="2" s="1"/>
  <c r="BK88" i="2"/>
  <c r="J88" i="2" s="1"/>
  <c r="J87" i="16"/>
  <c r="J59" i="16" s="1"/>
  <c r="BK83" i="16"/>
  <c r="J83" i="16" s="1"/>
  <c r="AV51" i="1"/>
  <c r="W26" i="1"/>
  <c r="J90" i="9"/>
  <c r="J57" i="9" s="1"/>
  <c r="BK89" i="9"/>
  <c r="J89" i="9" s="1"/>
  <c r="AX51" i="1"/>
  <c r="W28" i="1"/>
  <c r="BK89" i="7"/>
  <c r="J89" i="7" s="1"/>
  <c r="BK89" i="14"/>
  <c r="J89" i="14" s="1"/>
  <c r="J90" i="14"/>
  <c r="J57" i="14" s="1"/>
  <c r="J27" i="11"/>
  <c r="J56" i="11"/>
  <c r="BK85" i="3"/>
  <c r="J85" i="3" s="1"/>
  <c r="J86" i="3"/>
  <c r="J57" i="3" s="1"/>
  <c r="W29" i="1"/>
  <c r="AY51" i="1"/>
  <c r="BK90" i="12"/>
  <c r="J90" i="12" s="1"/>
  <c r="AU51" i="1"/>
  <c r="BK79" i="10"/>
  <c r="J79" i="10" s="1"/>
  <c r="J80" i="10"/>
  <c r="J57" i="10" s="1"/>
  <c r="BK88" i="13"/>
  <c r="J88" i="13" s="1"/>
  <c r="J89" i="13"/>
  <c r="J57" i="13" s="1"/>
  <c r="J56" i="2" l="1"/>
  <c r="J27" i="2"/>
  <c r="AG56" i="1"/>
  <c r="AN56" i="1" s="1"/>
  <c r="J36" i="6"/>
  <c r="J56" i="8"/>
  <c r="J27" i="8"/>
  <c r="J56" i="16"/>
  <c r="J27" i="16"/>
  <c r="J56" i="4"/>
  <c r="J27" i="4"/>
  <c r="J56" i="15"/>
  <c r="J27" i="15"/>
  <c r="J56" i="10"/>
  <c r="J27" i="10"/>
  <c r="J36" i="11"/>
  <c r="AG61" i="1"/>
  <c r="AN61" i="1" s="1"/>
  <c r="AT51" i="1"/>
  <c r="AK26" i="1"/>
  <c r="J27" i="13"/>
  <c r="J56" i="13"/>
  <c r="J56" i="12"/>
  <c r="J27" i="12"/>
  <c r="J56" i="3"/>
  <c r="J27" i="3"/>
  <c r="J56" i="14"/>
  <c r="J27" i="14"/>
  <c r="J27" i="9"/>
  <c r="J56" i="9"/>
  <c r="J56" i="7"/>
  <c r="J27" i="7"/>
  <c r="AG65" i="1" l="1"/>
  <c r="AN65" i="1" s="1"/>
  <c r="J36" i="15"/>
  <c r="AG66" i="1"/>
  <c r="AN66" i="1" s="1"/>
  <c r="J36" i="16"/>
  <c r="J36" i="4"/>
  <c r="AG54" i="1"/>
  <c r="AN54" i="1" s="1"/>
  <c r="AG58" i="1"/>
  <c r="AN58" i="1" s="1"/>
  <c r="J36" i="8"/>
  <c r="J36" i="2"/>
  <c r="AG52" i="1"/>
  <c r="AN52" i="1" s="1"/>
  <c r="AG53" i="1"/>
  <c r="J36" i="3"/>
  <c r="AG60" i="1"/>
  <c r="AN60" i="1" s="1"/>
  <c r="J36" i="10"/>
  <c r="AG59" i="1"/>
  <c r="AN59" i="1" s="1"/>
  <c r="J36" i="9"/>
  <c r="J36" i="13"/>
  <c r="AG63" i="1"/>
  <c r="AN63" i="1" s="1"/>
  <c r="AG57" i="1"/>
  <c r="AN57" i="1" s="1"/>
  <c r="J36" i="7"/>
  <c r="AG64" i="1"/>
  <c r="AN64" i="1" s="1"/>
  <c r="J36" i="14"/>
  <c r="AG62" i="1"/>
  <c r="AN62" i="1" s="1"/>
  <c r="J36" i="12"/>
  <c r="AN53" i="1" l="1"/>
  <c r="AG51" i="1"/>
  <c r="AK23" i="1" l="1"/>
  <c r="AK32" i="1" s="1"/>
  <c r="AN51" i="1"/>
</calcChain>
</file>

<file path=xl/sharedStrings.xml><?xml version="1.0" encoding="utf-8"?>
<sst xmlns="http://schemas.openxmlformats.org/spreadsheetml/2006/main" count="24285" uniqueCount="1978">
  <si>
    <t>Export VZ</t>
  </si>
  <si>
    <t>List obsahuje:</t>
  </si>
  <si>
    <t>1) Rekapitulace stavby</t>
  </si>
  <si>
    <t>2) Rekapitulace objektů stavby a soupisů prací</t>
  </si>
  <si>
    <t>3.0</t>
  </si>
  <si>
    <t>ZAMOK</t>
  </si>
  <si>
    <t>False</t>
  </si>
  <si>
    <t>{03a48901-5cd9-498a-8705-b79843c8f834}</t>
  </si>
  <si>
    <t>0,01</t>
  </si>
  <si>
    <t>21</t>
  </si>
  <si>
    <t>15</t>
  </si>
  <si>
    <t>REKAPITULACE STAVBY</t>
  </si>
  <si>
    <t>v ---  níže se nacházejí doplnkové a pomocné údaje k sestavám  --- v</t>
  </si>
  <si>
    <t>Návod na vyplnění</t>
  </si>
  <si>
    <t>0,001</t>
  </si>
  <si>
    <t>Kód:</t>
  </si>
  <si>
    <t>9701010000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</si>
  <si>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</si>
  <si>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</si>
  <si>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Brno, Šumavská - modernizace kotelen v kasárnách</t>
  </si>
  <si>
    <t>KSO:</t>
  </si>
  <si>
    <t/>
  </si>
  <si>
    <t>CC-CZ:</t>
  </si>
  <si>
    <t>Místo:</t>
  </si>
  <si>
    <t>Brno</t>
  </si>
  <si>
    <t>Datum:</t>
  </si>
  <si>
    <t>7. 2. 2018</t>
  </si>
  <si>
    <t>Zadavatel:</t>
  </si>
  <si>
    <t>IČ:</t>
  </si>
  <si>
    <t>Armádní Servisní, p. o.</t>
  </si>
  <si>
    <t>DIČ:</t>
  </si>
  <si>
    <t>Uchazeč:</t>
  </si>
  <si>
    <t>Vyplň údaj</t>
  </si>
  <si>
    <t>Projektant:</t>
  </si>
  <si>
    <t>Ing. Hynek Farka</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</si>
  <si>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</si>
  <si>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</si>
  <si>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</si>
  <si>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</si>
  <si>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</si>
  <si>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</si>
  <si>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</si>
  <si>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</si>
  <si>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</si>
  <si>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</si>
  <si>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</si>
  <si>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</si>
  <si>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</si>
  <si>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</si>
  <si>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</si>
  <si>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</si>
  <si>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</si>
  <si>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</si>
  <si>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</si>
  <si>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</si>
  <si>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</si>
  <si>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</si>
  <si>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</si>
  <si>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</si>
  <si>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</si>
  <si>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</si>
  <si>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</si>
  <si>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</si>
  <si>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</si>
  <si>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</si>
  <si>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</si>
  <si>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</si>
  <si>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</si>
  <si>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</si>
  <si>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</si>
  <si>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</si>
  <si>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</si>
  <si>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</si>
  <si>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</si>
  <si>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</si>
  <si>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</si>
  <si>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</si>
  <si>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1.1</t>
  </si>
  <si>
    <t>Budova 1 - Stavební část</t>
  </si>
  <si>
    <t>STA</t>
  </si>
  <si>
    <t>1</t>
  </si>
  <si>
    <t>{bda74e8e-7c28-454c-b3ca-bdba5ecb78c1}</t>
  </si>
  <si>
    <t>2</t>
  </si>
  <si>
    <t>SO 1.2</t>
  </si>
  <si>
    <t>Budova 1 - Zdravotně technické instalace</t>
  </si>
  <si>
    <t>{b2e7533b-e317-454b-ad60-4b88177f8d72}</t>
  </si>
  <si>
    <t>SO 1.3</t>
  </si>
  <si>
    <t>Budova 1 - Vytápění</t>
  </si>
  <si>
    <t>{ed4f23f4-2290-4159-89cb-2d8bc99afa13}</t>
  </si>
  <si>
    <t>SO 1.4</t>
  </si>
  <si>
    <t>Budova 1 - Vnitřní plynoinstalace</t>
  </si>
  <si>
    <t>{36d6559c-2193-4d89-ae9e-03539161143f}</t>
  </si>
  <si>
    <t>SO 1.5</t>
  </si>
  <si>
    <t>Budova 1 - Elektroinstalace a MaR</t>
  </si>
  <si>
    <t>{50292c9f-e96d-43c6-81b5-008040a1f31e}</t>
  </si>
  <si>
    <t>SO 2.1</t>
  </si>
  <si>
    <t>Budova 3 - stavební část</t>
  </si>
  <si>
    <t>{27b73b47-efbc-4ee0-b39f-26960beb62bb}</t>
  </si>
  <si>
    <t>SO 2.2</t>
  </si>
  <si>
    <t>Budova 3 - Zdravotně technické instalace</t>
  </si>
  <si>
    <t>{29a70d5e-e29b-45b0-833b-79aa76a6478e}</t>
  </si>
  <si>
    <t>SO 2.3</t>
  </si>
  <si>
    <t>Budova 3 - Vytápění</t>
  </si>
  <si>
    <t>{fdd51359-1fbb-4241-a8e9-eeef604c98fd}</t>
  </si>
  <si>
    <t>SO 2.4</t>
  </si>
  <si>
    <t>Budova 3 - Vnitřní plynoinstalace</t>
  </si>
  <si>
    <t>{6382f19f-3869-4d2b-b1a7-fe8884b7877b}</t>
  </si>
  <si>
    <t>SO 2.5</t>
  </si>
  <si>
    <t>Budova 3 - Elektroinstalace a MaR</t>
  </si>
  <si>
    <t>{8d6f779a-2223-4dce-be7f-51e2cd9230cb}</t>
  </si>
  <si>
    <t>SO 3.1</t>
  </si>
  <si>
    <t>Budova 5 - Stavební část</t>
  </si>
  <si>
    <t>{1fcc7c26-5f8d-49c2-8ea0-b43cb84e19c3}</t>
  </si>
  <si>
    <t>SO 3.2</t>
  </si>
  <si>
    <t>Budova 5 - Zdravotně technické instalace</t>
  </si>
  <si>
    <t>{4b89f09f-528a-49be-bbcf-fa3bc3bcc62e}</t>
  </si>
  <si>
    <t>SO 3.3</t>
  </si>
  <si>
    <t>Budova 5 - Vytápění</t>
  </si>
  <si>
    <t>{b6b6c0f0-c377-466b-9db8-3492ab5c82e5}</t>
  </si>
  <si>
    <t>SO 3.4</t>
  </si>
  <si>
    <t>Budova 5 - Vnitřní plynoistalace</t>
  </si>
  <si>
    <t>{558374fd-e28e-4e60-ae29-c9782db8228c}</t>
  </si>
  <si>
    <t>SO 3.5</t>
  </si>
  <si>
    <t>Budova 5 - Elektroinstalace a MaR</t>
  </si>
  <si>
    <t>{94b35d45-64d8-452e-891d-6dd765255a7d}</t>
  </si>
  <si>
    <t>1) Krycí list soupisu</t>
  </si>
  <si>
    <t>2) Rekapitulace</t>
  </si>
  <si>
    <t>3) Soupis prací</t>
  </si>
  <si>
    <t>Zpět na list:</t>
  </si>
  <si>
    <t>Rekapitulace stavby</t>
  </si>
  <si>
    <t>KRYCÍ LIST SOUPISU</t>
  </si>
  <si>
    <t>Objekt:</t>
  </si>
  <si>
    <t>SO 1.1 - Budova 1 - Stavební část</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</si>
  <si>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</si>
  <si>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</si>
  <si>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</si>
  <si>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</si>
  <si>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</si>
  <si>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</si>
  <si>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</si>
  <si>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</si>
  <si>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</si>
  <si>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</si>
  <si>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</si>
  <si>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</si>
  <si>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767 - Konstrukce zámečnické</t>
  </si>
  <si>
    <t xml:space="preserve">    777 - Podlahy lité</t>
  </si>
  <si>
    <t xml:space="preserve">    783 - Dokončovací práce - nátěry</t>
  </si>
  <si>
    <t xml:space="preserve">    784 - Dokončovací práce - malby a tapety</t>
  </si>
  <si>
    <t>HZS - Hodinové zúčtovací sazby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</si>
  <si>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</si>
  <si>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</si>
  <si>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</si>
  <si>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</si>
  <si>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</si>
  <si>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</si>
  <si>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</si>
  <si>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</si>
  <si>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</si>
  <si>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</si>
  <si>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</si>
  <si>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</si>
  <si>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</si>
  <si>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</si>
  <si>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</si>
  <si>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</si>
  <si>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</si>
  <si>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</si>
  <si>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</si>
  <si>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</si>
  <si>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340237212</t>
  </si>
  <si>
    <t>Zazdívka otvorů pl do 0,25 m2 v příčkách nebo stěnách z cihel tl přes 100 mm</t>
  </si>
  <si>
    <t>kus</t>
  </si>
  <si>
    <t>4</t>
  </si>
  <si>
    <t>VV</t>
  </si>
  <si>
    <t>"otvor 350x350" 1</t>
  </si>
  <si>
    <t>Součet</t>
  </si>
  <si>
    <t>6</t>
  </si>
  <si>
    <t>Úpravy povrchů, podlahy a osazování výplní</t>
  </si>
  <si>
    <t>611311133</t>
  </si>
  <si>
    <t>Potažení vnitřních kleneb nebo skořepin vápenným štukem tloušťky do 3 mm</t>
  </si>
  <si>
    <t>m2</t>
  </si>
  <si>
    <t xml:space="preserve">3,80*4,92*1,2   </t>
  </si>
  <si>
    <t>611325422</t>
  </si>
  <si>
    <t>Oprava vnitřní vápenocementové štukové omítky stropů v rozsahu plochy do 30%</t>
  </si>
  <si>
    <t>612325302</t>
  </si>
  <si>
    <t>Vápenocementová štuková omítka ostění nebo nadpraží</t>
  </si>
  <si>
    <t>8</t>
  </si>
  <si>
    <t>0,60*2*(0,95+0,55)</t>
  </si>
  <si>
    <t>0,50*0,50+0,20*0,20*2</t>
  </si>
  <si>
    <t>5</t>
  </si>
  <si>
    <t>612821012</t>
  </si>
  <si>
    <t>Vnitřní sanační štuková omítka pro vlhké a zasolené zdivo prováděná ručně</t>
  </si>
  <si>
    <t>10</t>
  </si>
  <si>
    <t>3,00*2*3,80</t>
  </si>
  <si>
    <t>2,85*2*4,92</t>
  </si>
  <si>
    <t>612821031</t>
  </si>
  <si>
    <t>Vnitřní vyrovnávací sanační omítka prováděná ručně</t>
  </si>
  <si>
    <t>12</t>
  </si>
  <si>
    <t>7</t>
  </si>
  <si>
    <t>622325209R</t>
  </si>
  <si>
    <t>Oprava vápenocement. omítky dvouvrstvé vnějších stěn nanášená ručně, vč. barvy, dle stávající</t>
  </si>
  <si>
    <t>14</t>
  </si>
  <si>
    <t>"oprava po dozdívkách a vybourání otvorů</t>
  </si>
  <si>
    <t>1,00*1,00*5</t>
  </si>
  <si>
    <t>631311121R</t>
  </si>
  <si>
    <t>Lokální oprava stávající podlahy</t>
  </si>
  <si>
    <t>16</t>
  </si>
  <si>
    <t>3,80*4,92+0,70*1,14+0,08*2*(1,30+0,88)*2</t>
  </si>
  <si>
    <t>9</t>
  </si>
  <si>
    <t>632451103</t>
  </si>
  <si>
    <t>Cementový samonivelační potěr ze suchých směsí tloušťky do 10 mm</t>
  </si>
  <si>
    <t>18</t>
  </si>
  <si>
    <t>P</t>
  </si>
  <si>
    <t>Poznámka k položce:
vč. penetrace</t>
  </si>
  <si>
    <t>633811111</t>
  </si>
  <si>
    <t>Broušení nerovností betonových podlah do 2 mm - stržení šlemu</t>
  </si>
  <si>
    <t>20</t>
  </si>
  <si>
    <t>11</t>
  </si>
  <si>
    <t>633811119</t>
  </si>
  <si>
    <t>Příplatek k broušení nerovností betonových podlah ZKD 1 mm úběru</t>
  </si>
  <si>
    <t>22</t>
  </si>
  <si>
    <t>20,192*4</t>
  </si>
  <si>
    <t>642945111</t>
  </si>
  <si>
    <t>Osazování protipožárních nebo protiplynových zárubní dveří jednokřídlových do 2,5 m2</t>
  </si>
  <si>
    <t>24</t>
  </si>
  <si>
    <t>"pro dveře D/01" 1</t>
  </si>
  <si>
    <t>13</t>
  </si>
  <si>
    <t>644941111</t>
  </si>
  <si>
    <t>Osazování ventilačních mřížek velikosti do 150 x 150 mm</t>
  </si>
  <si>
    <t>26</t>
  </si>
  <si>
    <t>""mřížka Z" /02</t>
  </si>
  <si>
    <t>M</t>
  </si>
  <si>
    <t>553414270</t>
  </si>
  <si>
    <t>mřížka větrací nerezová NVM 150 x 150 se síťovinou</t>
  </si>
  <si>
    <t>28</t>
  </si>
  <si>
    <t>644941112</t>
  </si>
  <si>
    <t>Osazování ventilačních mřížek velikosti do 300 x 300 mm</t>
  </si>
  <si>
    <t>30</t>
  </si>
  <si>
    <t>""mřížka Z" /03</t>
  </si>
  <si>
    <t>553414271R</t>
  </si>
  <si>
    <t>mřížka větrací nerezová NVM 300 x 300 se síťovinou</t>
  </si>
  <si>
    <t>32</t>
  </si>
  <si>
    <t>Ostatní konstrukce a práce, bourání</t>
  </si>
  <si>
    <t>17</t>
  </si>
  <si>
    <t>949101111</t>
  </si>
  <si>
    <t>Lešení pomocné pro objekty pozemních staveb s lešeňovou podlahou v do 1,9 m zatížení do 150 kg/m2</t>
  </si>
  <si>
    <t>34</t>
  </si>
  <si>
    <t>968072244</t>
  </si>
  <si>
    <t>Vybourání kovových rámů oken jednoduchých včetně křídel pl do 1 m2</t>
  </si>
  <si>
    <t>36</t>
  </si>
  <si>
    <t xml:space="preserve">0,55*0,55   </t>
  </si>
  <si>
    <t>19</t>
  </si>
  <si>
    <t>968072244R</t>
  </si>
  <si>
    <t>Vybourání kovových větracích mřížek pl do 1 m2</t>
  </si>
  <si>
    <t>38</t>
  </si>
  <si>
    <t xml:space="preserve">0,55*0,50*1   </t>
  </si>
  <si>
    <t>968072455</t>
  </si>
  <si>
    <t>Vybourání kovových dveřních zárubní pl do 2 m2</t>
  </si>
  <si>
    <t>40</t>
  </si>
  <si>
    <t xml:space="preserve">1,00*2,00   </t>
  </si>
  <si>
    <t>971033431</t>
  </si>
  <si>
    <t>Vybourání otvorů ve zdivu cihelném pl do 0,25 m2 na MVC nebo MV tl do 150 mm</t>
  </si>
  <si>
    <t>42</t>
  </si>
  <si>
    <t>"pro žaluzie</t>
  </si>
  <si>
    <t>971033521</t>
  </si>
  <si>
    <t>Vybourání otvorů ve zdivu cihelném pl do 1 m2 na MVC nebo MV tl do 100 mm</t>
  </si>
  <si>
    <t>44</t>
  </si>
  <si>
    <t>0,55*0,95</t>
  </si>
  <si>
    <t>23</t>
  </si>
  <si>
    <t>977151221</t>
  </si>
  <si>
    <t>Jádrové vrty dovrchní diamantovými korunkami do D 120 mm do stavebních materiálů</t>
  </si>
  <si>
    <t>m</t>
  </si>
  <si>
    <t>46</t>
  </si>
  <si>
    <t xml:space="preserve">0,15*2 </t>
  </si>
  <si>
    <t>985111111</t>
  </si>
  <si>
    <t>Otlučení omítek stěn</t>
  </si>
  <si>
    <t>48</t>
  </si>
  <si>
    <t>25</t>
  </si>
  <si>
    <t>985131311</t>
  </si>
  <si>
    <t>Ruční dočištění ploch stěn, rubu kleneb a podlah ocelových kartáči</t>
  </si>
  <si>
    <t>50</t>
  </si>
  <si>
    <t>985231111</t>
  </si>
  <si>
    <t>Spárování zdiva aktivovanou maltou spára hl do 40 mm dl do 6 m/m2</t>
  </si>
  <si>
    <t>52</t>
  </si>
  <si>
    <t>27</t>
  </si>
  <si>
    <t>989111111R</t>
  </si>
  <si>
    <t>D+M Piktogramy dle PBŘ</t>
  </si>
  <si>
    <t>soubor</t>
  </si>
  <si>
    <t>54</t>
  </si>
  <si>
    <t>989211111R</t>
  </si>
  <si>
    <t>Demontáž krycí mřížky podlahové vpusti</t>
  </si>
  <si>
    <t>56</t>
  </si>
  <si>
    <t>997</t>
  </si>
  <si>
    <t>Přesun sutě</t>
  </si>
  <si>
    <t>29</t>
  </si>
  <si>
    <t>997006512</t>
  </si>
  <si>
    <t>Vodorovné doprava suti s naložením a složením na skládku do 1 km</t>
  </si>
  <si>
    <t>t</t>
  </si>
  <si>
    <t>58</t>
  </si>
  <si>
    <t>997006519</t>
  </si>
  <si>
    <t>Příplatek k vodorovnému přemístění suti na skládku ZKD 1 km přes 1 km</t>
  </si>
  <si>
    <t>60</t>
  </si>
  <si>
    <t>3,578*19</t>
  </si>
  <si>
    <t>31</t>
  </si>
  <si>
    <t>997006551</t>
  </si>
  <si>
    <t>Hrubé urovnání suti na skládce bez zhutnění</t>
  </si>
  <si>
    <t>62</t>
  </si>
  <si>
    <t>997013111</t>
  </si>
  <si>
    <t>Vnitrostaveništní doprava suti a vybouraných hmot pro budovy v do 6 m s použitím mechanizace</t>
  </si>
  <si>
    <t>64</t>
  </si>
  <si>
    <t>33</t>
  </si>
  <si>
    <t>997013831</t>
  </si>
  <si>
    <t>Poplatek za uložení stavebního směsného odpadu na skládce (skládkovné)</t>
  </si>
  <si>
    <t>66</t>
  </si>
  <si>
    <t>998</t>
  </si>
  <si>
    <t>Přesun hmot</t>
  </si>
  <si>
    <t>998011001</t>
  </si>
  <si>
    <t>Přesun hmot pro budovy zděné v do 6 m</t>
  </si>
  <si>
    <t>68</t>
  </si>
  <si>
    <t>35</t>
  </si>
  <si>
    <t>998011018</t>
  </si>
  <si>
    <t>Příplatek k přesunu hmot pro budovy zděné za zvětšený přesun do 5000 m</t>
  </si>
  <si>
    <t>70</t>
  </si>
  <si>
    <t>998011019</t>
  </si>
  <si>
    <t>Příplatek k přesunu hmot pro budovy zděné za zvětšený přesun ZKD 5000 m</t>
  </si>
  <si>
    <t>72</t>
  </si>
  <si>
    <t>PSV</t>
  </si>
  <si>
    <t>Práce a dodávky PSV</t>
  </si>
  <si>
    <t>767</t>
  </si>
  <si>
    <t>Konstrukce zámečnické</t>
  </si>
  <si>
    <t>37</t>
  </si>
  <si>
    <t>767620125</t>
  </si>
  <si>
    <t>Montáž oken zdvojených otevíravých do zdiva plochy do 0,6 m2</t>
  </si>
  <si>
    <t>74</t>
  </si>
  <si>
    <t>""okno O" /01</t>
  </si>
  <si>
    <t>0,55*0,55</t>
  </si>
  <si>
    <t>553415220R</t>
  </si>
  <si>
    <t>okno z hliník. profilů 550x550 mm otevír. a sklopné, zasklené izolačním dvojsklem</t>
  </si>
  <si>
    <t>76</t>
  </si>
  <si>
    <t>39</t>
  </si>
  <si>
    <t>767649191</t>
  </si>
  <si>
    <t>Montáž dveří - samozavírače hydraulického</t>
  </si>
  <si>
    <t>78</t>
  </si>
  <si>
    <t>"pro požární dveře</t>
  </si>
  <si>
    <t>767995111R</t>
  </si>
  <si>
    <t>D+M Větrací mřížka 550x550 mm venkovní, žár.pozink, výplň tahokov</t>
  </si>
  <si>
    <t>80</t>
  </si>
  <si>
    <t>""dle výpisu prvků OZN O/02</t>
  </si>
  <si>
    <t>41</t>
  </si>
  <si>
    <t>767995112R</t>
  </si>
  <si>
    <t>D+M Krycí mřížka podlahové vpusti 150x150 mm nerezová</t>
  </si>
  <si>
    <t>82</t>
  </si>
  <si>
    <t>""dle výpisu prvků OZN Z/01</t>
  </si>
  <si>
    <t>767995113R</t>
  </si>
  <si>
    <t>D+M Dveře r.1000x2000 mm s pož.odoln. EW30-C DP1,ocelové, plné vč. zárubně</t>
  </si>
  <si>
    <t>84</t>
  </si>
  <si>
    <t>"dle výpisu OZN D/01, včetně kování, zámku, dveřní zarážky a samozavírače, Pravé</t>
  </si>
  <si>
    <t>43</t>
  </si>
  <si>
    <t>998767201</t>
  </si>
  <si>
    <t>Přesun hmot procentní pro zámečnické konstrukce v objektech v do 6 m</t>
  </si>
  <si>
    <t>%</t>
  </si>
  <si>
    <t>86</t>
  </si>
  <si>
    <t>777</t>
  </si>
  <si>
    <t>Podlahy lité</t>
  </si>
  <si>
    <t>777695111R</t>
  </si>
  <si>
    <t>Penetrační epoxidový nátěr podlahy na podklad znečištěný olejem</t>
  </si>
  <si>
    <t>88</t>
  </si>
  <si>
    <t xml:space="preserve">3,80*4,92+0,70*1,14+0,08*2*(1,30+0,88)*2   </t>
  </si>
  <si>
    <t>45</t>
  </si>
  <si>
    <t>777695112R</t>
  </si>
  <si>
    <t>Krycí epoxidový chemicky odolný nátěr podlahy</t>
  </si>
  <si>
    <t>90</t>
  </si>
  <si>
    <t>998777201</t>
  </si>
  <si>
    <t>Přesun hmot procentní pro podlahy lité v objektech v do 6 m</t>
  </si>
  <si>
    <t>92</t>
  </si>
  <si>
    <t>783</t>
  </si>
  <si>
    <t>Dokončovací práce - nátěry</t>
  </si>
  <si>
    <t>47</t>
  </si>
  <si>
    <t>783221130</t>
  </si>
  <si>
    <t>Nátěry syntetické KDK barva dražší základní antikorozní</t>
  </si>
  <si>
    <t>94</t>
  </si>
  <si>
    <t>783222100R</t>
  </si>
  <si>
    <t>Nátěry syntetické kovových doplňkových konstrukcí barva standardní</t>
  </si>
  <si>
    <t>96</t>
  </si>
  <si>
    <t>49</t>
  </si>
  <si>
    <t>783902811R</t>
  </si>
  <si>
    <t>Odstranění nátěru ze zámečnických konstrukcí obroušením</t>
  </si>
  <si>
    <t>98</t>
  </si>
  <si>
    <t>783903811</t>
  </si>
  <si>
    <t>Odmaštění nátěrů chemickými rozpouštědly</t>
  </si>
  <si>
    <t>100</t>
  </si>
  <si>
    <t>51</t>
  </si>
  <si>
    <t>783904811</t>
  </si>
  <si>
    <t>Odrezivění kovových konstrukcí</t>
  </si>
  <si>
    <t>102</t>
  </si>
  <si>
    <t>"sloupek</t>
  </si>
  <si>
    <t>0,545*2*3,00</t>
  </si>
  <si>
    <t>"stropní nosník</t>
  </si>
  <si>
    <t>5,00*0,545</t>
  </si>
  <si>
    <t>"ocelová kce pod stropem</t>
  </si>
  <si>
    <t>(0,574*1,80+0,429*1,50*2)*1,20</t>
  </si>
  <si>
    <t>784</t>
  </si>
  <si>
    <t>Dokončovací práce - malby a tapety</t>
  </si>
  <si>
    <t>784121001</t>
  </si>
  <si>
    <t>Oškrabání malby v mísnostech výšky do 3,80 m</t>
  </si>
  <si>
    <t>104</t>
  </si>
  <si>
    <t>"stropy</t>
  </si>
  <si>
    <t>3,80*4,92*1,2*0,70</t>
  </si>
  <si>
    <t>53</t>
  </si>
  <si>
    <t>784191007</t>
  </si>
  <si>
    <t>Čištění vnitřních ploch podlah po provedení malířských prací</t>
  </si>
  <si>
    <t>106</t>
  </si>
  <si>
    <t xml:space="preserve">3,80*4,95   </t>
  </si>
  <si>
    <t>784211001r</t>
  </si>
  <si>
    <t>Malba omyvatelná na omítku stěn, šedá</t>
  </si>
  <si>
    <t>108</t>
  </si>
  <si>
    <t>1,50*2*(4,92+3,80+0,70)</t>
  </si>
  <si>
    <t>55</t>
  </si>
  <si>
    <t>784221101</t>
  </si>
  <si>
    <t>Dvojnásobné bílé malby ze směsí za sucha dobře otěruvzdorných v místnostech do 3,80 m</t>
  </si>
  <si>
    <t>110</t>
  </si>
  <si>
    <t>"strop</t>
  </si>
  <si>
    <t>3,80*4,92*1,2</t>
  </si>
  <si>
    <t>"stěny</t>
  </si>
  <si>
    <t>(3,00-1,50)*2*3,80</t>
  </si>
  <si>
    <t>(2,85-1,50)*2*4,92</t>
  </si>
  <si>
    <t>0,70*(1,14+2*0,55)</t>
  </si>
  <si>
    <t>HZS</t>
  </si>
  <si>
    <t>Hodinové zúčtovací sazby</t>
  </si>
  <si>
    <t>HZS1291R</t>
  </si>
  <si>
    <t>Stavební přípomoce pro profese, komplet</t>
  </si>
  <si>
    <t>hod</t>
  </si>
  <si>
    <t>262144</t>
  </si>
  <si>
    <t>112</t>
  </si>
  <si>
    <t>SO 1.2 - Budova 1 - Zdravotně technické instalace</t>
  </si>
  <si>
    <t xml:space="preserve">    721 - Zdravotechnika - vnitřní kanalizace</t>
  </si>
  <si>
    <t xml:space="preserve">    722 - Zdravotechnika - vnitřní vodovod</t>
  </si>
  <si>
    <t xml:space="preserve">    724 - Zdravotechnika - strojní vybavení</t>
  </si>
  <si>
    <t>631311125</t>
  </si>
  <si>
    <t>Mazanina tl do 120 mm z betonu prostého tř. C 20/25</t>
  </si>
  <si>
    <t>m3</t>
  </si>
  <si>
    <t>2,00*0,30*0,15</t>
  </si>
  <si>
    <t>632451456</t>
  </si>
  <si>
    <t>Potěr pískocementový tl do 50 mm tř. C 25 běžný</t>
  </si>
  <si>
    <t>2,00*0,30</t>
  </si>
  <si>
    <t>965042221</t>
  </si>
  <si>
    <t>Bourání podkladů pod dlažby nebo mazanin betonových nebo z litého asfaltu tl přes 100 mm pl do 1 m2</t>
  </si>
  <si>
    <t>965043321</t>
  </si>
  <si>
    <t>Bourání podkladů pod dlažby betonových s potěrem nebo teracem tl do 100 mm pl do 1 m2</t>
  </si>
  <si>
    <t>2,00*0,30*0,05</t>
  </si>
  <si>
    <t>977312114</t>
  </si>
  <si>
    <t>Řezání stávajících betonových mazanin vyztužených hl do 200 mm</t>
  </si>
  <si>
    <t>997013211</t>
  </si>
  <si>
    <t>Vnitrostaveništní doprava suti a vybouraných hmot vodorovně do 50 m svisle ručně (nošením po schodech) pro budovy a haly výšky do 6 m</t>
  </si>
  <si>
    <t>997013501</t>
  </si>
  <si>
    <t>Odvoz suti a vybouraných hmot na skládku nebo meziskládku do 1 km se složením</t>
  </si>
  <si>
    <t>997013509</t>
  </si>
  <si>
    <t>Příplatek k odvozu suti a vybouraných hmot na skládku ZKD 1 km přes 1 km</t>
  </si>
  <si>
    <t>0,266*19</t>
  </si>
  <si>
    <t>997013831R</t>
  </si>
  <si>
    <t>998276101</t>
  </si>
  <si>
    <t>Přesun hmot pro trubní vedení z trub z plastických hmot otevřený výkop</t>
  </si>
  <si>
    <t>721</t>
  </si>
  <si>
    <t>Zdravotechnika - vnitřní kanalizace</t>
  </si>
  <si>
    <t>721174042R</t>
  </si>
  <si>
    <t>Potrubí kanalizační z PP připojovací systém HT DN 32</t>
  </si>
  <si>
    <t>721174043</t>
  </si>
  <si>
    <t>Potrubí kanalizační z PP připojovací systém HT DN 50</t>
  </si>
  <si>
    <t>721174097R</t>
  </si>
  <si>
    <t>Napojení do stávající ležaté kanalizace</t>
  </si>
  <si>
    <t>721174098R</t>
  </si>
  <si>
    <t>Připojení neutralizace kondenzátu</t>
  </si>
  <si>
    <t>721194104</t>
  </si>
  <si>
    <t>Vyvedení a upevnění odpadních výpustek DN 40, DN32</t>
  </si>
  <si>
    <t>1+3</t>
  </si>
  <si>
    <t>721290111</t>
  </si>
  <si>
    <t>Zkouška těsnosti potrubí kanalizace vodou do DN 125</t>
  </si>
  <si>
    <t>998721201</t>
  </si>
  <si>
    <t>Přesun hmot procentní pro vnitřní kanalizace v objektech v do 6 m</t>
  </si>
  <si>
    <t>722</t>
  </si>
  <si>
    <t>Zdravotechnika - vnitřní vodovod</t>
  </si>
  <si>
    <t>722130801</t>
  </si>
  <si>
    <t>Demontáž potrubí ocelové pozinkované závitové do DN 25</t>
  </si>
  <si>
    <t>722174022</t>
  </si>
  <si>
    <t>Potrubí vodovodní plastové PPR svar polyfuze PN 20 DN20</t>
  </si>
  <si>
    <t>722182021R</t>
  </si>
  <si>
    <t>Montáž izolačních skruží na potrubí přímé DN 25</t>
  </si>
  <si>
    <t>283771040</t>
  </si>
  <si>
    <t>izolace potrubí 22 x 13 mm</t>
  </si>
  <si>
    <t>722220111</t>
  </si>
  <si>
    <t>Nástěnka pro výtokový ventil G 1/2 s jedním závitem</t>
  </si>
  <si>
    <t>722240122</t>
  </si>
  <si>
    <t>Kohout kulový 3/4"</t>
  </si>
  <si>
    <t>722290226</t>
  </si>
  <si>
    <t>Zkouška těsnosti vodovodního potrubí závitového do DN 50</t>
  </si>
  <si>
    <t>722290234</t>
  </si>
  <si>
    <t>Proplach a dezinfekce vodovodního potrubí do DN 80</t>
  </si>
  <si>
    <t>722290235R</t>
  </si>
  <si>
    <t>Krácený rozbor dle vyhlášky 252/2004 Sb. (určený ke kolaudaci)</t>
  </si>
  <si>
    <t>998722201</t>
  </si>
  <si>
    <t>Přesun hmot procentní pro vnitřní vodovod v objektech v do 6 m</t>
  </si>
  <si>
    <t>724</t>
  </si>
  <si>
    <t>Zdravotechnika - strojní vybavení</t>
  </si>
  <si>
    <t>724242211R</t>
  </si>
  <si>
    <t>Filtr G 3/4" se zpětným proplachem před úpravnu vody</t>
  </si>
  <si>
    <t>998724201</t>
  </si>
  <si>
    <t>Přesun hmot procentní pro strojní vybavení v objektech v do 6 m</t>
  </si>
  <si>
    <t>SO 1.3 - Budova 1 - Vytápění</t>
  </si>
  <si>
    <t xml:space="preserve">    713 - Izolace tepelné</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</si>
  <si>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</si>
  <si>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</si>
  <si>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</si>
  <si>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</si>
  <si>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</si>
  <si>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2,62*19</t>
  </si>
  <si>
    <t>713</t>
  </si>
  <si>
    <t>Izolace tepelné</t>
  </si>
  <si>
    <t>713471211R</t>
  </si>
  <si>
    <t>Montáž tepelné izolace potrubí snímatelnými pouzdry</t>
  </si>
  <si>
    <t>28377650R</t>
  </si>
  <si>
    <t>Potrubní pouzdra s Al-polepem prům.22, tl.30</t>
  </si>
  <si>
    <t>Poznámka k položce:
vinutá izolační pouzdra z kamenné vlny, kašírovaná vyztuženou hliníkovou fólií se samolepícím přesahem.				, lambda40 = 0,036 W/mK				,</t>
  </si>
  <si>
    <t>28377651R</t>
  </si>
  <si>
    <t>Potrubní pouzdra s Al-polepem prům.35, tl.30</t>
  </si>
  <si>
    <t>28377652R</t>
  </si>
  <si>
    <t>Potrubní pouzdra s Al-polepem prům.48, tl.30</t>
  </si>
  <si>
    <t>28377653R</t>
  </si>
  <si>
    <t>Potrubní pouzdra s Al-polepem prům.60, tl.30</t>
  </si>
  <si>
    <t>28377654R</t>
  </si>
  <si>
    <t>Potrubní pouzdra s Al-polepem prům.76, tl.40</t>
  </si>
  <si>
    <t>28377661R</t>
  </si>
  <si>
    <t>Izolační pouzdro vyvažovacích armatur se závitovým připojením</t>
  </si>
  <si>
    <t>28377662R</t>
  </si>
  <si>
    <t>Izolační pouzdro kalníku</t>
  </si>
  <si>
    <t>28377663R</t>
  </si>
  <si>
    <t>Izolační pouzdro čerpadel DN25</t>
  </si>
  <si>
    <t>28377664R</t>
  </si>
  <si>
    <t>Izolační pouzdro anuloidu PUR 35mm, kašírovaná ALU folií</t>
  </si>
  <si>
    <t>28377665R</t>
  </si>
  <si>
    <t>Izolační pouzdro kombi rozdělovače/sběrače RS100 PUR 35mm, kašírovaná ALU folií</t>
  </si>
  <si>
    <t>998713201</t>
  </si>
  <si>
    <t>Přesun hmot procentní pro izolace tepelné v objektech v do 6 m</t>
  </si>
  <si>
    <t>731</t>
  </si>
  <si>
    <t>Ústřední vytápění - kotelny</t>
  </si>
  <si>
    <t>731200829</t>
  </si>
  <si>
    <t>Demontáž kotle ocelového na plynná nebo kapalná paliva výkon do 125 kW</t>
  </si>
  <si>
    <t>731249312R</t>
  </si>
  <si>
    <t>Montáž závěsných kotlů turbo bez TUV, odkouření stacionární kotel Al/Si výměník do 120kW</t>
  </si>
  <si>
    <t>484104040R</t>
  </si>
  <si>
    <t>Stacionární kond. kotel s Al/Si výměníkem v kaskádě</t>
  </si>
  <si>
    <t>Poznámka k položce:
- jm. výkon (40°/30°C) 114kW				, - monoblokový tepelný výměník ze slitiny A l/Si				, - nerezový hořák s předsměšováním a s kovovou vlákninou na povrchu				, - rozsah modulace výkonu od 18 do 100%				, - ventilátor s tlumeným nasáváním vzduchu				, - ovládací panel s elektronicky programovatelnou				, ekvitermní regulací podle venkovní teploty				, - 0-10V je součástí základní regulace				,</t>
  </si>
  <si>
    <t>731249331R</t>
  </si>
  <si>
    <t>M+D - Bus kabel RX12 (12m)</t>
  </si>
  <si>
    <t>Poznámka k položce:
Pro propojení 2 kotlů vybavených vhodným ovládacím panelem				,</t>
  </si>
  <si>
    <t>731249332R</t>
  </si>
  <si>
    <t>M+D - Neutralizační zařízení kondenzátu do 450kW</t>
  </si>
  <si>
    <t>Poznámka k položce:
vč. granulátu				, 				,</t>
  </si>
  <si>
    <t>731249333R</t>
  </si>
  <si>
    <t>M+D - Čidlo TV resp. čidlo kaskády</t>
  </si>
  <si>
    <t>731249334R</t>
  </si>
  <si>
    <t>M+D - Příslušenství kotle Oběhové čerpadlo s řízenými otáčkami ErP 65-90-115</t>
  </si>
  <si>
    <t>731249335R</t>
  </si>
  <si>
    <t>M+D - Modul pro externí hlášení poruchy/řízení ventilu</t>
  </si>
  <si>
    <t>Poznámka k položce:
Obsahuje jeden výstup s beznapěťovým kontaktem				, pro hlášení sumární poruchy kotle a druhý výstup pro řízení spalinové klapky. Montuje se do ovládacího panelu kotle.				,</t>
  </si>
  <si>
    <t>731249336R</t>
  </si>
  <si>
    <t>Montáž vzduchokapalinové cesty</t>
  </si>
  <si>
    <t>Poznámka k položce:
2x Hrdlo-hrdlo (pro sání); DN110				, 6x Koleno 87°; DN110				, 4x Trubka s hrdlem 1m; DN110				, 4x Trubka s hrdlem 2m; DN110				, 2x Ukončovací trubka bez hrdla (černá) 0,5m;				, DN110				, 2x Ochranný košíček (sání), černá plast; DN80-110				,</t>
  </si>
  <si>
    <t>48410411R</t>
  </si>
  <si>
    <t>Vzduchospalinová cesta -sání vzduchu</t>
  </si>
  <si>
    <t>48410412R</t>
  </si>
  <si>
    <t>Vzduchospalinová cesta -odvod spalin v kotelně</t>
  </si>
  <si>
    <t>Poznámka k položce:
2x Kotlová redukce DN110/160naDN100/150				, 2x T-kus pro přívod vzduchu; DN110/160				, 2x Trubka s hrdlem 1m; DN110				, 1x Kaskádový paket OFFSET pro 2 kotle bez ZK;				, DN160/110				, 1x Trubka s hrdlem 1m; DN160				, 1x Kotlová redukce - excentrická; DN160/200				,</t>
  </si>
  <si>
    <t>48410413R</t>
  </si>
  <si>
    <t>Vzduchospalinová cesta -komín</t>
  </si>
  <si>
    <t>Poznámka k položce:
1x Pateční koleno 87° s kotvením; DN200				, 10x Trubka s hrdlem 2m; DN200				, 1x Trubka s hrdlem 1m; DN200				, 1x Komínová plast. hlavice (komplet), černá;				, DN200				, 14x Distanční objímka universální 1 bal-6 ks				,</t>
  </si>
  <si>
    <t>731249337R</t>
  </si>
  <si>
    <t>Větrání kotelny - montáž potrubí a mřížek</t>
  </si>
  <si>
    <t>48455750R</t>
  </si>
  <si>
    <t>Větrání kotelny - krycí mřížka 250x250</t>
  </si>
  <si>
    <t>48455751R</t>
  </si>
  <si>
    <t>Větrání kotelny - plechové potrubí 300x300mm celková délka 4m vč. tří oblouků 90°</t>
  </si>
  <si>
    <t>731249338R</t>
  </si>
  <si>
    <t>Zařízení pro úpravu doplňované topné vody</t>
  </si>
  <si>
    <t>Poznámka k položce:
Demineralizační kolona s náplní 60 l mixbedu				, Ochranný předfiltr 100micronů				, Dávkovací elmag. čerpadlo s impuls. vodoměrem G3/4				, Tekutý inhibitor koroze (kanystr 20kg)				,</t>
  </si>
  <si>
    <t>998731201</t>
  </si>
  <si>
    <t>Přesun hmot procentní pro kotelny v objektech v do 6 m</t>
  </si>
  <si>
    <t>732</t>
  </si>
  <si>
    <t>Ústřední vytápění - strojovny</t>
  </si>
  <si>
    <t>732110811</t>
  </si>
  <si>
    <t>Demontáž rozdělovače nebo sběrače do DN 100</t>
  </si>
  <si>
    <t>Poznámka k položce:
vč. anuloidu</t>
  </si>
  <si>
    <t>732111128R</t>
  </si>
  <si>
    <t>Tělesa rozdělovačů a sběračů DN 100 dl 1,85m detail viz. samostatný výkres</t>
  </si>
  <si>
    <t>732111312</t>
  </si>
  <si>
    <t>Trubková hrdla rozdělovačů a sběračů bez přírub DN 20, DN 15</t>
  </si>
  <si>
    <t>732111318</t>
  </si>
  <si>
    <t>Trubková hrdla rozdělovačů a sběračů bez přírub DN 50</t>
  </si>
  <si>
    <t>732111322</t>
  </si>
  <si>
    <t>Trubková hrdla rozdělovačů a sběračů bez přírub DN 65</t>
  </si>
  <si>
    <t>732119191R</t>
  </si>
  <si>
    <t>Montáž rozdělovače RS-KOMBI</t>
  </si>
  <si>
    <t>732199100R</t>
  </si>
  <si>
    <t>Montáž orientačních štítků</t>
  </si>
  <si>
    <t>Poznámka k položce:
vč. dodávky</t>
  </si>
  <si>
    <t>732331625</t>
  </si>
  <si>
    <t>Nádoba tlaková expanzní s membránou závitové připojení PN 0,6 o objemu 400 litrů</t>
  </si>
  <si>
    <t>732349102R</t>
  </si>
  <si>
    <t>Montáž anuloidu II - průtok 8 m3/hod, DN150</t>
  </si>
  <si>
    <t>426105991R</t>
  </si>
  <si>
    <t>HVDT pro hydraulickou kaskádu DN 150, přípojky DN 76</t>
  </si>
  <si>
    <t>426105992R</t>
  </si>
  <si>
    <t>Nástěnná konzola pro RS kombi</t>
  </si>
  <si>
    <t>732420811</t>
  </si>
  <si>
    <t>Demontáž čerpadla oběhového spirálního DN 25</t>
  </si>
  <si>
    <t>732429111R</t>
  </si>
  <si>
    <t>Montáž čerpadel oběhových spirálních, DN 25</t>
  </si>
  <si>
    <t>"kotlová čerpadla nových kotlů:" 2</t>
  </si>
  <si>
    <t>"kotlové čerpadlo stávajícího kotle:" 1</t>
  </si>
  <si>
    <t>426105100R</t>
  </si>
  <si>
    <t>Oběhové čerpadlo závitové, DN25-60; 2,8m3/hod.; 20kPa</t>
  </si>
  <si>
    <t>426105101R</t>
  </si>
  <si>
    <t>Oběhové čerpadlo závitové, DN25-60; 3,9m3/hod.; 35kPa</t>
  </si>
  <si>
    <t>732429122R</t>
  </si>
  <si>
    <t>Odplyň. zařízení a doplňovací zařízení</t>
  </si>
  <si>
    <t>Poznámka k položce:
odplynění v podtlakovém prostoru pro uzavřené topné a chladicí soustavy, plněautomatické multifunkční zařízení s funkcí "auto start" a samočinným hydraulickým vyrovnáním pro odplyňování vody v soustavě a vody doplňované.				, Skládá se z uzavíratelné řídící jednotky pro montáž na stěnu, se značkou CE.				, Řídící jednotka kompletně smontovaná, elektrická část provedena podle předpisů VDE, připojovací kabel dlouhý 5m se zástrčkou, připojení na soustavu přes integrované uzávěry.				, K odplyňování dochází přímo ve vertikálně uspořádaném nerezovém odstředivém				, čerpadle. Je vybaveno podtlakovou nastřikovací dýzou, speciální armaturou pro odvod uvolněného plynu a čidlem pro kontrolu tlaku a hladiny. Celá jednotka je uložena ve speciálním, pro montáž na stěnu určeném a před znečištěním chránícím pouzdře. To je vyrobeno z expandovaného polypropylenu s odnímatelným krytem pro údržbu.				, Plněautomatické, volně programovatelné mikroprocesorové řízení nabízí sledování skutečné doby provozu, oddělených pamětí poruch a parametrů, zobrazování tlaku v soustavě a všech důležitých provozních a poruchových hlášení.				, Indikace LED diod informuje o druhu provozu (Ruční-Auto-Stop).				, Beznapěťový kontakt pro hlášení souhrnné poruchy je využitelný jako další možnost pro vyhodnocování.				, Je garantován správný způsob činnosti v samooptimalizovatelném provozu v trvalém, intervalovém nebo doplňovacím odplyňovacím cyklu.				, Kontrolované doplňování přes provozně spolehlivý trojcestný kulový kohout s motorovým pohonem. Ovládání je prováděno přes integrované vyhodnocování tlaku v soustavě nebo externím signálem 230 V (např. od expanzního automatu), s automatickým přerušením a hlášením poruchy při překročení nastaveného času doplňování nebo počtu cyklů doplňování.				, Doplňování je možné provádět také z otevřené (soustavy oddělující) nádoby.				, Typ                        :          30				, Dovol. provozní přetlak    :       8 bar				, Dovol. provozní teplota    :   &gt;0..70 °C 				, Dovol. teplota okolí       :&gt;0..35 °C				, Hlučnost                   :&lt; 55 dB(A)				, Napětí rozvodné sítě       :230 V/ 50 Hz				, Elektrický výkon           :     0,75 kW				, El. jmenovitý proud        :       5,0 A				, Šířka/ Výška /Hloubka (mm):  280/255/650				, Hmotnost (prázdná)         :     13,0 kg				, Připojení  Tlak. strana    :       G 1/2				,            Výstupní strana :       G 1/2				,            Doplňování      :       G 1/2				, St. vylouč. rozpušť. plynů : do 90 %				, Dílčí objem. tok soust. do :   0,05 m3/h				, Objem. tok doplňování do   :   0,05 m3/h				, Data uzavřené soust. zásobování teplem				, Objem soustavy             :    6000 litrů				, Poj. ventil zdroje PSV     :       4,0 bar				, Přetlak plynu exp. nádoby  :   1,8 bar				, příp. minimální provozní tlak				, Koneč.tlak expanz. zařízení:  3,5 bar				, Min tlak ve zdr. doplňov.  :     0,1 bar				,</t>
  </si>
  <si>
    <t>732429123R</t>
  </si>
  <si>
    <t>Příslušenství fillset FV-s vodoměrem</t>
  </si>
  <si>
    <t>Poznámka k položce:
kombinovaná armatura s úchytem pro montáž na stěnu, pro přímé propojení doplňovacího zařízení topné soustavy nebo soustavy chladicí vody se soustavou pitné vody.				, V detailu se skládá z:				, -armatury uzavírajících kulových kohoutů				, -oddělovače systémů podle DIN 1988  T4 (EA) popřípadě DIN EN 1717 (BA) s integrovaným filtrem				, -vodoměru				, -montážní konzoly pro horizontální montáž na stěnu				, "Typ		         :fillset"				, Dovol. provozní přetlak    :    10 bar				, Dovol. provozní teplota    :    60 °C				, Průtokový součinitel kvs   :   0,8 m3/h				, Množst. vody vers. kontakt :1 / 10 litrů				, Připoj. kabel: 2 x 0,14 mm2, 1,5m dlouhý				, Max. spínací výkon         :      4 W DC				, Hmotnost (prázdná)         :      1,7 kg				, "Vestavná délka      	       :    293 mm  "				, "Připojení             	Vstup:       G 1/2"				, "               		Výstup:     G 1/2"				,</t>
  </si>
  <si>
    <t>732429199R</t>
  </si>
  <si>
    <t>Uvedení do provozu podtlakového odplyňovacího zařízení s integrovaným dopouštěním</t>
  </si>
  <si>
    <t>998732201</t>
  </si>
  <si>
    <t>Přesun hmot procentní pro strojovny v objektech v do 6 m</t>
  </si>
  <si>
    <t>733</t>
  </si>
  <si>
    <t>Ústřední vytápění - rozvodné potrubí</t>
  </si>
  <si>
    <t>733110808</t>
  </si>
  <si>
    <t>Demontáž potrubí ocelového závitového do DN 50</t>
  </si>
  <si>
    <t>733110810</t>
  </si>
  <si>
    <t>Demontáž potrubí ocelového závitového do DN 80</t>
  </si>
  <si>
    <t>733111103</t>
  </si>
  <si>
    <t>Potrubí ocelové závitové bezešvé běžné nízkotlaké DN 15</t>
  </si>
  <si>
    <t>733111105</t>
  </si>
  <si>
    <t>Potrubí ocelové závitové bezešvé běžné nízkotlaké DN 25</t>
  </si>
  <si>
    <t>57</t>
  </si>
  <si>
    <t>733111107</t>
  </si>
  <si>
    <t>Potrubí ocelové závitové bezešvé běžné nízkotlaké DN 40</t>
  </si>
  <si>
    <t>114</t>
  </si>
  <si>
    <t>733111108</t>
  </si>
  <si>
    <t>Potrubí ocelové závitové bezešvé běžné nízkotlaké DN 50</t>
  </si>
  <si>
    <t>116</t>
  </si>
  <si>
    <t>59</t>
  </si>
  <si>
    <t>733113117</t>
  </si>
  <si>
    <t>Příplatek k porubí z trubek ocelových závitových za zhotovení závitové ocelové přípojky DN 40</t>
  </si>
  <si>
    <t>118</t>
  </si>
  <si>
    <t>"přípojky tělěs" 6</t>
  </si>
  <si>
    <t>733121122</t>
  </si>
  <si>
    <t>Potrubí ocelové hladké bezešvé běžné nízkotlaké D 76x3,2</t>
  </si>
  <si>
    <t>120</t>
  </si>
  <si>
    <t>61</t>
  </si>
  <si>
    <t>733121221R</t>
  </si>
  <si>
    <t>Flexi-hadice NEREZ, 200mm, 2x3/4"</t>
  </si>
  <si>
    <t>122</t>
  </si>
  <si>
    <t>733190107</t>
  </si>
  <si>
    <t>Zkouška těsnosti potrubí ocelové závitové do DN 40</t>
  </si>
  <si>
    <t>124</t>
  </si>
  <si>
    <t>63</t>
  </si>
  <si>
    <t>733190108</t>
  </si>
  <si>
    <t>Zkouška těsnosti potrubí ocelové závitové do DN 50</t>
  </si>
  <si>
    <t>126</t>
  </si>
  <si>
    <t>733190225</t>
  </si>
  <si>
    <t>Zkouška těsnosti potrubí ocelové hladké přes D 60,3x2,9 do D 89x5,0</t>
  </si>
  <si>
    <t>128</t>
  </si>
  <si>
    <t>65</t>
  </si>
  <si>
    <t>998733201</t>
  </si>
  <si>
    <t>Přesun hmot procentní pro rozvody potrubí v objektech v do 6 m</t>
  </si>
  <si>
    <t>130</t>
  </si>
  <si>
    <t>734</t>
  </si>
  <si>
    <t>Ústřední vytápění - armatury</t>
  </si>
  <si>
    <t>734100812</t>
  </si>
  <si>
    <t>Demontáž armatury přírubové se dvěma přírubami do DN 100</t>
  </si>
  <si>
    <t>132</t>
  </si>
  <si>
    <t>67</t>
  </si>
  <si>
    <t>734193215</t>
  </si>
  <si>
    <t>Klapka mezipřírubová uzavírací DN 65 PN 16 do 120°C disk nerezová ocel</t>
  </si>
  <si>
    <t>134</t>
  </si>
  <si>
    <t>734200823</t>
  </si>
  <si>
    <t>Demontáž armatury závitové se dvěma závity do G 6/4</t>
  </si>
  <si>
    <t>136</t>
  </si>
  <si>
    <t>69</t>
  </si>
  <si>
    <t>734220104R</t>
  </si>
  <si>
    <t>Regul. vyvažovací ventil DN40, s vypouštěním zavitové připojení,</t>
  </si>
  <si>
    <t>138</t>
  </si>
  <si>
    <t>Poznámka k položce:
Oblast použití: soustavy vytápění a chlazení.				, Funkce: Vyvažování, přednastavení s aretací, měření průtoku, tlaků a teploty, uzavírání, vypouštění				, Rozměry: DN 10-50				, Tlaková třída: PN 20				, Teploty: Max. pracovní teplota: 120 °C				, max. provozní teplota 120 °C.				, Min. pracovní teplota: –20 °C				, Materiál: Těleso ventilu: AMETAL®				, Těsnění sedla: Kuželka s EPDM O-kroužkem				, Těsnění vřetene: EPDM O-kroužek				, Hlavice: Polyamid a TPE				,</t>
  </si>
  <si>
    <t>734220105R</t>
  </si>
  <si>
    <t>Regul. vyvažovací ventil DN50, s vypouštěním zavitové připojení,</t>
  </si>
  <si>
    <t>140</t>
  </si>
  <si>
    <t>71</t>
  </si>
  <si>
    <t>734242413</t>
  </si>
  <si>
    <t>Ventil závitový zpětný přímý G 3/4 PN 16 do 110°C</t>
  </si>
  <si>
    <t>142</t>
  </si>
  <si>
    <t>Poznámka k položce:
2xvnitřní závit DN 20</t>
  </si>
  <si>
    <t>734242416</t>
  </si>
  <si>
    <t>Ventil závitový zpětný přímý G 6/4 PN 16 do 110°C</t>
  </si>
  <si>
    <t>144</t>
  </si>
  <si>
    <t>Poznámka k položce:
2xvnitřní závit DN 40</t>
  </si>
  <si>
    <t>73</t>
  </si>
  <si>
    <t>734242417</t>
  </si>
  <si>
    <t>Ventil závitový zpětný přímý G 2 PN 16 do 110°C</t>
  </si>
  <si>
    <t>146</t>
  </si>
  <si>
    <t>Poznámka k položce:
2xvnitřní závit DN 50</t>
  </si>
  <si>
    <t>734251212</t>
  </si>
  <si>
    <t>Ventil závitový pojistný rohový G 3/4-1 provozní tlak od 2,5 do 6 barů</t>
  </si>
  <si>
    <t>148</t>
  </si>
  <si>
    <t>75</t>
  </si>
  <si>
    <t>734291123</t>
  </si>
  <si>
    <t>Kohout plnící a vypouštěcí G 1/2 PN 10 do 110°C závitový</t>
  </si>
  <si>
    <t>150</t>
  </si>
  <si>
    <t>734291245R</t>
  </si>
  <si>
    <t>Filtr ball závitový přímý G 6/4 PN 16 do 130°C s vnitřními závity</t>
  </si>
  <si>
    <t>152</t>
  </si>
  <si>
    <t>77</t>
  </si>
  <si>
    <t>734291247R</t>
  </si>
  <si>
    <t>Filtr ball závitový přímý G 2 PN 16 do 130°C s vnitřními závity</t>
  </si>
  <si>
    <t>154</t>
  </si>
  <si>
    <t>734292713</t>
  </si>
  <si>
    <t>Kohout kulový přímý G 1/2 PN 42 do 185°C vnitřní závit</t>
  </si>
  <si>
    <t>156</t>
  </si>
  <si>
    <t>79</t>
  </si>
  <si>
    <t>734292714</t>
  </si>
  <si>
    <t>Kohout kulový přímý G 3/4 PN 42 do 185°C vnitřní závit</t>
  </si>
  <si>
    <t>158</t>
  </si>
  <si>
    <t>734292715</t>
  </si>
  <si>
    <t>Kohout kulový přímý G 1 PN 42 do 185°C vnitřní závit</t>
  </si>
  <si>
    <t>160</t>
  </si>
  <si>
    <t>81</t>
  </si>
  <si>
    <t>734292717</t>
  </si>
  <si>
    <t>Kohout kulový přímý G 1 1/2 PN 42 do 185°C vnitřní závit</t>
  </si>
  <si>
    <t>162</t>
  </si>
  <si>
    <t>734292718</t>
  </si>
  <si>
    <t>Kohout kulový přímý G 2 PN 42 do 185°C vnitřní závit</t>
  </si>
  <si>
    <t>164</t>
  </si>
  <si>
    <t>83</t>
  </si>
  <si>
    <t>734292723R</t>
  </si>
  <si>
    <t>Kulový kohout se zajištěním 1" pro připojení exp. nádoby</t>
  </si>
  <si>
    <t>166</t>
  </si>
  <si>
    <t>734295012R</t>
  </si>
  <si>
    <t>Třícestný směšovací ventil DN25, kvs 10</t>
  </si>
  <si>
    <t>168</t>
  </si>
  <si>
    <t>85</t>
  </si>
  <si>
    <t>734295013R</t>
  </si>
  <si>
    <t>Třícestný směšovací ventil DN32, kvs 16</t>
  </si>
  <si>
    <t>170</t>
  </si>
  <si>
    <t>734295014R</t>
  </si>
  <si>
    <t>Servo pro třícestný směšovací ventil řídící signál 0-10V; napájení 24V; 300Nm; 5,5mm</t>
  </si>
  <si>
    <t>172</t>
  </si>
  <si>
    <t>87</t>
  </si>
  <si>
    <t>734295015R</t>
  </si>
  <si>
    <t>Průmyslový separátor nečistot přírubový DN65</t>
  </si>
  <si>
    <t>174</t>
  </si>
  <si>
    <t>734295016R</t>
  </si>
  <si>
    <t>Magnetická vložka pro separátor nečistot</t>
  </si>
  <si>
    <t>176</t>
  </si>
  <si>
    <t>89</t>
  </si>
  <si>
    <t>734295017R</t>
  </si>
  <si>
    <t>Příslušenství pro měřiče tepla mosazná jímka 85mm</t>
  </si>
  <si>
    <t>178</t>
  </si>
  <si>
    <t>734295018R</t>
  </si>
  <si>
    <t>Příslušenství pro měřiče tepla M-Bus modul</t>
  </si>
  <si>
    <t>180</t>
  </si>
  <si>
    <t>91</t>
  </si>
  <si>
    <t>734295099R</t>
  </si>
  <si>
    <t>Hydraulické vyvážení soustavy (jednotkou je regulační uzel)</t>
  </si>
  <si>
    <t>182</t>
  </si>
  <si>
    <t>734419111</t>
  </si>
  <si>
    <t>Montáž teploměrů s ochranným pouzdrem nebo pevným stonkem a jímkou</t>
  </si>
  <si>
    <t>184</t>
  </si>
  <si>
    <t>93</t>
  </si>
  <si>
    <t>388327130R</t>
  </si>
  <si>
    <t>Teploměr dvoukovový DTR,pevný stonek 100 mm měřící rozsah 0-120°C</t>
  </si>
  <si>
    <t>186</t>
  </si>
  <si>
    <t>734419123R</t>
  </si>
  <si>
    <t>Montáž kompaktního měřiče tepla přírubového DN 40</t>
  </si>
  <si>
    <t>188</t>
  </si>
  <si>
    <t>95</t>
  </si>
  <si>
    <t>358289000R</t>
  </si>
  <si>
    <t>Měřič tepla ultrazvukový; DN40; 10m3/hod.</t>
  </si>
  <si>
    <t>190</t>
  </si>
  <si>
    <t>Poznámka k položce:
IVAR, ceníkový kód: TA6312005</t>
  </si>
  <si>
    <t>734421101R</t>
  </si>
  <si>
    <t>Tlakoměr deformační 0-6 MPa, D 100</t>
  </si>
  <si>
    <t>192</t>
  </si>
  <si>
    <t>97</t>
  </si>
  <si>
    <t>734494212</t>
  </si>
  <si>
    <t>Návarek s trubkovým závitem G 3/8</t>
  </si>
  <si>
    <t>194</t>
  </si>
  <si>
    <t>734494213</t>
  </si>
  <si>
    <t>Návarek s trubkovým závitem G 1/2</t>
  </si>
  <si>
    <t>196</t>
  </si>
  <si>
    <t>99</t>
  </si>
  <si>
    <t>998734201</t>
  </si>
  <si>
    <t>Přesun hmot procentní pro armatury v objektech v do 6 m</t>
  </si>
  <si>
    <t>198</t>
  </si>
  <si>
    <t>735</t>
  </si>
  <si>
    <t>Ústřední vytápění - otopná tělesa</t>
  </si>
  <si>
    <t>735191904</t>
  </si>
  <si>
    <t>Vyčištění otopných těles litinových proplachem vodou</t>
  </si>
  <si>
    <t>200</t>
  </si>
  <si>
    <t>"celkový objem/objem článku * plocha článku:" 3500/1,1*0,255</t>
  </si>
  <si>
    <t>101</t>
  </si>
  <si>
    <t>735191910</t>
  </si>
  <si>
    <t>Napuštění vody do otopných těles</t>
  </si>
  <si>
    <t>202</t>
  </si>
  <si>
    <t>735494811</t>
  </si>
  <si>
    <t>Vypuštění vody z otopných těles</t>
  </si>
  <si>
    <t>204</t>
  </si>
  <si>
    <t>115</t>
  </si>
  <si>
    <t>998735201</t>
  </si>
  <si>
    <t>Přesun hmot procentní pro otopná tělesa v objektech v do 6 m</t>
  </si>
  <si>
    <t>206</t>
  </si>
  <si>
    <t>103</t>
  </si>
  <si>
    <t>767995111</t>
  </si>
  <si>
    <t>Montáž atypických zámečnických konstrukcí hmotnosti do 5 kg</t>
  </si>
  <si>
    <t>kg</t>
  </si>
  <si>
    <t>208</t>
  </si>
  <si>
    <t>Poznámka k položce:
Drobný materiál, určený ke kotvení potrubí (dělené objímky, závitové tyče, hmoždiny, vruty...)				,</t>
  </si>
  <si>
    <t>767995112</t>
  </si>
  <si>
    <t>Montáž atypických zámečnických konstrukcí hmotnosti do 10 kg</t>
  </si>
  <si>
    <t>210</t>
  </si>
  <si>
    <t>105</t>
  </si>
  <si>
    <t>553429852R</t>
  </si>
  <si>
    <t>Doplnkove kce. slozene z ocel.mat.</t>
  </si>
  <si>
    <t>212</t>
  </si>
  <si>
    <t>214</t>
  </si>
  <si>
    <t>107</t>
  </si>
  <si>
    <t>783125530</t>
  </si>
  <si>
    <t>Nátěry syntetické OK lehkých "C" barva standardní dvojnásobné a 1x email</t>
  </si>
  <si>
    <t>216</t>
  </si>
  <si>
    <t>783425422</t>
  </si>
  <si>
    <t>Nátěry syntetické potrubí do DN 50 barva dražší matný povrch 1x antikorozní, 1x základní, 2x email</t>
  </si>
  <si>
    <t>218</t>
  </si>
  <si>
    <t>109</t>
  </si>
  <si>
    <t>783425522</t>
  </si>
  <si>
    <t>Nátěry syntetické potrubí do DN 100 barva dražší matný povrch 1x antikorozní, 1x základní, 2x email</t>
  </si>
  <si>
    <t>220</t>
  </si>
  <si>
    <t>HZS1301</t>
  </si>
  <si>
    <t>Hodinová zúčtovací sazba zedník</t>
  </si>
  <si>
    <t>222</t>
  </si>
  <si>
    <t>111</t>
  </si>
  <si>
    <t>HZS22121R</t>
  </si>
  <si>
    <t>Hodinová zúčtovací sazba oživení kotle</t>
  </si>
  <si>
    <t>224</t>
  </si>
  <si>
    <t>HZS22122R</t>
  </si>
  <si>
    <t>Hodinová zúčtovací sazba zprovoznění regulace</t>
  </si>
  <si>
    <t>226</t>
  </si>
  <si>
    <t>113</t>
  </si>
  <si>
    <t>HZS22123R</t>
  </si>
  <si>
    <t>Hodinová zúčtovací sazba demontáže zařízení kotelen</t>
  </si>
  <si>
    <t>228</t>
  </si>
  <si>
    <t>Poznámka k položce:
demontáž úpravny vody				, demontáž kouřovodu				, demontáž komínové vložky				,</t>
  </si>
  <si>
    <t>HZS4211R</t>
  </si>
  <si>
    <t>Hodinová zúčtovací sazba revize odkouření</t>
  </si>
  <si>
    <t>230</t>
  </si>
  <si>
    <t>SO 1.4 - Budova 1 - Vnitřní plynoinstalace</t>
  </si>
  <si>
    <t xml:space="preserve">    723 - Zdravotechnika - vnitřní plynovod</t>
  </si>
  <si>
    <t>723</t>
  </si>
  <si>
    <t>Zdravotechnika - vnitřní plynovod</t>
  </si>
  <si>
    <t>723111202</t>
  </si>
  <si>
    <t>Potrubí ocelové závitové černé bezešvé svařované běžné DN 15</t>
  </si>
  <si>
    <t>723111205</t>
  </si>
  <si>
    <t>Potrubí ocelové závitové černé bezešvé svařované běžné DN 32</t>
  </si>
  <si>
    <t>723190204</t>
  </si>
  <si>
    <t>Přípojka plynovodní ocelová závitová černá bezešvá spojovaná na závit běžná DN 25</t>
  </si>
  <si>
    <t>723190907</t>
  </si>
  <si>
    <t>Odvzdušnění nebo napuštění plynovodního potrubí</t>
  </si>
  <si>
    <t>723190909</t>
  </si>
  <si>
    <t>Zkouška těsnosti potrubí plynovodního</t>
  </si>
  <si>
    <t>723213204</t>
  </si>
  <si>
    <t>Kohout přírubový kulový uzavírací DN 80 PN 16 do 200°C těleso šedá litina</t>
  </si>
  <si>
    <t>723221302</t>
  </si>
  <si>
    <t>Ventil vzorkovací rohový G 1/2 PN 5 s vnějším závitem</t>
  </si>
  <si>
    <t>723231162</t>
  </si>
  <si>
    <t>Kohout kulový přímý G 1/2</t>
  </si>
  <si>
    <t>723231164</t>
  </si>
  <si>
    <t>Kohout kulový přímý G 1</t>
  </si>
  <si>
    <t>723231167</t>
  </si>
  <si>
    <t>Kohout kulový přímý G 2</t>
  </si>
  <si>
    <t>723231177R</t>
  </si>
  <si>
    <t>Kohout tlakoměrový M20x1,5</t>
  </si>
  <si>
    <t>723261914R</t>
  </si>
  <si>
    <t>Oprava - montáž plynoměru G10,G16</t>
  </si>
  <si>
    <t>388222750</t>
  </si>
  <si>
    <t>plynoměr membránový G16, PN 0,05 MPa, DN 40</t>
  </si>
  <si>
    <t>723494213R</t>
  </si>
  <si>
    <t>Návarek pro tlakoměr</t>
  </si>
  <si>
    <t>723494290R</t>
  </si>
  <si>
    <t>Manometr 312 spodní;0-4kPa;D100/M20x1,5</t>
  </si>
  <si>
    <t>723494291R</t>
  </si>
  <si>
    <t>Snímač nízkofrekvenční INZ 61</t>
  </si>
  <si>
    <t>723494292R</t>
  </si>
  <si>
    <t>Převodník AEW 310.2</t>
  </si>
  <si>
    <t>723494293R</t>
  </si>
  <si>
    <t>Elektromag.havarijní ventil DN 40 NTL bez odfuku 0,5BAR EVHNC</t>
  </si>
  <si>
    <t>723494991R</t>
  </si>
  <si>
    <t>Demontáž stávajícího HUP DN80</t>
  </si>
  <si>
    <t>723499991R</t>
  </si>
  <si>
    <t>Plechová skříň HUP DVÍŘKA 600x600mm</t>
  </si>
  <si>
    <t>998723201</t>
  </si>
  <si>
    <t>Přesun hmot procentní pro vnitřní plynovod v objektech v do 6 m</t>
  </si>
  <si>
    <t>783425512</t>
  </si>
  <si>
    <t>Nátěry syntetické potrubí do DN 100 barva dražší lesklý povrch 1x antikorozní, 1x základní, 2x email</t>
  </si>
  <si>
    <t>SO 1.5 - Budova 1 - Elektroinstalace a MaR</t>
  </si>
  <si>
    <t xml:space="preserve">    747 - Elektromontáže - kompletace rozvodů</t>
  </si>
  <si>
    <t>M - Práce a dodávky M</t>
  </si>
  <si>
    <t xml:space="preserve">    21-M - Elektromontáže</t>
  </si>
  <si>
    <t xml:space="preserve">    22-M - Montáže technologických zařízení pro dopravní stavby</t>
  </si>
  <si>
    <t>M36 - Montáže měřících a regulačních zařízení</t>
  </si>
  <si>
    <t>747</t>
  </si>
  <si>
    <t>Elektromontáže - kompletace rozvodů</t>
  </si>
  <si>
    <t>747531520R</t>
  </si>
  <si>
    <t>Elektroměr 3fázový ZE 310.DU-s komunikací M-Bus vč. dodávky</t>
  </si>
  <si>
    <t>Práce a dodávky M</t>
  </si>
  <si>
    <t>21-M</t>
  </si>
  <si>
    <t>Elektromontáže</t>
  </si>
  <si>
    <t>210010022</t>
  </si>
  <si>
    <t>Montáž trubek plastových tuhých D 23 mm uložených pevně</t>
  </si>
  <si>
    <t>345710930</t>
  </si>
  <si>
    <t>trubka elektroinstalační tuhá z PVC L 3 m 1525</t>
  </si>
  <si>
    <t>Poznámka k položce:
EAN 8595057619081</t>
  </si>
  <si>
    <t>210010026</t>
  </si>
  <si>
    <t>Montáž trubek plastových ohebných D 23 mm uložených pevně</t>
  </si>
  <si>
    <t>345710220</t>
  </si>
  <si>
    <t>trubka elektroinstalační ohebná</t>
  </si>
  <si>
    <t>Poznámka k položce:
EAN 8595057655874</t>
  </si>
  <si>
    <t>210010345R</t>
  </si>
  <si>
    <t>Krabice přístrojová 6480-10, včetně dodávky krabice 6480-10</t>
  </si>
  <si>
    <t>210010346</t>
  </si>
  <si>
    <t>Rozvodka krabicová z lis. izol. 6455-11 do 4 mm2, včetně dodávky krabice 6455-11</t>
  </si>
  <si>
    <t>210010355R</t>
  </si>
  <si>
    <t>Osazení hmoždinky do ostrých cihel/kamene, HM 8, včetně dodávky hmoždinky</t>
  </si>
  <si>
    <t>210020302R</t>
  </si>
  <si>
    <t>Montáž žlabů kovových typ Mars šířky do 100 mm bez víka</t>
  </si>
  <si>
    <t>Poznámka k položce:
včetně dodávky žlabu 62/50, Včetně kolen, T-kusů, prodlužovacích dílů, spojek apod.				,</t>
  </si>
  <si>
    <t>210020307</t>
  </si>
  <si>
    <t>Montáž žlabů kovových typ Mars šířky do 125 mm s víkem</t>
  </si>
  <si>
    <t>553474971R</t>
  </si>
  <si>
    <t>žlab kabelový neděrovaný NKZN 50X125 S</t>
  </si>
  <si>
    <t>Poznámka k položce:
Včetně kolen, T-kusů, prodlužovacích dílů, spojek apod.				,</t>
  </si>
  <si>
    <t>210100001</t>
  </si>
  <si>
    <t>Ukončení vodičů v rozváděči nebo na přístroji včetně zapojení průřezu žíly do 2,5 mm2</t>
  </si>
  <si>
    <t>210100301</t>
  </si>
  <si>
    <t>Příplatek k ukončení kabelů za ukončení a připojení stínění v plášti kabelu</t>
  </si>
  <si>
    <t>210190005</t>
  </si>
  <si>
    <t>Montáž rozvodnic běžných oceloplechových nebo plastových do 200 kg</t>
  </si>
  <si>
    <t>210201001R</t>
  </si>
  <si>
    <t>Montáž svítidlo nouzové orientační NOO 1/MM</t>
  </si>
  <si>
    <t>34828434R</t>
  </si>
  <si>
    <t>Svítidlo nouzové KOKR - 8W/L, 3 h, IP 42</t>
  </si>
  <si>
    <t>210201066</t>
  </si>
  <si>
    <t>Montáž svítidel zářivkových bytových 2x120cm</t>
  </si>
  <si>
    <t>348121100R</t>
  </si>
  <si>
    <t>LED zářivka 120cm 18 W bílá</t>
  </si>
  <si>
    <t>Poznámka k položce:
EAN 8592040015455, indukční předřadník</t>
  </si>
  <si>
    <t>210220022</t>
  </si>
  <si>
    <t>Montáž uzemňovacího vedení vodičů FeZn pomocí svorek v zemi drátem do 10 mm ve městské zástavbě</t>
  </si>
  <si>
    <t>354410730</t>
  </si>
  <si>
    <t>drát průměr 10 mm FeZn</t>
  </si>
  <si>
    <t>Poznámka k položce:
Hmotnost: 0,62 kg/m</t>
  </si>
  <si>
    <t>8,000/1,61</t>
  </si>
  <si>
    <t>210220302</t>
  </si>
  <si>
    <t>Montáž svorek hromosvodných typu ST, SJ, SK, SZ, SR 01, 02 se 3 a více šrouby</t>
  </si>
  <si>
    <t>4+2</t>
  </si>
  <si>
    <t>354419860</t>
  </si>
  <si>
    <t>svorka odbočovací a spojovací SR 2a pro pásek 30x4 mm    FeZn</t>
  </si>
  <si>
    <t>354419960</t>
  </si>
  <si>
    <t>svorka odbočovací a spojovací SR 3a pro spojování kruhových a páskových vodičů    FeZn</t>
  </si>
  <si>
    <t>210220321</t>
  </si>
  <si>
    <t>Montáž svorek hromosvodných na potrubí typ Bernard se zhotovením pásku</t>
  </si>
  <si>
    <t>354420430R</t>
  </si>
  <si>
    <t>Svorka na potrubí Bernard, včetně Cu pásku</t>
  </si>
  <si>
    <t>210220323R</t>
  </si>
  <si>
    <t>Ekvipotencilání svorkovnice EPS1, vč. dodávky</t>
  </si>
  <si>
    <t>210220399R</t>
  </si>
  <si>
    <t>Přirážka za podružný materiál M 21, M 22</t>
  </si>
  <si>
    <t>210800606</t>
  </si>
  <si>
    <t>Montáž měděných vodičů CYA 6 mm2 uložených v trubkách nebo lištách</t>
  </si>
  <si>
    <t>311971100</t>
  </si>
  <si>
    <t>tyč závitová pozinkovaná 4.6 M8 x 2000 mm</t>
  </si>
  <si>
    <t>341421570</t>
  </si>
  <si>
    <t>vodič silový s Cu jádrem CYA H07 V-K 6 mm2</t>
  </si>
  <si>
    <t>Poznámka k položce:
obsah kovu [kg/m], Cu =0,059, Al =0</t>
  </si>
  <si>
    <t>210810006</t>
  </si>
  <si>
    <t>Montáž měděných kabelů CYKY, CYKYD, CYKYDY, NYM, NYY, YSLY 750 V 3x2,5 mm2 uložených volně</t>
  </si>
  <si>
    <t>341110360</t>
  </si>
  <si>
    <t>kabel silový s Cu jádrem CYKY 3x2,5 mm2</t>
  </si>
  <si>
    <t>Poznámka k položce:
obsah kovu [kg/m], Cu =0,074, Al =0</t>
  </si>
  <si>
    <t>210810012</t>
  </si>
  <si>
    <t>Montáž měděných kabelů CYKY, CYKYD, CYKYDY, NYM, NYY, YSLY 750 V 4x6 mm2 uložených volně</t>
  </si>
  <si>
    <t>341110720</t>
  </si>
  <si>
    <t>kabel silový s Cu jádrem CYKY 4x6 mm2</t>
  </si>
  <si>
    <t>Poznámka k položce:
obsah kovu [kg/m], Cu =0,235, Al =0</t>
  </si>
  <si>
    <t>210810045</t>
  </si>
  <si>
    <t>Montáž měděných kabelů CYKY, CYKYD, CYKYDY, NYM, NYY, YSLY 750 V 3x1,5 mm2 uložených pevně</t>
  </si>
  <si>
    <t>341110300</t>
  </si>
  <si>
    <t>kabel silový s Cu jádrem CYKY 3x1,5 mm2</t>
  </si>
  <si>
    <t>Poznámka k položce:
obsah kovu [kg/m], Cu =0,044, Al =0</t>
  </si>
  <si>
    <t>210860201</t>
  </si>
  <si>
    <t>Montáž měděných kabelů speciálních JYTY s Al folií 2x1 mm uložených volně</t>
  </si>
  <si>
    <t>341215500</t>
  </si>
  <si>
    <t>kabel sdělovací JYTY Al laminovanou fólií 2x1 mm</t>
  </si>
  <si>
    <t>210860202</t>
  </si>
  <si>
    <t>Montáž měděných kabelů speciálních JYTY s Al folií 4x1 mm uložených volně</t>
  </si>
  <si>
    <t>341215560R</t>
  </si>
  <si>
    <t>kabel sdělovací JYTY Al laminovanou fólií 4x1 mm</t>
  </si>
  <si>
    <t>210860222R</t>
  </si>
  <si>
    <t>Montáž Instalační kabel sdělovací, stíněný J-Y(ST)Y 2x2x0,8 LG</t>
  </si>
  <si>
    <t>341215555r</t>
  </si>
  <si>
    <t>Instalační kabel sdělovací, stíněný J-Y(ST)Y 2x2x0,8 LG</t>
  </si>
  <si>
    <t>210860242</t>
  </si>
  <si>
    <t>Montáž měděných kabelů speciálních JQTQ 4x0,8 mm uložených volně</t>
  </si>
  <si>
    <t>341215820</t>
  </si>
  <si>
    <t>kabel sdělovací JQTQ 4x0,8 mm</t>
  </si>
  <si>
    <t>210860999R</t>
  </si>
  <si>
    <t>Přirážka za prořez kabelů</t>
  </si>
  <si>
    <t>221780001R</t>
  </si>
  <si>
    <t>Zapojení spotřebičů do 1 kW</t>
  </si>
  <si>
    <t>22-M</t>
  </si>
  <si>
    <t>Montáže technologických zařízení pro dopravní stavby</t>
  </si>
  <si>
    <t>220301022</t>
  </si>
  <si>
    <t>Montáž elektroinstalační lišta typu L</t>
  </si>
  <si>
    <t>345721251R</t>
  </si>
  <si>
    <t>Lišta vkládací z PVC délka 3 m  LV 40x40</t>
  </si>
  <si>
    <t>Poznámka k položce:
EAN 8595057605817</t>
  </si>
  <si>
    <t>M36</t>
  </si>
  <si>
    <t>Montáže měřících a regulačních zařízení</t>
  </si>
  <si>
    <t>211990001R</t>
  </si>
  <si>
    <t>Rozvaděčová skříň MaR, 800x1200x300(ŠxVxH)</t>
  </si>
  <si>
    <t>ks</t>
  </si>
  <si>
    <t>Poznámka k položce:
Rozvaděčová skříň, svorkovnice nahoře, krytí IP 44, rozměry 800x2000x400 (š x v x h),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 300VA, ss zdroj 5A/24VDC, servisní zásuvka 230V/10A, pomocná relé,  svorky, kabelové průchodky, , atd.   Kapsa na dokumentaci,   přístroje se zkratovou odolností 10kA, vývody kabelů nahoru, přívod kabelu zhora, atd.</t>
  </si>
  <si>
    <t>211990002R</t>
  </si>
  <si>
    <t>DDC rozšířitelný, bez Display, 8UI, 6DI, 6AO, 6DO</t>
  </si>
  <si>
    <t>Poznámka k položce:
Řídící systém programovatelný,  Realný čas, DIN 190 mm,24 VAC,17 I/O, Odnímatelný kryt, Přídavné I/O body, 3 binární výstupy triak, 4 konfig. výstupy, 2 analogové výstupy, 6 univerzálních vstupů, 2 binární vstupy,  Standardní BACnet protokol.,  vstupy a výstupy s možností rozšírení.</t>
  </si>
  <si>
    <t>211990003R</t>
  </si>
  <si>
    <t>Ovládací displej regulátorů AMR OP87</t>
  </si>
  <si>
    <t>Poznámka k položce:
Programovatelný terminál / řídicí systém llze díky výkonnému procesoru, dostatečné paměti (2 + 16 MB Flash, 4 MB RAM) a vynikajícímu 7" displeji s rozlišením 800 × 480 bodů uplatnit všude tam, kde jsou zvýšené nároky na komfort obsluhy a přitom lze využít všech možností programovatelného regulátoru.; Řídicí terminál se velmi snadno připojuje jako grafický terminál ke všem řídicím systémům  aniž by kladl zvýšené požadavky na přípravu komunikovaných dat. Pro systémy jiných výrobců lze využít standardních komunikačních protokolů Modbus RTU nebo Modbus TCP. Standardně je grafický terminál vybaven rozhraním Ethernet a dvěma linkami RS485. Mechanickým provedením je předurčen pro montáž do čelního panelu rozvaděče s krytím až IP65. Provozní teplota se pohybuje v rozšířeném rozsahu -20 až 70 °C.</t>
  </si>
  <si>
    <t>211990004R</t>
  </si>
  <si>
    <t>Rozšiřující modul univerzální , 8UI/8DO</t>
  </si>
  <si>
    <t>Poznámka k položce:
Rozšiřující modul univerzální - 8UI/8AO</t>
  </si>
  <si>
    <t>211990005R</t>
  </si>
  <si>
    <t>GPRS GSM modem</t>
  </si>
  <si>
    <t>Poznámka k položce:
GPRS GSM modem pro montáž na lištu simuluje chování standardních modemů tím, že integrovaný procesor provádí specifické GSM postupy. Díky konstrukci pro upevnění na DIN lištu je snadné jej integrovat do stávajících aplikací pro datové přenosy.  Dualband GSM 900/1800 MHz, GSM 900/1800, 950/1900 MHz Quadband MHz galv. odd.) ,  na DIN lištu 35 mm,RS232,</t>
  </si>
  <si>
    <t>211990006R</t>
  </si>
  <si>
    <t>LTE-USB modul</t>
  </si>
  <si>
    <t>211990007R</t>
  </si>
  <si>
    <t>Montáž komunikačního modulu GSM/GPRS/SMS</t>
  </si>
  <si>
    <t>Poznámka k položce:
Montáž včetně napojení kabelů.</t>
  </si>
  <si>
    <t>211990008R</t>
  </si>
  <si>
    <t>převodník M-Bus/RS485</t>
  </si>
  <si>
    <t>Soubor</t>
  </si>
  <si>
    <t>Poznámka k položce:
převodník M-Bus/RS485,max.počet měřičů 10 ks; typ RMB 3501</t>
  </si>
  <si>
    <t>211990009R</t>
  </si>
  <si>
    <t>Snímač teploty; 0-10V , Venkovní -40/50 °C</t>
  </si>
  <si>
    <t>Poznámka k položce:
Snímač teploty; 0-10V, Venkovní -40/50 °C  napájení 15Vdc nebo 24Vac/Vdc,  IP54- IEC 60529,</t>
  </si>
  <si>
    <t>211990010R</t>
  </si>
  <si>
    <t>Snímač teplot s hlavicí tř.B,G1/2", Pt 100 dl.160</t>
  </si>
  <si>
    <t>211990011R</t>
  </si>
  <si>
    <t>Jímka Je 160mm, závit G 1/2", nerez</t>
  </si>
  <si>
    <t>211990012R</t>
  </si>
  <si>
    <t>Snímač teploty do potrubí</t>
  </si>
  <si>
    <t>211990013R</t>
  </si>
  <si>
    <t>Prostorový termostat</t>
  </si>
  <si>
    <t>Poznámka k položce:
2-bodový teplotu omezující termostat s jednopólovým přepínacím kontaktem.Proudová zatí?itelnost kontakty 1-2: 10 (2.5) A, AC 250 V, 3 druhy montá?e: do jímky, jako přílo?né nebo na zeď -prostorový 15... 95 °C</t>
  </si>
  <si>
    <t>211990014R</t>
  </si>
  <si>
    <t>Termostat ponorný</t>
  </si>
  <si>
    <t>Poznámka k položce:
2-bodový teplotu omezující termostat s jednopólovým přepínacím kontaktem.Proudová zatížitelnost kontakty 1-2: 10 (2.5) A, AC 250 V, 3 druhy montáže: do jímky- oddávka nerez delka stonku 150mm, jako příloné nebo na zeď - prostorový 15... 95 °C</t>
  </si>
  <si>
    <t>211990015R</t>
  </si>
  <si>
    <t>Mtz termostatu 119 06</t>
  </si>
  <si>
    <t>211990016R</t>
  </si>
  <si>
    <t>Regulátor tlaku membránový 0,4 až 4,0 MPa A</t>
  </si>
  <si>
    <t>211990017R</t>
  </si>
  <si>
    <t>Snímač tlaku</t>
  </si>
  <si>
    <t>Poznámka k položce:
Elektronický tlakový převodník, lineárn na základě snímaného tlaku.   Celokovový tlakový systém,  více než 10 miliónů tlakových cyklů. Tlakové rozsahy (-1 až 8 bar),Výstupní signál 4 - 20 mA, 0.5 Vss až 4.5 Vss nebo 0 Vss to 10 Vss, Přetížení 2x limit horního rozsahu bez kalibračního posunu, Přesnost ± 0.25% FS BFSL,Média kompatibilní s nerezovou ocelí 17-4 PHTM00mm.</t>
  </si>
  <si>
    <t>211990018R</t>
  </si>
  <si>
    <t>Tlakoměrový ventil zkušební, včetně montáže</t>
  </si>
  <si>
    <t>Poznámka k položce:
Ventil  uzavíraci M25x1, PN25</t>
  </si>
  <si>
    <t>211990019R</t>
  </si>
  <si>
    <t>Montáž regulátoru tlaku RNP 1,6-6G,10G,16G</t>
  </si>
  <si>
    <t>211990020R</t>
  </si>
  <si>
    <t>Ústředna pro detektory v norm. provedení</t>
  </si>
  <si>
    <t>Poznámka k položce:
Univerzální ústředna pro 8 snímačů oxidu uhelnatého. Kromě napájení snímačů indikuje jejich stav a na překročení koncentračních limitů reaguje jedním až čtyřmi reléovými výstupy. Koncentrační limity jsou standardně nastavené při výrobě. Ústředna se montuje na lištu.</t>
  </si>
  <si>
    <t>211990021R</t>
  </si>
  <si>
    <t>Detektor CH4, do prostředí BNV</t>
  </si>
  <si>
    <t>Poznámka k položce:
Snímače koncentrace do prostředí BNV jsou osazeny elektrochemickými, příp. katalytickými nebo infračervenými senzory a poskytují standardní proudový signál 4-20 mA, který je přímo úměrný měřené koncentraci.  K jejich napájení a dalšímu zpracování výstupního signálu slouží ústředna.</t>
  </si>
  <si>
    <t>211990022R</t>
  </si>
  <si>
    <t>Detektor CO na stěnu 300 ppm-4</t>
  </si>
  <si>
    <t>Poznámka k položce:
Snímače koncentrace jsou osazeny elektrochemickými, příp. katalytickými nebo infračervenými senzory a poskytují standardní proudový signál 4-20 mA, který je přímo úměrný měřené koncentraci.</t>
  </si>
  <si>
    <t>211990023R</t>
  </si>
  <si>
    <t>Montáž detektoru</t>
  </si>
  <si>
    <t>211990024R</t>
  </si>
  <si>
    <t>Snímač hladini limitní</t>
  </si>
  <si>
    <t>Poznámka k položce:
Spínače  pro otevřené nebo uzavřené nádrže,  SPDT kontakty  Max. elektrické zatížení 1 A 230Vstř.   Max. teplota kapaliny 100 °C,IP 67,</t>
  </si>
  <si>
    <t>211990025R</t>
  </si>
  <si>
    <t>Mtz vysky hladiny</t>
  </si>
  <si>
    <t>211990026R</t>
  </si>
  <si>
    <t>Zapojení pohonu regulační nebo uzavírací klapky</t>
  </si>
  <si>
    <t>211990027R</t>
  </si>
  <si>
    <t>Uživatelské programové vybavení DDC</t>
  </si>
  <si>
    <t>DB</t>
  </si>
  <si>
    <t>Poznámka k položce:
Zpracování regulacních algoritmu dle uvedené technologie DPS, nastavení parameru, reglacních konstant regulátoru, naprogramování časovych programu,</t>
  </si>
  <si>
    <t>211990028R</t>
  </si>
  <si>
    <t>Uživatelské programové vybavení ovládacího panelu</t>
  </si>
  <si>
    <t>Poznámka k položce:
Zpracování  software pro vizualzační  ovládací panel,  dvě úrovně : ovládání uživatel, servisní úrověň</t>
  </si>
  <si>
    <t>211990029R</t>
  </si>
  <si>
    <t>Test 1:1</t>
  </si>
  <si>
    <t>Poznámka k položce:
Odzkoušení zapojení všech zapojených signálů, ověření a ozkoušení vazeb na ŘS, nastvení parametrů prvků, odzkoušení chodů a havarijních stavů,</t>
  </si>
  <si>
    <t>211990030R</t>
  </si>
  <si>
    <t>Zaregulování a odladění na parametry</t>
  </si>
  <si>
    <t>Poznámka k položce:
Zaregulování systému MaR při zkušebním provozu - úpravava parametrů pro řízení polních přístrojů dle skutečného provozu</t>
  </si>
  <si>
    <t>211990031R</t>
  </si>
  <si>
    <t>Uživatelská vizualizace na dispečerském pracovišti, část MaR (techologie)</t>
  </si>
  <si>
    <t>Poznámka k položce:
Vizualiazce na pracovní stanici  technologickych schémat definovaného zařízení, dinamizace technologickych schémat, nastavení paramerů, vyzkousení funkce pracovní stanice</t>
  </si>
  <si>
    <t>211990032R</t>
  </si>
  <si>
    <t>Kompletní napojení komunikačních rozhraní</t>
  </si>
  <si>
    <t>kpt</t>
  </si>
  <si>
    <t>Poznámka k položce:
Odzkoušení zapojení  komunikace s příslušnou OPS , nastavení včetně přizpůsobení požadovaným  úrovním uživatelského  přístupu</t>
  </si>
  <si>
    <t>211990033R</t>
  </si>
  <si>
    <t>Ovladač pro zasílání/příjem SMS zpráv (přes GSM modem M20, TC35, GS01 a jiné), pro sériovou linku a Ethernet</t>
  </si>
  <si>
    <t>005231040R</t>
  </si>
  <si>
    <t>Provozní řády</t>
  </si>
  <si>
    <t>Poznámka k položce:
Náklady zhotovitele na vypracování provozních řádů pro zkušební či trvalý provoz včetně nákladů na předání všech návodů k obsluze a údržbě pro technologická zařízení a včetně zaškolení obsluhy objednatele.				, 			,</t>
  </si>
  <si>
    <t>005231041R</t>
  </si>
  <si>
    <t>Předání a převzetí díla</t>
  </si>
  <si>
    <t>Poznámka k položce:
Náklady zhotovitele, které vzniknou v souvislosti s povinnostmi zhotovitele při předání a převzetí díla.				,</t>
  </si>
  <si>
    <t>005231042R</t>
  </si>
  <si>
    <t>Dokumentace skutečného provedení</t>
  </si>
  <si>
    <t>Poznámka k položce:
Náklady na vyhotovení dokumentace skutečného provedení stavby a její předání objednateli v požadované formě a požadovaném počtu.				,</t>
  </si>
  <si>
    <t>HZS3131R</t>
  </si>
  <si>
    <t>Hodinová zúčtovací sazba Koordinace postupu prací s ostatnimi profesemi</t>
  </si>
  <si>
    <t>HZS3132R</t>
  </si>
  <si>
    <t>Hodinová zúčtovací sazba demontáže stávajícho zařízení</t>
  </si>
  <si>
    <t>HZS3133R</t>
  </si>
  <si>
    <t>Hodinová zúčtovací sazba revize provoz.souboru a st.obj., revize</t>
  </si>
  <si>
    <t>HZS3134R</t>
  </si>
  <si>
    <t>Hodinová zúčtovací sazba predbezne obhlidky a revize</t>
  </si>
  <si>
    <t>HZS3135R</t>
  </si>
  <si>
    <t>Vypracování projektové výrobní dokumentace</t>
  </si>
  <si>
    <t>Poznámka k položce:
Náklady spojené s vypracováním výrobní projektové dokumentace, většinou v obsahu a rozsahu projektové dokumentace pro realizaci stavby, ale mohou zde být obsaženy i náklady na jiné stupně projektové dokumentace, pokud jsou součástí požadavků objednatele.				,</t>
  </si>
  <si>
    <t>SO 2.1 - Budova 3 - stavební část</t>
  </si>
  <si>
    <t xml:space="preserve">    8 - Trubní vedení</t>
  </si>
  <si>
    <t>5,00*4,80*1,20</t>
  </si>
  <si>
    <t>0,75*2*(0,90+0,60)*2+0,90*0,60</t>
  </si>
  <si>
    <t>2,80*2*(5,00+4,80)</t>
  </si>
  <si>
    <t>0,60*(2*2,10+1,17)</t>
  </si>
  <si>
    <t>4,80*5,00+0,60*1,20</t>
  </si>
  <si>
    <t>24,72*4</t>
  </si>
  <si>
    <t>Trubní vedení</t>
  </si>
  <si>
    <t>899101211</t>
  </si>
  <si>
    <t>Demontáž poklopů litinových nebo ocelových včetně rámů hmotnosti do 50 kg</t>
  </si>
  <si>
    <t>899311111</t>
  </si>
  <si>
    <t>Osazení poklopů s rámem hmotnosti do 50 kg</t>
  </si>
  <si>
    <t>""dle výpisu prvků OZN Z" /02</t>
  </si>
  <si>
    <t>552410100R</t>
  </si>
  <si>
    <t>poklop šachetní 600x400 mm, nerez plech slzičkový, pachotěsný, vč. osazov. profilů</t>
  </si>
  <si>
    <t>962032240</t>
  </si>
  <si>
    <t>Bourání zdiva z cihel pálených nebo vápenopískových na MC do 1m3</t>
  </si>
  <si>
    <t>"pilířky</t>
  </si>
  <si>
    <t>0,27*0,27*0,90</t>
  </si>
  <si>
    <t>0,30*0,15*0,90</t>
  </si>
  <si>
    <t>0,90*0,60*3</t>
  </si>
  <si>
    <t>989111112R</t>
  </si>
  <si>
    <t>Vyčištění a zprůchodnění stáv. kanalizační šachty</t>
  </si>
  <si>
    <t>4,183*19</t>
  </si>
  <si>
    <t>D+M Mřížka větrací venkovní 900x600 mm, rám pozink, výplň tahokov</t>
  </si>
  <si>
    <t>""dle výpisu prvků OZN O/01</t>
  </si>
  <si>
    <t>"dle výpisu OZN D/01, včetně kování, zámku, dveřní zarážky a samozavírače, levé</t>
  </si>
  <si>
    <t>5,00*4,80+0,60*1,20+0,05*2*(0,75+3,90)</t>
  </si>
  <si>
    <t>0,545*4,80</t>
  </si>
  <si>
    <t>5,00*4,80*1,20*0,70</t>
  </si>
  <si>
    <t>24,72</t>
  </si>
  <si>
    <t>1,50*2*(5,00+4,80+0,50)</t>
  </si>
  <si>
    <t>"odečet omyvatelného nátěru</t>
  </si>
  <si>
    <t>-1,50*2*(5,00+4,80+0,50)</t>
  </si>
  <si>
    <t>Stavební přípomoce pro profese</t>
  </si>
  <si>
    <t>HZS1292R</t>
  </si>
  <si>
    <t>Lokální drobné zednické práce</t>
  </si>
  <si>
    <t>SO 2.2 - Budova 3 - Zdravotně technické instalace</t>
  </si>
  <si>
    <t xml:space="preserve">    1 - Zemní práce</t>
  </si>
  <si>
    <t xml:space="preserve">    4 - Vodorovné konstrukce</t>
  </si>
  <si>
    <t xml:space="preserve">    725 - Zdravotechnika - zařizovací předměty</t>
  </si>
  <si>
    <t>Zemní práce</t>
  </si>
  <si>
    <t>139711101</t>
  </si>
  <si>
    <t>Vykopávky v uzavřených prostorách v hornině tř. 1 až 4</t>
  </si>
  <si>
    <t>1,00*0,60*0,60</t>
  </si>
  <si>
    <t>161101101</t>
  </si>
  <si>
    <t>Svislé přemístění výkopku z horniny tř. 1 až 4 hl výkopu do 2,5 m</t>
  </si>
  <si>
    <t>162201101</t>
  </si>
  <si>
    <t>Vodorovné přemístění do 20 m výkopku/sypaniny z horniny tř. 1 až 4</t>
  </si>
  <si>
    <t>175101201</t>
  </si>
  <si>
    <t>Obsypání objektu nad přilehlým původním terénem sypaninou bez prohození, uloženou do 3 m</t>
  </si>
  <si>
    <t>1,00*0,60*0,30</t>
  </si>
  <si>
    <t>175101209</t>
  </si>
  <si>
    <t>Příplatek k obsypání objektu za ruční prohození sypaniny, uložené do 3 m</t>
  </si>
  <si>
    <t>Vodorovné konstrukce</t>
  </si>
  <si>
    <t>451573111</t>
  </si>
  <si>
    <t>Lože pod potrubí otevřený výkop ze štěrkopísku</t>
  </si>
  <si>
    <t>1,00*0,60*0,10</t>
  </si>
  <si>
    <t>1,00*0,60</t>
  </si>
  <si>
    <t>1,00*0,60*0,15</t>
  </si>
  <si>
    <t>0,415*19</t>
  </si>
  <si>
    <t>721174025R</t>
  </si>
  <si>
    <t>Potrubí HT odpadní svislé D 110 x 2,7 mm větrání čerpacího boxu</t>
  </si>
  <si>
    <t>1+4</t>
  </si>
  <si>
    <t>721273151R</t>
  </si>
  <si>
    <t>Hlavice ventilační přivětrávací</t>
  </si>
  <si>
    <t>722174006R</t>
  </si>
  <si>
    <t>Potrubí vodovodní plastové PPR svar polyfuze PN 16 D 50 x 6,9 mm</t>
  </si>
  <si>
    <t>Poznámka k položce:
, vč.zed.výpom. VÝTLAK PRO ČERPADLO</t>
  </si>
  <si>
    <t>722174023</t>
  </si>
  <si>
    <t>Potrubí vodovodní plastové PPR svar polyfuze PN 20 D 25 x 4,2 mm</t>
  </si>
  <si>
    <t>722174024</t>
  </si>
  <si>
    <t>Potrubí vodovodní plastové PPR svar polyfuze PN 20 D 32 x5,4 mm</t>
  </si>
  <si>
    <t>722182022R</t>
  </si>
  <si>
    <t>Montáž izolačních skruží na potrubí přímé DN 40</t>
  </si>
  <si>
    <t>722182023R</t>
  </si>
  <si>
    <t>Montáž izolačních skruží na potrubí přímé DN 80</t>
  </si>
  <si>
    <t>283770460</t>
  </si>
  <si>
    <t>izolace potrubí 22 x 25 mm</t>
  </si>
  <si>
    <t>283770480</t>
  </si>
  <si>
    <t>izolace potrubí 25 x 20 mm</t>
  </si>
  <si>
    <t>283770550</t>
  </si>
  <si>
    <t>izolace potrubí Mirelon Pro 35 x 20 mm</t>
  </si>
  <si>
    <t>722224115</t>
  </si>
  <si>
    <t>Kohout plnicí nebo vypouštěcí G 1/2 PN 10 s jedním závitem</t>
  </si>
  <si>
    <t>722231072</t>
  </si>
  <si>
    <t>Klapka zpětná G 1/2"</t>
  </si>
  <si>
    <t>722231073</t>
  </si>
  <si>
    <t>Ventil zpětný G 3/4"</t>
  </si>
  <si>
    <t>722231202</t>
  </si>
  <si>
    <t>Ventil redukční G 3/4 PN 6 do 25°C s 2x vnitřním závitem bez manometru</t>
  </si>
  <si>
    <t>722231252</t>
  </si>
  <si>
    <t>Ventil pojistný mosazný G 3/4 PN 6 do 100°C k bojleru s vnitřním x vnějším závitem</t>
  </si>
  <si>
    <t>722232123R</t>
  </si>
  <si>
    <t>průtočná armatura 3/4</t>
  </si>
  <si>
    <t>722234263R</t>
  </si>
  <si>
    <t>KK 1/2" s filtrem před čerpadlo</t>
  </si>
  <si>
    <t>722234264R</t>
  </si>
  <si>
    <t>KK 3/4" s filtrem pro TUV</t>
  </si>
  <si>
    <t>722234299R</t>
  </si>
  <si>
    <t>M-Bus modul pro vodoměry</t>
  </si>
  <si>
    <t>722240121</t>
  </si>
  <si>
    <t>Kohout kulový 1/2"</t>
  </si>
  <si>
    <t>722240124</t>
  </si>
  <si>
    <t>Kohout kulový 5/4"</t>
  </si>
  <si>
    <t>722262221R</t>
  </si>
  <si>
    <t>Vodoměr na stud. vodu D110 mm PRO TUV Q=1,5m3/h</t>
  </si>
  <si>
    <t>722262299R</t>
  </si>
  <si>
    <t>osazení podpůrných konzol pro vodoměr.sestavu do zdi - ocel D+M včetně zednických prací</t>
  </si>
  <si>
    <t>724149101</t>
  </si>
  <si>
    <t>Montáž čerpadla vodovodního ponorného o výkonu do 56 litrů bez potrubí a příslušenství</t>
  </si>
  <si>
    <t>426231000R</t>
  </si>
  <si>
    <t>cirkulační čerpadlo Q=0,25m3/h  , H=1,0m, 230V</t>
  </si>
  <si>
    <t>Poznámka k položce:
UNIQUA AQUA T 60-56 M2007 SUMOTO 25m</t>
  </si>
  <si>
    <t>426231001R</t>
  </si>
  <si>
    <t>Čerpací box do podlahy s vpustí bez fekálií pro kondenzát z kotlů Q=0,1 l/s, h=2m</t>
  </si>
  <si>
    <t>724231127R</t>
  </si>
  <si>
    <t>Manometr D160</t>
  </si>
  <si>
    <t>725</t>
  </si>
  <si>
    <t>Zdravotechnika - zařizovací předměty</t>
  </si>
  <si>
    <t>725532101R</t>
  </si>
  <si>
    <t>tlaková nádoba DD8/10</t>
  </si>
  <si>
    <t>725532102R</t>
  </si>
  <si>
    <t>držák na stěnu -exp.n.</t>
  </si>
  <si>
    <t>998725201</t>
  </si>
  <si>
    <t>Přesun hmot procentní pro zařizovací předměty v objektech v do 6 m</t>
  </si>
  <si>
    <t>SO 2.3 - Budova 3 - Vytápění</t>
  </si>
  <si>
    <t>3,61*19</t>
  </si>
  <si>
    <t>28377651R1</t>
  </si>
  <si>
    <t>Potrubní pouzdra s Al-polepem prům.42, tl.30</t>
  </si>
  <si>
    <t>724311814</t>
  </si>
  <si>
    <t>Demontáž nádrží tlakových přes 300 do 750 litrů</t>
  </si>
  <si>
    <t>724311815R</t>
  </si>
  <si>
    <t>Demontáž zásobníků plyn.ohřívačů 500 l</t>
  </si>
  <si>
    <t>484104041R</t>
  </si>
  <si>
    <t>Poznámka k položce:
- jm. výkon (40°/30°C) 65kW				, - monoblokový tepelný výměník ze slitiny A l/Si				, - nerezový hořák s předsměšováním a s kovovou vlákninou na povrchu				, - rozsah modulace výkonu od 18 do 100%				, - ventilátor s tlumeným nasáváním vzduchu				, - ovládací panel s elektronicky programovatelnou				, ekvitermní regulací podle venkovní teploty				, - 0-10V je součástí základní regulace				,</t>
  </si>
  <si>
    <t>Poznámka k položce:
3x Kotlová redukce DN110/160naDN100/150				, 3x Nasávací koš DN110/160				, 3x Trubka s hrdlem 1m; DN110				, 1x Kaskádový paket OFFSET pro 2 kotle bez ZK;				, DN160/110				, 1x Kaskádový paket OFFSET pro další kotel bez ZK;				, DN160/110				, 3x Zpětná klapka; DN110				, 1x Trubka s hrdlem 1m; DN160				, 1x Revizní T-kus; DN160				,</t>
  </si>
  <si>
    <t>Poznámka k položce:
1x Atyp Koleno 87°pro vložkování s podstavcem, DN 160 s napojením 1 m				, 3x Trubka s hrdlem 2m; DN160				, 1x Ukončovací trubka bez hrdla (černá) 0,5m;				, DN160				, 1x Protidešťová manžeta (plast, černá); DN160				, 10x Distanční objímka universální 1 bal-6 ks				,</t>
  </si>
  <si>
    <t>48455752R</t>
  </si>
  <si>
    <t>Větrání kotelny - plechové potrubí 300x300mm celková délka 5m vč. tří oblouků 90°</t>
  </si>
  <si>
    <t>732111129R</t>
  </si>
  <si>
    <t>Tělesa rozdělovačů a sběračů DN 100 dl 1,95m detail viz. samostatný výkres</t>
  </si>
  <si>
    <t>732111316</t>
  </si>
  <si>
    <t>Trubková hrdla rozdělovačů a sběračů bez přírub DN 40</t>
  </si>
  <si>
    <t>732219301</t>
  </si>
  <si>
    <t>Montáž ohříváku vody stojatého kombinovaného do 200 litrů</t>
  </si>
  <si>
    <t>484371130R</t>
  </si>
  <si>
    <t>Zásobníkový ohřívač teplé vody, objem 130 l nerezový, dvouplášťový</t>
  </si>
  <si>
    <t>Poznámka k položce:
plocha 1,03m2				, max. výkon 23kW				, špičkový průtok 236 l/10' (40°C)				, 2100 l/hod (topná voda)				,</t>
  </si>
  <si>
    <t>484371131R</t>
  </si>
  <si>
    <t>El. topná tyč 3kW do nerez-bojleru</t>
  </si>
  <si>
    <t>732219302R</t>
  </si>
  <si>
    <t>Připojovací sada teplé vody k nerez-bojleru</t>
  </si>
  <si>
    <t>732331626R</t>
  </si>
  <si>
    <t>Montáž nádoby expanzní tlakové 500 l stávající nádoba</t>
  </si>
  <si>
    <t>426105102R</t>
  </si>
  <si>
    <t>Oběhové čerpadlo závitové, DN25-80; 2,15m3/hod.; 35kPa</t>
  </si>
  <si>
    <t>733111106</t>
  </si>
  <si>
    <t>Potrubí ocelové závitové bezešvé běžné nízkotlaké DN 32</t>
  </si>
  <si>
    <t>733113115</t>
  </si>
  <si>
    <t>Příplatek k porubí z trubek ocelových závitových za zhotovení závitové ocelové přípojky DN 25</t>
  </si>
  <si>
    <t>"bojler" 2</t>
  </si>
  <si>
    <t>733113116</t>
  </si>
  <si>
    <t>Příplatek k porubí z trubek ocelových závitových za zhotovení závitové ocelové přípojky DN 32</t>
  </si>
  <si>
    <t>734220103R</t>
  </si>
  <si>
    <t>Regul. vyvažovací ventil DN32, s vypouštěním zavitové připojení</t>
  </si>
  <si>
    <t>734242414</t>
  </si>
  <si>
    <t>Ventil závitový zpětný přímý G 1 PN 16 do 110°C</t>
  </si>
  <si>
    <t>734242415</t>
  </si>
  <si>
    <t>Ventil závitový zpětný přímý G 5/4 PN 16 do 110°C</t>
  </si>
  <si>
    <t>734291244R</t>
  </si>
  <si>
    <t>Filtr ball závitový přímý G 1 PN 16 do 130°C s vnitřními závity</t>
  </si>
  <si>
    <t>734291244R1</t>
  </si>
  <si>
    <t>Filtr ball závitový přímý G 5/4 PN 16 do 130°C s vnitřními závity</t>
  </si>
  <si>
    <t>734292716</t>
  </si>
  <si>
    <t>Kohout kulový přímý G 1 1/4 PN 42 do 185°C vnitřní závit</t>
  </si>
  <si>
    <t>734295019R</t>
  </si>
  <si>
    <t>Přísluš. měřiče tepla-kohout 3/4" s jímkou</t>
  </si>
  <si>
    <t>734419124R</t>
  </si>
  <si>
    <t>Montáž kompaktního měřiče tepla závitového 3/4"</t>
  </si>
  <si>
    <t>358289001R</t>
  </si>
  <si>
    <t>Měřič tepla ultrazvukový; DN20; 2,5m3/hod.</t>
  </si>
  <si>
    <t>232</t>
  </si>
  <si>
    <t>"celkový objem/objem článku * plocha článku:" 3000/1,1*0,255</t>
  </si>
  <si>
    <t>117</t>
  </si>
  <si>
    <t>234</t>
  </si>
  <si>
    <t>236</t>
  </si>
  <si>
    <t>119</t>
  </si>
  <si>
    <t>238</t>
  </si>
  <si>
    <t>240</t>
  </si>
  <si>
    <t>121</t>
  </si>
  <si>
    <t>242</t>
  </si>
  <si>
    <t>244</t>
  </si>
  <si>
    <t>123</t>
  </si>
  <si>
    <t>246</t>
  </si>
  <si>
    <t>248</t>
  </si>
  <si>
    <t>125</t>
  </si>
  <si>
    <t>250</t>
  </si>
  <si>
    <t>252</t>
  </si>
  <si>
    <t>127</t>
  </si>
  <si>
    <t>254</t>
  </si>
  <si>
    <t>256</t>
  </si>
  <si>
    <t>129</t>
  </si>
  <si>
    <t>258</t>
  </si>
  <si>
    <t>260</t>
  </si>
  <si>
    <t>Poznámka k položce:
demontáž úpravny vody				, demontáž kouřovodu				,</t>
  </si>
  <si>
    <t>131</t>
  </si>
  <si>
    <t>262</t>
  </si>
  <si>
    <t>SO 2.4 - Budova 3 - Vnitřní plynoinstalace</t>
  </si>
  <si>
    <t>723120805</t>
  </si>
  <si>
    <t>Demontáž potrubí ocelové závitové svařované do DN 50</t>
  </si>
  <si>
    <t>723150312</t>
  </si>
  <si>
    <t>Potrubí ocelové hladké černé bezešvé spojované svařováním tvářené za tepla D 57x3,2 mm</t>
  </si>
  <si>
    <t>723160207</t>
  </si>
  <si>
    <t>Přípojka k plynoměru spojované na závit bez ochozu G 2</t>
  </si>
  <si>
    <t>723160337</t>
  </si>
  <si>
    <t>Rozpěrka přípojek plynoměru G 2</t>
  </si>
  <si>
    <t>723190999R</t>
  </si>
  <si>
    <t>ÚPRAVY NA STÁVAJÍCÍM PLYNOVÉM POTRUBÍ PRO NOVÉ KOTLE</t>
  </si>
  <si>
    <t>723494992R</t>
  </si>
  <si>
    <t>Demontáž stávající BAP včetně odfuku</t>
  </si>
  <si>
    <t>723499992R</t>
  </si>
  <si>
    <t>Vsazení KK50 do niky na fasádě D+M</t>
  </si>
  <si>
    <t>SO 2.5 - Budova 3 - Elektroinstalace a MaR</t>
  </si>
  <si>
    <t>210800607</t>
  </si>
  <si>
    <t>Montáž měděných vodičů CYA 10 mm2 uložených v trubkách nebo lištách</t>
  </si>
  <si>
    <t>341421580</t>
  </si>
  <si>
    <t>vodič silový s Cu jádrem CYA H07 V-K 10 mm2</t>
  </si>
  <si>
    <t>Poznámka k položce:
obsah kovu [kg/m], Cu =0,098, Al =0</t>
  </si>
  <si>
    <t>210800608</t>
  </si>
  <si>
    <t>Montáž měděných vodičů CYA 16 mm2 uložených v trubkách nebo lištách</t>
  </si>
  <si>
    <t>341421590</t>
  </si>
  <si>
    <t>vodič silový s Cu jádrem CYA H07 V-K 16 mm2</t>
  </si>
  <si>
    <t>Poznámka k položce:
obsah kovu [kg/m], Cu =0,157, Al =0</t>
  </si>
  <si>
    <t>SO 3.1 - Budova 5 - Stavební část</t>
  </si>
  <si>
    <t>310278842</t>
  </si>
  <si>
    <t>Zazdívka otvorů pl do 1 m2 ve zdivu nadzákladovém z nepálených tvárnic tl do 300 mm</t>
  </si>
  <si>
    <t>1,20*0,50*0,30*4</t>
  </si>
  <si>
    <t>317234410</t>
  </si>
  <si>
    <t>Vyzdívka mezi nosníky z cihel pálených na MC</t>
  </si>
  <si>
    <t>0,15*0,10*1,50</t>
  </si>
  <si>
    <t>317941121</t>
  </si>
  <si>
    <t>Osazování ocelových válcovaných nosníků na zdivu I, IE, U, UE nebo L do č 12</t>
  </si>
  <si>
    <t>"sestava nad dveře 2xL50/50/4</t>
  </si>
  <si>
    <t>0,001*3,06*1,40*2</t>
  </si>
  <si>
    <t>130104200R</t>
  </si>
  <si>
    <t>úhelník ocelový rovnostranný, v jakosti 11 375, 50 x 50 x 4 mm</t>
  </si>
  <si>
    <t>Poznámka k položce:
Hmotnost: 4,03 kg/m</t>
  </si>
  <si>
    <t>340238212</t>
  </si>
  <si>
    <t>Zazdívka otvorů pl do 1 m2 v příčkách nebo stěnách z cihel tl přes 100 mm</t>
  </si>
  <si>
    <t xml:space="preserve">0,90*0,50   </t>
  </si>
  <si>
    <t>342273523</t>
  </si>
  <si>
    <t>Příčky tl 150 mm z pórobetonových přesných příčkovek na pero a drážku objemové hmotnosti 500 kg/m3</t>
  </si>
  <si>
    <t>3,30*7,30-0,90*2,00</t>
  </si>
  <si>
    <t>342291121</t>
  </si>
  <si>
    <t>Ukotvení příček k cihelným konstrukcím plochými kotvami</t>
  </si>
  <si>
    <t xml:space="preserve">3,30*2+7,30   </t>
  </si>
  <si>
    <t>346481112</t>
  </si>
  <si>
    <t>Zaplentování rýh, potrubí, výklenků nebo nik ve stěnách keramickým pletivem</t>
  </si>
  <si>
    <t xml:space="preserve">0,50*1,50   </t>
  </si>
  <si>
    <t>612142001</t>
  </si>
  <si>
    <t>Potažení vnitřních stěn sklovláknitým pletivem vtlačeným do tenkovrstvé hmoty</t>
  </si>
  <si>
    <t>612311131</t>
  </si>
  <si>
    <t>Potažení vnitřních stěn vápenným štukem tloušťky do 3 mm</t>
  </si>
  <si>
    <t>612321141</t>
  </si>
  <si>
    <t>Vápenocementová omítka štuková dvouvrstvá vnitřních stěn nanášená ručně</t>
  </si>
  <si>
    <t>2*(3,30*7,30-0,90*2,00)</t>
  </si>
  <si>
    <t>1,20*0,50*4</t>
  </si>
  <si>
    <t>0,90*0,50+0,30*2*(0,50+0,90)+0,20*(2*2,60+1,60)</t>
  </si>
  <si>
    <t>612325403</t>
  </si>
  <si>
    <t>Oprava vnitřní vápenocementové hrubé omítky stěn v rozsahu plochy do 50%</t>
  </si>
  <si>
    <t>3,30*2*(11,07+7,30)</t>
  </si>
  <si>
    <t>-1,20*1,80*5-1,60*2,60-0,90*0,90*2-0,90*0,50</t>
  </si>
  <si>
    <t>622311121R</t>
  </si>
  <si>
    <t>Lokální oprava vnějších omítek po demontáži komínů</t>
  </si>
  <si>
    <t>Lokální oprava stávající podlahy cement. modifik. opravnou hmotou</t>
  </si>
  <si>
    <t>1,20*0,30*4</t>
  </si>
  <si>
    <t>1,00*2,00</t>
  </si>
  <si>
    <t>0,15*(2,15+0,50)</t>
  </si>
  <si>
    <t>631311131</t>
  </si>
  <si>
    <t>Doplnění dosavadních mazanin betonem prostým plochy do 1 m2 tloušťky přes 80 mm</t>
  </si>
  <si>
    <t>"po vybourání podlahových vpustí</t>
  </si>
  <si>
    <t>0,20</t>
  </si>
  <si>
    <t>79,716</t>
  </si>
  <si>
    <t>1,360</t>
  </si>
  <si>
    <t>81,076*4</t>
  </si>
  <si>
    <t>642942221</t>
  </si>
  <si>
    <t>Osazování zárubní nebo rámů dveřních kovových do 4 m2 na MC</t>
  </si>
  <si>
    <t>961055111</t>
  </si>
  <si>
    <t>Bourání základů ze ŽB</t>
  </si>
  <si>
    <t>1,20*0,30*1,00*4</t>
  </si>
  <si>
    <t>1,00*2,00*0,10</t>
  </si>
  <si>
    <t>962031132</t>
  </si>
  <si>
    <t>Bourání příček z cihel pálených na MVC tl do 100 mm</t>
  </si>
  <si>
    <t>"obezdění komína</t>
  </si>
  <si>
    <t>3,30*(2,15+0,50)</t>
  </si>
  <si>
    <t>0,90*0,50+1,20*0,50*4</t>
  </si>
  <si>
    <t>968072245R</t>
  </si>
  <si>
    <t>Vybourání kovových vymetacích dvířek</t>
  </si>
  <si>
    <t>968072456</t>
  </si>
  <si>
    <t>Vybourání kovových dveřních zárubní pl přes 2 m2</t>
  </si>
  <si>
    <t xml:space="preserve">1,60*2,60   </t>
  </si>
  <si>
    <t>978059541</t>
  </si>
  <si>
    <t>Odsekání a odebrání obkladů stěn z vnitřních obkládaček plochy přes 1 m2</t>
  </si>
  <si>
    <t xml:space="preserve">1,85*2*(11,07+7,30)-1,85*1,60  </t>
  </si>
  <si>
    <t>Zapravení a zatěsnění prostupu nového komína střechou, napojení hydroizolace a tep. izolace - systémové řešení</t>
  </si>
  <si>
    <t>989111113R</t>
  </si>
  <si>
    <t>Doplnění a zatěsnění střeš. pláště po demontáži komínů, dobetonávka, napojení hydroizol. a tepel. izol.-systémové řešení</t>
  </si>
  <si>
    <t>989211112R</t>
  </si>
  <si>
    <t>Demontáž nerez komínového tělesa kotveného k fasádě, vč. konzol a lešení</t>
  </si>
  <si>
    <t xml:space="preserve">17,45*2   </t>
  </si>
  <si>
    <t>989211113R</t>
  </si>
  <si>
    <t>Zřízení prostupu střešním pláštěm pro montáž komína</t>
  </si>
  <si>
    <t>10,226*19</t>
  </si>
  <si>
    <t>721210814R</t>
  </si>
  <si>
    <t>Demontáž vpustí podlahových vč. mřížky</t>
  </si>
  <si>
    <t>721210815R</t>
  </si>
  <si>
    <t>Demontáž vpusti podlahové pásové vč. krycí mřížky</t>
  </si>
  <si>
    <t>725210821</t>
  </si>
  <si>
    <t>Demontáž umyvadel bez výtokových armatur</t>
  </si>
  <si>
    <t>725210822R</t>
  </si>
  <si>
    <t>Demontáž ocelové konstrukce pod umyvadlem</t>
  </si>
  <si>
    <t>725210823R</t>
  </si>
  <si>
    <t>Demontáž rozvodů vody a kanalizace k umyvadlu vč. zaslepení</t>
  </si>
  <si>
    <t>D+M Revizní dvířka 300x300 mm plechová, vč. osazov. rámu, barva bílá, dle výpisu OZN Z/03</t>
  </si>
  <si>
    <t>D+M Dveře venkovní hliník. proskl. s nadsv. 1500x2115+435 mm, vč. zárubně, kování a zámku dle výpisu OZN D/01, izolační dvojsklo</t>
  </si>
  <si>
    <t>D+M Dveře kov. vnitř. 900x1970 mm s požár. odoln. EW15-C DP1 Pravé vč. zárubně, kování, zámku, samozavírače a zarážky, dle výpisu OZN D/02</t>
  </si>
  <si>
    <t>767995114R</t>
  </si>
  <si>
    <t>4,50*7,30+6,42*7,30</t>
  </si>
  <si>
    <t>0,10*2*(1,30+5,50)</t>
  </si>
  <si>
    <t>"I nosníky stropu</t>
  </si>
  <si>
    <t>0,20*11,10*12</t>
  </si>
  <si>
    <t>"opravované omítky</t>
  </si>
  <si>
    <t>104,212*0,50</t>
  </si>
  <si>
    <t>"kotelna</t>
  </si>
  <si>
    <t>1,50*2*(6,42+7,30)-1,50*1,60-1,50*0,90</t>
  </si>
  <si>
    <t>"kotelna stěny</t>
  </si>
  <si>
    <t>3,30*2*(6,42+7,30)</t>
  </si>
  <si>
    <t>"odečet omyvatel. nátěr</t>
  </si>
  <si>
    <t>-(1,50*2*(6,42+7,30)-1,50*1,60-1,50*0,90)</t>
  </si>
  <si>
    <t>"velín stěny</t>
  </si>
  <si>
    <t>3,30*2*(4,50+7,30)</t>
  </si>
  <si>
    <t>SO 3.2 - Budova 5 - Zdravotně technické instalace</t>
  </si>
  <si>
    <t>5,0*0,60*0,60</t>
  </si>
  <si>
    <t>5,0*0,60*0,30</t>
  </si>
  <si>
    <t>5,0*0,60*0,10</t>
  </si>
  <si>
    <t>5,00*0,60</t>
  </si>
  <si>
    <t>5,0*0,60*0,15</t>
  </si>
  <si>
    <t>5+5+0,6+0,6</t>
  </si>
  <si>
    <t>2,167*19</t>
  </si>
  <si>
    <t>1+5</t>
  </si>
  <si>
    <t>721210812</t>
  </si>
  <si>
    <t>Demontáž vpustí podlahových z kyselinovzdorné kameniny DN 70</t>
  </si>
  <si>
    <t>722130803</t>
  </si>
  <si>
    <t>Demontáž potrubí ocelové pozinkované závitové do DN 50</t>
  </si>
  <si>
    <t>722130804</t>
  </si>
  <si>
    <t>Demontáž potrubí ocelové pozinkované závitové do DN 65</t>
  </si>
  <si>
    <t>722130806</t>
  </si>
  <si>
    <t>Demontáž potrubí ocelové pozinkované závitové do DN 100</t>
  </si>
  <si>
    <t>722174025</t>
  </si>
  <si>
    <t>Potrubí vodovodní plastové PPR svar polyfuze PN 20 D 40 x 6,7 mm</t>
  </si>
  <si>
    <t>722174026</t>
  </si>
  <si>
    <t>Potrubí vodovodní plastové PPR svar polyfuze PN 20 D 50 x 8,4 mm</t>
  </si>
  <si>
    <t>722174027</t>
  </si>
  <si>
    <t>Potrubí vodovodní plastové PPR svar polyfuze PN 20 D 63 x 10,5 mm</t>
  </si>
  <si>
    <t>722174030</t>
  </si>
  <si>
    <t>Potrubí vodovodní plastové PPR svar polyfuze PN 20 D 110 x 18,4 mm</t>
  </si>
  <si>
    <t>722182024R</t>
  </si>
  <si>
    <t>Montáž izolačních skruží na potrubí přímé DN 110</t>
  </si>
  <si>
    <t>izolace potrubí 35 x 20 mm</t>
  </si>
  <si>
    <t>283770620</t>
  </si>
  <si>
    <t>izolace potrubí 45 x 20 mm</t>
  </si>
  <si>
    <t>283770650</t>
  </si>
  <si>
    <t>izolace potrubí Mirelon Pro 54 x 25 mm</t>
  </si>
  <si>
    <t>283770671</t>
  </si>
  <si>
    <t>izolace potrubí 65 x 25 mm</t>
  </si>
  <si>
    <t>283770801</t>
  </si>
  <si>
    <t>izolace potrubí  114 x 25 mm</t>
  </si>
  <si>
    <t>Klapka zpětná G 3/4"</t>
  </si>
  <si>
    <t>722231075</t>
  </si>
  <si>
    <t>Ventil zpětný G 5/4"</t>
  </si>
  <si>
    <t>722231076</t>
  </si>
  <si>
    <t>Ventil zpětný G 6/4"</t>
  </si>
  <si>
    <t>722231204</t>
  </si>
  <si>
    <t>Ventil redukční mosazný G 5/4 PN 6 do 25°C s 2x vnitřním závitem bez manometru</t>
  </si>
  <si>
    <t>722231253R</t>
  </si>
  <si>
    <t>Ventil pojistný G 5/4 PN 6 do 100°C</t>
  </si>
  <si>
    <t>722232124R</t>
  </si>
  <si>
    <t>průtočná armatura 5/4</t>
  </si>
  <si>
    <t>722234265R</t>
  </si>
  <si>
    <t>KK 40 s filtrem před čerpadlo</t>
  </si>
  <si>
    <t>722234266R</t>
  </si>
  <si>
    <t>KK 5/4" s filtrem pro TUV</t>
  </si>
  <si>
    <t>722240125</t>
  </si>
  <si>
    <t>Kohout kulový plastový 6/4"</t>
  </si>
  <si>
    <t>722240126</t>
  </si>
  <si>
    <t>Kohout kulový plastový 2"</t>
  </si>
  <si>
    <t>426231002R</t>
  </si>
  <si>
    <t>cirkulační čerpadlo pro TUV Q=14,50m3/h, H=3,5m,  230V</t>
  </si>
  <si>
    <t>725532101R1</t>
  </si>
  <si>
    <t>tlaková nádoba DD18/10</t>
  </si>
  <si>
    <t>725820801</t>
  </si>
  <si>
    <t>Demontáž baterie nástěnné do G 3 / 4</t>
  </si>
  <si>
    <t>725820899R</t>
  </si>
  <si>
    <t>Demontáž odtokového roštu a zaslepení odpadu</t>
  </si>
  <si>
    <t>SO 3.3 - Budova 5 - Vytápění</t>
  </si>
  <si>
    <t>8,27*19</t>
  </si>
  <si>
    <t>28377630R</t>
  </si>
  <si>
    <t>Potrubní pouzdra s Al-polepem prům.15, tl.20</t>
  </si>
  <si>
    <t>28377631R</t>
  </si>
  <si>
    <t>Potrubní pouzdra s Al-polepem prům.18, tl.25</t>
  </si>
  <si>
    <t>28377632R</t>
  </si>
  <si>
    <t>28377633R</t>
  </si>
  <si>
    <t>Potrubní pouzdra s Al-polepem prům.28, tl.30</t>
  </si>
  <si>
    <t>28377655R</t>
  </si>
  <si>
    <t>Potrubní pouzdra s Al-polepem prům.108, tl.40</t>
  </si>
  <si>
    <t>28377661R1</t>
  </si>
  <si>
    <t>Izolační pouzdro vyvažovacích armatur s přírubovým připojením</t>
  </si>
  <si>
    <t>28377663R1</t>
  </si>
  <si>
    <t>Izolační pouzdro čerpadel DN32</t>
  </si>
  <si>
    <t>28377666R</t>
  </si>
  <si>
    <t>Izolační pouzdro kombi rozdělovače/sběrače RS150 PUR 35mm, kašírovaná ALU folií</t>
  </si>
  <si>
    <t>724311816</t>
  </si>
  <si>
    <t>Demontáž nádrží tlakových přes 750 do 1500 litrů</t>
  </si>
  <si>
    <t>724411801</t>
  </si>
  <si>
    <t>Demontáž kompresorů</t>
  </si>
  <si>
    <t>484104042R</t>
  </si>
  <si>
    <t>Montáž vzduchokapalinové cesty vč. komínu</t>
  </si>
  <si>
    <t>48410414R</t>
  </si>
  <si>
    <t>Poznámka k položce:
4x Kotlová redukce (na DN125/180), DN 100/150				, 4x T-kus pro přívod vzduchu; DN125/180				, 4x Trubka s hrdlem 1m; DN125				, 1x Koncový kus kaskády se zpětnou klapkou;				, DN250/125				, 3x Trubkový díl s 87° odbočkou a zpětnou klapkou;				, DN250/125				, 1x Revizní T-kus s odtokem; DN250				, 1x Sifon Long John (pro přetlak) vývod 40mm				, 3m Hadice pro odvod kondenzátu				, 2x Trubka s hrdlem 0,5m; DN250				, 1x Revizní koleno 87°; DN250				, 1x Trubka s hrdlem 1m; DN250				, 4x Kotlová redukce (na DN125/180), DN 100/150				, 4x T-kus pro přívod vzduchu; DN125/180				, 4x Trubka s hrdlem 1m; DN125				, 1x Koncový kus kaskády se zpětnou klapkou;				, DN250/125				, 3x Trubkový díl s 87° odbočkou a zpětnou klapkou;				, DN250/125				, 1x Revizní T-kus s odtokem; DN250				, 1x Sifon Long John (pro přetlak) vývod 40mm				, 3m Hadice pro odvod kondenzátu				, 2x Trubka s hrdlem 0,5m; DN250				, 1x Revizní koleno 87°; DN250				, 1x Trubka s hrdlem 1m; DN250				,</t>
  </si>
  <si>
    <t>48410415R</t>
  </si>
  <si>
    <t>Poznámka k položce:
1x Atyp Kotlová redkce DN 250/250				, 1x Rovný díl 205mm DW25/250				, 1x Koleno 85° DW25/250				, 1x Vynášecí díl DW25/250				, 14x Rovný díl 955mm DW25/250				, 1x Rovný díl 455mm DW25/250				, 1x Kónická hlavice DW25/250				, 4x Stěnová objímka pro prodloužení DW25/300				, 4x Prodloužení stěnové objímky 750mm DW25				, 1x Patní konzola 820mm DW25				, 19x Těsnění Viton dvoubřité /250				,</t>
  </si>
  <si>
    <t>48410416R</t>
  </si>
  <si>
    <t>Poznámka k položce:
4x Hrdlo-hrdlo (pro sání); DN125				, 16x Koleno 87°; DN125				, 11x Trubka s hrdlem 1m; DN125				, 1x Trubka s hrdlem 2m; DN125				, 1x Trubka s hrdlem 0,25m; DN125				, 3x Trubka s hrdlem 0,5m; DN125				, 4x Ukončovací trubka bez hrdla (černá) 0,5m;				, DN125				,</t>
  </si>
  <si>
    <t>731249339R</t>
  </si>
  <si>
    <t>Poznámka k položce:
Demineralizační kolona s náplní 146 l mixbedu				, Ochranný předfiltr 100micronů				, Dávkovací elmag. čerpadlo s impuls. vodoměrem G3/4				, Tekutý inhibitor koroze (kanystr 20kg)				,</t>
  </si>
  <si>
    <t>732111130R</t>
  </si>
  <si>
    <t>Tělesa rozdělovačů a sběračů DN 150 dl 2,7m detail viz. samostatný výkres</t>
  </si>
  <si>
    <t>732111314</t>
  </si>
  <si>
    <t>Trubková hrdla rozdělovačů a sběračů bez přírub DN 25</t>
  </si>
  <si>
    <t>732111328</t>
  </si>
  <si>
    <t>Trubková hrdla rozdělovačů a sběračů bez přírub DN 100</t>
  </si>
  <si>
    <t>732211821</t>
  </si>
  <si>
    <t>Demontáž ohříváku zásobníkového ležatého obsah do 2500 litrů</t>
  </si>
  <si>
    <t>484371130R1</t>
  </si>
  <si>
    <t>Zásobníkový ohřívač teplé vody, objem 160 l nerezový, dvouplášťový</t>
  </si>
  <si>
    <t>Poznámka k položce:
plocha 1,26m2				, max. výkon 31kW				, špičkový průtok 321 l/10' (40°C)				, 2600 l/hod (topná voda)				,</t>
  </si>
  <si>
    <t>732331623R</t>
  </si>
  <si>
    <t>Montáž nádoby expanzní tlakové 50 l</t>
  </si>
  <si>
    <t>484664060</t>
  </si>
  <si>
    <t>nádoba expanzní tlaková NG 50/6 objem 50l maximální přetlak do 6 bar</t>
  </si>
  <si>
    <t>732349103R</t>
  </si>
  <si>
    <t>Montáž anuloidu IV - průtok 20 m3/hod</t>
  </si>
  <si>
    <t>426105991R1</t>
  </si>
  <si>
    <t>HVDT pro hydraulickou kaskádu DN 200, přípojky DN 100</t>
  </si>
  <si>
    <t>426105993R</t>
  </si>
  <si>
    <t>Stavitelný stojan pro RS-kombi 80/150 výška 420-670</t>
  </si>
  <si>
    <t>426105099R</t>
  </si>
  <si>
    <t>Oběhové čerpadlo závitové, DN25-40; 0,3m3/hod.; 15kPa</t>
  </si>
  <si>
    <t>732429112R</t>
  </si>
  <si>
    <t>Montáž čerpadel oběhových spirálních, DN 40</t>
  </si>
  <si>
    <t>426105103R</t>
  </si>
  <si>
    <t>Oběhové čerpadlo závitové, DN32-100; 7,6m3/hod.; 40kPa / 8,7m3/hod.; 35kPa</t>
  </si>
  <si>
    <t>732429122R1</t>
  </si>
  <si>
    <t>Jednočerpadlový expanz. automat s řidicí jednotkou základní nádobou 300 l, izolací, propojením</t>
  </si>
  <si>
    <t>Poznámka k položce:
Tlak v soustavě je udržován v hranicích +/- 0,2 bar s kontrolou čerpadla. Optimalizované odplyňování soustavy prostřednictvím plně automatické regulace přepouštění s cykly pro trvalé a intervalové odplyňování a odplyňování při doběhu čerpadla.				, Kontrolované doplňování s automatickým přerušením a hlášením poruchy při překročení nastaveného času doplňování nebo počtu cyklů doplňování.				, Typ : 1				, Dovol. provozní přetlak : 10 bar				, Poj. vent. na str. nádoby : 5 bar				, Dovol. provozní teplota :&gt;0..70 °C				, Dovol. provoz. tepl. Zdroj : 105 °C				, Max. dovol. teplota okolí :&gt;0..35 °C				, Hlučnost : &lt;55 dB(A)				, Napětí rozvodné sítě : 230 V,50 Hz				, Připojení na soustavu : 2 x Rp 1				, Doplňování : RP 1/2				, Výška x šířka x hloub. (mm): 690x530x580				, Hmotnost (prázd.) : 25 kg				, Údaje o připojené soustavě				, Jmenovitý výkon : 428 kW				, Poj. ventil zdroje : 3,5 bar				, Omezovač teploty zdr. : 80 °C				, Statická výška : 18 m				, Součástí je i základní nádoba - membránová expanzní nádoba pro čerpadlové expanzní automaty, beztlaká, vůči atmosféře uzavřená. Provedení stojaté s nohami z trubek nebo profilů, včetně zatěžovací sondy pro měření množství vody v nádobě.				, Typ : VG 300				, Jmenovitý objem : 300 l				, Užitečný objem max. : 270 l				, Dovol. výst. teplota zdroje: 120 °C				, Dov. prov. tepl. na membr. : 70 °C				, (podle DIN EN 13831)				, Připojení na soustavu : G 1				, Průměr : 634 mm				, Výška : 1 357 mm				, Hmotnost (prázd.) : 54 kg				, Barva : šedá				, Připojovací souprava expanzního automatu a základní				, nádoby. Skládá se ze dvou nerezových připojovacích vlnovců se šroubeními a kulovými ventily se zajištěním.				, Typ/Průměr nádoby : G 1/634-740 mm				, Hmotnost : 1,4 kg				,</t>
  </si>
  <si>
    <t>732429200R</t>
  </si>
  <si>
    <t>Uvedení do provozu jednočerpadlového expanzního automatu</t>
  </si>
  <si>
    <t>733111104</t>
  </si>
  <si>
    <t>Potrubí ocelové závitové bezešvé běžné nízkotlaké DN 20</t>
  </si>
  <si>
    <t>733113113</t>
  </si>
  <si>
    <t>Příplatek k porubí z trubek ocelových závitových za zhotovení závitové ocelové přípojky DN 15</t>
  </si>
  <si>
    <t>"tělesa" 10</t>
  </si>
  <si>
    <t>"kotle" 8</t>
  </si>
  <si>
    <t>733121128</t>
  </si>
  <si>
    <t>Potrubí ocelové hladké bezešvé běžné nízkotlaké D 108x4,0</t>
  </si>
  <si>
    <t>733190232</t>
  </si>
  <si>
    <t>Zkouška těsnosti potrubí ocelové hladké přes D 89x5,0 do D 133x5,0</t>
  </si>
  <si>
    <t>733222102</t>
  </si>
  <si>
    <t>Potrubí měděné polotvrdé spojované měkkým pájením D 15x1</t>
  </si>
  <si>
    <t>733222103</t>
  </si>
  <si>
    <t>Potrubí měděné polotvrdé spojované měkkým pájením D 18x1</t>
  </si>
  <si>
    <t>733222104</t>
  </si>
  <si>
    <t>Potrubí měděné polotvrdé spojované měkkým pájením D 22x1</t>
  </si>
  <si>
    <t>733291101</t>
  </si>
  <si>
    <t>Zkouška těsnosti potrubí měděné do D 35x1,5</t>
  </si>
  <si>
    <t>734193217</t>
  </si>
  <si>
    <t>Klapka mezipřírubová uzavírací DN 100 PN 16 do 120°C disk nerezová ocel</t>
  </si>
  <si>
    <t>734193315</t>
  </si>
  <si>
    <t>Klapka mezipřírubová zpětná DN 65 PN 16 do 100°C</t>
  </si>
  <si>
    <t>734220101R</t>
  </si>
  <si>
    <t>Regul. vyvažovací ventil DN15, s vypouštěním zavitové připojení</t>
  </si>
  <si>
    <t>734220106R</t>
  </si>
  <si>
    <t>Regul. vyvažovací ventil DN65, s vypouštěním přírubové připojení,</t>
  </si>
  <si>
    <t>734221531R</t>
  </si>
  <si>
    <t>Ventily regulační, termostatické, DN15, přímé, např. V-exakt II</t>
  </si>
  <si>
    <t>Poznámka k položce:
Termostatický ventil s plynulým přesným nastavením, určen pro dvoutrubkové soustavy s nuceným oběhem. Integrované plynulé nastavení umožňuje přesné hydronické vyvážení jednotlivých otopných těles s cílem zajistit požadovaný průtok dle výkonových požadavků. 				, Funkce: Regulace; Plynulé nastavení; Uzavírání;				, Rozměry: DN 10-20				, Tlaková třída: PN 10				, Teplota: Maximální provozní teplota: 120°C, s montážní krytkou nebo pohonem max. 100 °C,				, s lisovacím připojením max. 110°C.				, Minimální provozní teplota: -10°C				, Materiál: 				, Těleso ventilu: koroziodolný bronz.				, O-kroužky: EPDM 				, Kuželka ventilu: EPDM				, Zpětná pružina: nerez				, Ventilová vložka: mosaz, PPS (polyfenylsulfid)				, Kompletní ventilová vložka může být vyměněna pomocí montážního přípravku bez vypouštění soustavy.				, Dřík: Niro-ocelový dřík se dvěmi těsnícími O kroužky. Vnější O-kroužek lze vyměnit pod tlakem.				, Povrchová úprava:				, Tělo ventilu a šroubení jsou poniklované				, Značení:				, THE, kód země, šipka směru toku, DN a označení KEYMARK. Označení-II.				, Bílá montážní krytka.				, Normy: Ventily splňují tyto požadavky:				, – KEYMARK certifikace a zkoušky podle DIN EN 215				, Připojení potrubí: těleso je určeno pro připojení k závitovým trubkám nebo pomocí svěrného šroubení k měděným, přesným ocelovým a vícevrstvým trubkám (pouze DN 15). Provedení s vnějším závitem umožňuje připojení k plastovým trubkám při použití vhodného svěrného šroubení. Provedení s lisovacím připojením Viega (15 mm) s SC-Contur jsou vhodná pro měděné trubky, nerezové trubky a ocelové trubky.				, Připojení pro termostatické hlavice a pohony: M30x1.5				,</t>
  </si>
  <si>
    <t>734221679R</t>
  </si>
  <si>
    <t>Hlavice ručního ovládání termostatického ventilu M30x1,5</t>
  </si>
  <si>
    <t>734261411R</t>
  </si>
  <si>
    <t>Svěrná šroubení pro připojení radiátorů</t>
  </si>
  <si>
    <t>734261412R</t>
  </si>
  <si>
    <t>Šroubení regulační, uzavírací DN15, přímé, např. Regulux</t>
  </si>
  <si>
    <t>Poznámka k položce:
Uzavírací a regulační šroubení s vypouštěním, s pamětí nastavení vhodné pro teplovodní soustavy s nuceným oběhem. Uzavírací funkce s vypouštěním umožňuje uzavřít a vypustit otopné těleso za provozu soustavy a provést jeho demontáž. Uzavírání neovlivňuje nastavení, hydronické vyvážení soustavy je zachováno i o opětovném napuštění a uvedení otopného tělesa do provozu.				, Uzavírací a regulační radiátorové šroubení slouží k nastavení hydraulických poměrů okruhu otopného tělesa, k uzavírání, vypouštění a napouštění otopných těles. 				, Nastavení je reprodukovatelné. Samostatná kuželka pouze pro nastavení je nastavitelná šroubovákem. 				, Šroubení lze uzavřít uzavírací kuželkou pomocí šestihranného klíče 5 mm (SW 5). Při otevírání a uzavírání šroubení se nemění jeho nastavení (tzv. reprodukovatelné nastavení). 				, Šroubení se vyrábí s vnitřním závitem DN 10 až DN 20 a a DN 15 s vnějším závitem G 3/4 v rohovém a přímém provedení. Stavební rozměry odpovídají DIN 3842. Vypouštění a napouštění se provádí pomocí adaptéru pro připojení hadice 1/2". Těleso z korozivzdorného bronzu.				, Provedení s vnitřním závitem je vhodné pro závitové trubky, spolu se svěrným šroubením pro měděné, přesné ocelové a vícevrstvé trubky. Provedení s vnějším závitem je v kombinaci se svěrným šroubením vhodné pro trubky plastové. Provedení s lisovacím připojením  (15 mm) je určeno pro měděné trubky a pro nerezové trubky nebo ocelové trubky. Se šroubením je nutno použít výhradně příslušně označená svěrná šroubení (označená např. 15 THE). 				, Maximální provozní teplota 120 °C, s lisovacím připojením 110 °C. 				, Maximální provozní tlak 10 bar. Poniklovaný bronz.				,</t>
  </si>
  <si>
    <t>734261413R</t>
  </si>
  <si>
    <t>Dvojité připojovací šroubení s vypouštěním, přímé např. Vekolux</t>
  </si>
  <si>
    <t>Poznámka k položce:
Připojovací šroubení s vypouštěním určeno pro připojení deskových otopných těles s integrovanou ventilovou vložkou se spodním připojením s R1/2 vnitřním nebo G3/4 vnějším závitem.				,</t>
  </si>
  <si>
    <t>734291248</t>
  </si>
  <si>
    <t>Filtr přírubový, DN 65/6 do přírub</t>
  </si>
  <si>
    <t>734292724R</t>
  </si>
  <si>
    <t>Kulový kohout se zajištěním 3/4" pro připojení exp. nádoby</t>
  </si>
  <si>
    <t>734295011R</t>
  </si>
  <si>
    <t>Třícestný směšovací ventil DN25, kvs 6,3</t>
  </si>
  <si>
    <t>734295014R1</t>
  </si>
  <si>
    <t>Servo pro třícestný směšovací ventil řídící signál 0-10V; napájení 24V; 200Nm; 5,5mm</t>
  </si>
  <si>
    <t>734295013R1</t>
  </si>
  <si>
    <t>Třícestný směšovací ventil DN40, kvs 25</t>
  </si>
  <si>
    <t>734295013R2</t>
  </si>
  <si>
    <t>Třícestný směšovací ventil DN50, kvs 40</t>
  </si>
  <si>
    <t>Servo pro třícestný směšovací ventil řídící signál 0-10V; napájení 24V; 800Nm; 20mm</t>
  </si>
  <si>
    <t>734295018R1</t>
  </si>
  <si>
    <t>Přísluš. měřiče tepla-kohout 1/2" s jímkou</t>
  </si>
  <si>
    <t>264</t>
  </si>
  <si>
    <t>133</t>
  </si>
  <si>
    <t>266</t>
  </si>
  <si>
    <t>268</t>
  </si>
  <si>
    <t>135</t>
  </si>
  <si>
    <t>270</t>
  </si>
  <si>
    <t>734419122R</t>
  </si>
  <si>
    <t>Montáž kompaktního měřiče tepla závitového 1/2"</t>
  </si>
  <si>
    <t>272</t>
  </si>
  <si>
    <t>137</t>
  </si>
  <si>
    <t>358289002R</t>
  </si>
  <si>
    <t>Měřič tepla ultrazvukový; DN15; 0,6m3/hod.</t>
  </si>
  <si>
    <t>274</t>
  </si>
  <si>
    <t>276</t>
  </si>
  <si>
    <t>139</t>
  </si>
  <si>
    <t>278</t>
  </si>
  <si>
    <t>280</t>
  </si>
  <si>
    <t>141</t>
  </si>
  <si>
    <t>282</t>
  </si>
  <si>
    <t>734419125R</t>
  </si>
  <si>
    <t>Montáž kompaktního měřiče tepla závitového 1"</t>
  </si>
  <si>
    <t>284</t>
  </si>
  <si>
    <t>143</t>
  </si>
  <si>
    <t>358289003R</t>
  </si>
  <si>
    <t>Měřič tepla ultrazvukový; DN25; 3,5m3/hod.</t>
  </si>
  <si>
    <t>286</t>
  </si>
  <si>
    <t>288</t>
  </si>
  <si>
    <t>145</t>
  </si>
  <si>
    <t>290</t>
  </si>
  <si>
    <t>292</t>
  </si>
  <si>
    <t>147</t>
  </si>
  <si>
    <t>294</t>
  </si>
  <si>
    <t>735000911</t>
  </si>
  <si>
    <t>Vyregulování ventilu nebo kohoutu dvojregulačního s ručním ovládáním</t>
  </si>
  <si>
    <t>296</t>
  </si>
  <si>
    <t>149</t>
  </si>
  <si>
    <t>735151595</t>
  </si>
  <si>
    <t>Otopné těleso panelové (ref.výr. Korado Radik Klasik typ 22) výška/délka 900/800 mm</t>
  </si>
  <si>
    <t>298</t>
  </si>
  <si>
    <t>735152455</t>
  </si>
  <si>
    <t>Otopné těleso panelové (ref.výr. Korado Radik Ventil Kompakt typ 21 VK) výška/délka 500/800 mm</t>
  </si>
  <si>
    <t>300</t>
  </si>
  <si>
    <t>151</t>
  </si>
  <si>
    <t>735158220R</t>
  </si>
  <si>
    <t>Tlakové zkoušky panelových těles 2řadých</t>
  </si>
  <si>
    <t>302</t>
  </si>
  <si>
    <t>304</t>
  </si>
  <si>
    <t>"celkový objem/objem článku * plocha článku:" 7000/1,1*0,255</t>
  </si>
  <si>
    <t>153</t>
  </si>
  <si>
    <t>306</t>
  </si>
  <si>
    <t>Poznámka k položce:
do otopného systému</t>
  </si>
  <si>
    <t>308</t>
  </si>
  <si>
    <t>155</t>
  </si>
  <si>
    <t>310</t>
  </si>
  <si>
    <t>312</t>
  </si>
  <si>
    <t>157</t>
  </si>
  <si>
    <t>314</t>
  </si>
  <si>
    <t>316</t>
  </si>
  <si>
    <t>159</t>
  </si>
  <si>
    <t>767996801</t>
  </si>
  <si>
    <t>Demontáž atypických zámečnických konstrukcí rozebráním hmotnosti jednotlivých dílů do 50 kg</t>
  </si>
  <si>
    <t>318</t>
  </si>
  <si>
    <t>320</t>
  </si>
  <si>
    <t>161</t>
  </si>
  <si>
    <t>322</t>
  </si>
  <si>
    <t>324</t>
  </si>
  <si>
    <t>163</t>
  </si>
  <si>
    <t>326</t>
  </si>
  <si>
    <t>328</t>
  </si>
  <si>
    <t>165</t>
  </si>
  <si>
    <t>330</t>
  </si>
  <si>
    <t>332</t>
  </si>
  <si>
    <t>167</t>
  </si>
  <si>
    <t>334</t>
  </si>
  <si>
    <t>Poznámka k položce:
demontáž úpravny vody				, demontáž kouřovodů				, demontáž komínů				,</t>
  </si>
  <si>
    <t>HZS22124R</t>
  </si>
  <si>
    <t>Hodinová zúčtovací sazba topná zkouška</t>
  </si>
  <si>
    <t>336</t>
  </si>
  <si>
    <t>169</t>
  </si>
  <si>
    <t>338</t>
  </si>
  <si>
    <t>SO 3.4 - Budova 5 - Vnitřní plynoistalace</t>
  </si>
  <si>
    <t>723150314</t>
  </si>
  <si>
    <t>Potrubí ocelové hladké černé bezešvé spojované svařováním tvářené za tepla D 89x3,6 mm</t>
  </si>
  <si>
    <t>723261915R</t>
  </si>
  <si>
    <t>Oprava - montáž plynoměru turbínového DN50</t>
  </si>
  <si>
    <t>388222780</t>
  </si>
  <si>
    <t>plynoměr membránový G65, PN 0,05 MPa, DN 80</t>
  </si>
  <si>
    <t>723261999R</t>
  </si>
  <si>
    <t>Plynový filtr k plynoměru DN50</t>
  </si>
  <si>
    <t>723494993R</t>
  </si>
  <si>
    <t>Zrušení slepé odbočky na potrubí (HUP)</t>
  </si>
  <si>
    <t>SO 3.5 - Budova 5 - Elektroinstalace a MaR</t>
  </si>
  <si>
    <t>210220021</t>
  </si>
  <si>
    <t>Montáž uzemňovacího vedení vodičů FeZn pomocí svorek v zemi páskou do 120 mm2 v průmyslové výstavbě</t>
  </si>
  <si>
    <t>354420620</t>
  </si>
  <si>
    <t>pás zemnící 30 x 4 mm FeZn</t>
  </si>
  <si>
    <t>Rozvaděčová skříň MaR, 800x2000x400(ŠxVxH)</t>
  </si>
  <si>
    <t>Poznámka k položce:
Rozvaděčová skříň, svorkovnice nahoře, krytí IP 44, rozměry 800x2000x400 (š x v x h),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 300VA, ss zdroj 5A/24VDC, servisní zásuvka 230V/10A, pomocná relé,  svorky, kabelové průchodky, , atd.   Kapsa na dokumentaci,   přístroje se zkratovou odolností 10kA, vývody kabelů nahoru, přívod kabelu zhora, atd.				,</t>
  </si>
  <si>
    <t>211990004R1</t>
  </si>
  <si>
    <t>Rozšiřující modul univerzální , 8UI/8AO</t>
  </si>
  <si>
    <t>211990034R</t>
  </si>
  <si>
    <t>Aplikační datový server pro vizualizaci</t>
  </si>
  <si>
    <t>Poznámka k položce:
Malá grafická centrála  l na lok. PC, max. napojení 5 regulátorů Hawk/BACnet IP regulátorů třetí strany vč. Eagle, OWS				,</t>
  </si>
  <si>
    <t>211990035R</t>
  </si>
  <si>
    <t>Dispečrské pracoviště -LCD</t>
  </si>
  <si>
    <t>Poznámka k položce:
LCD monitor LED, IPS panel, , 16:10, 1000:1, 300cd/m2, 8ms, 1920x1200 FullHD, TCO, DVI, DisplayPort, USB Hub				,</t>
  </si>
  <si>
    <t>211990036R</t>
  </si>
  <si>
    <t>Záložní zdroj UPS</t>
  </si>
  <si>
    <t>Poznámka k položce:
1000VA/700W, on line, rack, dvojitá online konverze, do racku,(160–280VAC při plné zátěži a 100–280VAC při poloviční zátěži), uživatelem za chodu vyměnitelné baterie, automatický bypass,korekce vstupního učiníku, velká účinnost (až 94%)				,</t>
  </si>
  <si>
    <t>211990037R</t>
  </si>
  <si>
    <t>Svitch, 24portový WebSmart Gigabit Ethernet Switch T</t>
  </si>
  <si>
    <t>Poznámka k položce:
24portový WebSmart Gigabit Ethernet Switch T, Sstandardy 802.3, 802.3u, 802.3ab a 802.3z ,24 portů RJ45, ,10/100/1000 Mb/s s automatickou detekcí rychlosti. . Lokální nebo vzdálený management .Kovový obal.Montáž do 19" rozvaděče				,</t>
  </si>
  <si>
    <t>211990038R</t>
  </si>
  <si>
    <t>Neomezená velikost aplikace (limitováno výkonem hardware a operačního systému).</t>
  </si>
  <si>
    <t>Poznámka k položce:
Aplikační a datový server  řídí sběr a prezentaci dat . Server řídí dlouhodobé ukládání trendových dat, událostních zpráv, transakcí operátora a konfiguračních dat systému. Jako správce lokality poskytuje server bezpečnou  komunikaci se síťovými automatizačními jednotkami . Uživatelské rozhraní  serveru nabízí flexibilní navigaci systémem, uživatelské nákresy, komplexní správu alarmů, analýzu trendů a vytváření přehledů a hlášení. Přes webový prohlížeč je uživatel schopen efektivně spravovat komfort nájemníků, a využití energie, rychle reagovat na kritické události a optimalizovat řídicí strategie. Více uživatelů může získat přístup k informacím ze systému automatizace,  který používá protokoly Internetu a standardy informačních technologií (IT) a je kompatibilní s komunikačními sítěmi podniku.				,</t>
  </si>
  <si>
    <t>211990039R</t>
  </si>
  <si>
    <t>PmWebClient - Licence umožňuje přenos hodnot prohlížení obrazů, alarmů/eventů a trendů.</t>
  </si>
  <si>
    <t>Poznámka k položce:
Přes webový prohlížeč je uživatel schopen efektivně spravovat komfort nájemníků, a využití energie, rychle reagovat na kritické události a optimalizovat řídicí strategie. Více uživatelů může získat přístup k informacím ze systému automatizace,  který používá protokoly Internetu a standardy informačních technologií (IT) a je kompatibilní s komunikačními sítěmi podniku.				,</t>
  </si>
  <si>
    <t>211990040R</t>
  </si>
  <si>
    <t>Licence pro zabudované komunikační ovladače PmModbusMr.</t>
  </si>
  <si>
    <t>Poznámka k položce:
Ovladač pro Modbus master, TCP/RTU/ASCII protokol, pro sériovou linku a Ethernet				,</t>
  </si>
  <si>
    <t>211990041R</t>
  </si>
  <si>
    <t>Licence pro zabudované komunikační ovladače PmActiveX</t>
  </si>
  <si>
    <t>Poznámka k položce:
Komunikace pomocí ActiveX objektu AtouchX				,</t>
  </si>
  <si>
    <t>211990042R</t>
  </si>
  <si>
    <t>Poznámka k položce:
Odzkoušení zapojení  komunikace s příslušnou řídící jednotkou , nastavení včetně přizpůsobení požadovaným  úrovním uživatelského  přístupu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</si>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</sst>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0" fillId="3"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0"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39" fillId="0" borderId="34" xfId="0" applyFont="1" applyBorder="1" applyAlignment="1" applyProtection="1">
      <alignment horizontal="left" wrapText="1"/>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center" vertical="center"/>
      <protection locked="0"/>
    </xf>
    <xf numFmtId="0" fontId="39" fillId="0" borderId="34" xfId="0" applyFont="1" applyBorder="1" applyAlignment="1" applyProtection="1">
      <alignment horizontal="left"/>
      <protection locked="0"/>
    </xf>
    <xf numFmtId="0" fontId="40"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8"/>
  <sheetViews>
    <sheetView showGridLines="0" workbookViewId="0">
      <pane ySplit="1" topLeftCell="A73"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33"/>
      <c r="AS2" s="333"/>
      <c r="AT2" s="333"/>
      <c r="AU2" s="333"/>
      <c r="AV2" s="333"/>
      <c r="AW2" s="333"/>
      <c r="AX2" s="333"/>
      <c r="AY2" s="333"/>
      <c r="AZ2" s="333"/>
      <c r="BA2" s="333"/>
      <c r="BB2" s="333"/>
      <c r="BC2" s="333"/>
      <c r="BD2" s="333"/>
      <c r="BE2" s="333"/>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62" t="s">
        <v>16</v>
      </c>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28"/>
      <c r="AQ5" s="30"/>
      <c r="BE5" s="360" t="s">
        <v>17</v>
      </c>
      <c r="BS5" s="23" t="s">
        <v>8</v>
      </c>
    </row>
    <row r="6" spans="1:74" ht="36.950000000000003" customHeight="1">
      <c r="B6" s="27"/>
      <c r="C6" s="28"/>
      <c r="D6" s="35" t="s">
        <v>18</v>
      </c>
      <c r="E6" s="28"/>
      <c r="F6" s="28"/>
      <c r="G6" s="28"/>
      <c r="H6" s="28"/>
      <c r="I6" s="28"/>
      <c r="J6" s="28"/>
      <c r="K6" s="364" t="s">
        <v>19</v>
      </c>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28"/>
      <c r="AQ6" s="30"/>
      <c r="BE6" s="361"/>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21</v>
      </c>
      <c r="AO7" s="28"/>
      <c r="AP7" s="28"/>
      <c r="AQ7" s="30"/>
      <c r="BE7" s="361"/>
      <c r="BS7" s="23" t="s">
        <v>8</v>
      </c>
    </row>
    <row r="8" spans="1:74" ht="14.45"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61"/>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61"/>
      <c r="BS9" s="23" t="s">
        <v>8</v>
      </c>
    </row>
    <row r="10" spans="1:74" ht="14.45"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21</v>
      </c>
      <c r="AO10" s="28"/>
      <c r="AP10" s="28"/>
      <c r="AQ10" s="30"/>
      <c r="BE10" s="361"/>
      <c r="BS10" s="23" t="s">
        <v>8</v>
      </c>
    </row>
    <row r="11" spans="1:74" ht="18.399999999999999"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30</v>
      </c>
      <c r="AL11" s="28"/>
      <c r="AM11" s="28"/>
      <c r="AN11" s="34" t="s">
        <v>21</v>
      </c>
      <c r="AO11" s="28"/>
      <c r="AP11" s="28"/>
      <c r="AQ11" s="30"/>
      <c r="BE11" s="361"/>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61"/>
      <c r="BS12" s="23" t="s">
        <v>8</v>
      </c>
    </row>
    <row r="13" spans="1:74" ht="14.45" customHeight="1">
      <c r="B13" s="27"/>
      <c r="C13" s="28"/>
      <c r="D13" s="36"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32</v>
      </c>
      <c r="AO13" s="28"/>
      <c r="AP13" s="28"/>
      <c r="AQ13" s="30"/>
      <c r="BE13" s="361"/>
      <c r="BS13" s="23" t="s">
        <v>8</v>
      </c>
    </row>
    <row r="14" spans="1:74" ht="15">
      <c r="B14" s="27"/>
      <c r="C14" s="28"/>
      <c r="D14" s="28"/>
      <c r="E14" s="365" t="s">
        <v>32</v>
      </c>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 t="s">
        <v>30</v>
      </c>
      <c r="AL14" s="28"/>
      <c r="AM14" s="28"/>
      <c r="AN14" s="38" t="s">
        <v>32</v>
      </c>
      <c r="AO14" s="28"/>
      <c r="AP14" s="28"/>
      <c r="AQ14" s="30"/>
      <c r="BE14" s="361"/>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61"/>
      <c r="BS15" s="23" t="s">
        <v>6</v>
      </c>
    </row>
    <row r="16" spans="1:74" ht="14.45" customHeight="1">
      <c r="B16" s="27"/>
      <c r="C16" s="28"/>
      <c r="D16" s="36"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21</v>
      </c>
      <c r="AO16" s="28"/>
      <c r="AP16" s="28"/>
      <c r="AQ16" s="30"/>
      <c r="BE16" s="361"/>
      <c r="BS16" s="23" t="s">
        <v>6</v>
      </c>
    </row>
    <row r="17" spans="2:71" ht="18.399999999999999"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30</v>
      </c>
      <c r="AL17" s="28"/>
      <c r="AM17" s="28"/>
      <c r="AN17" s="34" t="s">
        <v>21</v>
      </c>
      <c r="AO17" s="28"/>
      <c r="AP17" s="28"/>
      <c r="AQ17" s="30"/>
      <c r="BE17" s="361"/>
      <c r="BS17" s="23" t="s">
        <v>35</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61"/>
      <c r="BS18" s="23" t="s">
        <v>8</v>
      </c>
    </row>
    <row r="19" spans="2:71" ht="14.45" customHeight="1">
      <c r="B19" s="27"/>
      <c r="C19" s="28"/>
      <c r="D19" s="36"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61"/>
      <c r="BS19" s="23" t="s">
        <v>8</v>
      </c>
    </row>
    <row r="20" spans="2:71" ht="57" customHeight="1">
      <c r="B20" s="27"/>
      <c r="C20" s="28"/>
      <c r="D20" s="28"/>
      <c r="E20" s="367" t="s">
        <v>37</v>
      </c>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28"/>
      <c r="AP20" s="28"/>
      <c r="AQ20" s="30"/>
      <c r="BE20" s="361"/>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61"/>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61"/>
    </row>
    <row r="23" spans="2:71" s="1" customFormat="1" ht="25.9" customHeight="1">
      <c r="B23" s="40"/>
      <c r="C23" s="41"/>
      <c r="D23" s="42" t="s">
        <v>38</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68">
        <f>ROUND(AG51,2)</f>
        <v>0</v>
      </c>
      <c r="AL23" s="369"/>
      <c r="AM23" s="369"/>
      <c r="AN23" s="369"/>
      <c r="AO23" s="369"/>
      <c r="AP23" s="41"/>
      <c r="AQ23" s="44"/>
      <c r="BE23" s="361"/>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61"/>
    </row>
    <row r="25" spans="2:71" s="1" customFormat="1">
      <c r="B25" s="40"/>
      <c r="C25" s="41"/>
      <c r="D25" s="41"/>
      <c r="E25" s="41"/>
      <c r="F25" s="41"/>
      <c r="G25" s="41"/>
      <c r="H25" s="41"/>
      <c r="I25" s="41"/>
      <c r="J25" s="41"/>
      <c r="K25" s="41"/>
      <c r="L25" s="370" t="s">
        <v>39</v>
      </c>
      <c r="M25" s="370"/>
      <c r="N25" s="370"/>
      <c r="O25" s="370"/>
      <c r="P25" s="41"/>
      <c r="Q25" s="41"/>
      <c r="R25" s="41"/>
      <c r="S25" s="41"/>
      <c r="T25" s="41"/>
      <c r="U25" s="41"/>
      <c r="V25" s="41"/>
      <c r="W25" s="370" t="s">
        <v>40</v>
      </c>
      <c r="X25" s="370"/>
      <c r="Y25" s="370"/>
      <c r="Z25" s="370"/>
      <c r="AA25" s="370"/>
      <c r="AB25" s="370"/>
      <c r="AC25" s="370"/>
      <c r="AD25" s="370"/>
      <c r="AE25" s="370"/>
      <c r="AF25" s="41"/>
      <c r="AG25" s="41"/>
      <c r="AH25" s="41"/>
      <c r="AI25" s="41"/>
      <c r="AJ25" s="41"/>
      <c r="AK25" s="370" t="s">
        <v>41</v>
      </c>
      <c r="AL25" s="370"/>
      <c r="AM25" s="370"/>
      <c r="AN25" s="370"/>
      <c r="AO25" s="370"/>
      <c r="AP25" s="41"/>
      <c r="AQ25" s="44"/>
      <c r="BE25" s="361"/>
    </row>
    <row r="26" spans="2:71" s="2" customFormat="1" ht="14.45" customHeight="1">
      <c r="B26" s="46"/>
      <c r="C26" s="47"/>
      <c r="D26" s="48" t="s">
        <v>42</v>
      </c>
      <c r="E26" s="47"/>
      <c r="F26" s="48" t="s">
        <v>43</v>
      </c>
      <c r="G26" s="47"/>
      <c r="H26" s="47"/>
      <c r="I26" s="47"/>
      <c r="J26" s="47"/>
      <c r="K26" s="47"/>
      <c r="L26" s="353">
        <v>0.21</v>
      </c>
      <c r="M26" s="354"/>
      <c r="N26" s="354"/>
      <c r="O26" s="354"/>
      <c r="P26" s="47"/>
      <c r="Q26" s="47"/>
      <c r="R26" s="47"/>
      <c r="S26" s="47"/>
      <c r="T26" s="47"/>
      <c r="U26" s="47"/>
      <c r="V26" s="47"/>
      <c r="W26" s="355">
        <f>ROUND(AZ51,2)</f>
        <v>0</v>
      </c>
      <c r="X26" s="354"/>
      <c r="Y26" s="354"/>
      <c r="Z26" s="354"/>
      <c r="AA26" s="354"/>
      <c r="AB26" s="354"/>
      <c r="AC26" s="354"/>
      <c r="AD26" s="354"/>
      <c r="AE26" s="354"/>
      <c r="AF26" s="47"/>
      <c r="AG26" s="47"/>
      <c r="AH26" s="47"/>
      <c r="AI26" s="47"/>
      <c r="AJ26" s="47"/>
      <c r="AK26" s="355">
        <f>ROUND(AV51,2)</f>
        <v>0</v>
      </c>
      <c r="AL26" s="354"/>
      <c r="AM26" s="354"/>
      <c r="AN26" s="354"/>
      <c r="AO26" s="354"/>
      <c r="AP26" s="47"/>
      <c r="AQ26" s="49"/>
      <c r="BE26" s="361"/>
    </row>
    <row r="27" spans="2:71" s="2" customFormat="1" ht="14.45" customHeight="1">
      <c r="B27" s="46"/>
      <c r="C27" s="47"/>
      <c r="D27" s="47"/>
      <c r="E27" s="47"/>
      <c r="F27" s="48" t="s">
        <v>44</v>
      </c>
      <c r="G27" s="47"/>
      <c r="H27" s="47"/>
      <c r="I27" s="47"/>
      <c r="J27" s="47"/>
      <c r="K27" s="47"/>
      <c r="L27" s="353">
        <v>0.15</v>
      </c>
      <c r="M27" s="354"/>
      <c r="N27" s="354"/>
      <c r="O27" s="354"/>
      <c r="P27" s="47"/>
      <c r="Q27" s="47"/>
      <c r="R27" s="47"/>
      <c r="S27" s="47"/>
      <c r="T27" s="47"/>
      <c r="U27" s="47"/>
      <c r="V27" s="47"/>
      <c r="W27" s="355">
        <f>ROUND(BA51,2)</f>
        <v>0</v>
      </c>
      <c r="X27" s="354"/>
      <c r="Y27" s="354"/>
      <c r="Z27" s="354"/>
      <c r="AA27" s="354"/>
      <c r="AB27" s="354"/>
      <c r="AC27" s="354"/>
      <c r="AD27" s="354"/>
      <c r="AE27" s="354"/>
      <c r="AF27" s="47"/>
      <c r="AG27" s="47"/>
      <c r="AH27" s="47"/>
      <c r="AI27" s="47"/>
      <c r="AJ27" s="47"/>
      <c r="AK27" s="355">
        <f>ROUND(AW51,2)</f>
        <v>0</v>
      </c>
      <c r="AL27" s="354"/>
      <c r="AM27" s="354"/>
      <c r="AN27" s="354"/>
      <c r="AO27" s="354"/>
      <c r="AP27" s="47"/>
      <c r="AQ27" s="49"/>
      <c r="BE27" s="361"/>
    </row>
    <row r="28" spans="2:71" s="2" customFormat="1" ht="14.45" hidden="1" customHeight="1">
      <c r="B28" s="46"/>
      <c r="C28" s="47"/>
      <c r="D28" s="47"/>
      <c r="E28" s="47"/>
      <c r="F28" s="48" t="s">
        <v>45</v>
      </c>
      <c r="G28" s="47"/>
      <c r="H28" s="47"/>
      <c r="I28" s="47"/>
      <c r="J28" s="47"/>
      <c r="K28" s="47"/>
      <c r="L28" s="353">
        <v>0.21</v>
      </c>
      <c r="M28" s="354"/>
      <c r="N28" s="354"/>
      <c r="O28" s="354"/>
      <c r="P28" s="47"/>
      <c r="Q28" s="47"/>
      <c r="R28" s="47"/>
      <c r="S28" s="47"/>
      <c r="T28" s="47"/>
      <c r="U28" s="47"/>
      <c r="V28" s="47"/>
      <c r="W28" s="355">
        <f>ROUND(BB51,2)</f>
        <v>0</v>
      </c>
      <c r="X28" s="354"/>
      <c r="Y28" s="354"/>
      <c r="Z28" s="354"/>
      <c r="AA28" s="354"/>
      <c r="AB28" s="354"/>
      <c r="AC28" s="354"/>
      <c r="AD28" s="354"/>
      <c r="AE28" s="354"/>
      <c r="AF28" s="47"/>
      <c r="AG28" s="47"/>
      <c r="AH28" s="47"/>
      <c r="AI28" s="47"/>
      <c r="AJ28" s="47"/>
      <c r="AK28" s="355">
        <v>0</v>
      </c>
      <c r="AL28" s="354"/>
      <c r="AM28" s="354"/>
      <c r="AN28" s="354"/>
      <c r="AO28" s="354"/>
      <c r="AP28" s="47"/>
      <c r="AQ28" s="49"/>
      <c r="BE28" s="361"/>
    </row>
    <row r="29" spans="2:71" s="2" customFormat="1" ht="14.45" hidden="1" customHeight="1">
      <c r="B29" s="46"/>
      <c r="C29" s="47"/>
      <c r="D29" s="47"/>
      <c r="E29" s="47"/>
      <c r="F29" s="48" t="s">
        <v>46</v>
      </c>
      <c r="G29" s="47"/>
      <c r="H29" s="47"/>
      <c r="I29" s="47"/>
      <c r="J29" s="47"/>
      <c r="K29" s="47"/>
      <c r="L29" s="353">
        <v>0.15</v>
      </c>
      <c r="M29" s="354"/>
      <c r="N29" s="354"/>
      <c r="O29" s="354"/>
      <c r="P29" s="47"/>
      <c r="Q29" s="47"/>
      <c r="R29" s="47"/>
      <c r="S29" s="47"/>
      <c r="T29" s="47"/>
      <c r="U29" s="47"/>
      <c r="V29" s="47"/>
      <c r="W29" s="355">
        <f>ROUND(BC51,2)</f>
        <v>0</v>
      </c>
      <c r="X29" s="354"/>
      <c r="Y29" s="354"/>
      <c r="Z29" s="354"/>
      <c r="AA29" s="354"/>
      <c r="AB29" s="354"/>
      <c r="AC29" s="354"/>
      <c r="AD29" s="354"/>
      <c r="AE29" s="354"/>
      <c r="AF29" s="47"/>
      <c r="AG29" s="47"/>
      <c r="AH29" s="47"/>
      <c r="AI29" s="47"/>
      <c r="AJ29" s="47"/>
      <c r="AK29" s="355">
        <v>0</v>
      </c>
      <c r="AL29" s="354"/>
      <c r="AM29" s="354"/>
      <c r="AN29" s="354"/>
      <c r="AO29" s="354"/>
      <c r="AP29" s="47"/>
      <c r="AQ29" s="49"/>
      <c r="BE29" s="361"/>
    </row>
    <row r="30" spans="2:71" s="2" customFormat="1" ht="14.45" hidden="1" customHeight="1">
      <c r="B30" s="46"/>
      <c r="C30" s="47"/>
      <c r="D30" s="47"/>
      <c r="E30" s="47"/>
      <c r="F30" s="48" t="s">
        <v>47</v>
      </c>
      <c r="G30" s="47"/>
      <c r="H30" s="47"/>
      <c r="I30" s="47"/>
      <c r="J30" s="47"/>
      <c r="K30" s="47"/>
      <c r="L30" s="353">
        <v>0</v>
      </c>
      <c r="M30" s="354"/>
      <c r="N30" s="354"/>
      <c r="O30" s="354"/>
      <c r="P30" s="47"/>
      <c r="Q30" s="47"/>
      <c r="R30" s="47"/>
      <c r="S30" s="47"/>
      <c r="T30" s="47"/>
      <c r="U30" s="47"/>
      <c r="V30" s="47"/>
      <c r="W30" s="355">
        <f>ROUND(BD51,2)</f>
        <v>0</v>
      </c>
      <c r="X30" s="354"/>
      <c r="Y30" s="354"/>
      <c r="Z30" s="354"/>
      <c r="AA30" s="354"/>
      <c r="AB30" s="354"/>
      <c r="AC30" s="354"/>
      <c r="AD30" s="354"/>
      <c r="AE30" s="354"/>
      <c r="AF30" s="47"/>
      <c r="AG30" s="47"/>
      <c r="AH30" s="47"/>
      <c r="AI30" s="47"/>
      <c r="AJ30" s="47"/>
      <c r="AK30" s="355">
        <v>0</v>
      </c>
      <c r="AL30" s="354"/>
      <c r="AM30" s="354"/>
      <c r="AN30" s="354"/>
      <c r="AO30" s="354"/>
      <c r="AP30" s="47"/>
      <c r="AQ30" s="49"/>
      <c r="BE30" s="361"/>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61"/>
    </row>
    <row r="32" spans="2:71" s="1" customFormat="1" ht="25.9" customHeight="1">
      <c r="B32" s="40"/>
      <c r="C32" s="50"/>
      <c r="D32" s="51" t="s">
        <v>48</v>
      </c>
      <c r="E32" s="52"/>
      <c r="F32" s="52"/>
      <c r="G32" s="52"/>
      <c r="H32" s="52"/>
      <c r="I32" s="52"/>
      <c r="J32" s="52"/>
      <c r="K32" s="52"/>
      <c r="L32" s="52"/>
      <c r="M32" s="52"/>
      <c r="N32" s="52"/>
      <c r="O32" s="52"/>
      <c r="P32" s="52"/>
      <c r="Q32" s="52"/>
      <c r="R32" s="52"/>
      <c r="S32" s="52"/>
      <c r="T32" s="53" t="s">
        <v>49</v>
      </c>
      <c r="U32" s="52"/>
      <c r="V32" s="52"/>
      <c r="W32" s="52"/>
      <c r="X32" s="356" t="s">
        <v>50</v>
      </c>
      <c r="Y32" s="357"/>
      <c r="Z32" s="357"/>
      <c r="AA32" s="357"/>
      <c r="AB32" s="357"/>
      <c r="AC32" s="52"/>
      <c r="AD32" s="52"/>
      <c r="AE32" s="52"/>
      <c r="AF32" s="52"/>
      <c r="AG32" s="52"/>
      <c r="AH32" s="52"/>
      <c r="AI32" s="52"/>
      <c r="AJ32" s="52"/>
      <c r="AK32" s="358">
        <f>SUM(AK23:AK30)</f>
        <v>0</v>
      </c>
      <c r="AL32" s="357"/>
      <c r="AM32" s="357"/>
      <c r="AN32" s="357"/>
      <c r="AO32" s="359"/>
      <c r="AP32" s="50"/>
      <c r="AQ32" s="54"/>
      <c r="BE32" s="361"/>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51</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9701010000</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39" t="str">
        <f>K6</f>
        <v>Brno, Šumavská - modernizace kotelen v kasárnách</v>
      </c>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23</v>
      </c>
      <c r="D44" s="62"/>
      <c r="E44" s="62"/>
      <c r="F44" s="62"/>
      <c r="G44" s="62"/>
      <c r="H44" s="62"/>
      <c r="I44" s="62"/>
      <c r="J44" s="62"/>
      <c r="K44" s="62"/>
      <c r="L44" s="71" t="str">
        <f>IF(K8="","",K8)</f>
        <v>Brno</v>
      </c>
      <c r="M44" s="62"/>
      <c r="N44" s="62"/>
      <c r="O44" s="62"/>
      <c r="P44" s="62"/>
      <c r="Q44" s="62"/>
      <c r="R44" s="62"/>
      <c r="S44" s="62"/>
      <c r="T44" s="62"/>
      <c r="U44" s="62"/>
      <c r="V44" s="62"/>
      <c r="W44" s="62"/>
      <c r="X44" s="62"/>
      <c r="Y44" s="62"/>
      <c r="Z44" s="62"/>
      <c r="AA44" s="62"/>
      <c r="AB44" s="62"/>
      <c r="AC44" s="62"/>
      <c r="AD44" s="62"/>
      <c r="AE44" s="62"/>
      <c r="AF44" s="62"/>
      <c r="AG44" s="62"/>
      <c r="AH44" s="62"/>
      <c r="AI44" s="64" t="s">
        <v>25</v>
      </c>
      <c r="AJ44" s="62"/>
      <c r="AK44" s="62"/>
      <c r="AL44" s="62"/>
      <c r="AM44" s="341" t="str">
        <f>IF(AN8= "","",AN8)</f>
        <v>7. 2. 2018</v>
      </c>
      <c r="AN44" s="341"/>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27</v>
      </c>
      <c r="D46" s="62"/>
      <c r="E46" s="62"/>
      <c r="F46" s="62"/>
      <c r="G46" s="62"/>
      <c r="H46" s="62"/>
      <c r="I46" s="62"/>
      <c r="J46" s="62"/>
      <c r="K46" s="62"/>
      <c r="L46" s="65" t="str">
        <f>IF(E11= "","",E11)</f>
        <v>Armádní Servisní, p. o.</v>
      </c>
      <c r="M46" s="62"/>
      <c r="N46" s="62"/>
      <c r="O46" s="62"/>
      <c r="P46" s="62"/>
      <c r="Q46" s="62"/>
      <c r="R46" s="62"/>
      <c r="S46" s="62"/>
      <c r="T46" s="62"/>
      <c r="U46" s="62"/>
      <c r="V46" s="62"/>
      <c r="W46" s="62"/>
      <c r="X46" s="62"/>
      <c r="Y46" s="62"/>
      <c r="Z46" s="62"/>
      <c r="AA46" s="62"/>
      <c r="AB46" s="62"/>
      <c r="AC46" s="62"/>
      <c r="AD46" s="62"/>
      <c r="AE46" s="62"/>
      <c r="AF46" s="62"/>
      <c r="AG46" s="62"/>
      <c r="AH46" s="62"/>
      <c r="AI46" s="64" t="s">
        <v>33</v>
      </c>
      <c r="AJ46" s="62"/>
      <c r="AK46" s="62"/>
      <c r="AL46" s="62"/>
      <c r="AM46" s="342" t="str">
        <f>IF(E17="","",E17)</f>
        <v>Ing. Hynek Farka</v>
      </c>
      <c r="AN46" s="342"/>
      <c r="AO46" s="342"/>
      <c r="AP46" s="342"/>
      <c r="AQ46" s="62"/>
      <c r="AR46" s="60"/>
      <c r="AS46" s="343" t="s">
        <v>52</v>
      </c>
      <c r="AT46" s="344"/>
      <c r="AU46" s="73"/>
      <c r="AV46" s="73"/>
      <c r="AW46" s="73"/>
      <c r="AX46" s="73"/>
      <c r="AY46" s="73"/>
      <c r="AZ46" s="73"/>
      <c r="BA46" s="73"/>
      <c r="BB46" s="73"/>
      <c r="BC46" s="73"/>
      <c r="BD46" s="74"/>
    </row>
    <row r="47" spans="2:56" s="1" customFormat="1" ht="15">
      <c r="B47" s="40"/>
      <c r="C47" s="64" t="s">
        <v>31</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5"/>
      <c r="AT47" s="346"/>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47"/>
      <c r="AT48" s="348"/>
      <c r="AU48" s="41"/>
      <c r="AV48" s="41"/>
      <c r="AW48" s="41"/>
      <c r="AX48" s="41"/>
      <c r="AY48" s="41"/>
      <c r="AZ48" s="41"/>
      <c r="BA48" s="41"/>
      <c r="BB48" s="41"/>
      <c r="BC48" s="41"/>
      <c r="BD48" s="77"/>
    </row>
    <row r="49" spans="1:91" s="1" customFormat="1" ht="29.25" customHeight="1">
      <c r="B49" s="40"/>
      <c r="C49" s="349" t="s">
        <v>53</v>
      </c>
      <c r="D49" s="350"/>
      <c r="E49" s="350"/>
      <c r="F49" s="350"/>
      <c r="G49" s="350"/>
      <c r="H49" s="78"/>
      <c r="I49" s="351" t="s">
        <v>54</v>
      </c>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2" t="s">
        <v>55</v>
      </c>
      <c r="AH49" s="350"/>
      <c r="AI49" s="350"/>
      <c r="AJ49" s="350"/>
      <c r="AK49" s="350"/>
      <c r="AL49" s="350"/>
      <c r="AM49" s="350"/>
      <c r="AN49" s="351" t="s">
        <v>56</v>
      </c>
      <c r="AO49" s="350"/>
      <c r="AP49" s="350"/>
      <c r="AQ49" s="79" t="s">
        <v>57</v>
      </c>
      <c r="AR49" s="60"/>
      <c r="AS49" s="80" t="s">
        <v>58</v>
      </c>
      <c r="AT49" s="81" t="s">
        <v>59</v>
      </c>
      <c r="AU49" s="81" t="s">
        <v>60</v>
      </c>
      <c r="AV49" s="81" t="s">
        <v>61</v>
      </c>
      <c r="AW49" s="81" t="s">
        <v>62</v>
      </c>
      <c r="AX49" s="81" t="s">
        <v>63</v>
      </c>
      <c r="AY49" s="81" t="s">
        <v>64</v>
      </c>
      <c r="AZ49" s="81" t="s">
        <v>65</v>
      </c>
      <c r="BA49" s="81" t="s">
        <v>66</v>
      </c>
      <c r="BB49" s="81" t="s">
        <v>67</v>
      </c>
      <c r="BC49" s="81" t="s">
        <v>68</v>
      </c>
      <c r="BD49" s="82" t="s">
        <v>69</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70</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37">
        <f>ROUND(SUM(AG52:AG66),2)</f>
        <v>0</v>
      </c>
      <c r="AH51" s="337"/>
      <c r="AI51" s="337"/>
      <c r="AJ51" s="337"/>
      <c r="AK51" s="337"/>
      <c r="AL51" s="337"/>
      <c r="AM51" s="337"/>
      <c r="AN51" s="338">
        <f t="shared" ref="AN51:AN66" si="0">SUM(AG51,AT51)</f>
        <v>0</v>
      </c>
      <c r="AO51" s="338"/>
      <c r="AP51" s="338"/>
      <c r="AQ51" s="88" t="s">
        <v>21</v>
      </c>
      <c r="AR51" s="70"/>
      <c r="AS51" s="89">
        <f>ROUND(SUM(AS52:AS66),2)</f>
        <v>0</v>
      </c>
      <c r="AT51" s="90">
        <f t="shared" ref="AT51:AT66" si="1">ROUND(SUM(AV51:AW51),2)</f>
        <v>0</v>
      </c>
      <c r="AU51" s="91">
        <f>ROUND(SUM(AU52:AU66),5)</f>
        <v>0</v>
      </c>
      <c r="AV51" s="90">
        <f>ROUND(AZ51*L26,2)</f>
        <v>0</v>
      </c>
      <c r="AW51" s="90">
        <f>ROUND(BA51*L27,2)</f>
        <v>0</v>
      </c>
      <c r="AX51" s="90">
        <f>ROUND(BB51*L26,2)</f>
        <v>0</v>
      </c>
      <c r="AY51" s="90">
        <f>ROUND(BC51*L27,2)</f>
        <v>0</v>
      </c>
      <c r="AZ51" s="90">
        <f>ROUND(SUM(AZ52:AZ66),2)</f>
        <v>0</v>
      </c>
      <c r="BA51" s="90">
        <f>ROUND(SUM(BA52:BA66),2)</f>
        <v>0</v>
      </c>
      <c r="BB51" s="90">
        <f>ROUND(SUM(BB52:BB66),2)</f>
        <v>0</v>
      </c>
      <c r="BC51" s="90">
        <f>ROUND(SUM(BC52:BC66),2)</f>
        <v>0</v>
      </c>
      <c r="BD51" s="92">
        <f>ROUND(SUM(BD52:BD66),2)</f>
        <v>0</v>
      </c>
      <c r="BS51" s="93" t="s">
        <v>71</v>
      </c>
      <c r="BT51" s="93" t="s">
        <v>72</v>
      </c>
      <c r="BU51" s="94" t="s">
        <v>73</v>
      </c>
      <c r="BV51" s="93" t="s">
        <v>74</v>
      </c>
      <c r="BW51" s="93" t="s">
        <v>7</v>
      </c>
      <c r="BX51" s="93" t="s">
        <v>75</v>
      </c>
      <c r="CL51" s="93" t="s">
        <v>21</v>
      </c>
    </row>
    <row r="52" spans="1:91" s="5" customFormat="1" ht="16.5" customHeight="1">
      <c r="A52" s="95" t="s">
        <v>76</v>
      </c>
      <c r="B52" s="96"/>
      <c r="C52" s="97"/>
      <c r="D52" s="336" t="s">
        <v>77</v>
      </c>
      <c r="E52" s="336"/>
      <c r="F52" s="336"/>
      <c r="G52" s="336"/>
      <c r="H52" s="336"/>
      <c r="I52" s="98"/>
      <c r="J52" s="336" t="s">
        <v>78</v>
      </c>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4">
        <f>'SO 1.1 - Budova 1 - Stave...'!J27</f>
        <v>0</v>
      </c>
      <c r="AH52" s="335"/>
      <c r="AI52" s="335"/>
      <c r="AJ52" s="335"/>
      <c r="AK52" s="335"/>
      <c r="AL52" s="335"/>
      <c r="AM52" s="335"/>
      <c r="AN52" s="334">
        <f t="shared" si="0"/>
        <v>0</v>
      </c>
      <c r="AO52" s="335"/>
      <c r="AP52" s="335"/>
      <c r="AQ52" s="99" t="s">
        <v>79</v>
      </c>
      <c r="AR52" s="100"/>
      <c r="AS52" s="101">
        <v>0</v>
      </c>
      <c r="AT52" s="102">
        <f t="shared" si="1"/>
        <v>0</v>
      </c>
      <c r="AU52" s="103">
        <f>'SO 1.1 - Budova 1 - Stave...'!P88</f>
        <v>0</v>
      </c>
      <c r="AV52" s="102">
        <f>'SO 1.1 - Budova 1 - Stave...'!J30</f>
        <v>0</v>
      </c>
      <c r="AW52" s="102">
        <f>'SO 1.1 - Budova 1 - Stave...'!J31</f>
        <v>0</v>
      </c>
      <c r="AX52" s="102">
        <f>'SO 1.1 - Budova 1 - Stave...'!J32</f>
        <v>0</v>
      </c>
      <c r="AY52" s="102">
        <f>'SO 1.1 - Budova 1 - Stave...'!J33</f>
        <v>0</v>
      </c>
      <c r="AZ52" s="102">
        <f>'SO 1.1 - Budova 1 - Stave...'!F30</f>
        <v>0</v>
      </c>
      <c r="BA52" s="102">
        <f>'SO 1.1 - Budova 1 - Stave...'!F31</f>
        <v>0</v>
      </c>
      <c r="BB52" s="102">
        <f>'SO 1.1 - Budova 1 - Stave...'!F32</f>
        <v>0</v>
      </c>
      <c r="BC52" s="102">
        <f>'SO 1.1 - Budova 1 - Stave...'!F33</f>
        <v>0</v>
      </c>
      <c r="BD52" s="104">
        <f>'SO 1.1 - Budova 1 - Stave...'!F34</f>
        <v>0</v>
      </c>
      <c r="BT52" s="105" t="s">
        <v>80</v>
      </c>
      <c r="BV52" s="105" t="s">
        <v>74</v>
      </c>
      <c r="BW52" s="105" t="s">
        <v>81</v>
      </c>
      <c r="BX52" s="105" t="s">
        <v>7</v>
      </c>
      <c r="CL52" s="105" t="s">
        <v>21</v>
      </c>
      <c r="CM52" s="105" t="s">
        <v>82</v>
      </c>
    </row>
    <row r="53" spans="1:91" s="5" customFormat="1" ht="31.5" customHeight="1">
      <c r="A53" s="95" t="s">
        <v>76</v>
      </c>
      <c r="B53" s="96"/>
      <c r="C53" s="97"/>
      <c r="D53" s="336" t="s">
        <v>83</v>
      </c>
      <c r="E53" s="336"/>
      <c r="F53" s="336"/>
      <c r="G53" s="336"/>
      <c r="H53" s="336"/>
      <c r="I53" s="98"/>
      <c r="J53" s="336" t="s">
        <v>84</v>
      </c>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4">
        <f>'SO 1.2 - Budova 1 - Zdrav...'!J27</f>
        <v>0</v>
      </c>
      <c r="AH53" s="335"/>
      <c r="AI53" s="335"/>
      <c r="AJ53" s="335"/>
      <c r="AK53" s="335"/>
      <c r="AL53" s="335"/>
      <c r="AM53" s="335"/>
      <c r="AN53" s="334">
        <f t="shared" si="0"/>
        <v>0</v>
      </c>
      <c r="AO53" s="335"/>
      <c r="AP53" s="335"/>
      <c r="AQ53" s="99" t="s">
        <v>79</v>
      </c>
      <c r="AR53" s="100"/>
      <c r="AS53" s="101">
        <v>0</v>
      </c>
      <c r="AT53" s="102">
        <f t="shared" si="1"/>
        <v>0</v>
      </c>
      <c r="AU53" s="103">
        <f>'SO 1.2 - Budova 1 - Zdrav...'!P85</f>
        <v>0</v>
      </c>
      <c r="AV53" s="102">
        <f>'SO 1.2 - Budova 1 - Zdrav...'!J30</f>
        <v>0</v>
      </c>
      <c r="AW53" s="102">
        <f>'SO 1.2 - Budova 1 - Zdrav...'!J31</f>
        <v>0</v>
      </c>
      <c r="AX53" s="102">
        <f>'SO 1.2 - Budova 1 - Zdrav...'!J32</f>
        <v>0</v>
      </c>
      <c r="AY53" s="102">
        <f>'SO 1.2 - Budova 1 - Zdrav...'!J33</f>
        <v>0</v>
      </c>
      <c r="AZ53" s="102">
        <f>'SO 1.2 - Budova 1 - Zdrav...'!F30</f>
        <v>0</v>
      </c>
      <c r="BA53" s="102">
        <f>'SO 1.2 - Budova 1 - Zdrav...'!F31</f>
        <v>0</v>
      </c>
      <c r="BB53" s="102">
        <f>'SO 1.2 - Budova 1 - Zdrav...'!F32</f>
        <v>0</v>
      </c>
      <c r="BC53" s="102">
        <f>'SO 1.2 - Budova 1 - Zdrav...'!F33</f>
        <v>0</v>
      </c>
      <c r="BD53" s="104">
        <f>'SO 1.2 - Budova 1 - Zdrav...'!F34</f>
        <v>0</v>
      </c>
      <c r="BT53" s="105" t="s">
        <v>80</v>
      </c>
      <c r="BV53" s="105" t="s">
        <v>74</v>
      </c>
      <c r="BW53" s="105" t="s">
        <v>85</v>
      </c>
      <c r="BX53" s="105" t="s">
        <v>7</v>
      </c>
      <c r="CL53" s="105" t="s">
        <v>21</v>
      </c>
      <c r="CM53" s="105" t="s">
        <v>82</v>
      </c>
    </row>
    <row r="54" spans="1:91" s="5" customFormat="1" ht="16.5" customHeight="1">
      <c r="A54" s="95" t="s">
        <v>76</v>
      </c>
      <c r="B54" s="96"/>
      <c r="C54" s="97"/>
      <c r="D54" s="336" t="s">
        <v>86</v>
      </c>
      <c r="E54" s="336"/>
      <c r="F54" s="336"/>
      <c r="G54" s="336"/>
      <c r="H54" s="336"/>
      <c r="I54" s="98"/>
      <c r="J54" s="336" t="s">
        <v>87</v>
      </c>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4">
        <f>'SO 1.3 - Budova 1 - Vytápění'!J27</f>
        <v>0</v>
      </c>
      <c r="AH54" s="335"/>
      <c r="AI54" s="335"/>
      <c r="AJ54" s="335"/>
      <c r="AK54" s="335"/>
      <c r="AL54" s="335"/>
      <c r="AM54" s="335"/>
      <c r="AN54" s="334">
        <f t="shared" si="0"/>
        <v>0</v>
      </c>
      <c r="AO54" s="335"/>
      <c r="AP54" s="335"/>
      <c r="AQ54" s="99" t="s">
        <v>79</v>
      </c>
      <c r="AR54" s="100"/>
      <c r="AS54" s="101">
        <v>0</v>
      </c>
      <c r="AT54" s="102">
        <f t="shared" si="1"/>
        <v>0</v>
      </c>
      <c r="AU54" s="103">
        <f>'SO 1.3 - Budova 1 - Vytápění'!P88</f>
        <v>0</v>
      </c>
      <c r="AV54" s="102">
        <f>'SO 1.3 - Budova 1 - Vytápění'!J30</f>
        <v>0</v>
      </c>
      <c r="AW54" s="102">
        <f>'SO 1.3 - Budova 1 - Vytápění'!J31</f>
        <v>0</v>
      </c>
      <c r="AX54" s="102">
        <f>'SO 1.3 - Budova 1 - Vytápění'!J32</f>
        <v>0</v>
      </c>
      <c r="AY54" s="102">
        <f>'SO 1.3 - Budova 1 - Vytápění'!J33</f>
        <v>0</v>
      </c>
      <c r="AZ54" s="102">
        <f>'SO 1.3 - Budova 1 - Vytápění'!F30</f>
        <v>0</v>
      </c>
      <c r="BA54" s="102">
        <f>'SO 1.3 - Budova 1 - Vytápění'!F31</f>
        <v>0</v>
      </c>
      <c r="BB54" s="102">
        <f>'SO 1.3 - Budova 1 - Vytápění'!F32</f>
        <v>0</v>
      </c>
      <c r="BC54" s="102">
        <f>'SO 1.3 - Budova 1 - Vytápění'!F33</f>
        <v>0</v>
      </c>
      <c r="BD54" s="104">
        <f>'SO 1.3 - Budova 1 - Vytápění'!F34</f>
        <v>0</v>
      </c>
      <c r="BT54" s="105" t="s">
        <v>80</v>
      </c>
      <c r="BV54" s="105" t="s">
        <v>74</v>
      </c>
      <c r="BW54" s="105" t="s">
        <v>88</v>
      </c>
      <c r="BX54" s="105" t="s">
        <v>7</v>
      </c>
      <c r="CL54" s="105" t="s">
        <v>21</v>
      </c>
      <c r="CM54" s="105" t="s">
        <v>82</v>
      </c>
    </row>
    <row r="55" spans="1:91" s="5" customFormat="1" ht="16.5" customHeight="1">
      <c r="A55" s="95" t="s">
        <v>76</v>
      </c>
      <c r="B55" s="96"/>
      <c r="C55" s="97"/>
      <c r="D55" s="336" t="s">
        <v>89</v>
      </c>
      <c r="E55" s="336"/>
      <c r="F55" s="336"/>
      <c r="G55" s="336"/>
      <c r="H55" s="336"/>
      <c r="I55" s="98"/>
      <c r="J55" s="336" t="s">
        <v>90</v>
      </c>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4">
        <f>'SO 1.4 - Budova 1 - Vnitř...'!J27</f>
        <v>0</v>
      </c>
      <c r="AH55" s="335"/>
      <c r="AI55" s="335"/>
      <c r="AJ55" s="335"/>
      <c r="AK55" s="335"/>
      <c r="AL55" s="335"/>
      <c r="AM55" s="335"/>
      <c r="AN55" s="334">
        <f t="shared" si="0"/>
        <v>0</v>
      </c>
      <c r="AO55" s="335"/>
      <c r="AP55" s="335"/>
      <c r="AQ55" s="99" t="s">
        <v>79</v>
      </c>
      <c r="AR55" s="100"/>
      <c r="AS55" s="101">
        <v>0</v>
      </c>
      <c r="AT55" s="102">
        <f t="shared" si="1"/>
        <v>0</v>
      </c>
      <c r="AU55" s="103">
        <f>'SO 1.4 - Budova 1 - Vnitř...'!P79</f>
        <v>0</v>
      </c>
      <c r="AV55" s="102">
        <f>'SO 1.4 - Budova 1 - Vnitř...'!J30</f>
        <v>0</v>
      </c>
      <c r="AW55" s="102">
        <f>'SO 1.4 - Budova 1 - Vnitř...'!J31</f>
        <v>0</v>
      </c>
      <c r="AX55" s="102">
        <f>'SO 1.4 - Budova 1 - Vnitř...'!J32</f>
        <v>0</v>
      </c>
      <c r="AY55" s="102">
        <f>'SO 1.4 - Budova 1 - Vnitř...'!J33</f>
        <v>0</v>
      </c>
      <c r="AZ55" s="102">
        <f>'SO 1.4 - Budova 1 - Vnitř...'!F30</f>
        <v>0</v>
      </c>
      <c r="BA55" s="102">
        <f>'SO 1.4 - Budova 1 - Vnitř...'!F31</f>
        <v>0</v>
      </c>
      <c r="BB55" s="102">
        <f>'SO 1.4 - Budova 1 - Vnitř...'!F32</f>
        <v>0</v>
      </c>
      <c r="BC55" s="102">
        <f>'SO 1.4 - Budova 1 - Vnitř...'!F33</f>
        <v>0</v>
      </c>
      <c r="BD55" s="104">
        <f>'SO 1.4 - Budova 1 - Vnitř...'!F34</f>
        <v>0</v>
      </c>
      <c r="BT55" s="105" t="s">
        <v>80</v>
      </c>
      <c r="BV55" s="105" t="s">
        <v>74</v>
      </c>
      <c r="BW55" s="105" t="s">
        <v>91</v>
      </c>
      <c r="BX55" s="105" t="s">
        <v>7</v>
      </c>
      <c r="CL55" s="105" t="s">
        <v>21</v>
      </c>
      <c r="CM55" s="105" t="s">
        <v>82</v>
      </c>
    </row>
    <row r="56" spans="1:91" s="5" customFormat="1" ht="16.5" customHeight="1">
      <c r="A56" s="95" t="s">
        <v>76</v>
      </c>
      <c r="B56" s="96"/>
      <c r="C56" s="97"/>
      <c r="D56" s="336" t="s">
        <v>92</v>
      </c>
      <c r="E56" s="336"/>
      <c r="F56" s="336"/>
      <c r="G56" s="336"/>
      <c r="H56" s="336"/>
      <c r="I56" s="98"/>
      <c r="J56" s="336" t="s">
        <v>93</v>
      </c>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4">
        <f>'SO 1.5 - Budova 1 - Elekt...'!J27</f>
        <v>0</v>
      </c>
      <c r="AH56" s="335"/>
      <c r="AI56" s="335"/>
      <c r="AJ56" s="335"/>
      <c r="AK56" s="335"/>
      <c r="AL56" s="335"/>
      <c r="AM56" s="335"/>
      <c r="AN56" s="334">
        <f t="shared" si="0"/>
        <v>0</v>
      </c>
      <c r="AO56" s="335"/>
      <c r="AP56" s="335"/>
      <c r="AQ56" s="99" t="s">
        <v>79</v>
      </c>
      <c r="AR56" s="100"/>
      <c r="AS56" s="101">
        <v>0</v>
      </c>
      <c r="AT56" s="102">
        <f t="shared" si="1"/>
        <v>0</v>
      </c>
      <c r="AU56" s="103">
        <f>'SO 1.5 - Budova 1 - Elekt...'!P83</f>
        <v>0</v>
      </c>
      <c r="AV56" s="102">
        <f>'SO 1.5 - Budova 1 - Elekt...'!J30</f>
        <v>0</v>
      </c>
      <c r="AW56" s="102">
        <f>'SO 1.5 - Budova 1 - Elekt...'!J31</f>
        <v>0</v>
      </c>
      <c r="AX56" s="102">
        <f>'SO 1.5 - Budova 1 - Elekt...'!J32</f>
        <v>0</v>
      </c>
      <c r="AY56" s="102">
        <f>'SO 1.5 - Budova 1 - Elekt...'!J33</f>
        <v>0</v>
      </c>
      <c r="AZ56" s="102">
        <f>'SO 1.5 - Budova 1 - Elekt...'!F30</f>
        <v>0</v>
      </c>
      <c r="BA56" s="102">
        <f>'SO 1.5 - Budova 1 - Elekt...'!F31</f>
        <v>0</v>
      </c>
      <c r="BB56" s="102">
        <f>'SO 1.5 - Budova 1 - Elekt...'!F32</f>
        <v>0</v>
      </c>
      <c r="BC56" s="102">
        <f>'SO 1.5 - Budova 1 - Elekt...'!F33</f>
        <v>0</v>
      </c>
      <c r="BD56" s="104">
        <f>'SO 1.5 - Budova 1 - Elekt...'!F34</f>
        <v>0</v>
      </c>
      <c r="BT56" s="105" t="s">
        <v>80</v>
      </c>
      <c r="BV56" s="105" t="s">
        <v>74</v>
      </c>
      <c r="BW56" s="105" t="s">
        <v>94</v>
      </c>
      <c r="BX56" s="105" t="s">
        <v>7</v>
      </c>
      <c r="CL56" s="105" t="s">
        <v>21</v>
      </c>
      <c r="CM56" s="105" t="s">
        <v>82</v>
      </c>
    </row>
    <row r="57" spans="1:91" s="5" customFormat="1" ht="16.5" customHeight="1">
      <c r="A57" s="95" t="s">
        <v>76</v>
      </c>
      <c r="B57" s="96"/>
      <c r="C57" s="97"/>
      <c r="D57" s="336" t="s">
        <v>95</v>
      </c>
      <c r="E57" s="336"/>
      <c r="F57" s="336"/>
      <c r="G57" s="336"/>
      <c r="H57" s="336"/>
      <c r="I57" s="98"/>
      <c r="J57" s="336" t="s">
        <v>96</v>
      </c>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4">
        <f>'SO 2.1 - Budova 3 - stave...'!J27</f>
        <v>0</v>
      </c>
      <c r="AH57" s="335"/>
      <c r="AI57" s="335"/>
      <c r="AJ57" s="335"/>
      <c r="AK57" s="335"/>
      <c r="AL57" s="335"/>
      <c r="AM57" s="335"/>
      <c r="AN57" s="334">
        <f t="shared" si="0"/>
        <v>0</v>
      </c>
      <c r="AO57" s="335"/>
      <c r="AP57" s="335"/>
      <c r="AQ57" s="99" t="s">
        <v>79</v>
      </c>
      <c r="AR57" s="100"/>
      <c r="AS57" s="101">
        <v>0</v>
      </c>
      <c r="AT57" s="102">
        <f t="shared" si="1"/>
        <v>0</v>
      </c>
      <c r="AU57" s="103">
        <f>'SO 2.1 - Budova 3 - stave...'!P89</f>
        <v>0</v>
      </c>
      <c r="AV57" s="102">
        <f>'SO 2.1 - Budova 3 - stave...'!J30</f>
        <v>0</v>
      </c>
      <c r="AW57" s="102">
        <f>'SO 2.1 - Budova 3 - stave...'!J31</f>
        <v>0</v>
      </c>
      <c r="AX57" s="102">
        <f>'SO 2.1 - Budova 3 - stave...'!J32</f>
        <v>0</v>
      </c>
      <c r="AY57" s="102">
        <f>'SO 2.1 - Budova 3 - stave...'!J33</f>
        <v>0</v>
      </c>
      <c r="AZ57" s="102">
        <f>'SO 2.1 - Budova 3 - stave...'!F30</f>
        <v>0</v>
      </c>
      <c r="BA57" s="102">
        <f>'SO 2.1 - Budova 3 - stave...'!F31</f>
        <v>0</v>
      </c>
      <c r="BB57" s="102">
        <f>'SO 2.1 - Budova 3 - stave...'!F32</f>
        <v>0</v>
      </c>
      <c r="BC57" s="102">
        <f>'SO 2.1 - Budova 3 - stave...'!F33</f>
        <v>0</v>
      </c>
      <c r="BD57" s="104">
        <f>'SO 2.1 - Budova 3 - stave...'!F34</f>
        <v>0</v>
      </c>
      <c r="BT57" s="105" t="s">
        <v>80</v>
      </c>
      <c r="BV57" s="105" t="s">
        <v>74</v>
      </c>
      <c r="BW57" s="105" t="s">
        <v>97</v>
      </c>
      <c r="BX57" s="105" t="s">
        <v>7</v>
      </c>
      <c r="CL57" s="105" t="s">
        <v>21</v>
      </c>
      <c r="CM57" s="105" t="s">
        <v>82</v>
      </c>
    </row>
    <row r="58" spans="1:91" s="5" customFormat="1" ht="31.5" customHeight="1">
      <c r="A58" s="95" t="s">
        <v>76</v>
      </c>
      <c r="B58" s="96"/>
      <c r="C58" s="97"/>
      <c r="D58" s="336" t="s">
        <v>98</v>
      </c>
      <c r="E58" s="336"/>
      <c r="F58" s="336"/>
      <c r="G58" s="336"/>
      <c r="H58" s="336"/>
      <c r="I58" s="98"/>
      <c r="J58" s="336" t="s">
        <v>99</v>
      </c>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4">
        <f>'SO 2.2 - Budova 3 - Zdrav...'!J27</f>
        <v>0</v>
      </c>
      <c r="AH58" s="335"/>
      <c r="AI58" s="335"/>
      <c r="AJ58" s="335"/>
      <c r="AK58" s="335"/>
      <c r="AL58" s="335"/>
      <c r="AM58" s="335"/>
      <c r="AN58" s="334">
        <f t="shared" si="0"/>
        <v>0</v>
      </c>
      <c r="AO58" s="335"/>
      <c r="AP58" s="335"/>
      <c r="AQ58" s="99" t="s">
        <v>79</v>
      </c>
      <c r="AR58" s="100"/>
      <c r="AS58" s="101">
        <v>0</v>
      </c>
      <c r="AT58" s="102">
        <f t="shared" si="1"/>
        <v>0</v>
      </c>
      <c r="AU58" s="103">
        <f>'SO 2.2 - Budova 3 - Zdrav...'!P88</f>
        <v>0</v>
      </c>
      <c r="AV58" s="102">
        <f>'SO 2.2 - Budova 3 - Zdrav...'!J30</f>
        <v>0</v>
      </c>
      <c r="AW58" s="102">
        <f>'SO 2.2 - Budova 3 - Zdrav...'!J31</f>
        <v>0</v>
      </c>
      <c r="AX58" s="102">
        <f>'SO 2.2 - Budova 3 - Zdrav...'!J32</f>
        <v>0</v>
      </c>
      <c r="AY58" s="102">
        <f>'SO 2.2 - Budova 3 - Zdrav...'!J33</f>
        <v>0</v>
      </c>
      <c r="AZ58" s="102">
        <f>'SO 2.2 - Budova 3 - Zdrav...'!F30</f>
        <v>0</v>
      </c>
      <c r="BA58" s="102">
        <f>'SO 2.2 - Budova 3 - Zdrav...'!F31</f>
        <v>0</v>
      </c>
      <c r="BB58" s="102">
        <f>'SO 2.2 - Budova 3 - Zdrav...'!F32</f>
        <v>0</v>
      </c>
      <c r="BC58" s="102">
        <f>'SO 2.2 - Budova 3 - Zdrav...'!F33</f>
        <v>0</v>
      </c>
      <c r="BD58" s="104">
        <f>'SO 2.2 - Budova 3 - Zdrav...'!F34</f>
        <v>0</v>
      </c>
      <c r="BT58" s="105" t="s">
        <v>80</v>
      </c>
      <c r="BV58" s="105" t="s">
        <v>74</v>
      </c>
      <c r="BW58" s="105" t="s">
        <v>100</v>
      </c>
      <c r="BX58" s="105" t="s">
        <v>7</v>
      </c>
      <c r="CL58" s="105" t="s">
        <v>21</v>
      </c>
      <c r="CM58" s="105" t="s">
        <v>82</v>
      </c>
    </row>
    <row r="59" spans="1:91" s="5" customFormat="1" ht="16.5" customHeight="1">
      <c r="A59" s="95" t="s">
        <v>76</v>
      </c>
      <c r="B59" s="96"/>
      <c r="C59" s="97"/>
      <c r="D59" s="336" t="s">
        <v>101</v>
      </c>
      <c r="E59" s="336"/>
      <c r="F59" s="336"/>
      <c r="G59" s="336"/>
      <c r="H59" s="336"/>
      <c r="I59" s="98"/>
      <c r="J59" s="336" t="s">
        <v>102</v>
      </c>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4">
        <f>'SO 2.3 - Budova 3 - Vytápění'!J27</f>
        <v>0</v>
      </c>
      <c r="AH59" s="335"/>
      <c r="AI59" s="335"/>
      <c r="AJ59" s="335"/>
      <c r="AK59" s="335"/>
      <c r="AL59" s="335"/>
      <c r="AM59" s="335"/>
      <c r="AN59" s="334">
        <f t="shared" si="0"/>
        <v>0</v>
      </c>
      <c r="AO59" s="335"/>
      <c r="AP59" s="335"/>
      <c r="AQ59" s="99" t="s">
        <v>79</v>
      </c>
      <c r="AR59" s="100"/>
      <c r="AS59" s="101">
        <v>0</v>
      </c>
      <c r="AT59" s="102">
        <f t="shared" si="1"/>
        <v>0</v>
      </c>
      <c r="AU59" s="103">
        <f>'SO 2.3 - Budova 3 - Vytápění'!P89</f>
        <v>0</v>
      </c>
      <c r="AV59" s="102">
        <f>'SO 2.3 - Budova 3 - Vytápění'!J30</f>
        <v>0</v>
      </c>
      <c r="AW59" s="102">
        <f>'SO 2.3 - Budova 3 - Vytápění'!J31</f>
        <v>0</v>
      </c>
      <c r="AX59" s="102">
        <f>'SO 2.3 - Budova 3 - Vytápění'!J32</f>
        <v>0</v>
      </c>
      <c r="AY59" s="102">
        <f>'SO 2.3 - Budova 3 - Vytápění'!J33</f>
        <v>0</v>
      </c>
      <c r="AZ59" s="102">
        <f>'SO 2.3 - Budova 3 - Vytápění'!F30</f>
        <v>0</v>
      </c>
      <c r="BA59" s="102">
        <f>'SO 2.3 - Budova 3 - Vytápění'!F31</f>
        <v>0</v>
      </c>
      <c r="BB59" s="102">
        <f>'SO 2.3 - Budova 3 - Vytápění'!F32</f>
        <v>0</v>
      </c>
      <c r="BC59" s="102">
        <f>'SO 2.3 - Budova 3 - Vytápění'!F33</f>
        <v>0</v>
      </c>
      <c r="BD59" s="104">
        <f>'SO 2.3 - Budova 3 - Vytápění'!F34</f>
        <v>0</v>
      </c>
      <c r="BT59" s="105" t="s">
        <v>80</v>
      </c>
      <c r="BV59" s="105" t="s">
        <v>74</v>
      </c>
      <c r="BW59" s="105" t="s">
        <v>103</v>
      </c>
      <c r="BX59" s="105" t="s">
        <v>7</v>
      </c>
      <c r="CL59" s="105" t="s">
        <v>21</v>
      </c>
      <c r="CM59" s="105" t="s">
        <v>82</v>
      </c>
    </row>
    <row r="60" spans="1:91" s="5" customFormat="1" ht="16.5" customHeight="1">
      <c r="A60" s="95" t="s">
        <v>76</v>
      </c>
      <c r="B60" s="96"/>
      <c r="C60" s="97"/>
      <c r="D60" s="336" t="s">
        <v>104</v>
      </c>
      <c r="E60" s="336"/>
      <c r="F60" s="336"/>
      <c r="G60" s="336"/>
      <c r="H60" s="336"/>
      <c r="I60" s="98"/>
      <c r="J60" s="336" t="s">
        <v>105</v>
      </c>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4">
        <f>'SO 2.4 - Budova 3 - Vnitř...'!J27</f>
        <v>0</v>
      </c>
      <c r="AH60" s="335"/>
      <c r="AI60" s="335"/>
      <c r="AJ60" s="335"/>
      <c r="AK60" s="335"/>
      <c r="AL60" s="335"/>
      <c r="AM60" s="335"/>
      <c r="AN60" s="334">
        <f t="shared" si="0"/>
        <v>0</v>
      </c>
      <c r="AO60" s="335"/>
      <c r="AP60" s="335"/>
      <c r="AQ60" s="99" t="s">
        <v>79</v>
      </c>
      <c r="AR60" s="100"/>
      <c r="AS60" s="101">
        <v>0</v>
      </c>
      <c r="AT60" s="102">
        <f t="shared" si="1"/>
        <v>0</v>
      </c>
      <c r="AU60" s="103">
        <f>'SO 2.4 - Budova 3 - Vnitř...'!P79</f>
        <v>0</v>
      </c>
      <c r="AV60" s="102">
        <f>'SO 2.4 - Budova 3 - Vnitř...'!J30</f>
        <v>0</v>
      </c>
      <c r="AW60" s="102">
        <f>'SO 2.4 - Budova 3 - Vnitř...'!J31</f>
        <v>0</v>
      </c>
      <c r="AX60" s="102">
        <f>'SO 2.4 - Budova 3 - Vnitř...'!J32</f>
        <v>0</v>
      </c>
      <c r="AY60" s="102">
        <f>'SO 2.4 - Budova 3 - Vnitř...'!J33</f>
        <v>0</v>
      </c>
      <c r="AZ60" s="102">
        <f>'SO 2.4 - Budova 3 - Vnitř...'!F30</f>
        <v>0</v>
      </c>
      <c r="BA60" s="102">
        <f>'SO 2.4 - Budova 3 - Vnitř...'!F31</f>
        <v>0</v>
      </c>
      <c r="BB60" s="102">
        <f>'SO 2.4 - Budova 3 - Vnitř...'!F32</f>
        <v>0</v>
      </c>
      <c r="BC60" s="102">
        <f>'SO 2.4 - Budova 3 - Vnitř...'!F33</f>
        <v>0</v>
      </c>
      <c r="BD60" s="104">
        <f>'SO 2.4 - Budova 3 - Vnitř...'!F34</f>
        <v>0</v>
      </c>
      <c r="BT60" s="105" t="s">
        <v>80</v>
      </c>
      <c r="BV60" s="105" t="s">
        <v>74</v>
      </c>
      <c r="BW60" s="105" t="s">
        <v>106</v>
      </c>
      <c r="BX60" s="105" t="s">
        <v>7</v>
      </c>
      <c r="CL60" s="105" t="s">
        <v>21</v>
      </c>
      <c r="CM60" s="105" t="s">
        <v>82</v>
      </c>
    </row>
    <row r="61" spans="1:91" s="5" customFormat="1" ht="16.5" customHeight="1">
      <c r="A61" s="95" t="s">
        <v>76</v>
      </c>
      <c r="B61" s="96"/>
      <c r="C61" s="97"/>
      <c r="D61" s="336" t="s">
        <v>107</v>
      </c>
      <c r="E61" s="336"/>
      <c r="F61" s="336"/>
      <c r="G61" s="336"/>
      <c r="H61" s="336"/>
      <c r="I61" s="98"/>
      <c r="J61" s="336" t="s">
        <v>108</v>
      </c>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4">
        <f>'SO 2.5 - Budova 3 - Elekt...'!J27</f>
        <v>0</v>
      </c>
      <c r="AH61" s="335"/>
      <c r="AI61" s="335"/>
      <c r="AJ61" s="335"/>
      <c r="AK61" s="335"/>
      <c r="AL61" s="335"/>
      <c r="AM61" s="335"/>
      <c r="AN61" s="334">
        <f t="shared" si="0"/>
        <v>0</v>
      </c>
      <c r="AO61" s="335"/>
      <c r="AP61" s="335"/>
      <c r="AQ61" s="99" t="s">
        <v>79</v>
      </c>
      <c r="AR61" s="100"/>
      <c r="AS61" s="101">
        <v>0</v>
      </c>
      <c r="AT61" s="102">
        <f t="shared" si="1"/>
        <v>0</v>
      </c>
      <c r="AU61" s="103">
        <f>'SO 2.5 - Budova 3 - Elekt...'!P83</f>
        <v>0</v>
      </c>
      <c r="AV61" s="102">
        <f>'SO 2.5 - Budova 3 - Elekt...'!J30</f>
        <v>0</v>
      </c>
      <c r="AW61" s="102">
        <f>'SO 2.5 - Budova 3 - Elekt...'!J31</f>
        <v>0</v>
      </c>
      <c r="AX61" s="102">
        <f>'SO 2.5 - Budova 3 - Elekt...'!J32</f>
        <v>0</v>
      </c>
      <c r="AY61" s="102">
        <f>'SO 2.5 - Budova 3 - Elekt...'!J33</f>
        <v>0</v>
      </c>
      <c r="AZ61" s="102">
        <f>'SO 2.5 - Budova 3 - Elekt...'!F30</f>
        <v>0</v>
      </c>
      <c r="BA61" s="102">
        <f>'SO 2.5 - Budova 3 - Elekt...'!F31</f>
        <v>0</v>
      </c>
      <c r="BB61" s="102">
        <f>'SO 2.5 - Budova 3 - Elekt...'!F32</f>
        <v>0</v>
      </c>
      <c r="BC61" s="102">
        <f>'SO 2.5 - Budova 3 - Elekt...'!F33</f>
        <v>0</v>
      </c>
      <c r="BD61" s="104">
        <f>'SO 2.5 - Budova 3 - Elekt...'!F34</f>
        <v>0</v>
      </c>
      <c r="BT61" s="105" t="s">
        <v>80</v>
      </c>
      <c r="BV61" s="105" t="s">
        <v>74</v>
      </c>
      <c r="BW61" s="105" t="s">
        <v>109</v>
      </c>
      <c r="BX61" s="105" t="s">
        <v>7</v>
      </c>
      <c r="CL61" s="105" t="s">
        <v>21</v>
      </c>
      <c r="CM61" s="105" t="s">
        <v>82</v>
      </c>
    </row>
    <row r="62" spans="1:91" s="5" customFormat="1" ht="16.5" customHeight="1">
      <c r="A62" s="95" t="s">
        <v>76</v>
      </c>
      <c r="B62" s="96"/>
      <c r="C62" s="97"/>
      <c r="D62" s="336" t="s">
        <v>110</v>
      </c>
      <c r="E62" s="336"/>
      <c r="F62" s="336"/>
      <c r="G62" s="336"/>
      <c r="H62" s="336"/>
      <c r="I62" s="98"/>
      <c r="J62" s="336" t="s">
        <v>111</v>
      </c>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4">
        <f>'SO 3.1 - Budova 5 - Stave...'!J27</f>
        <v>0</v>
      </c>
      <c r="AH62" s="335"/>
      <c r="AI62" s="335"/>
      <c r="AJ62" s="335"/>
      <c r="AK62" s="335"/>
      <c r="AL62" s="335"/>
      <c r="AM62" s="335"/>
      <c r="AN62" s="334">
        <f t="shared" si="0"/>
        <v>0</v>
      </c>
      <c r="AO62" s="335"/>
      <c r="AP62" s="335"/>
      <c r="AQ62" s="99" t="s">
        <v>79</v>
      </c>
      <c r="AR62" s="100"/>
      <c r="AS62" s="101">
        <v>0</v>
      </c>
      <c r="AT62" s="102">
        <f t="shared" si="1"/>
        <v>0</v>
      </c>
      <c r="AU62" s="103">
        <f>'SO 3.1 - Budova 5 - Stave...'!P90</f>
        <v>0</v>
      </c>
      <c r="AV62" s="102">
        <f>'SO 3.1 - Budova 5 - Stave...'!J30</f>
        <v>0</v>
      </c>
      <c r="AW62" s="102">
        <f>'SO 3.1 - Budova 5 - Stave...'!J31</f>
        <v>0</v>
      </c>
      <c r="AX62" s="102">
        <f>'SO 3.1 - Budova 5 - Stave...'!J32</f>
        <v>0</v>
      </c>
      <c r="AY62" s="102">
        <f>'SO 3.1 - Budova 5 - Stave...'!J33</f>
        <v>0</v>
      </c>
      <c r="AZ62" s="102">
        <f>'SO 3.1 - Budova 5 - Stave...'!F30</f>
        <v>0</v>
      </c>
      <c r="BA62" s="102">
        <f>'SO 3.1 - Budova 5 - Stave...'!F31</f>
        <v>0</v>
      </c>
      <c r="BB62" s="102">
        <f>'SO 3.1 - Budova 5 - Stave...'!F32</f>
        <v>0</v>
      </c>
      <c r="BC62" s="102">
        <f>'SO 3.1 - Budova 5 - Stave...'!F33</f>
        <v>0</v>
      </c>
      <c r="BD62" s="104">
        <f>'SO 3.1 - Budova 5 - Stave...'!F34</f>
        <v>0</v>
      </c>
      <c r="BT62" s="105" t="s">
        <v>80</v>
      </c>
      <c r="BV62" s="105" t="s">
        <v>74</v>
      </c>
      <c r="BW62" s="105" t="s">
        <v>112</v>
      </c>
      <c r="BX62" s="105" t="s">
        <v>7</v>
      </c>
      <c r="CL62" s="105" t="s">
        <v>21</v>
      </c>
      <c r="CM62" s="105" t="s">
        <v>82</v>
      </c>
    </row>
    <row r="63" spans="1:91" s="5" customFormat="1" ht="31.5" customHeight="1">
      <c r="A63" s="95" t="s">
        <v>76</v>
      </c>
      <c r="B63" s="96"/>
      <c r="C63" s="97"/>
      <c r="D63" s="336" t="s">
        <v>113</v>
      </c>
      <c r="E63" s="336"/>
      <c r="F63" s="336"/>
      <c r="G63" s="336"/>
      <c r="H63" s="336"/>
      <c r="I63" s="98"/>
      <c r="J63" s="336" t="s">
        <v>114</v>
      </c>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4">
        <f>'SO 3.2 - Budova 5 - Zdrav...'!J27</f>
        <v>0</v>
      </c>
      <c r="AH63" s="335"/>
      <c r="AI63" s="335"/>
      <c r="AJ63" s="335"/>
      <c r="AK63" s="335"/>
      <c r="AL63" s="335"/>
      <c r="AM63" s="335"/>
      <c r="AN63" s="334">
        <f t="shared" si="0"/>
        <v>0</v>
      </c>
      <c r="AO63" s="335"/>
      <c r="AP63" s="335"/>
      <c r="AQ63" s="99" t="s">
        <v>79</v>
      </c>
      <c r="AR63" s="100"/>
      <c r="AS63" s="101">
        <v>0</v>
      </c>
      <c r="AT63" s="102">
        <f t="shared" si="1"/>
        <v>0</v>
      </c>
      <c r="AU63" s="103">
        <f>'SO 3.2 - Budova 5 - Zdrav...'!P88</f>
        <v>0</v>
      </c>
      <c r="AV63" s="102">
        <f>'SO 3.2 - Budova 5 - Zdrav...'!J30</f>
        <v>0</v>
      </c>
      <c r="AW63" s="102">
        <f>'SO 3.2 - Budova 5 - Zdrav...'!J31</f>
        <v>0</v>
      </c>
      <c r="AX63" s="102">
        <f>'SO 3.2 - Budova 5 - Zdrav...'!J32</f>
        <v>0</v>
      </c>
      <c r="AY63" s="102">
        <f>'SO 3.2 - Budova 5 - Zdrav...'!J33</f>
        <v>0</v>
      </c>
      <c r="AZ63" s="102">
        <f>'SO 3.2 - Budova 5 - Zdrav...'!F30</f>
        <v>0</v>
      </c>
      <c r="BA63" s="102">
        <f>'SO 3.2 - Budova 5 - Zdrav...'!F31</f>
        <v>0</v>
      </c>
      <c r="BB63" s="102">
        <f>'SO 3.2 - Budova 5 - Zdrav...'!F32</f>
        <v>0</v>
      </c>
      <c r="BC63" s="102">
        <f>'SO 3.2 - Budova 5 - Zdrav...'!F33</f>
        <v>0</v>
      </c>
      <c r="BD63" s="104">
        <f>'SO 3.2 - Budova 5 - Zdrav...'!F34</f>
        <v>0</v>
      </c>
      <c r="BT63" s="105" t="s">
        <v>80</v>
      </c>
      <c r="BV63" s="105" t="s">
        <v>74</v>
      </c>
      <c r="BW63" s="105" t="s">
        <v>115</v>
      </c>
      <c r="BX63" s="105" t="s">
        <v>7</v>
      </c>
      <c r="CL63" s="105" t="s">
        <v>21</v>
      </c>
      <c r="CM63" s="105" t="s">
        <v>82</v>
      </c>
    </row>
    <row r="64" spans="1:91" s="5" customFormat="1" ht="16.5" customHeight="1">
      <c r="A64" s="95" t="s">
        <v>76</v>
      </c>
      <c r="B64" s="96"/>
      <c r="C64" s="97"/>
      <c r="D64" s="336" t="s">
        <v>116</v>
      </c>
      <c r="E64" s="336"/>
      <c r="F64" s="336"/>
      <c r="G64" s="336"/>
      <c r="H64" s="336"/>
      <c r="I64" s="98"/>
      <c r="J64" s="336" t="s">
        <v>117</v>
      </c>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4">
        <f>'SO 3.3 - Budova 5 - Vytápění'!J27</f>
        <v>0</v>
      </c>
      <c r="AH64" s="335"/>
      <c r="AI64" s="335"/>
      <c r="AJ64" s="335"/>
      <c r="AK64" s="335"/>
      <c r="AL64" s="335"/>
      <c r="AM64" s="335"/>
      <c r="AN64" s="334">
        <f t="shared" si="0"/>
        <v>0</v>
      </c>
      <c r="AO64" s="335"/>
      <c r="AP64" s="335"/>
      <c r="AQ64" s="99" t="s">
        <v>79</v>
      </c>
      <c r="AR64" s="100"/>
      <c r="AS64" s="101">
        <v>0</v>
      </c>
      <c r="AT64" s="102">
        <f t="shared" si="1"/>
        <v>0</v>
      </c>
      <c r="AU64" s="103">
        <f>'SO 3.3 - Budova 5 - Vytápění'!P89</f>
        <v>0</v>
      </c>
      <c r="AV64" s="102">
        <f>'SO 3.3 - Budova 5 - Vytápění'!J30</f>
        <v>0</v>
      </c>
      <c r="AW64" s="102">
        <f>'SO 3.3 - Budova 5 - Vytápění'!J31</f>
        <v>0</v>
      </c>
      <c r="AX64" s="102">
        <f>'SO 3.3 - Budova 5 - Vytápění'!J32</f>
        <v>0</v>
      </c>
      <c r="AY64" s="102">
        <f>'SO 3.3 - Budova 5 - Vytápění'!J33</f>
        <v>0</v>
      </c>
      <c r="AZ64" s="102">
        <f>'SO 3.3 - Budova 5 - Vytápění'!F30</f>
        <v>0</v>
      </c>
      <c r="BA64" s="102">
        <f>'SO 3.3 - Budova 5 - Vytápění'!F31</f>
        <v>0</v>
      </c>
      <c r="BB64" s="102">
        <f>'SO 3.3 - Budova 5 - Vytápění'!F32</f>
        <v>0</v>
      </c>
      <c r="BC64" s="102">
        <f>'SO 3.3 - Budova 5 - Vytápění'!F33</f>
        <v>0</v>
      </c>
      <c r="BD64" s="104">
        <f>'SO 3.3 - Budova 5 - Vytápění'!F34</f>
        <v>0</v>
      </c>
      <c r="BT64" s="105" t="s">
        <v>80</v>
      </c>
      <c r="BV64" s="105" t="s">
        <v>74</v>
      </c>
      <c r="BW64" s="105" t="s">
        <v>118</v>
      </c>
      <c r="BX64" s="105" t="s">
        <v>7</v>
      </c>
      <c r="CL64" s="105" t="s">
        <v>21</v>
      </c>
      <c r="CM64" s="105" t="s">
        <v>82</v>
      </c>
    </row>
    <row r="65" spans="1:91" s="5" customFormat="1" ht="16.5" customHeight="1">
      <c r="A65" s="95" t="s">
        <v>76</v>
      </c>
      <c r="B65" s="96"/>
      <c r="C65" s="97"/>
      <c r="D65" s="336" t="s">
        <v>119</v>
      </c>
      <c r="E65" s="336"/>
      <c r="F65" s="336"/>
      <c r="G65" s="336"/>
      <c r="H65" s="336"/>
      <c r="I65" s="98"/>
      <c r="J65" s="336" t="s">
        <v>120</v>
      </c>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4">
        <f>'SO 3.4 - Budova 5 - Vnitř...'!J27</f>
        <v>0</v>
      </c>
      <c r="AH65" s="335"/>
      <c r="AI65" s="335"/>
      <c r="AJ65" s="335"/>
      <c r="AK65" s="335"/>
      <c r="AL65" s="335"/>
      <c r="AM65" s="335"/>
      <c r="AN65" s="334">
        <f t="shared" si="0"/>
        <v>0</v>
      </c>
      <c r="AO65" s="335"/>
      <c r="AP65" s="335"/>
      <c r="AQ65" s="99" t="s">
        <v>79</v>
      </c>
      <c r="AR65" s="100"/>
      <c r="AS65" s="101">
        <v>0</v>
      </c>
      <c r="AT65" s="102">
        <f t="shared" si="1"/>
        <v>0</v>
      </c>
      <c r="AU65" s="103">
        <f>'SO 3.4 - Budova 5 - Vnitř...'!P79</f>
        <v>0</v>
      </c>
      <c r="AV65" s="102">
        <f>'SO 3.4 - Budova 5 - Vnitř...'!J30</f>
        <v>0</v>
      </c>
      <c r="AW65" s="102">
        <f>'SO 3.4 - Budova 5 - Vnitř...'!J31</f>
        <v>0</v>
      </c>
      <c r="AX65" s="102">
        <f>'SO 3.4 - Budova 5 - Vnitř...'!J32</f>
        <v>0</v>
      </c>
      <c r="AY65" s="102">
        <f>'SO 3.4 - Budova 5 - Vnitř...'!J33</f>
        <v>0</v>
      </c>
      <c r="AZ65" s="102">
        <f>'SO 3.4 - Budova 5 - Vnitř...'!F30</f>
        <v>0</v>
      </c>
      <c r="BA65" s="102">
        <f>'SO 3.4 - Budova 5 - Vnitř...'!F31</f>
        <v>0</v>
      </c>
      <c r="BB65" s="102">
        <f>'SO 3.4 - Budova 5 - Vnitř...'!F32</f>
        <v>0</v>
      </c>
      <c r="BC65" s="102">
        <f>'SO 3.4 - Budova 5 - Vnitř...'!F33</f>
        <v>0</v>
      </c>
      <c r="BD65" s="104">
        <f>'SO 3.4 - Budova 5 - Vnitř...'!F34</f>
        <v>0</v>
      </c>
      <c r="BT65" s="105" t="s">
        <v>80</v>
      </c>
      <c r="BV65" s="105" t="s">
        <v>74</v>
      </c>
      <c r="BW65" s="105" t="s">
        <v>121</v>
      </c>
      <c r="BX65" s="105" t="s">
        <v>7</v>
      </c>
      <c r="CL65" s="105" t="s">
        <v>21</v>
      </c>
      <c r="CM65" s="105" t="s">
        <v>82</v>
      </c>
    </row>
    <row r="66" spans="1:91" s="5" customFormat="1" ht="16.5" customHeight="1">
      <c r="A66" s="95" t="s">
        <v>76</v>
      </c>
      <c r="B66" s="96"/>
      <c r="C66" s="97"/>
      <c r="D66" s="336" t="s">
        <v>122</v>
      </c>
      <c r="E66" s="336"/>
      <c r="F66" s="336"/>
      <c r="G66" s="336"/>
      <c r="H66" s="336"/>
      <c r="I66" s="98"/>
      <c r="J66" s="336" t="s">
        <v>123</v>
      </c>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4">
        <f>'SO 3.5 - Budova 5 - Elekt...'!J27</f>
        <v>0</v>
      </c>
      <c r="AH66" s="335"/>
      <c r="AI66" s="335"/>
      <c r="AJ66" s="335"/>
      <c r="AK66" s="335"/>
      <c r="AL66" s="335"/>
      <c r="AM66" s="335"/>
      <c r="AN66" s="334">
        <f t="shared" si="0"/>
        <v>0</v>
      </c>
      <c r="AO66" s="335"/>
      <c r="AP66" s="335"/>
      <c r="AQ66" s="99" t="s">
        <v>79</v>
      </c>
      <c r="AR66" s="100"/>
      <c r="AS66" s="106">
        <v>0</v>
      </c>
      <c r="AT66" s="107">
        <f t="shared" si="1"/>
        <v>0</v>
      </c>
      <c r="AU66" s="108">
        <f>'SO 3.5 - Budova 5 - Elekt...'!P83</f>
        <v>0</v>
      </c>
      <c r="AV66" s="107">
        <f>'SO 3.5 - Budova 5 - Elekt...'!J30</f>
        <v>0</v>
      </c>
      <c r="AW66" s="107">
        <f>'SO 3.5 - Budova 5 - Elekt...'!J31</f>
        <v>0</v>
      </c>
      <c r="AX66" s="107">
        <f>'SO 3.5 - Budova 5 - Elekt...'!J32</f>
        <v>0</v>
      </c>
      <c r="AY66" s="107">
        <f>'SO 3.5 - Budova 5 - Elekt...'!J33</f>
        <v>0</v>
      </c>
      <c r="AZ66" s="107">
        <f>'SO 3.5 - Budova 5 - Elekt...'!F30</f>
        <v>0</v>
      </c>
      <c r="BA66" s="107">
        <f>'SO 3.5 - Budova 5 - Elekt...'!F31</f>
        <v>0</v>
      </c>
      <c r="BB66" s="107">
        <f>'SO 3.5 - Budova 5 - Elekt...'!F32</f>
        <v>0</v>
      </c>
      <c r="BC66" s="107">
        <f>'SO 3.5 - Budova 5 - Elekt...'!F33</f>
        <v>0</v>
      </c>
      <c r="BD66" s="109">
        <f>'SO 3.5 - Budova 5 - Elekt...'!F34</f>
        <v>0</v>
      </c>
      <c r="BT66" s="105" t="s">
        <v>80</v>
      </c>
      <c r="BV66" s="105" t="s">
        <v>74</v>
      </c>
      <c r="BW66" s="105" t="s">
        <v>124</v>
      </c>
      <c r="BX66" s="105" t="s">
        <v>7</v>
      </c>
      <c r="CL66" s="105" t="s">
        <v>21</v>
      </c>
      <c r="CM66" s="105" t="s">
        <v>82</v>
      </c>
    </row>
    <row r="67" spans="1:91" s="1" customFormat="1" ht="30" customHeight="1">
      <c r="B67" s="40"/>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0"/>
    </row>
    <row r="68" spans="1:91" s="1" customFormat="1" ht="6.95" customHeight="1">
      <c r="B68" s="55"/>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60"/>
    </row>
  </sheetData>
  <sheetProtection algorithmName="SHA-512" hashValue="bNaEkA865OxHrk1Vt3owB2L3qM5tPYX/dx/HxzyA0irRtSiPjA3i0LW5v/4u2Z2riu2gGDRvOgkq0hBNZ+Bkrg==" saltValue="r4CcbOEDGcvJa/Xp4tciT9XD68uJa4I62qaIuCM1O1bnqCeIhgeA258zqDR7Vhyw/kxAfTUsQa+neFJZYJkSWA==" spinCount="100000" sheet="1" objects="1" scenarios="1" formatColumns="0" formatRows="0"/>
  <mergeCells count="9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62:AM62"/>
    <mergeCell ref="D62:H62"/>
    <mergeCell ref="J62:AF62"/>
    <mergeCell ref="AN63:AP63"/>
    <mergeCell ref="AG63:AM63"/>
    <mergeCell ref="D63:H63"/>
    <mergeCell ref="J63:AF63"/>
    <mergeCell ref="AR2:BE2"/>
    <mergeCell ref="AN66:AP66"/>
    <mergeCell ref="AG66:AM66"/>
    <mergeCell ref="D66:H66"/>
    <mergeCell ref="J66:AF66"/>
    <mergeCell ref="AG51:AM51"/>
    <mergeCell ref="AN51:AP51"/>
    <mergeCell ref="AN64:AP64"/>
    <mergeCell ref="AG64:AM64"/>
    <mergeCell ref="D64:H64"/>
    <mergeCell ref="J64:AF64"/>
    <mergeCell ref="AN65:AP65"/>
    <mergeCell ref="AG65:AM65"/>
    <mergeCell ref="D65:H65"/>
    <mergeCell ref="J65:AF65"/>
    <mergeCell ref="AN62:AP62"/>
  </mergeCells>
  <hyperlinks>
    <hyperlink ref="K1:S1" location="C2" display="1) Rekapitulace stavby"/>
    <hyperlink ref="W1:AI1" location="C51" display="2) Rekapitulace objektů stavby a soupisů prací"/>
    <hyperlink ref="A52" location="'SO 1.1 - Budova 1 - Stave...'!C2" display="/"/>
    <hyperlink ref="A53" location="'SO 1.2 - Budova 1 - Zdrav...'!C2" display="/"/>
    <hyperlink ref="A54" location="'SO 1.3 - Budova 1 - Vytápění'!C2" display="/"/>
    <hyperlink ref="A55" location="'SO 1.4 - Budova 1 - Vnitř...'!C2" display="/"/>
    <hyperlink ref="A56" location="'SO 1.5 - Budova 1 - Elekt...'!C2" display="/"/>
    <hyperlink ref="A57" location="'SO 2.1 - Budova 3 - stave...'!C2" display="/"/>
    <hyperlink ref="A58" location="'SO 2.2 - Budova 3 - Zdrav...'!C2" display="/"/>
    <hyperlink ref="A59" location="'SO 2.3 - Budova 3 - Vytápění'!C2" display="/"/>
    <hyperlink ref="A60" location="'SO 2.4 - Budova 3 - Vnitř...'!C2" display="/"/>
    <hyperlink ref="A61" location="'SO 2.5 - Budova 3 - Elekt...'!C2" display="/"/>
    <hyperlink ref="A62" location="'SO 3.1 - Budova 5 - Stave...'!C2" display="/"/>
    <hyperlink ref="A63" location="'SO 3.2 - Budova 5 - Zdrav...'!C2" display="/"/>
    <hyperlink ref="A64" location="'SO 3.3 - Budova 5 - Vytápění'!C2" display="/"/>
    <hyperlink ref="A65" location="'SO 3.4 - Budova 5 - Vnitř...'!C2" display="/"/>
    <hyperlink ref="A66" location="'SO 3.5 - Budova 5 - Elekt...'!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81</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132</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ROUND(J88,2)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ROUND(SUM(BE88:BE247), 2)</f>
        <v>0</v>
      </c>
      <c r="G30" s="41"/>
      <c r="H30" s="41"/>
      <c r="I30" s="130">
        <v>0.21</v>
      </c>
      <c r="J30" s="129">
        <f>ROUND(ROUND((SUM(BE88:BE247)), 2)*I30, 2)</f>
        <v>0</v>
      </c>
      <c r="K30" s="44"/>
    </row>
    <row r="31" spans="2:11" s="1" customFormat="1" ht="14.45" customHeight="1">
      <c r="B31" s="40"/>
      <c r="C31" s="41"/>
      <c r="D31" s="41"/>
      <c r="E31" s="48" t="s">
        <v>44</v>
      </c>
      <c r="F31" s="129">
        <f>ROUND(SUM(BF88:BF247), 2)</f>
        <v>0</v>
      </c>
      <c r="G31" s="41"/>
      <c r="H31" s="41"/>
      <c r="I31" s="130">
        <v>0.15</v>
      </c>
      <c r="J31" s="129">
        <f>ROUND(ROUND((SUM(BF88:BF247)), 2)*I31, 2)</f>
        <v>0</v>
      </c>
      <c r="K31" s="44"/>
    </row>
    <row r="32" spans="2:11" s="1" customFormat="1" ht="14.45" hidden="1" customHeight="1">
      <c r="B32" s="40"/>
      <c r="C32" s="41"/>
      <c r="D32" s="41"/>
      <c r="E32" s="48" t="s">
        <v>45</v>
      </c>
      <c r="F32" s="129">
        <f>ROUND(SUM(BG88:BG247), 2)</f>
        <v>0</v>
      </c>
      <c r="G32" s="41"/>
      <c r="H32" s="41"/>
      <c r="I32" s="130">
        <v>0.21</v>
      </c>
      <c r="J32" s="129">
        <v>0</v>
      </c>
      <c r="K32" s="44"/>
    </row>
    <row r="33" spans="2:11" s="1" customFormat="1" ht="14.45" hidden="1" customHeight="1">
      <c r="B33" s="40"/>
      <c r="C33" s="41"/>
      <c r="D33" s="41"/>
      <c r="E33" s="48" t="s">
        <v>46</v>
      </c>
      <c r="F33" s="129">
        <f>ROUND(SUM(BH88:BH247), 2)</f>
        <v>0</v>
      </c>
      <c r="G33" s="41"/>
      <c r="H33" s="41"/>
      <c r="I33" s="130">
        <v>0.15</v>
      </c>
      <c r="J33" s="129">
        <v>0</v>
      </c>
      <c r="K33" s="44"/>
    </row>
    <row r="34" spans="2:11" s="1" customFormat="1" ht="14.45" hidden="1" customHeight="1">
      <c r="B34" s="40"/>
      <c r="C34" s="41"/>
      <c r="D34" s="41"/>
      <c r="E34" s="48" t="s">
        <v>47</v>
      </c>
      <c r="F34" s="129">
        <f>ROUND(SUM(BI88:BI247),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1.1 - Budova 1 - Stavební část</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J88</f>
        <v>0</v>
      </c>
      <c r="K56" s="44"/>
      <c r="AU56" s="23" t="s">
        <v>137</v>
      </c>
    </row>
    <row r="57" spans="2:47" s="7" customFormat="1" ht="24.95" customHeight="1">
      <c r="B57" s="148"/>
      <c r="C57" s="149"/>
      <c r="D57" s="150" t="s">
        <v>138</v>
      </c>
      <c r="E57" s="151"/>
      <c r="F57" s="151"/>
      <c r="G57" s="151"/>
      <c r="H57" s="151"/>
      <c r="I57" s="152"/>
      <c r="J57" s="153">
        <f>J89</f>
        <v>0</v>
      </c>
      <c r="K57" s="154"/>
    </row>
    <row r="58" spans="2:47" s="8" customFormat="1" ht="19.899999999999999" customHeight="1">
      <c r="B58" s="155"/>
      <c r="C58" s="156"/>
      <c r="D58" s="157" t="s">
        <v>139</v>
      </c>
      <c r="E58" s="158"/>
      <c r="F58" s="158"/>
      <c r="G58" s="158"/>
      <c r="H58" s="158"/>
      <c r="I58" s="159"/>
      <c r="J58" s="160">
        <f>J90</f>
        <v>0</v>
      </c>
      <c r="K58" s="161"/>
    </row>
    <row r="59" spans="2:47" s="8" customFormat="1" ht="19.899999999999999" customHeight="1">
      <c r="B59" s="155"/>
      <c r="C59" s="156"/>
      <c r="D59" s="157" t="s">
        <v>140</v>
      </c>
      <c r="E59" s="158"/>
      <c r="F59" s="158"/>
      <c r="G59" s="158"/>
      <c r="H59" s="158"/>
      <c r="I59" s="159"/>
      <c r="J59" s="160">
        <f>J94</f>
        <v>0</v>
      </c>
      <c r="K59" s="161"/>
    </row>
    <row r="60" spans="2:47" s="8" customFormat="1" ht="19.899999999999999" customHeight="1">
      <c r="B60" s="155"/>
      <c r="C60" s="156"/>
      <c r="D60" s="157" t="s">
        <v>141</v>
      </c>
      <c r="E60" s="158"/>
      <c r="F60" s="158"/>
      <c r="G60" s="158"/>
      <c r="H60" s="158"/>
      <c r="I60" s="159"/>
      <c r="J60" s="160">
        <f>J141</f>
        <v>0</v>
      </c>
      <c r="K60" s="161"/>
    </row>
    <row r="61" spans="2:47" s="8" customFormat="1" ht="19.899999999999999" customHeight="1">
      <c r="B61" s="155"/>
      <c r="C61" s="156"/>
      <c r="D61" s="157" t="s">
        <v>142</v>
      </c>
      <c r="E61" s="158"/>
      <c r="F61" s="158"/>
      <c r="G61" s="158"/>
      <c r="H61" s="158"/>
      <c r="I61" s="159"/>
      <c r="J61" s="160">
        <f>J170</f>
        <v>0</v>
      </c>
      <c r="K61" s="161"/>
    </row>
    <row r="62" spans="2:47" s="8" customFormat="1" ht="19.899999999999999" customHeight="1">
      <c r="B62" s="155"/>
      <c r="C62" s="156"/>
      <c r="D62" s="157" t="s">
        <v>143</v>
      </c>
      <c r="E62" s="158"/>
      <c r="F62" s="158"/>
      <c r="G62" s="158"/>
      <c r="H62" s="158"/>
      <c r="I62" s="159"/>
      <c r="J62" s="160">
        <f>J178</f>
        <v>0</v>
      </c>
      <c r="K62" s="161"/>
    </row>
    <row r="63" spans="2:47" s="7" customFormat="1" ht="24.95" customHeight="1">
      <c r="B63" s="148"/>
      <c r="C63" s="149"/>
      <c r="D63" s="150" t="s">
        <v>144</v>
      </c>
      <c r="E63" s="151"/>
      <c r="F63" s="151"/>
      <c r="G63" s="151"/>
      <c r="H63" s="151"/>
      <c r="I63" s="152"/>
      <c r="J63" s="153">
        <f>J182</f>
        <v>0</v>
      </c>
      <c r="K63" s="154"/>
    </row>
    <row r="64" spans="2:47" s="8" customFormat="1" ht="19.899999999999999" customHeight="1">
      <c r="B64" s="155"/>
      <c r="C64" s="156"/>
      <c r="D64" s="157" t="s">
        <v>145</v>
      </c>
      <c r="E64" s="158"/>
      <c r="F64" s="158"/>
      <c r="G64" s="158"/>
      <c r="H64" s="158"/>
      <c r="I64" s="159"/>
      <c r="J64" s="160">
        <f>J183</f>
        <v>0</v>
      </c>
      <c r="K64" s="161"/>
    </row>
    <row r="65" spans="2:12" s="8" customFormat="1" ht="19.899999999999999" customHeight="1">
      <c r="B65" s="155"/>
      <c r="C65" s="156"/>
      <c r="D65" s="157" t="s">
        <v>146</v>
      </c>
      <c r="E65" s="158"/>
      <c r="F65" s="158"/>
      <c r="G65" s="158"/>
      <c r="H65" s="158"/>
      <c r="I65" s="159"/>
      <c r="J65" s="160">
        <f>J206</f>
        <v>0</v>
      </c>
      <c r="K65" s="161"/>
    </row>
    <row r="66" spans="2:12" s="8" customFormat="1" ht="19.899999999999999" customHeight="1">
      <c r="B66" s="155"/>
      <c r="C66" s="156"/>
      <c r="D66" s="157" t="s">
        <v>147</v>
      </c>
      <c r="E66" s="158"/>
      <c r="F66" s="158"/>
      <c r="G66" s="158"/>
      <c r="H66" s="158"/>
      <c r="I66" s="159"/>
      <c r="J66" s="160">
        <f>J214</f>
        <v>0</v>
      </c>
      <c r="K66" s="161"/>
    </row>
    <row r="67" spans="2:12" s="8" customFormat="1" ht="19.899999999999999" customHeight="1">
      <c r="B67" s="155"/>
      <c r="C67" s="156"/>
      <c r="D67" s="157" t="s">
        <v>148</v>
      </c>
      <c r="E67" s="158"/>
      <c r="F67" s="158"/>
      <c r="G67" s="158"/>
      <c r="H67" s="158"/>
      <c r="I67" s="159"/>
      <c r="J67" s="160">
        <f>J227</f>
        <v>0</v>
      </c>
      <c r="K67" s="161"/>
    </row>
    <row r="68" spans="2:12" s="7" customFormat="1" ht="24.95" customHeight="1">
      <c r="B68" s="148"/>
      <c r="C68" s="149"/>
      <c r="D68" s="150" t="s">
        <v>149</v>
      </c>
      <c r="E68" s="151"/>
      <c r="F68" s="151"/>
      <c r="G68" s="151"/>
      <c r="H68" s="151"/>
      <c r="I68" s="152"/>
      <c r="J68" s="153">
        <f>J246</f>
        <v>0</v>
      </c>
      <c r="K68" s="154"/>
    </row>
    <row r="69" spans="2:12" s="1" customFormat="1" ht="21.75" customHeight="1">
      <c r="B69" s="40"/>
      <c r="C69" s="41"/>
      <c r="D69" s="41"/>
      <c r="E69" s="41"/>
      <c r="F69" s="41"/>
      <c r="G69" s="41"/>
      <c r="H69" s="41"/>
      <c r="I69" s="117"/>
      <c r="J69" s="41"/>
      <c r="K69" s="44"/>
    </row>
    <row r="70" spans="2:12" s="1" customFormat="1" ht="6.95" customHeight="1">
      <c r="B70" s="55"/>
      <c r="C70" s="56"/>
      <c r="D70" s="56"/>
      <c r="E70" s="56"/>
      <c r="F70" s="56"/>
      <c r="G70" s="56"/>
      <c r="H70" s="56"/>
      <c r="I70" s="138"/>
      <c r="J70" s="56"/>
      <c r="K70" s="57"/>
    </row>
    <row r="74" spans="2:12" s="1" customFormat="1" ht="6.95" customHeight="1">
      <c r="B74" s="58"/>
      <c r="C74" s="59"/>
      <c r="D74" s="59"/>
      <c r="E74" s="59"/>
      <c r="F74" s="59"/>
      <c r="G74" s="59"/>
      <c r="H74" s="59"/>
      <c r="I74" s="141"/>
      <c r="J74" s="59"/>
      <c r="K74" s="59"/>
      <c r="L74" s="60"/>
    </row>
    <row r="75" spans="2:12" s="1" customFormat="1" ht="36.950000000000003" customHeight="1">
      <c r="B75" s="40"/>
      <c r="C75" s="61" t="s">
        <v>150</v>
      </c>
      <c r="D75" s="62"/>
      <c r="E75" s="62"/>
      <c r="F75" s="62"/>
      <c r="G75" s="62"/>
      <c r="H75" s="62"/>
      <c r="I75" s="162"/>
      <c r="J75" s="62"/>
      <c r="K75" s="62"/>
      <c r="L75" s="60"/>
    </row>
    <row r="76" spans="2:12" s="1" customFormat="1" ht="6.95" customHeight="1">
      <c r="B76" s="40"/>
      <c r="C76" s="62"/>
      <c r="D76" s="62"/>
      <c r="E76" s="62"/>
      <c r="F76" s="62"/>
      <c r="G76" s="62"/>
      <c r="H76" s="62"/>
      <c r="I76" s="162"/>
      <c r="J76" s="62"/>
      <c r="K76" s="62"/>
      <c r="L76" s="60"/>
    </row>
    <row r="77" spans="2:12" s="1" customFormat="1" ht="14.45" customHeight="1">
      <c r="B77" s="40"/>
      <c r="C77" s="64" t="s">
        <v>18</v>
      </c>
      <c r="D77" s="62"/>
      <c r="E77" s="62"/>
      <c r="F77" s="62"/>
      <c r="G77" s="62"/>
      <c r="H77" s="62"/>
      <c r="I77" s="162"/>
      <c r="J77" s="62"/>
      <c r="K77" s="62"/>
      <c r="L77" s="60"/>
    </row>
    <row r="78" spans="2:12" s="1" customFormat="1" ht="16.5" customHeight="1">
      <c r="B78" s="40"/>
      <c r="C78" s="62"/>
      <c r="D78" s="62"/>
      <c r="E78" s="372" t="str">
        <f>E7</f>
        <v>Brno, Šumavská - modernizace kotelen v kasárnách</v>
      </c>
      <c r="F78" s="373"/>
      <c r="G78" s="373"/>
      <c r="H78" s="373"/>
      <c r="I78" s="162"/>
      <c r="J78" s="62"/>
      <c r="K78" s="62"/>
      <c r="L78" s="60"/>
    </row>
    <row r="79" spans="2:12" s="1" customFormat="1" ht="14.45" customHeight="1">
      <c r="B79" s="40"/>
      <c r="C79" s="64" t="s">
        <v>131</v>
      </c>
      <c r="D79" s="62"/>
      <c r="E79" s="62"/>
      <c r="F79" s="62"/>
      <c r="G79" s="62"/>
      <c r="H79" s="62"/>
      <c r="I79" s="162"/>
      <c r="J79" s="62"/>
      <c r="K79" s="62"/>
      <c r="L79" s="60"/>
    </row>
    <row r="80" spans="2:12" s="1" customFormat="1" ht="17.25" customHeight="1">
      <c r="B80" s="40"/>
      <c r="C80" s="62"/>
      <c r="D80" s="62"/>
      <c r="E80" s="339" t="str">
        <f>E9</f>
        <v>SO 1.1 - Budova 1 - Stavební část</v>
      </c>
      <c r="F80" s="374"/>
      <c r="G80" s="374"/>
      <c r="H80" s="374"/>
      <c r="I80" s="162"/>
      <c r="J80" s="62"/>
      <c r="K80" s="62"/>
      <c r="L80" s="60"/>
    </row>
    <row r="81" spans="2:65" s="1" customFormat="1" ht="6.95" customHeight="1">
      <c r="B81" s="40"/>
      <c r="C81" s="62"/>
      <c r="D81" s="62"/>
      <c r="E81" s="62"/>
      <c r="F81" s="62"/>
      <c r="G81" s="62"/>
      <c r="H81" s="62"/>
      <c r="I81" s="162"/>
      <c r="J81" s="62"/>
      <c r="K81" s="62"/>
      <c r="L81" s="60"/>
    </row>
    <row r="82" spans="2:65" s="1" customFormat="1" ht="18" customHeight="1">
      <c r="B82" s="40"/>
      <c r="C82" s="64" t="s">
        <v>23</v>
      </c>
      <c r="D82" s="62"/>
      <c r="E82" s="62"/>
      <c r="F82" s="163" t="str">
        <f>F12</f>
        <v>Brno</v>
      </c>
      <c r="G82" s="62"/>
      <c r="H82" s="62"/>
      <c r="I82" s="164" t="s">
        <v>25</v>
      </c>
      <c r="J82" s="72" t="str">
        <f>IF(J12="","",J12)</f>
        <v>7. 2. 2018</v>
      </c>
      <c r="K82" s="62"/>
      <c r="L82" s="60"/>
    </row>
    <row r="83" spans="2:65" s="1" customFormat="1" ht="6.95" customHeight="1">
      <c r="B83" s="40"/>
      <c r="C83" s="62"/>
      <c r="D83" s="62"/>
      <c r="E83" s="62"/>
      <c r="F83" s="62"/>
      <c r="G83" s="62"/>
      <c r="H83" s="62"/>
      <c r="I83" s="162"/>
      <c r="J83" s="62"/>
      <c r="K83" s="62"/>
      <c r="L83" s="60"/>
    </row>
    <row r="84" spans="2:65" s="1" customFormat="1" ht="15">
      <c r="B84" s="40"/>
      <c r="C84" s="64" t="s">
        <v>27</v>
      </c>
      <c r="D84" s="62"/>
      <c r="E84" s="62"/>
      <c r="F84" s="163" t="str">
        <f>E15</f>
        <v>Armádní Servisní, p. o.</v>
      </c>
      <c r="G84" s="62"/>
      <c r="H84" s="62"/>
      <c r="I84" s="164" t="s">
        <v>33</v>
      </c>
      <c r="J84" s="163" t="str">
        <f>E21</f>
        <v>Ing. Hynek Farka</v>
      </c>
      <c r="K84" s="62"/>
      <c r="L84" s="60"/>
    </row>
    <row r="85" spans="2:65" s="1" customFormat="1" ht="14.45" customHeight="1">
      <c r="B85" s="40"/>
      <c r="C85" s="64" t="s">
        <v>31</v>
      </c>
      <c r="D85" s="62"/>
      <c r="E85" s="62"/>
      <c r="F85" s="163" t="str">
        <f>IF(E18="","",E18)</f>
        <v/>
      </c>
      <c r="G85" s="62"/>
      <c r="H85" s="62"/>
      <c r="I85" s="162"/>
      <c r="J85" s="62"/>
      <c r="K85" s="62"/>
      <c r="L85" s="60"/>
    </row>
    <row r="86" spans="2:65" s="1" customFormat="1" ht="10.35" customHeight="1">
      <c r="B86" s="40"/>
      <c r="C86" s="62"/>
      <c r="D86" s="62"/>
      <c r="E86" s="62"/>
      <c r="F86" s="62"/>
      <c r="G86" s="62"/>
      <c r="H86" s="62"/>
      <c r="I86" s="162"/>
      <c r="J86" s="62"/>
      <c r="K86" s="62"/>
      <c r="L86" s="60"/>
    </row>
    <row r="87" spans="2:65" s="9" customFormat="1" ht="29.25" customHeight="1">
      <c r="B87" s="165"/>
      <c r="C87" s="166" t="s">
        <v>151</v>
      </c>
      <c r="D87" s="167" t="s">
        <v>57</v>
      </c>
      <c r="E87" s="167" t="s">
        <v>53</v>
      </c>
      <c r="F87" s="167" t="s">
        <v>152</v>
      </c>
      <c r="G87" s="167" t="s">
        <v>153</v>
      </c>
      <c r="H87" s="167" t="s">
        <v>154</v>
      </c>
      <c r="I87" s="168" t="s">
        <v>155</v>
      </c>
      <c r="J87" s="167" t="s">
        <v>135</v>
      </c>
      <c r="K87" s="169" t="s">
        <v>156</v>
      </c>
      <c r="L87" s="170"/>
      <c r="M87" s="80" t="s">
        <v>157</v>
      </c>
      <c r="N87" s="81" t="s">
        <v>42</v>
      </c>
      <c r="O87" s="81" t="s">
        <v>158</v>
      </c>
      <c r="P87" s="81" t="s">
        <v>159</v>
      </c>
      <c r="Q87" s="81" t="s">
        <v>160</v>
      </c>
      <c r="R87" s="81" t="s">
        <v>161</v>
      </c>
      <c r="S87" s="81" t="s">
        <v>162</v>
      </c>
      <c r="T87" s="82" t="s">
        <v>163</v>
      </c>
    </row>
    <row r="88" spans="2:65" s="1" customFormat="1" ht="29.25" customHeight="1">
      <c r="B88" s="40"/>
      <c r="C88" s="86" t="s">
        <v>136</v>
      </c>
      <c r="D88" s="62"/>
      <c r="E88" s="62"/>
      <c r="F88" s="62"/>
      <c r="G88" s="62"/>
      <c r="H88" s="62"/>
      <c r="I88" s="162"/>
      <c r="J88" s="171">
        <f>BK88</f>
        <v>0</v>
      </c>
      <c r="K88" s="62"/>
      <c r="L88" s="60"/>
      <c r="M88" s="83"/>
      <c r="N88" s="84"/>
      <c r="O88" s="84"/>
      <c r="P88" s="172">
        <f>P89+P182+P246</f>
        <v>0</v>
      </c>
      <c r="Q88" s="84"/>
      <c r="R88" s="172">
        <f>R89+R182+R246</f>
        <v>0</v>
      </c>
      <c r="S88" s="84"/>
      <c r="T88" s="173">
        <f>T89+T182+T246</f>
        <v>0</v>
      </c>
      <c r="AT88" s="23" t="s">
        <v>71</v>
      </c>
      <c r="AU88" s="23" t="s">
        <v>137</v>
      </c>
      <c r="BK88" s="174">
        <f>BK89+BK182+BK246</f>
        <v>0</v>
      </c>
    </row>
    <row r="89" spans="2:65" s="10" customFormat="1" ht="37.35" customHeight="1">
      <c r="B89" s="175"/>
      <c r="C89" s="176"/>
      <c r="D89" s="177" t="s">
        <v>71</v>
      </c>
      <c r="E89" s="178" t="s">
        <v>164</v>
      </c>
      <c r="F89" s="178" t="s">
        <v>165</v>
      </c>
      <c r="G89" s="176"/>
      <c r="H89" s="176"/>
      <c r="I89" s="179"/>
      <c r="J89" s="180">
        <f>BK89</f>
        <v>0</v>
      </c>
      <c r="K89" s="176"/>
      <c r="L89" s="181"/>
      <c r="M89" s="182"/>
      <c r="N89" s="183"/>
      <c r="O89" s="183"/>
      <c r="P89" s="184">
        <f>P90+P94+P141+P170+P178</f>
        <v>0</v>
      </c>
      <c r="Q89" s="183"/>
      <c r="R89" s="184">
        <f>R90+R94+R141+R170+R178</f>
        <v>0</v>
      </c>
      <c r="S89" s="183"/>
      <c r="T89" s="185">
        <f>T90+T94+T141+T170+T178</f>
        <v>0</v>
      </c>
      <c r="AR89" s="186" t="s">
        <v>80</v>
      </c>
      <c r="AT89" s="187" t="s">
        <v>71</v>
      </c>
      <c r="AU89" s="187" t="s">
        <v>72</v>
      </c>
      <c r="AY89" s="186" t="s">
        <v>166</v>
      </c>
      <c r="BK89" s="188">
        <f>BK90+BK94+BK141+BK170+BK178</f>
        <v>0</v>
      </c>
    </row>
    <row r="90" spans="2:65" s="10" customFormat="1" ht="19.899999999999999" customHeight="1">
      <c r="B90" s="175"/>
      <c r="C90" s="176"/>
      <c r="D90" s="177" t="s">
        <v>71</v>
      </c>
      <c r="E90" s="189" t="s">
        <v>167</v>
      </c>
      <c r="F90" s="189" t="s">
        <v>168</v>
      </c>
      <c r="G90" s="176"/>
      <c r="H90" s="176"/>
      <c r="I90" s="179"/>
      <c r="J90" s="190">
        <f>BK90</f>
        <v>0</v>
      </c>
      <c r="K90" s="176"/>
      <c r="L90" s="181"/>
      <c r="M90" s="182"/>
      <c r="N90" s="183"/>
      <c r="O90" s="183"/>
      <c r="P90" s="184">
        <f>SUM(P91:P93)</f>
        <v>0</v>
      </c>
      <c r="Q90" s="183"/>
      <c r="R90" s="184">
        <f>SUM(R91:R93)</f>
        <v>0</v>
      </c>
      <c r="S90" s="183"/>
      <c r="T90" s="185">
        <f>SUM(T91:T93)</f>
        <v>0</v>
      </c>
      <c r="AR90" s="186" t="s">
        <v>80</v>
      </c>
      <c r="AT90" s="187" t="s">
        <v>71</v>
      </c>
      <c r="AU90" s="187" t="s">
        <v>80</v>
      </c>
      <c r="AY90" s="186" t="s">
        <v>166</v>
      </c>
      <c r="BK90" s="188">
        <f>SUM(BK91:BK93)</f>
        <v>0</v>
      </c>
    </row>
    <row r="91" spans="2:65" s="1" customFormat="1" ht="25.5" customHeight="1">
      <c r="B91" s="40"/>
      <c r="C91" s="191" t="s">
        <v>80</v>
      </c>
      <c r="D91" s="191" t="s">
        <v>169</v>
      </c>
      <c r="E91" s="192" t="s">
        <v>170</v>
      </c>
      <c r="F91" s="193" t="s">
        <v>171</v>
      </c>
      <c r="G91" s="194" t="s">
        <v>172</v>
      </c>
      <c r="H91" s="195">
        <v>1</v>
      </c>
      <c r="I91" s="196"/>
      <c r="J91" s="197">
        <f>ROUND(I91*H91,2)</f>
        <v>0</v>
      </c>
      <c r="K91" s="193" t="s">
        <v>21</v>
      </c>
      <c r="L91" s="60"/>
      <c r="M91" s="198" t="s">
        <v>21</v>
      </c>
      <c r="N91" s="199" t="s">
        <v>43</v>
      </c>
      <c r="O91" s="41"/>
      <c r="P91" s="200">
        <f>O91*H91</f>
        <v>0</v>
      </c>
      <c r="Q91" s="200">
        <v>0</v>
      </c>
      <c r="R91" s="200">
        <f>Q91*H91</f>
        <v>0</v>
      </c>
      <c r="S91" s="200">
        <v>0</v>
      </c>
      <c r="T91" s="201">
        <f>S91*H91</f>
        <v>0</v>
      </c>
      <c r="AR91" s="23" t="s">
        <v>173</v>
      </c>
      <c r="AT91" s="23" t="s">
        <v>169</v>
      </c>
      <c r="AU91" s="23" t="s">
        <v>82</v>
      </c>
      <c r="AY91" s="23" t="s">
        <v>166</v>
      </c>
      <c r="BE91" s="202">
        <f>IF(N91="základní",J91,0)</f>
        <v>0</v>
      </c>
      <c r="BF91" s="202">
        <f>IF(N91="snížená",J91,0)</f>
        <v>0</v>
      </c>
      <c r="BG91" s="202">
        <f>IF(N91="zákl. přenesená",J91,0)</f>
        <v>0</v>
      </c>
      <c r="BH91" s="202">
        <f>IF(N91="sníž. přenesená",J91,0)</f>
        <v>0</v>
      </c>
      <c r="BI91" s="202">
        <f>IF(N91="nulová",J91,0)</f>
        <v>0</v>
      </c>
      <c r="BJ91" s="23" t="s">
        <v>80</v>
      </c>
      <c r="BK91" s="202">
        <f>ROUND(I91*H91,2)</f>
        <v>0</v>
      </c>
      <c r="BL91" s="23" t="s">
        <v>173</v>
      </c>
      <c r="BM91" s="23" t="s">
        <v>82</v>
      </c>
    </row>
    <row r="92" spans="2:65" s="11" customFormat="1">
      <c r="B92" s="203"/>
      <c r="C92" s="204"/>
      <c r="D92" s="205" t="s">
        <v>174</v>
      </c>
      <c r="E92" s="206" t="s">
        <v>21</v>
      </c>
      <c r="F92" s="207" t="s">
        <v>175</v>
      </c>
      <c r="G92" s="204"/>
      <c r="H92" s="208">
        <v>1</v>
      </c>
      <c r="I92" s="209"/>
      <c r="J92" s="204"/>
      <c r="K92" s="204"/>
      <c r="L92" s="210"/>
      <c r="M92" s="211"/>
      <c r="N92" s="212"/>
      <c r="O92" s="212"/>
      <c r="P92" s="212"/>
      <c r="Q92" s="212"/>
      <c r="R92" s="212"/>
      <c r="S92" s="212"/>
      <c r="T92" s="213"/>
      <c r="AT92" s="214" t="s">
        <v>174</v>
      </c>
      <c r="AU92" s="214" t="s">
        <v>82</v>
      </c>
      <c r="AV92" s="11" t="s">
        <v>82</v>
      </c>
      <c r="AW92" s="11" t="s">
        <v>35</v>
      </c>
      <c r="AX92" s="11" t="s">
        <v>72</v>
      </c>
      <c r="AY92" s="214" t="s">
        <v>166</v>
      </c>
    </row>
    <row r="93" spans="2:65" s="12" customFormat="1">
      <c r="B93" s="215"/>
      <c r="C93" s="216"/>
      <c r="D93" s="205" t="s">
        <v>174</v>
      </c>
      <c r="E93" s="217" t="s">
        <v>21</v>
      </c>
      <c r="F93" s="218" t="s">
        <v>176</v>
      </c>
      <c r="G93" s="216"/>
      <c r="H93" s="219">
        <v>1</v>
      </c>
      <c r="I93" s="220"/>
      <c r="J93" s="216"/>
      <c r="K93" s="216"/>
      <c r="L93" s="221"/>
      <c r="M93" s="222"/>
      <c r="N93" s="223"/>
      <c r="O93" s="223"/>
      <c r="P93" s="223"/>
      <c r="Q93" s="223"/>
      <c r="R93" s="223"/>
      <c r="S93" s="223"/>
      <c r="T93" s="224"/>
      <c r="AT93" s="225" t="s">
        <v>174</v>
      </c>
      <c r="AU93" s="225" t="s">
        <v>82</v>
      </c>
      <c r="AV93" s="12" t="s">
        <v>173</v>
      </c>
      <c r="AW93" s="12" t="s">
        <v>35</v>
      </c>
      <c r="AX93" s="12" t="s">
        <v>80</v>
      </c>
      <c r="AY93" s="225" t="s">
        <v>166</v>
      </c>
    </row>
    <row r="94" spans="2:65" s="10" customFormat="1" ht="29.85" customHeight="1">
      <c r="B94" s="175"/>
      <c r="C94" s="176"/>
      <c r="D94" s="177" t="s">
        <v>71</v>
      </c>
      <c r="E94" s="189" t="s">
        <v>177</v>
      </c>
      <c r="F94" s="189" t="s">
        <v>178</v>
      </c>
      <c r="G94" s="176"/>
      <c r="H94" s="176"/>
      <c r="I94" s="179"/>
      <c r="J94" s="190">
        <f>BK94</f>
        <v>0</v>
      </c>
      <c r="K94" s="176"/>
      <c r="L94" s="181"/>
      <c r="M94" s="182"/>
      <c r="N94" s="183"/>
      <c r="O94" s="183"/>
      <c r="P94" s="184">
        <f>SUM(P95:P140)</f>
        <v>0</v>
      </c>
      <c r="Q94" s="183"/>
      <c r="R94" s="184">
        <f>SUM(R95:R140)</f>
        <v>0</v>
      </c>
      <c r="S94" s="183"/>
      <c r="T94" s="185">
        <f>SUM(T95:T140)</f>
        <v>0</v>
      </c>
      <c r="AR94" s="186" t="s">
        <v>80</v>
      </c>
      <c r="AT94" s="187" t="s">
        <v>71</v>
      </c>
      <c r="AU94" s="187" t="s">
        <v>80</v>
      </c>
      <c r="AY94" s="186" t="s">
        <v>166</v>
      </c>
      <c r="BK94" s="188">
        <f>SUM(BK95:BK140)</f>
        <v>0</v>
      </c>
    </row>
    <row r="95" spans="2:65" s="1" customFormat="1" ht="16.5" customHeight="1">
      <c r="B95" s="40"/>
      <c r="C95" s="191" t="s">
        <v>82</v>
      </c>
      <c r="D95" s="191" t="s">
        <v>169</v>
      </c>
      <c r="E95" s="192" t="s">
        <v>179</v>
      </c>
      <c r="F95" s="193" t="s">
        <v>180</v>
      </c>
      <c r="G95" s="194" t="s">
        <v>181</v>
      </c>
      <c r="H95" s="195">
        <v>22.434999999999999</v>
      </c>
      <c r="I95" s="196"/>
      <c r="J95" s="197">
        <f>ROUND(I95*H95,2)</f>
        <v>0</v>
      </c>
      <c r="K95" s="193" t="s">
        <v>21</v>
      </c>
      <c r="L95" s="60"/>
      <c r="M95" s="198" t="s">
        <v>21</v>
      </c>
      <c r="N95" s="199" t="s">
        <v>43</v>
      </c>
      <c r="O95" s="41"/>
      <c r="P95" s="200">
        <f>O95*H95</f>
        <v>0</v>
      </c>
      <c r="Q95" s="200">
        <v>0</v>
      </c>
      <c r="R95" s="200">
        <f>Q95*H95</f>
        <v>0</v>
      </c>
      <c r="S95" s="200">
        <v>0</v>
      </c>
      <c r="T95" s="201">
        <f>S95*H95</f>
        <v>0</v>
      </c>
      <c r="AR95" s="23" t="s">
        <v>173</v>
      </c>
      <c r="AT95" s="23" t="s">
        <v>169</v>
      </c>
      <c r="AU95" s="23" t="s">
        <v>82</v>
      </c>
      <c r="AY95" s="23" t="s">
        <v>166</v>
      </c>
      <c r="BE95" s="202">
        <f>IF(N95="základní",J95,0)</f>
        <v>0</v>
      </c>
      <c r="BF95" s="202">
        <f>IF(N95="snížená",J95,0)</f>
        <v>0</v>
      </c>
      <c r="BG95" s="202">
        <f>IF(N95="zákl. přenesená",J95,0)</f>
        <v>0</v>
      </c>
      <c r="BH95" s="202">
        <f>IF(N95="sníž. přenesená",J95,0)</f>
        <v>0</v>
      </c>
      <c r="BI95" s="202">
        <f>IF(N95="nulová",J95,0)</f>
        <v>0</v>
      </c>
      <c r="BJ95" s="23" t="s">
        <v>80</v>
      </c>
      <c r="BK95" s="202">
        <f>ROUND(I95*H95,2)</f>
        <v>0</v>
      </c>
      <c r="BL95" s="23" t="s">
        <v>173</v>
      </c>
      <c r="BM95" s="23" t="s">
        <v>173</v>
      </c>
    </row>
    <row r="96" spans="2:65" s="11" customFormat="1">
      <c r="B96" s="203"/>
      <c r="C96" s="204"/>
      <c r="D96" s="205" t="s">
        <v>174</v>
      </c>
      <c r="E96" s="206" t="s">
        <v>21</v>
      </c>
      <c r="F96" s="207" t="s">
        <v>182</v>
      </c>
      <c r="G96" s="204"/>
      <c r="H96" s="208">
        <v>22.434999999999999</v>
      </c>
      <c r="I96" s="209"/>
      <c r="J96" s="204"/>
      <c r="K96" s="204"/>
      <c r="L96" s="210"/>
      <c r="M96" s="211"/>
      <c r="N96" s="212"/>
      <c r="O96" s="212"/>
      <c r="P96" s="212"/>
      <c r="Q96" s="212"/>
      <c r="R96" s="212"/>
      <c r="S96" s="212"/>
      <c r="T96" s="213"/>
      <c r="AT96" s="214" t="s">
        <v>174</v>
      </c>
      <c r="AU96" s="214" t="s">
        <v>82</v>
      </c>
      <c r="AV96" s="11" t="s">
        <v>82</v>
      </c>
      <c r="AW96" s="11" t="s">
        <v>35</v>
      </c>
      <c r="AX96" s="11" t="s">
        <v>72</v>
      </c>
      <c r="AY96" s="214" t="s">
        <v>166</v>
      </c>
    </row>
    <row r="97" spans="2:65" s="12" customFormat="1">
      <c r="B97" s="215"/>
      <c r="C97" s="216"/>
      <c r="D97" s="205" t="s">
        <v>174</v>
      </c>
      <c r="E97" s="217" t="s">
        <v>21</v>
      </c>
      <c r="F97" s="218" t="s">
        <v>176</v>
      </c>
      <c r="G97" s="216"/>
      <c r="H97" s="219">
        <v>22.434999999999999</v>
      </c>
      <c r="I97" s="220"/>
      <c r="J97" s="216"/>
      <c r="K97" s="216"/>
      <c r="L97" s="221"/>
      <c r="M97" s="222"/>
      <c r="N97" s="223"/>
      <c r="O97" s="223"/>
      <c r="P97" s="223"/>
      <c r="Q97" s="223"/>
      <c r="R97" s="223"/>
      <c r="S97" s="223"/>
      <c r="T97" s="224"/>
      <c r="AT97" s="225" t="s">
        <v>174</v>
      </c>
      <c r="AU97" s="225" t="s">
        <v>82</v>
      </c>
      <c r="AV97" s="12" t="s">
        <v>173</v>
      </c>
      <c r="AW97" s="12" t="s">
        <v>35</v>
      </c>
      <c r="AX97" s="12" t="s">
        <v>80</v>
      </c>
      <c r="AY97" s="225" t="s">
        <v>166</v>
      </c>
    </row>
    <row r="98" spans="2:65" s="1" customFormat="1" ht="25.5" customHeight="1">
      <c r="B98" s="40"/>
      <c r="C98" s="191" t="s">
        <v>167</v>
      </c>
      <c r="D98" s="191" t="s">
        <v>169</v>
      </c>
      <c r="E98" s="192" t="s">
        <v>183</v>
      </c>
      <c r="F98" s="193" t="s">
        <v>184</v>
      </c>
      <c r="G98" s="194" t="s">
        <v>181</v>
      </c>
      <c r="H98" s="195">
        <v>22.434999999999999</v>
      </c>
      <c r="I98" s="196"/>
      <c r="J98" s="197">
        <f>ROUND(I98*H98,2)</f>
        <v>0</v>
      </c>
      <c r="K98" s="193" t="s">
        <v>21</v>
      </c>
      <c r="L98" s="60"/>
      <c r="M98" s="198" t="s">
        <v>21</v>
      </c>
      <c r="N98" s="199" t="s">
        <v>43</v>
      </c>
      <c r="O98" s="41"/>
      <c r="P98" s="200">
        <f>O98*H98</f>
        <v>0</v>
      </c>
      <c r="Q98" s="200">
        <v>0</v>
      </c>
      <c r="R98" s="200">
        <f>Q98*H98</f>
        <v>0</v>
      </c>
      <c r="S98" s="200">
        <v>0</v>
      </c>
      <c r="T98" s="201">
        <f>S98*H98</f>
        <v>0</v>
      </c>
      <c r="AR98" s="23" t="s">
        <v>173</v>
      </c>
      <c r="AT98" s="23" t="s">
        <v>169</v>
      </c>
      <c r="AU98" s="23" t="s">
        <v>82</v>
      </c>
      <c r="AY98" s="23" t="s">
        <v>166</v>
      </c>
      <c r="BE98" s="202">
        <f>IF(N98="základní",J98,0)</f>
        <v>0</v>
      </c>
      <c r="BF98" s="202">
        <f>IF(N98="snížená",J98,0)</f>
        <v>0</v>
      </c>
      <c r="BG98" s="202">
        <f>IF(N98="zákl. přenesená",J98,0)</f>
        <v>0</v>
      </c>
      <c r="BH98" s="202">
        <f>IF(N98="sníž. přenesená",J98,0)</f>
        <v>0</v>
      </c>
      <c r="BI98" s="202">
        <f>IF(N98="nulová",J98,0)</f>
        <v>0</v>
      </c>
      <c r="BJ98" s="23" t="s">
        <v>80</v>
      </c>
      <c r="BK98" s="202">
        <f>ROUND(I98*H98,2)</f>
        <v>0</v>
      </c>
      <c r="BL98" s="23" t="s">
        <v>173</v>
      </c>
      <c r="BM98" s="23" t="s">
        <v>177</v>
      </c>
    </row>
    <row r="99" spans="2:65" s="11" customFormat="1">
      <c r="B99" s="203"/>
      <c r="C99" s="204"/>
      <c r="D99" s="205" t="s">
        <v>174</v>
      </c>
      <c r="E99" s="206" t="s">
        <v>21</v>
      </c>
      <c r="F99" s="207" t="s">
        <v>182</v>
      </c>
      <c r="G99" s="204"/>
      <c r="H99" s="208">
        <v>22.434999999999999</v>
      </c>
      <c r="I99" s="209"/>
      <c r="J99" s="204"/>
      <c r="K99" s="204"/>
      <c r="L99" s="210"/>
      <c r="M99" s="211"/>
      <c r="N99" s="212"/>
      <c r="O99" s="212"/>
      <c r="P99" s="212"/>
      <c r="Q99" s="212"/>
      <c r="R99" s="212"/>
      <c r="S99" s="212"/>
      <c r="T99" s="213"/>
      <c r="AT99" s="214" t="s">
        <v>174</v>
      </c>
      <c r="AU99" s="214" t="s">
        <v>82</v>
      </c>
      <c r="AV99" s="11" t="s">
        <v>82</v>
      </c>
      <c r="AW99" s="11" t="s">
        <v>35</v>
      </c>
      <c r="AX99" s="11" t="s">
        <v>72</v>
      </c>
      <c r="AY99" s="214" t="s">
        <v>166</v>
      </c>
    </row>
    <row r="100" spans="2:65" s="12" customFormat="1">
      <c r="B100" s="215"/>
      <c r="C100" s="216"/>
      <c r="D100" s="205" t="s">
        <v>174</v>
      </c>
      <c r="E100" s="217" t="s">
        <v>21</v>
      </c>
      <c r="F100" s="218" t="s">
        <v>176</v>
      </c>
      <c r="G100" s="216"/>
      <c r="H100" s="219">
        <v>22.434999999999999</v>
      </c>
      <c r="I100" s="220"/>
      <c r="J100" s="216"/>
      <c r="K100" s="216"/>
      <c r="L100" s="221"/>
      <c r="M100" s="222"/>
      <c r="N100" s="223"/>
      <c r="O100" s="223"/>
      <c r="P100" s="223"/>
      <c r="Q100" s="223"/>
      <c r="R100" s="223"/>
      <c r="S100" s="223"/>
      <c r="T100" s="224"/>
      <c r="AT100" s="225" t="s">
        <v>174</v>
      </c>
      <c r="AU100" s="225" t="s">
        <v>82</v>
      </c>
      <c r="AV100" s="12" t="s">
        <v>173</v>
      </c>
      <c r="AW100" s="12" t="s">
        <v>35</v>
      </c>
      <c r="AX100" s="12" t="s">
        <v>80</v>
      </c>
      <c r="AY100" s="225" t="s">
        <v>166</v>
      </c>
    </row>
    <row r="101" spans="2:65" s="1" customFormat="1" ht="16.5" customHeight="1">
      <c r="B101" s="40"/>
      <c r="C101" s="191" t="s">
        <v>173</v>
      </c>
      <c r="D101" s="191" t="s">
        <v>169</v>
      </c>
      <c r="E101" s="192" t="s">
        <v>185</v>
      </c>
      <c r="F101" s="193" t="s">
        <v>186</v>
      </c>
      <c r="G101" s="194" t="s">
        <v>181</v>
      </c>
      <c r="H101" s="195">
        <v>2.13</v>
      </c>
      <c r="I101" s="196"/>
      <c r="J101" s="197">
        <f>ROUND(I101*H101,2)</f>
        <v>0</v>
      </c>
      <c r="K101" s="193" t="s">
        <v>21</v>
      </c>
      <c r="L101" s="60"/>
      <c r="M101" s="198" t="s">
        <v>21</v>
      </c>
      <c r="N101" s="199" t="s">
        <v>43</v>
      </c>
      <c r="O101" s="41"/>
      <c r="P101" s="200">
        <f>O101*H101</f>
        <v>0</v>
      </c>
      <c r="Q101" s="200">
        <v>0</v>
      </c>
      <c r="R101" s="200">
        <f>Q101*H101</f>
        <v>0</v>
      </c>
      <c r="S101" s="200">
        <v>0</v>
      </c>
      <c r="T101" s="201">
        <f>S101*H101</f>
        <v>0</v>
      </c>
      <c r="AR101" s="23" t="s">
        <v>173</v>
      </c>
      <c r="AT101" s="23" t="s">
        <v>169</v>
      </c>
      <c r="AU101" s="23" t="s">
        <v>82</v>
      </c>
      <c r="AY101" s="23" t="s">
        <v>166</v>
      </c>
      <c r="BE101" s="202">
        <f>IF(N101="základní",J101,0)</f>
        <v>0</v>
      </c>
      <c r="BF101" s="202">
        <f>IF(N101="snížená",J101,0)</f>
        <v>0</v>
      </c>
      <c r="BG101" s="202">
        <f>IF(N101="zákl. přenesená",J101,0)</f>
        <v>0</v>
      </c>
      <c r="BH101" s="202">
        <f>IF(N101="sníž. přenesená",J101,0)</f>
        <v>0</v>
      </c>
      <c r="BI101" s="202">
        <f>IF(N101="nulová",J101,0)</f>
        <v>0</v>
      </c>
      <c r="BJ101" s="23" t="s">
        <v>80</v>
      </c>
      <c r="BK101" s="202">
        <f>ROUND(I101*H101,2)</f>
        <v>0</v>
      </c>
      <c r="BL101" s="23" t="s">
        <v>173</v>
      </c>
      <c r="BM101" s="23" t="s">
        <v>187</v>
      </c>
    </row>
    <row r="102" spans="2:65" s="11" customFormat="1">
      <c r="B102" s="203"/>
      <c r="C102" s="204"/>
      <c r="D102" s="205" t="s">
        <v>174</v>
      </c>
      <c r="E102" s="206" t="s">
        <v>21</v>
      </c>
      <c r="F102" s="207" t="s">
        <v>188</v>
      </c>
      <c r="G102" s="204"/>
      <c r="H102" s="208">
        <v>1.8</v>
      </c>
      <c r="I102" s="209"/>
      <c r="J102" s="204"/>
      <c r="K102" s="204"/>
      <c r="L102" s="210"/>
      <c r="M102" s="211"/>
      <c r="N102" s="212"/>
      <c r="O102" s="212"/>
      <c r="P102" s="212"/>
      <c r="Q102" s="212"/>
      <c r="R102" s="212"/>
      <c r="S102" s="212"/>
      <c r="T102" s="213"/>
      <c r="AT102" s="214" t="s">
        <v>174</v>
      </c>
      <c r="AU102" s="214" t="s">
        <v>82</v>
      </c>
      <c r="AV102" s="11" t="s">
        <v>82</v>
      </c>
      <c r="AW102" s="11" t="s">
        <v>35</v>
      </c>
      <c r="AX102" s="11" t="s">
        <v>72</v>
      </c>
      <c r="AY102" s="214" t="s">
        <v>166</v>
      </c>
    </row>
    <row r="103" spans="2:65" s="11" customFormat="1">
      <c r="B103" s="203"/>
      <c r="C103" s="204"/>
      <c r="D103" s="205" t="s">
        <v>174</v>
      </c>
      <c r="E103" s="206" t="s">
        <v>21</v>
      </c>
      <c r="F103" s="207" t="s">
        <v>189</v>
      </c>
      <c r="G103" s="204"/>
      <c r="H103" s="208">
        <v>0.33</v>
      </c>
      <c r="I103" s="209"/>
      <c r="J103" s="204"/>
      <c r="K103" s="204"/>
      <c r="L103" s="210"/>
      <c r="M103" s="211"/>
      <c r="N103" s="212"/>
      <c r="O103" s="212"/>
      <c r="P103" s="212"/>
      <c r="Q103" s="212"/>
      <c r="R103" s="212"/>
      <c r="S103" s="212"/>
      <c r="T103" s="213"/>
      <c r="AT103" s="214" t="s">
        <v>174</v>
      </c>
      <c r="AU103" s="214" t="s">
        <v>82</v>
      </c>
      <c r="AV103" s="11" t="s">
        <v>82</v>
      </c>
      <c r="AW103" s="11" t="s">
        <v>35</v>
      </c>
      <c r="AX103" s="11" t="s">
        <v>72</v>
      </c>
      <c r="AY103" s="214" t="s">
        <v>166</v>
      </c>
    </row>
    <row r="104" spans="2:65" s="12" customFormat="1">
      <c r="B104" s="215"/>
      <c r="C104" s="216"/>
      <c r="D104" s="205" t="s">
        <v>174</v>
      </c>
      <c r="E104" s="217" t="s">
        <v>21</v>
      </c>
      <c r="F104" s="218" t="s">
        <v>176</v>
      </c>
      <c r="G104" s="216"/>
      <c r="H104" s="219">
        <v>2.13</v>
      </c>
      <c r="I104" s="220"/>
      <c r="J104" s="216"/>
      <c r="K104" s="216"/>
      <c r="L104" s="221"/>
      <c r="M104" s="222"/>
      <c r="N104" s="223"/>
      <c r="O104" s="223"/>
      <c r="P104" s="223"/>
      <c r="Q104" s="223"/>
      <c r="R104" s="223"/>
      <c r="S104" s="223"/>
      <c r="T104" s="224"/>
      <c r="AT104" s="225" t="s">
        <v>174</v>
      </c>
      <c r="AU104" s="225" t="s">
        <v>82</v>
      </c>
      <c r="AV104" s="12" t="s">
        <v>173</v>
      </c>
      <c r="AW104" s="12" t="s">
        <v>35</v>
      </c>
      <c r="AX104" s="12" t="s">
        <v>80</v>
      </c>
      <c r="AY104" s="225" t="s">
        <v>166</v>
      </c>
    </row>
    <row r="105" spans="2:65" s="1" customFormat="1" ht="16.5" customHeight="1">
      <c r="B105" s="40"/>
      <c r="C105" s="191" t="s">
        <v>190</v>
      </c>
      <c r="D105" s="191" t="s">
        <v>169</v>
      </c>
      <c r="E105" s="192" t="s">
        <v>191</v>
      </c>
      <c r="F105" s="193" t="s">
        <v>192</v>
      </c>
      <c r="G105" s="194" t="s">
        <v>181</v>
      </c>
      <c r="H105" s="195">
        <v>50.844000000000001</v>
      </c>
      <c r="I105" s="196"/>
      <c r="J105" s="197">
        <f>ROUND(I105*H105,2)</f>
        <v>0</v>
      </c>
      <c r="K105" s="193" t="s">
        <v>21</v>
      </c>
      <c r="L105" s="60"/>
      <c r="M105" s="198" t="s">
        <v>21</v>
      </c>
      <c r="N105" s="199" t="s">
        <v>43</v>
      </c>
      <c r="O105" s="41"/>
      <c r="P105" s="200">
        <f>O105*H105</f>
        <v>0</v>
      </c>
      <c r="Q105" s="200">
        <v>0</v>
      </c>
      <c r="R105" s="200">
        <f>Q105*H105</f>
        <v>0</v>
      </c>
      <c r="S105" s="200">
        <v>0</v>
      </c>
      <c r="T105" s="201">
        <f>S105*H105</f>
        <v>0</v>
      </c>
      <c r="AR105" s="23" t="s">
        <v>173</v>
      </c>
      <c r="AT105" s="23" t="s">
        <v>169</v>
      </c>
      <c r="AU105" s="23" t="s">
        <v>82</v>
      </c>
      <c r="AY105" s="23" t="s">
        <v>166</v>
      </c>
      <c r="BE105" s="202">
        <f>IF(N105="základní",J105,0)</f>
        <v>0</v>
      </c>
      <c r="BF105" s="202">
        <f>IF(N105="snížená",J105,0)</f>
        <v>0</v>
      </c>
      <c r="BG105" s="202">
        <f>IF(N105="zákl. přenesená",J105,0)</f>
        <v>0</v>
      </c>
      <c r="BH105" s="202">
        <f>IF(N105="sníž. přenesená",J105,0)</f>
        <v>0</v>
      </c>
      <c r="BI105" s="202">
        <f>IF(N105="nulová",J105,0)</f>
        <v>0</v>
      </c>
      <c r="BJ105" s="23" t="s">
        <v>80</v>
      </c>
      <c r="BK105" s="202">
        <f>ROUND(I105*H105,2)</f>
        <v>0</v>
      </c>
      <c r="BL105" s="23" t="s">
        <v>173</v>
      </c>
      <c r="BM105" s="23" t="s">
        <v>193</v>
      </c>
    </row>
    <row r="106" spans="2:65" s="11" customFormat="1">
      <c r="B106" s="203"/>
      <c r="C106" s="204"/>
      <c r="D106" s="205" t="s">
        <v>174</v>
      </c>
      <c r="E106" s="206" t="s">
        <v>21</v>
      </c>
      <c r="F106" s="207" t="s">
        <v>194</v>
      </c>
      <c r="G106" s="204"/>
      <c r="H106" s="208">
        <v>22.8</v>
      </c>
      <c r="I106" s="209"/>
      <c r="J106" s="204"/>
      <c r="K106" s="204"/>
      <c r="L106" s="210"/>
      <c r="M106" s="211"/>
      <c r="N106" s="212"/>
      <c r="O106" s="212"/>
      <c r="P106" s="212"/>
      <c r="Q106" s="212"/>
      <c r="R106" s="212"/>
      <c r="S106" s="212"/>
      <c r="T106" s="213"/>
      <c r="AT106" s="214" t="s">
        <v>174</v>
      </c>
      <c r="AU106" s="214" t="s">
        <v>82</v>
      </c>
      <c r="AV106" s="11" t="s">
        <v>82</v>
      </c>
      <c r="AW106" s="11" t="s">
        <v>35</v>
      </c>
      <c r="AX106" s="11" t="s">
        <v>72</v>
      </c>
      <c r="AY106" s="214" t="s">
        <v>166</v>
      </c>
    </row>
    <row r="107" spans="2:65" s="11" customFormat="1">
      <c r="B107" s="203"/>
      <c r="C107" s="204"/>
      <c r="D107" s="205" t="s">
        <v>174</v>
      </c>
      <c r="E107" s="206" t="s">
        <v>21</v>
      </c>
      <c r="F107" s="207" t="s">
        <v>195</v>
      </c>
      <c r="G107" s="204"/>
      <c r="H107" s="208">
        <v>28.044</v>
      </c>
      <c r="I107" s="209"/>
      <c r="J107" s="204"/>
      <c r="K107" s="204"/>
      <c r="L107" s="210"/>
      <c r="M107" s="211"/>
      <c r="N107" s="212"/>
      <c r="O107" s="212"/>
      <c r="P107" s="212"/>
      <c r="Q107" s="212"/>
      <c r="R107" s="212"/>
      <c r="S107" s="212"/>
      <c r="T107" s="213"/>
      <c r="AT107" s="214" t="s">
        <v>174</v>
      </c>
      <c r="AU107" s="214" t="s">
        <v>82</v>
      </c>
      <c r="AV107" s="11" t="s">
        <v>82</v>
      </c>
      <c r="AW107" s="11" t="s">
        <v>35</v>
      </c>
      <c r="AX107" s="11" t="s">
        <v>72</v>
      </c>
      <c r="AY107" s="214" t="s">
        <v>166</v>
      </c>
    </row>
    <row r="108" spans="2:65" s="12" customFormat="1">
      <c r="B108" s="215"/>
      <c r="C108" s="216"/>
      <c r="D108" s="205" t="s">
        <v>174</v>
      </c>
      <c r="E108" s="217" t="s">
        <v>21</v>
      </c>
      <c r="F108" s="218" t="s">
        <v>176</v>
      </c>
      <c r="G108" s="216"/>
      <c r="H108" s="219">
        <v>50.844000000000001</v>
      </c>
      <c r="I108" s="220"/>
      <c r="J108" s="216"/>
      <c r="K108" s="216"/>
      <c r="L108" s="221"/>
      <c r="M108" s="222"/>
      <c r="N108" s="223"/>
      <c r="O108" s="223"/>
      <c r="P108" s="223"/>
      <c r="Q108" s="223"/>
      <c r="R108" s="223"/>
      <c r="S108" s="223"/>
      <c r="T108" s="224"/>
      <c r="AT108" s="225" t="s">
        <v>174</v>
      </c>
      <c r="AU108" s="225" t="s">
        <v>82</v>
      </c>
      <c r="AV108" s="12" t="s">
        <v>173</v>
      </c>
      <c r="AW108" s="12" t="s">
        <v>35</v>
      </c>
      <c r="AX108" s="12" t="s">
        <v>80</v>
      </c>
      <c r="AY108" s="225" t="s">
        <v>166</v>
      </c>
    </row>
    <row r="109" spans="2:65" s="1" customFormat="1" ht="16.5" customHeight="1">
      <c r="B109" s="40"/>
      <c r="C109" s="191" t="s">
        <v>177</v>
      </c>
      <c r="D109" s="191" t="s">
        <v>169</v>
      </c>
      <c r="E109" s="192" t="s">
        <v>196</v>
      </c>
      <c r="F109" s="193" t="s">
        <v>197</v>
      </c>
      <c r="G109" s="194" t="s">
        <v>181</v>
      </c>
      <c r="H109" s="195">
        <v>50.844000000000001</v>
      </c>
      <c r="I109" s="196"/>
      <c r="J109" s="197">
        <f>ROUND(I109*H109,2)</f>
        <v>0</v>
      </c>
      <c r="K109" s="193" t="s">
        <v>21</v>
      </c>
      <c r="L109" s="60"/>
      <c r="M109" s="198" t="s">
        <v>21</v>
      </c>
      <c r="N109" s="199" t="s">
        <v>43</v>
      </c>
      <c r="O109" s="41"/>
      <c r="P109" s="200">
        <f>O109*H109</f>
        <v>0</v>
      </c>
      <c r="Q109" s="200">
        <v>0</v>
      </c>
      <c r="R109" s="200">
        <f>Q109*H109</f>
        <v>0</v>
      </c>
      <c r="S109" s="200">
        <v>0</v>
      </c>
      <c r="T109" s="201">
        <f>S109*H109</f>
        <v>0</v>
      </c>
      <c r="AR109" s="23" t="s">
        <v>173</v>
      </c>
      <c r="AT109" s="23" t="s">
        <v>169</v>
      </c>
      <c r="AU109" s="23" t="s">
        <v>82</v>
      </c>
      <c r="AY109" s="23" t="s">
        <v>166</v>
      </c>
      <c r="BE109" s="202">
        <f>IF(N109="základní",J109,0)</f>
        <v>0</v>
      </c>
      <c r="BF109" s="202">
        <f>IF(N109="snížená",J109,0)</f>
        <v>0</v>
      </c>
      <c r="BG109" s="202">
        <f>IF(N109="zákl. přenesená",J109,0)</f>
        <v>0</v>
      </c>
      <c r="BH109" s="202">
        <f>IF(N109="sníž. přenesená",J109,0)</f>
        <v>0</v>
      </c>
      <c r="BI109" s="202">
        <f>IF(N109="nulová",J109,0)</f>
        <v>0</v>
      </c>
      <c r="BJ109" s="23" t="s">
        <v>80</v>
      </c>
      <c r="BK109" s="202">
        <f>ROUND(I109*H109,2)</f>
        <v>0</v>
      </c>
      <c r="BL109" s="23" t="s">
        <v>173</v>
      </c>
      <c r="BM109" s="23" t="s">
        <v>198</v>
      </c>
    </row>
    <row r="110" spans="2:65" s="11" customFormat="1">
      <c r="B110" s="203"/>
      <c r="C110" s="204"/>
      <c r="D110" s="205" t="s">
        <v>174</v>
      </c>
      <c r="E110" s="206" t="s">
        <v>21</v>
      </c>
      <c r="F110" s="207" t="s">
        <v>194</v>
      </c>
      <c r="G110" s="204"/>
      <c r="H110" s="208">
        <v>22.8</v>
      </c>
      <c r="I110" s="209"/>
      <c r="J110" s="204"/>
      <c r="K110" s="204"/>
      <c r="L110" s="210"/>
      <c r="M110" s="211"/>
      <c r="N110" s="212"/>
      <c r="O110" s="212"/>
      <c r="P110" s="212"/>
      <c r="Q110" s="212"/>
      <c r="R110" s="212"/>
      <c r="S110" s="212"/>
      <c r="T110" s="213"/>
      <c r="AT110" s="214" t="s">
        <v>174</v>
      </c>
      <c r="AU110" s="214" t="s">
        <v>82</v>
      </c>
      <c r="AV110" s="11" t="s">
        <v>82</v>
      </c>
      <c r="AW110" s="11" t="s">
        <v>35</v>
      </c>
      <c r="AX110" s="11" t="s">
        <v>72</v>
      </c>
      <c r="AY110" s="214" t="s">
        <v>166</v>
      </c>
    </row>
    <row r="111" spans="2:65" s="11" customFormat="1">
      <c r="B111" s="203"/>
      <c r="C111" s="204"/>
      <c r="D111" s="205" t="s">
        <v>174</v>
      </c>
      <c r="E111" s="206" t="s">
        <v>21</v>
      </c>
      <c r="F111" s="207" t="s">
        <v>195</v>
      </c>
      <c r="G111" s="204"/>
      <c r="H111" s="208">
        <v>28.044</v>
      </c>
      <c r="I111" s="209"/>
      <c r="J111" s="204"/>
      <c r="K111" s="204"/>
      <c r="L111" s="210"/>
      <c r="M111" s="211"/>
      <c r="N111" s="212"/>
      <c r="O111" s="212"/>
      <c r="P111" s="212"/>
      <c r="Q111" s="212"/>
      <c r="R111" s="212"/>
      <c r="S111" s="212"/>
      <c r="T111" s="213"/>
      <c r="AT111" s="214" t="s">
        <v>174</v>
      </c>
      <c r="AU111" s="214" t="s">
        <v>82</v>
      </c>
      <c r="AV111" s="11" t="s">
        <v>82</v>
      </c>
      <c r="AW111" s="11" t="s">
        <v>35</v>
      </c>
      <c r="AX111" s="11" t="s">
        <v>72</v>
      </c>
      <c r="AY111" s="214" t="s">
        <v>166</v>
      </c>
    </row>
    <row r="112" spans="2:65" s="12" customFormat="1">
      <c r="B112" s="215"/>
      <c r="C112" s="216"/>
      <c r="D112" s="205" t="s">
        <v>174</v>
      </c>
      <c r="E112" s="217" t="s">
        <v>21</v>
      </c>
      <c r="F112" s="218" t="s">
        <v>176</v>
      </c>
      <c r="G112" s="216"/>
      <c r="H112" s="219">
        <v>50.844000000000001</v>
      </c>
      <c r="I112" s="220"/>
      <c r="J112" s="216"/>
      <c r="K112" s="216"/>
      <c r="L112" s="221"/>
      <c r="M112" s="222"/>
      <c r="N112" s="223"/>
      <c r="O112" s="223"/>
      <c r="P112" s="223"/>
      <c r="Q112" s="223"/>
      <c r="R112" s="223"/>
      <c r="S112" s="223"/>
      <c r="T112" s="224"/>
      <c r="AT112" s="225" t="s">
        <v>174</v>
      </c>
      <c r="AU112" s="225" t="s">
        <v>82</v>
      </c>
      <c r="AV112" s="12" t="s">
        <v>173</v>
      </c>
      <c r="AW112" s="12" t="s">
        <v>35</v>
      </c>
      <c r="AX112" s="12" t="s">
        <v>80</v>
      </c>
      <c r="AY112" s="225" t="s">
        <v>166</v>
      </c>
    </row>
    <row r="113" spans="2:65" s="1" customFormat="1" ht="25.5" customHeight="1">
      <c r="B113" s="40"/>
      <c r="C113" s="191" t="s">
        <v>199</v>
      </c>
      <c r="D113" s="191" t="s">
        <v>169</v>
      </c>
      <c r="E113" s="192" t="s">
        <v>200</v>
      </c>
      <c r="F113" s="193" t="s">
        <v>201</v>
      </c>
      <c r="G113" s="194" t="s">
        <v>181</v>
      </c>
      <c r="H113" s="195">
        <v>5</v>
      </c>
      <c r="I113" s="196"/>
      <c r="J113" s="197">
        <f>ROUND(I113*H113,2)</f>
        <v>0</v>
      </c>
      <c r="K113" s="193" t="s">
        <v>21</v>
      </c>
      <c r="L113" s="60"/>
      <c r="M113" s="198" t="s">
        <v>21</v>
      </c>
      <c r="N113" s="199" t="s">
        <v>43</v>
      </c>
      <c r="O113" s="41"/>
      <c r="P113" s="200">
        <f>O113*H113</f>
        <v>0</v>
      </c>
      <c r="Q113" s="200">
        <v>0</v>
      </c>
      <c r="R113" s="200">
        <f>Q113*H113</f>
        <v>0</v>
      </c>
      <c r="S113" s="200">
        <v>0</v>
      </c>
      <c r="T113" s="201">
        <f>S113*H113</f>
        <v>0</v>
      </c>
      <c r="AR113" s="23" t="s">
        <v>173</v>
      </c>
      <c r="AT113" s="23" t="s">
        <v>169</v>
      </c>
      <c r="AU113" s="23" t="s">
        <v>82</v>
      </c>
      <c r="AY113" s="23" t="s">
        <v>166</v>
      </c>
      <c r="BE113" s="202">
        <f>IF(N113="základní",J113,0)</f>
        <v>0</v>
      </c>
      <c r="BF113" s="202">
        <f>IF(N113="snížená",J113,0)</f>
        <v>0</v>
      </c>
      <c r="BG113" s="202">
        <f>IF(N113="zákl. přenesená",J113,0)</f>
        <v>0</v>
      </c>
      <c r="BH113" s="202">
        <f>IF(N113="sníž. přenesená",J113,0)</f>
        <v>0</v>
      </c>
      <c r="BI113" s="202">
        <f>IF(N113="nulová",J113,0)</f>
        <v>0</v>
      </c>
      <c r="BJ113" s="23" t="s">
        <v>80</v>
      </c>
      <c r="BK113" s="202">
        <f>ROUND(I113*H113,2)</f>
        <v>0</v>
      </c>
      <c r="BL113" s="23" t="s">
        <v>173</v>
      </c>
      <c r="BM113" s="23" t="s">
        <v>202</v>
      </c>
    </row>
    <row r="114" spans="2:65" s="13" customFormat="1">
      <c r="B114" s="226"/>
      <c r="C114" s="227"/>
      <c r="D114" s="205" t="s">
        <v>174</v>
      </c>
      <c r="E114" s="228" t="s">
        <v>21</v>
      </c>
      <c r="F114" s="229" t="s">
        <v>203</v>
      </c>
      <c r="G114" s="227"/>
      <c r="H114" s="228" t="s">
        <v>21</v>
      </c>
      <c r="I114" s="230"/>
      <c r="J114" s="227"/>
      <c r="K114" s="227"/>
      <c r="L114" s="231"/>
      <c r="M114" s="232"/>
      <c r="N114" s="233"/>
      <c r="O114" s="233"/>
      <c r="P114" s="233"/>
      <c r="Q114" s="233"/>
      <c r="R114" s="233"/>
      <c r="S114" s="233"/>
      <c r="T114" s="234"/>
      <c r="AT114" s="235" t="s">
        <v>174</v>
      </c>
      <c r="AU114" s="235" t="s">
        <v>82</v>
      </c>
      <c r="AV114" s="13" t="s">
        <v>80</v>
      </c>
      <c r="AW114" s="13" t="s">
        <v>35</v>
      </c>
      <c r="AX114" s="13" t="s">
        <v>72</v>
      </c>
      <c r="AY114" s="235" t="s">
        <v>166</v>
      </c>
    </row>
    <row r="115" spans="2:65" s="11" customFormat="1">
      <c r="B115" s="203"/>
      <c r="C115" s="204"/>
      <c r="D115" s="205" t="s">
        <v>174</v>
      </c>
      <c r="E115" s="206" t="s">
        <v>21</v>
      </c>
      <c r="F115" s="207" t="s">
        <v>204</v>
      </c>
      <c r="G115" s="204"/>
      <c r="H115" s="208">
        <v>5</v>
      </c>
      <c r="I115" s="209"/>
      <c r="J115" s="204"/>
      <c r="K115" s="204"/>
      <c r="L115" s="210"/>
      <c r="M115" s="211"/>
      <c r="N115" s="212"/>
      <c r="O115" s="212"/>
      <c r="P115" s="212"/>
      <c r="Q115" s="212"/>
      <c r="R115" s="212"/>
      <c r="S115" s="212"/>
      <c r="T115" s="213"/>
      <c r="AT115" s="214" t="s">
        <v>174</v>
      </c>
      <c r="AU115" s="214" t="s">
        <v>82</v>
      </c>
      <c r="AV115" s="11" t="s">
        <v>82</v>
      </c>
      <c r="AW115" s="11" t="s">
        <v>35</v>
      </c>
      <c r="AX115" s="11" t="s">
        <v>72</v>
      </c>
      <c r="AY115" s="214" t="s">
        <v>166</v>
      </c>
    </row>
    <row r="116" spans="2:65" s="12" customFormat="1">
      <c r="B116" s="215"/>
      <c r="C116" s="216"/>
      <c r="D116" s="205" t="s">
        <v>174</v>
      </c>
      <c r="E116" s="217" t="s">
        <v>21</v>
      </c>
      <c r="F116" s="218" t="s">
        <v>176</v>
      </c>
      <c r="G116" s="216"/>
      <c r="H116" s="219">
        <v>5</v>
      </c>
      <c r="I116" s="220"/>
      <c r="J116" s="216"/>
      <c r="K116" s="216"/>
      <c r="L116" s="221"/>
      <c r="M116" s="222"/>
      <c r="N116" s="223"/>
      <c r="O116" s="223"/>
      <c r="P116" s="223"/>
      <c r="Q116" s="223"/>
      <c r="R116" s="223"/>
      <c r="S116" s="223"/>
      <c r="T116" s="224"/>
      <c r="AT116" s="225" t="s">
        <v>174</v>
      </c>
      <c r="AU116" s="225" t="s">
        <v>82</v>
      </c>
      <c r="AV116" s="12" t="s">
        <v>173</v>
      </c>
      <c r="AW116" s="12" t="s">
        <v>35</v>
      </c>
      <c r="AX116" s="12" t="s">
        <v>80</v>
      </c>
      <c r="AY116" s="225" t="s">
        <v>166</v>
      </c>
    </row>
    <row r="117" spans="2:65" s="1" customFormat="1" ht="16.5" customHeight="1">
      <c r="B117" s="40"/>
      <c r="C117" s="191" t="s">
        <v>187</v>
      </c>
      <c r="D117" s="191" t="s">
        <v>169</v>
      </c>
      <c r="E117" s="192" t="s">
        <v>205</v>
      </c>
      <c r="F117" s="193" t="s">
        <v>206</v>
      </c>
      <c r="G117" s="194" t="s">
        <v>181</v>
      </c>
      <c r="H117" s="195">
        <v>20.192</v>
      </c>
      <c r="I117" s="196"/>
      <c r="J117" s="197">
        <f>ROUND(I117*H117,2)</f>
        <v>0</v>
      </c>
      <c r="K117" s="193" t="s">
        <v>21</v>
      </c>
      <c r="L117" s="60"/>
      <c r="M117" s="198" t="s">
        <v>21</v>
      </c>
      <c r="N117" s="199" t="s">
        <v>43</v>
      </c>
      <c r="O117" s="41"/>
      <c r="P117" s="200">
        <f>O117*H117</f>
        <v>0</v>
      </c>
      <c r="Q117" s="200">
        <v>0</v>
      </c>
      <c r="R117" s="200">
        <f>Q117*H117</f>
        <v>0</v>
      </c>
      <c r="S117" s="200">
        <v>0</v>
      </c>
      <c r="T117" s="201">
        <f>S117*H117</f>
        <v>0</v>
      </c>
      <c r="AR117" s="23" t="s">
        <v>173</v>
      </c>
      <c r="AT117" s="23" t="s">
        <v>169</v>
      </c>
      <c r="AU117" s="23" t="s">
        <v>82</v>
      </c>
      <c r="AY117" s="23" t="s">
        <v>166</v>
      </c>
      <c r="BE117" s="202">
        <f>IF(N117="základní",J117,0)</f>
        <v>0</v>
      </c>
      <c r="BF117" s="202">
        <f>IF(N117="snížená",J117,0)</f>
        <v>0</v>
      </c>
      <c r="BG117" s="202">
        <f>IF(N117="zákl. přenesená",J117,0)</f>
        <v>0</v>
      </c>
      <c r="BH117" s="202">
        <f>IF(N117="sníž. přenesená",J117,0)</f>
        <v>0</v>
      </c>
      <c r="BI117" s="202">
        <f>IF(N117="nulová",J117,0)</f>
        <v>0</v>
      </c>
      <c r="BJ117" s="23" t="s">
        <v>80</v>
      </c>
      <c r="BK117" s="202">
        <f>ROUND(I117*H117,2)</f>
        <v>0</v>
      </c>
      <c r="BL117" s="23" t="s">
        <v>173</v>
      </c>
      <c r="BM117" s="23" t="s">
        <v>207</v>
      </c>
    </row>
    <row r="118" spans="2:65" s="11" customFormat="1">
      <c r="B118" s="203"/>
      <c r="C118" s="204"/>
      <c r="D118" s="205" t="s">
        <v>174</v>
      </c>
      <c r="E118" s="206" t="s">
        <v>21</v>
      </c>
      <c r="F118" s="207" t="s">
        <v>208</v>
      </c>
      <c r="G118" s="204"/>
      <c r="H118" s="208">
        <v>20.192</v>
      </c>
      <c r="I118" s="209"/>
      <c r="J118" s="204"/>
      <c r="K118" s="204"/>
      <c r="L118" s="210"/>
      <c r="M118" s="211"/>
      <c r="N118" s="212"/>
      <c r="O118" s="212"/>
      <c r="P118" s="212"/>
      <c r="Q118" s="212"/>
      <c r="R118" s="212"/>
      <c r="S118" s="212"/>
      <c r="T118" s="213"/>
      <c r="AT118" s="214" t="s">
        <v>174</v>
      </c>
      <c r="AU118" s="214" t="s">
        <v>82</v>
      </c>
      <c r="AV118" s="11" t="s">
        <v>82</v>
      </c>
      <c r="AW118" s="11" t="s">
        <v>35</v>
      </c>
      <c r="AX118" s="11" t="s">
        <v>72</v>
      </c>
      <c r="AY118" s="214" t="s">
        <v>166</v>
      </c>
    </row>
    <row r="119" spans="2:65" s="12" customFormat="1">
      <c r="B119" s="215"/>
      <c r="C119" s="216"/>
      <c r="D119" s="205" t="s">
        <v>174</v>
      </c>
      <c r="E119" s="217" t="s">
        <v>21</v>
      </c>
      <c r="F119" s="218" t="s">
        <v>176</v>
      </c>
      <c r="G119" s="216"/>
      <c r="H119" s="219">
        <v>20.192</v>
      </c>
      <c r="I119" s="220"/>
      <c r="J119" s="216"/>
      <c r="K119" s="216"/>
      <c r="L119" s="221"/>
      <c r="M119" s="222"/>
      <c r="N119" s="223"/>
      <c r="O119" s="223"/>
      <c r="P119" s="223"/>
      <c r="Q119" s="223"/>
      <c r="R119" s="223"/>
      <c r="S119" s="223"/>
      <c r="T119" s="224"/>
      <c r="AT119" s="225" t="s">
        <v>174</v>
      </c>
      <c r="AU119" s="225" t="s">
        <v>82</v>
      </c>
      <c r="AV119" s="12" t="s">
        <v>173</v>
      </c>
      <c r="AW119" s="12" t="s">
        <v>35</v>
      </c>
      <c r="AX119" s="12" t="s">
        <v>80</v>
      </c>
      <c r="AY119" s="225" t="s">
        <v>166</v>
      </c>
    </row>
    <row r="120" spans="2:65" s="1" customFormat="1" ht="16.5" customHeight="1">
      <c r="B120" s="40"/>
      <c r="C120" s="191" t="s">
        <v>209</v>
      </c>
      <c r="D120" s="191" t="s">
        <v>169</v>
      </c>
      <c r="E120" s="192" t="s">
        <v>210</v>
      </c>
      <c r="F120" s="193" t="s">
        <v>211</v>
      </c>
      <c r="G120" s="194" t="s">
        <v>181</v>
      </c>
      <c r="H120" s="195">
        <v>20.192</v>
      </c>
      <c r="I120" s="196"/>
      <c r="J120" s="197">
        <f>ROUND(I120*H120,2)</f>
        <v>0</v>
      </c>
      <c r="K120" s="193" t="s">
        <v>21</v>
      </c>
      <c r="L120" s="60"/>
      <c r="M120" s="198" t="s">
        <v>21</v>
      </c>
      <c r="N120" s="199" t="s">
        <v>43</v>
      </c>
      <c r="O120" s="41"/>
      <c r="P120" s="200">
        <f>O120*H120</f>
        <v>0</v>
      </c>
      <c r="Q120" s="200">
        <v>0</v>
      </c>
      <c r="R120" s="200">
        <f>Q120*H120</f>
        <v>0</v>
      </c>
      <c r="S120" s="200">
        <v>0</v>
      </c>
      <c r="T120" s="201">
        <f>S120*H120</f>
        <v>0</v>
      </c>
      <c r="AR120" s="23" t="s">
        <v>173</v>
      </c>
      <c r="AT120" s="23" t="s">
        <v>169</v>
      </c>
      <c r="AU120" s="23" t="s">
        <v>82</v>
      </c>
      <c r="AY120" s="23" t="s">
        <v>166</v>
      </c>
      <c r="BE120" s="202">
        <f>IF(N120="základní",J120,0)</f>
        <v>0</v>
      </c>
      <c r="BF120" s="202">
        <f>IF(N120="snížená",J120,0)</f>
        <v>0</v>
      </c>
      <c r="BG120" s="202">
        <f>IF(N120="zákl. přenesená",J120,0)</f>
        <v>0</v>
      </c>
      <c r="BH120" s="202">
        <f>IF(N120="sníž. přenesená",J120,0)</f>
        <v>0</v>
      </c>
      <c r="BI120" s="202">
        <f>IF(N120="nulová",J120,0)</f>
        <v>0</v>
      </c>
      <c r="BJ120" s="23" t="s">
        <v>80</v>
      </c>
      <c r="BK120" s="202">
        <f>ROUND(I120*H120,2)</f>
        <v>0</v>
      </c>
      <c r="BL120" s="23" t="s">
        <v>173</v>
      </c>
      <c r="BM120" s="23" t="s">
        <v>212</v>
      </c>
    </row>
    <row r="121" spans="2:65" s="1" customFormat="1" ht="27">
      <c r="B121" s="40"/>
      <c r="C121" s="62"/>
      <c r="D121" s="205" t="s">
        <v>213</v>
      </c>
      <c r="E121" s="62"/>
      <c r="F121" s="236" t="s">
        <v>214</v>
      </c>
      <c r="G121" s="62"/>
      <c r="H121" s="62"/>
      <c r="I121" s="162"/>
      <c r="J121" s="62"/>
      <c r="K121" s="62"/>
      <c r="L121" s="60"/>
      <c r="M121" s="237"/>
      <c r="N121" s="41"/>
      <c r="O121" s="41"/>
      <c r="P121" s="41"/>
      <c r="Q121" s="41"/>
      <c r="R121" s="41"/>
      <c r="S121" s="41"/>
      <c r="T121" s="77"/>
      <c r="AT121" s="23" t="s">
        <v>213</v>
      </c>
      <c r="AU121" s="23" t="s">
        <v>82</v>
      </c>
    </row>
    <row r="122" spans="2:65" s="11" customFormat="1">
      <c r="B122" s="203"/>
      <c r="C122" s="204"/>
      <c r="D122" s="205" t="s">
        <v>174</v>
      </c>
      <c r="E122" s="206" t="s">
        <v>21</v>
      </c>
      <c r="F122" s="207" t="s">
        <v>208</v>
      </c>
      <c r="G122" s="204"/>
      <c r="H122" s="208">
        <v>20.192</v>
      </c>
      <c r="I122" s="209"/>
      <c r="J122" s="204"/>
      <c r="K122" s="204"/>
      <c r="L122" s="210"/>
      <c r="M122" s="211"/>
      <c r="N122" s="212"/>
      <c r="O122" s="212"/>
      <c r="P122" s="212"/>
      <c r="Q122" s="212"/>
      <c r="R122" s="212"/>
      <c r="S122" s="212"/>
      <c r="T122" s="213"/>
      <c r="AT122" s="214" t="s">
        <v>174</v>
      </c>
      <c r="AU122" s="214" t="s">
        <v>82</v>
      </c>
      <c r="AV122" s="11" t="s">
        <v>82</v>
      </c>
      <c r="AW122" s="11" t="s">
        <v>35</v>
      </c>
      <c r="AX122" s="11" t="s">
        <v>72</v>
      </c>
      <c r="AY122" s="214" t="s">
        <v>166</v>
      </c>
    </row>
    <row r="123" spans="2:65" s="12" customFormat="1">
      <c r="B123" s="215"/>
      <c r="C123" s="216"/>
      <c r="D123" s="205" t="s">
        <v>174</v>
      </c>
      <c r="E123" s="217" t="s">
        <v>21</v>
      </c>
      <c r="F123" s="218" t="s">
        <v>176</v>
      </c>
      <c r="G123" s="216"/>
      <c r="H123" s="219">
        <v>20.192</v>
      </c>
      <c r="I123" s="220"/>
      <c r="J123" s="216"/>
      <c r="K123" s="216"/>
      <c r="L123" s="221"/>
      <c r="M123" s="222"/>
      <c r="N123" s="223"/>
      <c r="O123" s="223"/>
      <c r="P123" s="223"/>
      <c r="Q123" s="223"/>
      <c r="R123" s="223"/>
      <c r="S123" s="223"/>
      <c r="T123" s="224"/>
      <c r="AT123" s="225" t="s">
        <v>174</v>
      </c>
      <c r="AU123" s="225" t="s">
        <v>82</v>
      </c>
      <c r="AV123" s="12" t="s">
        <v>173</v>
      </c>
      <c r="AW123" s="12" t="s">
        <v>35</v>
      </c>
      <c r="AX123" s="12" t="s">
        <v>80</v>
      </c>
      <c r="AY123" s="225" t="s">
        <v>166</v>
      </c>
    </row>
    <row r="124" spans="2:65" s="1" customFormat="1" ht="16.5" customHeight="1">
      <c r="B124" s="40"/>
      <c r="C124" s="191" t="s">
        <v>193</v>
      </c>
      <c r="D124" s="191" t="s">
        <v>169</v>
      </c>
      <c r="E124" s="192" t="s">
        <v>215</v>
      </c>
      <c r="F124" s="193" t="s">
        <v>216</v>
      </c>
      <c r="G124" s="194" t="s">
        <v>181</v>
      </c>
      <c r="H124" s="195">
        <v>20.192</v>
      </c>
      <c r="I124" s="196"/>
      <c r="J124" s="197">
        <f>ROUND(I124*H124,2)</f>
        <v>0</v>
      </c>
      <c r="K124" s="193" t="s">
        <v>21</v>
      </c>
      <c r="L124" s="60"/>
      <c r="M124" s="198" t="s">
        <v>21</v>
      </c>
      <c r="N124" s="199" t="s">
        <v>43</v>
      </c>
      <c r="O124" s="41"/>
      <c r="P124" s="200">
        <f>O124*H124</f>
        <v>0</v>
      </c>
      <c r="Q124" s="200">
        <v>0</v>
      </c>
      <c r="R124" s="200">
        <f>Q124*H124</f>
        <v>0</v>
      </c>
      <c r="S124" s="200">
        <v>0</v>
      </c>
      <c r="T124" s="201">
        <f>S124*H124</f>
        <v>0</v>
      </c>
      <c r="AR124" s="23" t="s">
        <v>173</v>
      </c>
      <c r="AT124" s="23" t="s">
        <v>169</v>
      </c>
      <c r="AU124" s="23" t="s">
        <v>82</v>
      </c>
      <c r="AY124" s="23" t="s">
        <v>166</v>
      </c>
      <c r="BE124" s="202">
        <f>IF(N124="základní",J124,0)</f>
        <v>0</v>
      </c>
      <c r="BF124" s="202">
        <f>IF(N124="snížená",J124,0)</f>
        <v>0</v>
      </c>
      <c r="BG124" s="202">
        <f>IF(N124="zákl. přenesená",J124,0)</f>
        <v>0</v>
      </c>
      <c r="BH124" s="202">
        <f>IF(N124="sníž. přenesená",J124,0)</f>
        <v>0</v>
      </c>
      <c r="BI124" s="202">
        <f>IF(N124="nulová",J124,0)</f>
        <v>0</v>
      </c>
      <c r="BJ124" s="23" t="s">
        <v>80</v>
      </c>
      <c r="BK124" s="202">
        <f>ROUND(I124*H124,2)</f>
        <v>0</v>
      </c>
      <c r="BL124" s="23" t="s">
        <v>173</v>
      </c>
      <c r="BM124" s="23" t="s">
        <v>217</v>
      </c>
    </row>
    <row r="125" spans="2:65" s="1" customFormat="1" ht="16.5" customHeight="1">
      <c r="B125" s="40"/>
      <c r="C125" s="191" t="s">
        <v>218</v>
      </c>
      <c r="D125" s="191" t="s">
        <v>169</v>
      </c>
      <c r="E125" s="192" t="s">
        <v>219</v>
      </c>
      <c r="F125" s="193" t="s">
        <v>220</v>
      </c>
      <c r="G125" s="194" t="s">
        <v>181</v>
      </c>
      <c r="H125" s="195">
        <v>80.768000000000001</v>
      </c>
      <c r="I125" s="196"/>
      <c r="J125" s="197">
        <f>ROUND(I125*H125,2)</f>
        <v>0</v>
      </c>
      <c r="K125" s="193" t="s">
        <v>21</v>
      </c>
      <c r="L125" s="60"/>
      <c r="M125" s="198" t="s">
        <v>21</v>
      </c>
      <c r="N125" s="199" t="s">
        <v>43</v>
      </c>
      <c r="O125" s="41"/>
      <c r="P125" s="200">
        <f>O125*H125</f>
        <v>0</v>
      </c>
      <c r="Q125" s="200">
        <v>0</v>
      </c>
      <c r="R125" s="200">
        <f>Q125*H125</f>
        <v>0</v>
      </c>
      <c r="S125" s="200">
        <v>0</v>
      </c>
      <c r="T125" s="201">
        <f>S125*H125</f>
        <v>0</v>
      </c>
      <c r="AR125" s="23" t="s">
        <v>173</v>
      </c>
      <c r="AT125" s="23" t="s">
        <v>169</v>
      </c>
      <c r="AU125" s="23" t="s">
        <v>82</v>
      </c>
      <c r="AY125" s="23" t="s">
        <v>166</v>
      </c>
      <c r="BE125" s="202">
        <f>IF(N125="základní",J125,0)</f>
        <v>0</v>
      </c>
      <c r="BF125" s="202">
        <f>IF(N125="snížená",J125,0)</f>
        <v>0</v>
      </c>
      <c r="BG125" s="202">
        <f>IF(N125="zákl. přenesená",J125,0)</f>
        <v>0</v>
      </c>
      <c r="BH125" s="202">
        <f>IF(N125="sníž. přenesená",J125,0)</f>
        <v>0</v>
      </c>
      <c r="BI125" s="202">
        <f>IF(N125="nulová",J125,0)</f>
        <v>0</v>
      </c>
      <c r="BJ125" s="23" t="s">
        <v>80</v>
      </c>
      <c r="BK125" s="202">
        <f>ROUND(I125*H125,2)</f>
        <v>0</v>
      </c>
      <c r="BL125" s="23" t="s">
        <v>173</v>
      </c>
      <c r="BM125" s="23" t="s">
        <v>221</v>
      </c>
    </row>
    <row r="126" spans="2:65" s="11" customFormat="1">
      <c r="B126" s="203"/>
      <c r="C126" s="204"/>
      <c r="D126" s="205" t="s">
        <v>174</v>
      </c>
      <c r="E126" s="206" t="s">
        <v>21</v>
      </c>
      <c r="F126" s="207" t="s">
        <v>222</v>
      </c>
      <c r="G126" s="204"/>
      <c r="H126" s="208">
        <v>80.768000000000001</v>
      </c>
      <c r="I126" s="209"/>
      <c r="J126" s="204"/>
      <c r="K126" s="204"/>
      <c r="L126" s="210"/>
      <c r="M126" s="211"/>
      <c r="N126" s="212"/>
      <c r="O126" s="212"/>
      <c r="P126" s="212"/>
      <c r="Q126" s="212"/>
      <c r="R126" s="212"/>
      <c r="S126" s="212"/>
      <c r="T126" s="213"/>
      <c r="AT126" s="214" t="s">
        <v>174</v>
      </c>
      <c r="AU126" s="214" t="s">
        <v>82</v>
      </c>
      <c r="AV126" s="11" t="s">
        <v>82</v>
      </c>
      <c r="AW126" s="11" t="s">
        <v>35</v>
      </c>
      <c r="AX126" s="11" t="s">
        <v>72</v>
      </c>
      <c r="AY126" s="214" t="s">
        <v>166</v>
      </c>
    </row>
    <row r="127" spans="2:65" s="12" customFormat="1">
      <c r="B127" s="215"/>
      <c r="C127" s="216"/>
      <c r="D127" s="205" t="s">
        <v>174</v>
      </c>
      <c r="E127" s="217" t="s">
        <v>21</v>
      </c>
      <c r="F127" s="218" t="s">
        <v>176</v>
      </c>
      <c r="G127" s="216"/>
      <c r="H127" s="219">
        <v>80.768000000000001</v>
      </c>
      <c r="I127" s="220"/>
      <c r="J127" s="216"/>
      <c r="K127" s="216"/>
      <c r="L127" s="221"/>
      <c r="M127" s="222"/>
      <c r="N127" s="223"/>
      <c r="O127" s="223"/>
      <c r="P127" s="223"/>
      <c r="Q127" s="223"/>
      <c r="R127" s="223"/>
      <c r="S127" s="223"/>
      <c r="T127" s="224"/>
      <c r="AT127" s="225" t="s">
        <v>174</v>
      </c>
      <c r="AU127" s="225" t="s">
        <v>82</v>
      </c>
      <c r="AV127" s="12" t="s">
        <v>173</v>
      </c>
      <c r="AW127" s="12" t="s">
        <v>35</v>
      </c>
      <c r="AX127" s="12" t="s">
        <v>80</v>
      </c>
      <c r="AY127" s="225" t="s">
        <v>166</v>
      </c>
    </row>
    <row r="128" spans="2:65" s="1" customFormat="1" ht="25.5" customHeight="1">
      <c r="B128" s="40"/>
      <c r="C128" s="191" t="s">
        <v>198</v>
      </c>
      <c r="D128" s="191" t="s">
        <v>169</v>
      </c>
      <c r="E128" s="192" t="s">
        <v>223</v>
      </c>
      <c r="F128" s="193" t="s">
        <v>224</v>
      </c>
      <c r="G128" s="194" t="s">
        <v>172</v>
      </c>
      <c r="H128" s="195">
        <v>1</v>
      </c>
      <c r="I128" s="196"/>
      <c r="J128" s="197">
        <f>ROUND(I128*H128,2)</f>
        <v>0</v>
      </c>
      <c r="K128" s="193" t="s">
        <v>21</v>
      </c>
      <c r="L128" s="60"/>
      <c r="M128" s="198" t="s">
        <v>21</v>
      </c>
      <c r="N128" s="199" t="s">
        <v>43</v>
      </c>
      <c r="O128" s="41"/>
      <c r="P128" s="200">
        <f>O128*H128</f>
        <v>0</v>
      </c>
      <c r="Q128" s="200">
        <v>0</v>
      </c>
      <c r="R128" s="200">
        <f>Q128*H128</f>
        <v>0</v>
      </c>
      <c r="S128" s="200">
        <v>0</v>
      </c>
      <c r="T128" s="201">
        <f>S128*H128</f>
        <v>0</v>
      </c>
      <c r="AR128" s="23" t="s">
        <v>173</v>
      </c>
      <c r="AT128" s="23" t="s">
        <v>169</v>
      </c>
      <c r="AU128" s="23" t="s">
        <v>82</v>
      </c>
      <c r="AY128" s="23" t="s">
        <v>166</v>
      </c>
      <c r="BE128" s="202">
        <f>IF(N128="základní",J128,0)</f>
        <v>0</v>
      </c>
      <c r="BF128" s="202">
        <f>IF(N128="snížená",J128,0)</f>
        <v>0</v>
      </c>
      <c r="BG128" s="202">
        <f>IF(N128="zákl. přenesená",J128,0)</f>
        <v>0</v>
      </c>
      <c r="BH128" s="202">
        <f>IF(N128="sníž. přenesená",J128,0)</f>
        <v>0</v>
      </c>
      <c r="BI128" s="202">
        <f>IF(N128="nulová",J128,0)</f>
        <v>0</v>
      </c>
      <c r="BJ128" s="23" t="s">
        <v>80</v>
      </c>
      <c r="BK128" s="202">
        <f>ROUND(I128*H128,2)</f>
        <v>0</v>
      </c>
      <c r="BL128" s="23" t="s">
        <v>173</v>
      </c>
      <c r="BM128" s="23" t="s">
        <v>225</v>
      </c>
    </row>
    <row r="129" spans="2:65" s="11" customFormat="1">
      <c r="B129" s="203"/>
      <c r="C129" s="204"/>
      <c r="D129" s="205" t="s">
        <v>174</v>
      </c>
      <c r="E129" s="206" t="s">
        <v>21</v>
      </c>
      <c r="F129" s="207" t="s">
        <v>226</v>
      </c>
      <c r="G129" s="204"/>
      <c r="H129" s="208">
        <v>1</v>
      </c>
      <c r="I129" s="209"/>
      <c r="J129" s="204"/>
      <c r="K129" s="204"/>
      <c r="L129" s="210"/>
      <c r="M129" s="211"/>
      <c r="N129" s="212"/>
      <c r="O129" s="212"/>
      <c r="P129" s="212"/>
      <c r="Q129" s="212"/>
      <c r="R129" s="212"/>
      <c r="S129" s="212"/>
      <c r="T129" s="213"/>
      <c r="AT129" s="214" t="s">
        <v>174</v>
      </c>
      <c r="AU129" s="214" t="s">
        <v>82</v>
      </c>
      <c r="AV129" s="11" t="s">
        <v>82</v>
      </c>
      <c r="AW129" s="11" t="s">
        <v>35</v>
      </c>
      <c r="AX129" s="11" t="s">
        <v>72</v>
      </c>
      <c r="AY129" s="214" t="s">
        <v>166</v>
      </c>
    </row>
    <row r="130" spans="2:65" s="12" customFormat="1">
      <c r="B130" s="215"/>
      <c r="C130" s="216"/>
      <c r="D130" s="205" t="s">
        <v>174</v>
      </c>
      <c r="E130" s="217" t="s">
        <v>21</v>
      </c>
      <c r="F130" s="218" t="s">
        <v>176</v>
      </c>
      <c r="G130" s="216"/>
      <c r="H130" s="219">
        <v>1</v>
      </c>
      <c r="I130" s="220"/>
      <c r="J130" s="216"/>
      <c r="K130" s="216"/>
      <c r="L130" s="221"/>
      <c r="M130" s="222"/>
      <c r="N130" s="223"/>
      <c r="O130" s="223"/>
      <c r="P130" s="223"/>
      <c r="Q130" s="223"/>
      <c r="R130" s="223"/>
      <c r="S130" s="223"/>
      <c r="T130" s="224"/>
      <c r="AT130" s="225" t="s">
        <v>174</v>
      </c>
      <c r="AU130" s="225" t="s">
        <v>82</v>
      </c>
      <c r="AV130" s="12" t="s">
        <v>173</v>
      </c>
      <c r="AW130" s="12" t="s">
        <v>35</v>
      </c>
      <c r="AX130" s="12" t="s">
        <v>80</v>
      </c>
      <c r="AY130" s="225" t="s">
        <v>166</v>
      </c>
    </row>
    <row r="131" spans="2:65" s="1" customFormat="1" ht="16.5" customHeight="1">
      <c r="B131" s="40"/>
      <c r="C131" s="191" t="s">
        <v>227</v>
      </c>
      <c r="D131" s="191" t="s">
        <v>169</v>
      </c>
      <c r="E131" s="192" t="s">
        <v>228</v>
      </c>
      <c r="F131" s="193" t="s">
        <v>229</v>
      </c>
      <c r="G131" s="194" t="s">
        <v>172</v>
      </c>
      <c r="H131" s="195">
        <v>4</v>
      </c>
      <c r="I131" s="196"/>
      <c r="J131" s="197">
        <f>ROUND(I131*H131,2)</f>
        <v>0</v>
      </c>
      <c r="K131" s="193" t="s">
        <v>21</v>
      </c>
      <c r="L131" s="60"/>
      <c r="M131" s="198" t="s">
        <v>21</v>
      </c>
      <c r="N131" s="199" t="s">
        <v>43</v>
      </c>
      <c r="O131" s="41"/>
      <c r="P131" s="200">
        <f>O131*H131</f>
        <v>0</v>
      </c>
      <c r="Q131" s="200">
        <v>0</v>
      </c>
      <c r="R131" s="200">
        <f>Q131*H131</f>
        <v>0</v>
      </c>
      <c r="S131" s="200">
        <v>0</v>
      </c>
      <c r="T131" s="201">
        <f>S131*H131</f>
        <v>0</v>
      </c>
      <c r="AR131" s="23" t="s">
        <v>173</v>
      </c>
      <c r="AT131" s="23" t="s">
        <v>169</v>
      </c>
      <c r="AU131" s="23" t="s">
        <v>82</v>
      </c>
      <c r="AY131" s="23" t="s">
        <v>166</v>
      </c>
      <c r="BE131" s="202">
        <f>IF(N131="základní",J131,0)</f>
        <v>0</v>
      </c>
      <c r="BF131" s="202">
        <f>IF(N131="snížená",J131,0)</f>
        <v>0</v>
      </c>
      <c r="BG131" s="202">
        <f>IF(N131="zákl. přenesená",J131,0)</f>
        <v>0</v>
      </c>
      <c r="BH131" s="202">
        <f>IF(N131="sníž. přenesená",J131,0)</f>
        <v>0</v>
      </c>
      <c r="BI131" s="202">
        <f>IF(N131="nulová",J131,0)</f>
        <v>0</v>
      </c>
      <c r="BJ131" s="23" t="s">
        <v>80</v>
      </c>
      <c r="BK131" s="202">
        <f>ROUND(I131*H131,2)</f>
        <v>0</v>
      </c>
      <c r="BL131" s="23" t="s">
        <v>173</v>
      </c>
      <c r="BM131" s="23" t="s">
        <v>230</v>
      </c>
    </row>
    <row r="132" spans="2:65" s="13" customFormat="1">
      <c r="B132" s="226"/>
      <c r="C132" s="227"/>
      <c r="D132" s="205" t="s">
        <v>174</v>
      </c>
      <c r="E132" s="228" t="s">
        <v>21</v>
      </c>
      <c r="F132" s="229" t="s">
        <v>231</v>
      </c>
      <c r="G132" s="227"/>
      <c r="H132" s="228" t="s">
        <v>21</v>
      </c>
      <c r="I132" s="230"/>
      <c r="J132" s="227"/>
      <c r="K132" s="227"/>
      <c r="L132" s="231"/>
      <c r="M132" s="232"/>
      <c r="N132" s="233"/>
      <c r="O132" s="233"/>
      <c r="P132" s="233"/>
      <c r="Q132" s="233"/>
      <c r="R132" s="233"/>
      <c r="S132" s="233"/>
      <c r="T132" s="234"/>
      <c r="AT132" s="235" t="s">
        <v>174</v>
      </c>
      <c r="AU132" s="235" t="s">
        <v>82</v>
      </c>
      <c r="AV132" s="13" t="s">
        <v>80</v>
      </c>
      <c r="AW132" s="13" t="s">
        <v>35</v>
      </c>
      <c r="AX132" s="13" t="s">
        <v>72</v>
      </c>
      <c r="AY132" s="235" t="s">
        <v>166</v>
      </c>
    </row>
    <row r="133" spans="2:65" s="11" customFormat="1">
      <c r="B133" s="203"/>
      <c r="C133" s="204"/>
      <c r="D133" s="205" t="s">
        <v>174</v>
      </c>
      <c r="E133" s="206" t="s">
        <v>21</v>
      </c>
      <c r="F133" s="207" t="s">
        <v>173</v>
      </c>
      <c r="G133" s="204"/>
      <c r="H133" s="208">
        <v>4</v>
      </c>
      <c r="I133" s="209"/>
      <c r="J133" s="204"/>
      <c r="K133" s="204"/>
      <c r="L133" s="210"/>
      <c r="M133" s="211"/>
      <c r="N133" s="212"/>
      <c r="O133" s="212"/>
      <c r="P133" s="212"/>
      <c r="Q133" s="212"/>
      <c r="R133" s="212"/>
      <c r="S133" s="212"/>
      <c r="T133" s="213"/>
      <c r="AT133" s="214" t="s">
        <v>174</v>
      </c>
      <c r="AU133" s="214" t="s">
        <v>82</v>
      </c>
      <c r="AV133" s="11" t="s">
        <v>82</v>
      </c>
      <c r="AW133" s="11" t="s">
        <v>35</v>
      </c>
      <c r="AX133" s="11" t="s">
        <v>72</v>
      </c>
      <c r="AY133" s="214" t="s">
        <v>166</v>
      </c>
    </row>
    <row r="134" spans="2:65" s="12" customFormat="1">
      <c r="B134" s="215"/>
      <c r="C134" s="216"/>
      <c r="D134" s="205" t="s">
        <v>174</v>
      </c>
      <c r="E134" s="217" t="s">
        <v>21</v>
      </c>
      <c r="F134" s="218" t="s">
        <v>176</v>
      </c>
      <c r="G134" s="216"/>
      <c r="H134" s="219">
        <v>4</v>
      </c>
      <c r="I134" s="220"/>
      <c r="J134" s="216"/>
      <c r="K134" s="216"/>
      <c r="L134" s="221"/>
      <c r="M134" s="222"/>
      <c r="N134" s="223"/>
      <c r="O134" s="223"/>
      <c r="P134" s="223"/>
      <c r="Q134" s="223"/>
      <c r="R134" s="223"/>
      <c r="S134" s="223"/>
      <c r="T134" s="224"/>
      <c r="AT134" s="225" t="s">
        <v>174</v>
      </c>
      <c r="AU134" s="225" t="s">
        <v>82</v>
      </c>
      <c r="AV134" s="12" t="s">
        <v>173</v>
      </c>
      <c r="AW134" s="12" t="s">
        <v>35</v>
      </c>
      <c r="AX134" s="12" t="s">
        <v>80</v>
      </c>
      <c r="AY134" s="225" t="s">
        <v>166</v>
      </c>
    </row>
    <row r="135" spans="2:65" s="1" customFormat="1" ht="16.5" customHeight="1">
      <c r="B135" s="40"/>
      <c r="C135" s="238" t="s">
        <v>202</v>
      </c>
      <c r="D135" s="238" t="s">
        <v>232</v>
      </c>
      <c r="E135" s="239" t="s">
        <v>233</v>
      </c>
      <c r="F135" s="240" t="s">
        <v>234</v>
      </c>
      <c r="G135" s="241" t="s">
        <v>172</v>
      </c>
      <c r="H135" s="242">
        <v>4</v>
      </c>
      <c r="I135" s="243"/>
      <c r="J135" s="244">
        <f>ROUND(I135*H135,2)</f>
        <v>0</v>
      </c>
      <c r="K135" s="240" t="s">
        <v>21</v>
      </c>
      <c r="L135" s="245"/>
      <c r="M135" s="246" t="s">
        <v>21</v>
      </c>
      <c r="N135" s="247" t="s">
        <v>43</v>
      </c>
      <c r="O135" s="41"/>
      <c r="P135" s="200">
        <f>O135*H135</f>
        <v>0</v>
      </c>
      <c r="Q135" s="200">
        <v>0</v>
      </c>
      <c r="R135" s="200">
        <f>Q135*H135</f>
        <v>0</v>
      </c>
      <c r="S135" s="200">
        <v>0</v>
      </c>
      <c r="T135" s="201">
        <f>S135*H135</f>
        <v>0</v>
      </c>
      <c r="AR135" s="23" t="s">
        <v>187</v>
      </c>
      <c r="AT135" s="23" t="s">
        <v>232</v>
      </c>
      <c r="AU135" s="23" t="s">
        <v>82</v>
      </c>
      <c r="AY135" s="23" t="s">
        <v>166</v>
      </c>
      <c r="BE135" s="202">
        <f>IF(N135="základní",J135,0)</f>
        <v>0</v>
      </c>
      <c r="BF135" s="202">
        <f>IF(N135="snížená",J135,0)</f>
        <v>0</v>
      </c>
      <c r="BG135" s="202">
        <f>IF(N135="zákl. přenesená",J135,0)</f>
        <v>0</v>
      </c>
      <c r="BH135" s="202">
        <f>IF(N135="sníž. přenesená",J135,0)</f>
        <v>0</v>
      </c>
      <c r="BI135" s="202">
        <f>IF(N135="nulová",J135,0)</f>
        <v>0</v>
      </c>
      <c r="BJ135" s="23" t="s">
        <v>80</v>
      </c>
      <c r="BK135" s="202">
        <f>ROUND(I135*H135,2)</f>
        <v>0</v>
      </c>
      <c r="BL135" s="23" t="s">
        <v>173</v>
      </c>
      <c r="BM135" s="23" t="s">
        <v>235</v>
      </c>
    </row>
    <row r="136" spans="2:65" s="1" customFormat="1" ht="16.5" customHeight="1">
      <c r="B136" s="40"/>
      <c r="C136" s="191" t="s">
        <v>10</v>
      </c>
      <c r="D136" s="191" t="s">
        <v>169</v>
      </c>
      <c r="E136" s="192" t="s">
        <v>236</v>
      </c>
      <c r="F136" s="193" t="s">
        <v>237</v>
      </c>
      <c r="G136" s="194" t="s">
        <v>172</v>
      </c>
      <c r="H136" s="195">
        <v>1</v>
      </c>
      <c r="I136" s="196"/>
      <c r="J136" s="197">
        <f>ROUND(I136*H136,2)</f>
        <v>0</v>
      </c>
      <c r="K136" s="193" t="s">
        <v>21</v>
      </c>
      <c r="L136" s="60"/>
      <c r="M136" s="198" t="s">
        <v>21</v>
      </c>
      <c r="N136" s="199" t="s">
        <v>43</v>
      </c>
      <c r="O136" s="41"/>
      <c r="P136" s="200">
        <f>O136*H136</f>
        <v>0</v>
      </c>
      <c r="Q136" s="200">
        <v>0</v>
      </c>
      <c r="R136" s="200">
        <f>Q136*H136</f>
        <v>0</v>
      </c>
      <c r="S136" s="200">
        <v>0</v>
      </c>
      <c r="T136" s="201">
        <f>S136*H136</f>
        <v>0</v>
      </c>
      <c r="AR136" s="23" t="s">
        <v>173</v>
      </c>
      <c r="AT136" s="23" t="s">
        <v>169</v>
      </c>
      <c r="AU136" s="23" t="s">
        <v>82</v>
      </c>
      <c r="AY136" s="23" t="s">
        <v>166</v>
      </c>
      <c r="BE136" s="202">
        <f>IF(N136="základní",J136,0)</f>
        <v>0</v>
      </c>
      <c r="BF136" s="202">
        <f>IF(N136="snížená",J136,0)</f>
        <v>0</v>
      </c>
      <c r="BG136" s="202">
        <f>IF(N136="zákl. přenesená",J136,0)</f>
        <v>0</v>
      </c>
      <c r="BH136" s="202">
        <f>IF(N136="sníž. přenesená",J136,0)</f>
        <v>0</v>
      </c>
      <c r="BI136" s="202">
        <f>IF(N136="nulová",J136,0)</f>
        <v>0</v>
      </c>
      <c r="BJ136" s="23" t="s">
        <v>80</v>
      </c>
      <c r="BK136" s="202">
        <f>ROUND(I136*H136,2)</f>
        <v>0</v>
      </c>
      <c r="BL136" s="23" t="s">
        <v>173</v>
      </c>
      <c r="BM136" s="23" t="s">
        <v>238</v>
      </c>
    </row>
    <row r="137" spans="2:65" s="13" customFormat="1">
      <c r="B137" s="226"/>
      <c r="C137" s="227"/>
      <c r="D137" s="205" t="s">
        <v>174</v>
      </c>
      <c r="E137" s="228" t="s">
        <v>21</v>
      </c>
      <c r="F137" s="229" t="s">
        <v>239</v>
      </c>
      <c r="G137" s="227"/>
      <c r="H137" s="228" t="s">
        <v>21</v>
      </c>
      <c r="I137" s="230"/>
      <c r="J137" s="227"/>
      <c r="K137" s="227"/>
      <c r="L137" s="231"/>
      <c r="M137" s="232"/>
      <c r="N137" s="233"/>
      <c r="O137" s="233"/>
      <c r="P137" s="233"/>
      <c r="Q137" s="233"/>
      <c r="R137" s="233"/>
      <c r="S137" s="233"/>
      <c r="T137" s="234"/>
      <c r="AT137" s="235" t="s">
        <v>174</v>
      </c>
      <c r="AU137" s="235" t="s">
        <v>82</v>
      </c>
      <c r="AV137" s="13" t="s">
        <v>80</v>
      </c>
      <c r="AW137" s="13" t="s">
        <v>35</v>
      </c>
      <c r="AX137" s="13" t="s">
        <v>72</v>
      </c>
      <c r="AY137" s="235" t="s">
        <v>166</v>
      </c>
    </row>
    <row r="138" spans="2:65" s="11" customFormat="1">
      <c r="B138" s="203"/>
      <c r="C138" s="204"/>
      <c r="D138" s="205" t="s">
        <v>174</v>
      </c>
      <c r="E138" s="206" t="s">
        <v>21</v>
      </c>
      <c r="F138" s="207" t="s">
        <v>80</v>
      </c>
      <c r="G138" s="204"/>
      <c r="H138" s="208">
        <v>1</v>
      </c>
      <c r="I138" s="209"/>
      <c r="J138" s="204"/>
      <c r="K138" s="204"/>
      <c r="L138" s="210"/>
      <c r="M138" s="211"/>
      <c r="N138" s="212"/>
      <c r="O138" s="212"/>
      <c r="P138" s="212"/>
      <c r="Q138" s="212"/>
      <c r="R138" s="212"/>
      <c r="S138" s="212"/>
      <c r="T138" s="213"/>
      <c r="AT138" s="214" t="s">
        <v>174</v>
      </c>
      <c r="AU138" s="214" t="s">
        <v>82</v>
      </c>
      <c r="AV138" s="11" t="s">
        <v>82</v>
      </c>
      <c r="AW138" s="11" t="s">
        <v>35</v>
      </c>
      <c r="AX138" s="11" t="s">
        <v>72</v>
      </c>
      <c r="AY138" s="214" t="s">
        <v>166</v>
      </c>
    </row>
    <row r="139" spans="2:65" s="12" customFormat="1">
      <c r="B139" s="215"/>
      <c r="C139" s="216"/>
      <c r="D139" s="205" t="s">
        <v>174</v>
      </c>
      <c r="E139" s="217" t="s">
        <v>21</v>
      </c>
      <c r="F139" s="218" t="s">
        <v>176</v>
      </c>
      <c r="G139" s="216"/>
      <c r="H139" s="219">
        <v>1</v>
      </c>
      <c r="I139" s="220"/>
      <c r="J139" s="216"/>
      <c r="K139" s="216"/>
      <c r="L139" s="221"/>
      <c r="M139" s="222"/>
      <c r="N139" s="223"/>
      <c r="O139" s="223"/>
      <c r="P139" s="223"/>
      <c r="Q139" s="223"/>
      <c r="R139" s="223"/>
      <c r="S139" s="223"/>
      <c r="T139" s="224"/>
      <c r="AT139" s="225" t="s">
        <v>174</v>
      </c>
      <c r="AU139" s="225" t="s">
        <v>82</v>
      </c>
      <c r="AV139" s="12" t="s">
        <v>173</v>
      </c>
      <c r="AW139" s="12" t="s">
        <v>35</v>
      </c>
      <c r="AX139" s="12" t="s">
        <v>80</v>
      </c>
      <c r="AY139" s="225" t="s">
        <v>166</v>
      </c>
    </row>
    <row r="140" spans="2:65" s="1" customFormat="1" ht="16.5" customHeight="1">
      <c r="B140" s="40"/>
      <c r="C140" s="238" t="s">
        <v>207</v>
      </c>
      <c r="D140" s="238" t="s">
        <v>232</v>
      </c>
      <c r="E140" s="239" t="s">
        <v>240</v>
      </c>
      <c r="F140" s="240" t="s">
        <v>241</v>
      </c>
      <c r="G140" s="241" t="s">
        <v>172</v>
      </c>
      <c r="H140" s="242">
        <v>1</v>
      </c>
      <c r="I140" s="243"/>
      <c r="J140" s="244">
        <f>ROUND(I140*H140,2)</f>
        <v>0</v>
      </c>
      <c r="K140" s="240" t="s">
        <v>21</v>
      </c>
      <c r="L140" s="245"/>
      <c r="M140" s="246" t="s">
        <v>21</v>
      </c>
      <c r="N140" s="247" t="s">
        <v>43</v>
      </c>
      <c r="O140" s="41"/>
      <c r="P140" s="200">
        <f>O140*H140</f>
        <v>0</v>
      </c>
      <c r="Q140" s="200">
        <v>0</v>
      </c>
      <c r="R140" s="200">
        <f>Q140*H140</f>
        <v>0</v>
      </c>
      <c r="S140" s="200">
        <v>0</v>
      </c>
      <c r="T140" s="201">
        <f>S140*H140</f>
        <v>0</v>
      </c>
      <c r="AR140" s="23" t="s">
        <v>187</v>
      </c>
      <c r="AT140" s="23" t="s">
        <v>232</v>
      </c>
      <c r="AU140" s="23" t="s">
        <v>82</v>
      </c>
      <c r="AY140" s="23" t="s">
        <v>166</v>
      </c>
      <c r="BE140" s="202">
        <f>IF(N140="základní",J140,0)</f>
        <v>0</v>
      </c>
      <c r="BF140" s="202">
        <f>IF(N140="snížená",J140,0)</f>
        <v>0</v>
      </c>
      <c r="BG140" s="202">
        <f>IF(N140="zákl. přenesená",J140,0)</f>
        <v>0</v>
      </c>
      <c r="BH140" s="202">
        <f>IF(N140="sníž. přenesená",J140,0)</f>
        <v>0</v>
      </c>
      <c r="BI140" s="202">
        <f>IF(N140="nulová",J140,0)</f>
        <v>0</v>
      </c>
      <c r="BJ140" s="23" t="s">
        <v>80</v>
      </c>
      <c r="BK140" s="202">
        <f>ROUND(I140*H140,2)</f>
        <v>0</v>
      </c>
      <c r="BL140" s="23" t="s">
        <v>173</v>
      </c>
      <c r="BM140" s="23" t="s">
        <v>242</v>
      </c>
    </row>
    <row r="141" spans="2:65" s="10" customFormat="1" ht="29.85" customHeight="1">
      <c r="B141" s="175"/>
      <c r="C141" s="176"/>
      <c r="D141" s="177" t="s">
        <v>71</v>
      </c>
      <c r="E141" s="189" t="s">
        <v>209</v>
      </c>
      <c r="F141" s="189" t="s">
        <v>243</v>
      </c>
      <c r="G141" s="176"/>
      <c r="H141" s="176"/>
      <c r="I141" s="179"/>
      <c r="J141" s="190">
        <f>BK141</f>
        <v>0</v>
      </c>
      <c r="K141" s="176"/>
      <c r="L141" s="181"/>
      <c r="M141" s="182"/>
      <c r="N141" s="183"/>
      <c r="O141" s="183"/>
      <c r="P141" s="184">
        <f>SUM(P142:P169)</f>
        <v>0</v>
      </c>
      <c r="Q141" s="183"/>
      <c r="R141" s="184">
        <f>SUM(R142:R169)</f>
        <v>0</v>
      </c>
      <c r="S141" s="183"/>
      <c r="T141" s="185">
        <f>SUM(T142:T169)</f>
        <v>0</v>
      </c>
      <c r="AR141" s="186" t="s">
        <v>80</v>
      </c>
      <c r="AT141" s="187" t="s">
        <v>71</v>
      </c>
      <c r="AU141" s="187" t="s">
        <v>80</v>
      </c>
      <c r="AY141" s="186" t="s">
        <v>166</v>
      </c>
      <c r="BK141" s="188">
        <f>SUM(BK142:BK169)</f>
        <v>0</v>
      </c>
    </row>
    <row r="142" spans="2:65" s="1" customFormat="1" ht="25.5" customHeight="1">
      <c r="B142" s="40"/>
      <c r="C142" s="191" t="s">
        <v>244</v>
      </c>
      <c r="D142" s="191" t="s">
        <v>169</v>
      </c>
      <c r="E142" s="192" t="s">
        <v>245</v>
      </c>
      <c r="F142" s="193" t="s">
        <v>246</v>
      </c>
      <c r="G142" s="194" t="s">
        <v>181</v>
      </c>
      <c r="H142" s="195">
        <v>10</v>
      </c>
      <c r="I142" s="196"/>
      <c r="J142" s="197">
        <f>ROUND(I142*H142,2)</f>
        <v>0</v>
      </c>
      <c r="K142" s="193" t="s">
        <v>21</v>
      </c>
      <c r="L142" s="60"/>
      <c r="M142" s="198" t="s">
        <v>21</v>
      </c>
      <c r="N142" s="199" t="s">
        <v>43</v>
      </c>
      <c r="O142" s="41"/>
      <c r="P142" s="200">
        <f>O142*H142</f>
        <v>0</v>
      </c>
      <c r="Q142" s="200">
        <v>0</v>
      </c>
      <c r="R142" s="200">
        <f>Q142*H142</f>
        <v>0</v>
      </c>
      <c r="S142" s="200">
        <v>0</v>
      </c>
      <c r="T142" s="201">
        <f>S142*H142</f>
        <v>0</v>
      </c>
      <c r="AR142" s="23" t="s">
        <v>173</v>
      </c>
      <c r="AT142" s="23" t="s">
        <v>169</v>
      </c>
      <c r="AU142" s="23" t="s">
        <v>82</v>
      </c>
      <c r="AY142" s="23" t="s">
        <v>166</v>
      </c>
      <c r="BE142" s="202">
        <f>IF(N142="základní",J142,0)</f>
        <v>0</v>
      </c>
      <c r="BF142" s="202">
        <f>IF(N142="snížená",J142,0)</f>
        <v>0</v>
      </c>
      <c r="BG142" s="202">
        <f>IF(N142="zákl. přenesená",J142,0)</f>
        <v>0</v>
      </c>
      <c r="BH142" s="202">
        <f>IF(N142="sníž. přenesená",J142,0)</f>
        <v>0</v>
      </c>
      <c r="BI142" s="202">
        <f>IF(N142="nulová",J142,0)</f>
        <v>0</v>
      </c>
      <c r="BJ142" s="23" t="s">
        <v>80</v>
      </c>
      <c r="BK142" s="202">
        <f>ROUND(I142*H142,2)</f>
        <v>0</v>
      </c>
      <c r="BL142" s="23" t="s">
        <v>173</v>
      </c>
      <c r="BM142" s="23" t="s">
        <v>247</v>
      </c>
    </row>
    <row r="143" spans="2:65" s="1" customFormat="1" ht="16.5" customHeight="1">
      <c r="B143" s="40"/>
      <c r="C143" s="191" t="s">
        <v>212</v>
      </c>
      <c r="D143" s="191" t="s">
        <v>169</v>
      </c>
      <c r="E143" s="192" t="s">
        <v>248</v>
      </c>
      <c r="F143" s="193" t="s">
        <v>249</v>
      </c>
      <c r="G143" s="194" t="s">
        <v>181</v>
      </c>
      <c r="H143" s="195">
        <v>0.30299999999999999</v>
      </c>
      <c r="I143" s="196"/>
      <c r="J143" s="197">
        <f>ROUND(I143*H143,2)</f>
        <v>0</v>
      </c>
      <c r="K143" s="193" t="s">
        <v>21</v>
      </c>
      <c r="L143" s="60"/>
      <c r="M143" s="198" t="s">
        <v>21</v>
      </c>
      <c r="N143" s="199" t="s">
        <v>43</v>
      </c>
      <c r="O143" s="41"/>
      <c r="P143" s="200">
        <f>O143*H143</f>
        <v>0</v>
      </c>
      <c r="Q143" s="200">
        <v>0</v>
      </c>
      <c r="R143" s="200">
        <f>Q143*H143</f>
        <v>0</v>
      </c>
      <c r="S143" s="200">
        <v>0</v>
      </c>
      <c r="T143" s="201">
        <f>S143*H143</f>
        <v>0</v>
      </c>
      <c r="AR143" s="23" t="s">
        <v>173</v>
      </c>
      <c r="AT143" s="23" t="s">
        <v>169</v>
      </c>
      <c r="AU143" s="23" t="s">
        <v>82</v>
      </c>
      <c r="AY143" s="23" t="s">
        <v>166</v>
      </c>
      <c r="BE143" s="202">
        <f>IF(N143="základní",J143,0)</f>
        <v>0</v>
      </c>
      <c r="BF143" s="202">
        <f>IF(N143="snížená",J143,0)</f>
        <v>0</v>
      </c>
      <c r="BG143" s="202">
        <f>IF(N143="zákl. přenesená",J143,0)</f>
        <v>0</v>
      </c>
      <c r="BH143" s="202">
        <f>IF(N143="sníž. přenesená",J143,0)</f>
        <v>0</v>
      </c>
      <c r="BI143" s="202">
        <f>IF(N143="nulová",J143,0)</f>
        <v>0</v>
      </c>
      <c r="BJ143" s="23" t="s">
        <v>80</v>
      </c>
      <c r="BK143" s="202">
        <f>ROUND(I143*H143,2)</f>
        <v>0</v>
      </c>
      <c r="BL143" s="23" t="s">
        <v>173</v>
      </c>
      <c r="BM143" s="23" t="s">
        <v>250</v>
      </c>
    </row>
    <row r="144" spans="2:65" s="11" customFormat="1">
      <c r="B144" s="203"/>
      <c r="C144" s="204"/>
      <c r="D144" s="205" t="s">
        <v>174</v>
      </c>
      <c r="E144" s="206" t="s">
        <v>21</v>
      </c>
      <c r="F144" s="207" t="s">
        <v>251</v>
      </c>
      <c r="G144" s="204"/>
      <c r="H144" s="208">
        <v>0.30299999999999999</v>
      </c>
      <c r="I144" s="209"/>
      <c r="J144" s="204"/>
      <c r="K144" s="204"/>
      <c r="L144" s="210"/>
      <c r="M144" s="211"/>
      <c r="N144" s="212"/>
      <c r="O144" s="212"/>
      <c r="P144" s="212"/>
      <c r="Q144" s="212"/>
      <c r="R144" s="212"/>
      <c r="S144" s="212"/>
      <c r="T144" s="213"/>
      <c r="AT144" s="214" t="s">
        <v>174</v>
      </c>
      <c r="AU144" s="214" t="s">
        <v>82</v>
      </c>
      <c r="AV144" s="11" t="s">
        <v>82</v>
      </c>
      <c r="AW144" s="11" t="s">
        <v>35</v>
      </c>
      <c r="AX144" s="11" t="s">
        <v>72</v>
      </c>
      <c r="AY144" s="214" t="s">
        <v>166</v>
      </c>
    </row>
    <row r="145" spans="2:65" s="12" customFormat="1">
      <c r="B145" s="215"/>
      <c r="C145" s="216"/>
      <c r="D145" s="205" t="s">
        <v>174</v>
      </c>
      <c r="E145" s="217" t="s">
        <v>21</v>
      </c>
      <c r="F145" s="218" t="s">
        <v>176</v>
      </c>
      <c r="G145" s="216"/>
      <c r="H145" s="219">
        <v>0.30299999999999999</v>
      </c>
      <c r="I145" s="220"/>
      <c r="J145" s="216"/>
      <c r="K145" s="216"/>
      <c r="L145" s="221"/>
      <c r="M145" s="222"/>
      <c r="N145" s="223"/>
      <c r="O145" s="223"/>
      <c r="P145" s="223"/>
      <c r="Q145" s="223"/>
      <c r="R145" s="223"/>
      <c r="S145" s="223"/>
      <c r="T145" s="224"/>
      <c r="AT145" s="225" t="s">
        <v>174</v>
      </c>
      <c r="AU145" s="225" t="s">
        <v>82</v>
      </c>
      <c r="AV145" s="12" t="s">
        <v>173</v>
      </c>
      <c r="AW145" s="12" t="s">
        <v>35</v>
      </c>
      <c r="AX145" s="12" t="s">
        <v>80</v>
      </c>
      <c r="AY145" s="225" t="s">
        <v>166</v>
      </c>
    </row>
    <row r="146" spans="2:65" s="1" customFormat="1" ht="16.5" customHeight="1">
      <c r="B146" s="40"/>
      <c r="C146" s="191" t="s">
        <v>252</v>
      </c>
      <c r="D146" s="191" t="s">
        <v>169</v>
      </c>
      <c r="E146" s="192" t="s">
        <v>253</v>
      </c>
      <c r="F146" s="193" t="s">
        <v>254</v>
      </c>
      <c r="G146" s="194" t="s">
        <v>181</v>
      </c>
      <c r="H146" s="195">
        <v>0.27500000000000002</v>
      </c>
      <c r="I146" s="196"/>
      <c r="J146" s="197">
        <f>ROUND(I146*H146,2)</f>
        <v>0</v>
      </c>
      <c r="K146" s="193" t="s">
        <v>21</v>
      </c>
      <c r="L146" s="60"/>
      <c r="M146" s="198" t="s">
        <v>21</v>
      </c>
      <c r="N146" s="199" t="s">
        <v>43</v>
      </c>
      <c r="O146" s="41"/>
      <c r="P146" s="200">
        <f>O146*H146</f>
        <v>0</v>
      </c>
      <c r="Q146" s="200">
        <v>0</v>
      </c>
      <c r="R146" s="200">
        <f>Q146*H146</f>
        <v>0</v>
      </c>
      <c r="S146" s="200">
        <v>0</v>
      </c>
      <c r="T146" s="201">
        <f>S146*H146</f>
        <v>0</v>
      </c>
      <c r="AR146" s="23" t="s">
        <v>173</v>
      </c>
      <c r="AT146" s="23" t="s">
        <v>169</v>
      </c>
      <c r="AU146" s="23" t="s">
        <v>82</v>
      </c>
      <c r="AY146" s="23" t="s">
        <v>166</v>
      </c>
      <c r="BE146" s="202">
        <f>IF(N146="základní",J146,0)</f>
        <v>0</v>
      </c>
      <c r="BF146" s="202">
        <f>IF(N146="snížená",J146,0)</f>
        <v>0</v>
      </c>
      <c r="BG146" s="202">
        <f>IF(N146="zákl. přenesená",J146,0)</f>
        <v>0</v>
      </c>
      <c r="BH146" s="202">
        <f>IF(N146="sníž. přenesená",J146,0)</f>
        <v>0</v>
      </c>
      <c r="BI146" s="202">
        <f>IF(N146="nulová",J146,0)</f>
        <v>0</v>
      </c>
      <c r="BJ146" s="23" t="s">
        <v>80</v>
      </c>
      <c r="BK146" s="202">
        <f>ROUND(I146*H146,2)</f>
        <v>0</v>
      </c>
      <c r="BL146" s="23" t="s">
        <v>173</v>
      </c>
      <c r="BM146" s="23" t="s">
        <v>255</v>
      </c>
    </row>
    <row r="147" spans="2:65" s="11" customFormat="1">
      <c r="B147" s="203"/>
      <c r="C147" s="204"/>
      <c r="D147" s="205" t="s">
        <v>174</v>
      </c>
      <c r="E147" s="206" t="s">
        <v>21</v>
      </c>
      <c r="F147" s="207" t="s">
        <v>256</v>
      </c>
      <c r="G147" s="204"/>
      <c r="H147" s="208">
        <v>0.27500000000000002</v>
      </c>
      <c r="I147" s="209"/>
      <c r="J147" s="204"/>
      <c r="K147" s="204"/>
      <c r="L147" s="210"/>
      <c r="M147" s="211"/>
      <c r="N147" s="212"/>
      <c r="O147" s="212"/>
      <c r="P147" s="212"/>
      <c r="Q147" s="212"/>
      <c r="R147" s="212"/>
      <c r="S147" s="212"/>
      <c r="T147" s="213"/>
      <c r="AT147" s="214" t="s">
        <v>174</v>
      </c>
      <c r="AU147" s="214" t="s">
        <v>82</v>
      </c>
      <c r="AV147" s="11" t="s">
        <v>82</v>
      </c>
      <c r="AW147" s="11" t="s">
        <v>35</v>
      </c>
      <c r="AX147" s="11" t="s">
        <v>72</v>
      </c>
      <c r="AY147" s="214" t="s">
        <v>166</v>
      </c>
    </row>
    <row r="148" spans="2:65" s="12" customFormat="1">
      <c r="B148" s="215"/>
      <c r="C148" s="216"/>
      <c r="D148" s="205" t="s">
        <v>174</v>
      </c>
      <c r="E148" s="217" t="s">
        <v>21</v>
      </c>
      <c r="F148" s="218" t="s">
        <v>176</v>
      </c>
      <c r="G148" s="216"/>
      <c r="H148" s="219">
        <v>0.27500000000000002</v>
      </c>
      <c r="I148" s="220"/>
      <c r="J148" s="216"/>
      <c r="K148" s="216"/>
      <c r="L148" s="221"/>
      <c r="M148" s="222"/>
      <c r="N148" s="223"/>
      <c r="O148" s="223"/>
      <c r="P148" s="223"/>
      <c r="Q148" s="223"/>
      <c r="R148" s="223"/>
      <c r="S148" s="223"/>
      <c r="T148" s="224"/>
      <c r="AT148" s="225" t="s">
        <v>174</v>
      </c>
      <c r="AU148" s="225" t="s">
        <v>82</v>
      </c>
      <c r="AV148" s="12" t="s">
        <v>173</v>
      </c>
      <c r="AW148" s="12" t="s">
        <v>35</v>
      </c>
      <c r="AX148" s="12" t="s">
        <v>80</v>
      </c>
      <c r="AY148" s="225" t="s">
        <v>166</v>
      </c>
    </row>
    <row r="149" spans="2:65" s="1" customFormat="1" ht="16.5" customHeight="1">
      <c r="B149" s="40"/>
      <c r="C149" s="191" t="s">
        <v>217</v>
      </c>
      <c r="D149" s="191" t="s">
        <v>169</v>
      </c>
      <c r="E149" s="192" t="s">
        <v>257</v>
      </c>
      <c r="F149" s="193" t="s">
        <v>258</v>
      </c>
      <c r="G149" s="194" t="s">
        <v>181</v>
      </c>
      <c r="H149" s="195">
        <v>2</v>
      </c>
      <c r="I149" s="196"/>
      <c r="J149" s="197">
        <f>ROUND(I149*H149,2)</f>
        <v>0</v>
      </c>
      <c r="K149" s="193" t="s">
        <v>21</v>
      </c>
      <c r="L149" s="60"/>
      <c r="M149" s="198" t="s">
        <v>21</v>
      </c>
      <c r="N149" s="199" t="s">
        <v>43</v>
      </c>
      <c r="O149" s="41"/>
      <c r="P149" s="200">
        <f>O149*H149</f>
        <v>0</v>
      </c>
      <c r="Q149" s="200">
        <v>0</v>
      </c>
      <c r="R149" s="200">
        <f>Q149*H149</f>
        <v>0</v>
      </c>
      <c r="S149" s="200">
        <v>0</v>
      </c>
      <c r="T149" s="201">
        <f>S149*H149</f>
        <v>0</v>
      </c>
      <c r="AR149" s="23" t="s">
        <v>173</v>
      </c>
      <c r="AT149" s="23" t="s">
        <v>169</v>
      </c>
      <c r="AU149" s="23" t="s">
        <v>82</v>
      </c>
      <c r="AY149" s="23" t="s">
        <v>166</v>
      </c>
      <c r="BE149" s="202">
        <f>IF(N149="základní",J149,0)</f>
        <v>0</v>
      </c>
      <c r="BF149" s="202">
        <f>IF(N149="snížená",J149,0)</f>
        <v>0</v>
      </c>
      <c r="BG149" s="202">
        <f>IF(N149="zákl. přenesená",J149,0)</f>
        <v>0</v>
      </c>
      <c r="BH149" s="202">
        <f>IF(N149="sníž. přenesená",J149,0)</f>
        <v>0</v>
      </c>
      <c r="BI149" s="202">
        <f>IF(N149="nulová",J149,0)</f>
        <v>0</v>
      </c>
      <c r="BJ149" s="23" t="s">
        <v>80</v>
      </c>
      <c r="BK149" s="202">
        <f>ROUND(I149*H149,2)</f>
        <v>0</v>
      </c>
      <c r="BL149" s="23" t="s">
        <v>173</v>
      </c>
      <c r="BM149" s="23" t="s">
        <v>259</v>
      </c>
    </row>
    <row r="150" spans="2:65" s="11" customFormat="1">
      <c r="B150" s="203"/>
      <c r="C150" s="204"/>
      <c r="D150" s="205" t="s">
        <v>174</v>
      </c>
      <c r="E150" s="206" t="s">
        <v>21</v>
      </c>
      <c r="F150" s="207" t="s">
        <v>260</v>
      </c>
      <c r="G150" s="204"/>
      <c r="H150" s="208">
        <v>2</v>
      </c>
      <c r="I150" s="209"/>
      <c r="J150" s="204"/>
      <c r="K150" s="204"/>
      <c r="L150" s="210"/>
      <c r="M150" s="211"/>
      <c r="N150" s="212"/>
      <c r="O150" s="212"/>
      <c r="P150" s="212"/>
      <c r="Q150" s="212"/>
      <c r="R150" s="212"/>
      <c r="S150" s="212"/>
      <c r="T150" s="213"/>
      <c r="AT150" s="214" t="s">
        <v>174</v>
      </c>
      <c r="AU150" s="214" t="s">
        <v>82</v>
      </c>
      <c r="AV150" s="11" t="s">
        <v>82</v>
      </c>
      <c r="AW150" s="11" t="s">
        <v>35</v>
      </c>
      <c r="AX150" s="11" t="s">
        <v>72</v>
      </c>
      <c r="AY150" s="214" t="s">
        <v>166</v>
      </c>
    </row>
    <row r="151" spans="2:65" s="12" customFormat="1">
      <c r="B151" s="215"/>
      <c r="C151" s="216"/>
      <c r="D151" s="205" t="s">
        <v>174</v>
      </c>
      <c r="E151" s="217" t="s">
        <v>21</v>
      </c>
      <c r="F151" s="218" t="s">
        <v>176</v>
      </c>
      <c r="G151" s="216"/>
      <c r="H151" s="219">
        <v>2</v>
      </c>
      <c r="I151" s="220"/>
      <c r="J151" s="216"/>
      <c r="K151" s="216"/>
      <c r="L151" s="221"/>
      <c r="M151" s="222"/>
      <c r="N151" s="223"/>
      <c r="O151" s="223"/>
      <c r="P151" s="223"/>
      <c r="Q151" s="223"/>
      <c r="R151" s="223"/>
      <c r="S151" s="223"/>
      <c r="T151" s="224"/>
      <c r="AT151" s="225" t="s">
        <v>174</v>
      </c>
      <c r="AU151" s="225" t="s">
        <v>82</v>
      </c>
      <c r="AV151" s="12" t="s">
        <v>173</v>
      </c>
      <c r="AW151" s="12" t="s">
        <v>35</v>
      </c>
      <c r="AX151" s="12" t="s">
        <v>80</v>
      </c>
      <c r="AY151" s="225" t="s">
        <v>166</v>
      </c>
    </row>
    <row r="152" spans="2:65" s="1" customFormat="1" ht="25.5" customHeight="1">
      <c r="B152" s="40"/>
      <c r="C152" s="191" t="s">
        <v>9</v>
      </c>
      <c r="D152" s="191" t="s">
        <v>169</v>
      </c>
      <c r="E152" s="192" t="s">
        <v>261</v>
      </c>
      <c r="F152" s="193" t="s">
        <v>262</v>
      </c>
      <c r="G152" s="194" t="s">
        <v>172</v>
      </c>
      <c r="H152" s="195">
        <v>1</v>
      </c>
      <c r="I152" s="196"/>
      <c r="J152" s="197">
        <f>ROUND(I152*H152,2)</f>
        <v>0</v>
      </c>
      <c r="K152" s="193" t="s">
        <v>21</v>
      </c>
      <c r="L152" s="60"/>
      <c r="M152" s="198" t="s">
        <v>21</v>
      </c>
      <c r="N152" s="199" t="s">
        <v>43</v>
      </c>
      <c r="O152" s="41"/>
      <c r="P152" s="200">
        <f>O152*H152</f>
        <v>0</v>
      </c>
      <c r="Q152" s="200">
        <v>0</v>
      </c>
      <c r="R152" s="200">
        <f>Q152*H152</f>
        <v>0</v>
      </c>
      <c r="S152" s="200">
        <v>0</v>
      </c>
      <c r="T152" s="201">
        <f>S152*H152</f>
        <v>0</v>
      </c>
      <c r="AR152" s="23" t="s">
        <v>173</v>
      </c>
      <c r="AT152" s="23" t="s">
        <v>169</v>
      </c>
      <c r="AU152" s="23" t="s">
        <v>82</v>
      </c>
      <c r="AY152" s="23" t="s">
        <v>166</v>
      </c>
      <c r="BE152" s="202">
        <f>IF(N152="základní",J152,0)</f>
        <v>0</v>
      </c>
      <c r="BF152" s="202">
        <f>IF(N152="snížená",J152,0)</f>
        <v>0</v>
      </c>
      <c r="BG152" s="202">
        <f>IF(N152="zákl. přenesená",J152,0)</f>
        <v>0</v>
      </c>
      <c r="BH152" s="202">
        <f>IF(N152="sníž. přenesená",J152,0)</f>
        <v>0</v>
      </c>
      <c r="BI152" s="202">
        <f>IF(N152="nulová",J152,0)</f>
        <v>0</v>
      </c>
      <c r="BJ152" s="23" t="s">
        <v>80</v>
      </c>
      <c r="BK152" s="202">
        <f>ROUND(I152*H152,2)</f>
        <v>0</v>
      </c>
      <c r="BL152" s="23" t="s">
        <v>173</v>
      </c>
      <c r="BM152" s="23" t="s">
        <v>263</v>
      </c>
    </row>
    <row r="153" spans="2:65" s="13" customFormat="1">
      <c r="B153" s="226"/>
      <c r="C153" s="227"/>
      <c r="D153" s="205" t="s">
        <v>174</v>
      </c>
      <c r="E153" s="228" t="s">
        <v>21</v>
      </c>
      <c r="F153" s="229" t="s">
        <v>264</v>
      </c>
      <c r="G153" s="227"/>
      <c r="H153" s="228" t="s">
        <v>21</v>
      </c>
      <c r="I153" s="230"/>
      <c r="J153" s="227"/>
      <c r="K153" s="227"/>
      <c r="L153" s="231"/>
      <c r="M153" s="232"/>
      <c r="N153" s="233"/>
      <c r="O153" s="233"/>
      <c r="P153" s="233"/>
      <c r="Q153" s="233"/>
      <c r="R153" s="233"/>
      <c r="S153" s="233"/>
      <c r="T153" s="234"/>
      <c r="AT153" s="235" t="s">
        <v>174</v>
      </c>
      <c r="AU153" s="235" t="s">
        <v>82</v>
      </c>
      <c r="AV153" s="13" t="s">
        <v>80</v>
      </c>
      <c r="AW153" s="13" t="s">
        <v>35</v>
      </c>
      <c r="AX153" s="13" t="s">
        <v>72</v>
      </c>
      <c r="AY153" s="235" t="s">
        <v>166</v>
      </c>
    </row>
    <row r="154" spans="2:65" s="11" customFormat="1">
      <c r="B154" s="203"/>
      <c r="C154" s="204"/>
      <c r="D154" s="205" t="s">
        <v>174</v>
      </c>
      <c r="E154" s="206" t="s">
        <v>21</v>
      </c>
      <c r="F154" s="207" t="s">
        <v>80</v>
      </c>
      <c r="G154" s="204"/>
      <c r="H154" s="208">
        <v>1</v>
      </c>
      <c r="I154" s="209"/>
      <c r="J154" s="204"/>
      <c r="K154" s="204"/>
      <c r="L154" s="210"/>
      <c r="M154" s="211"/>
      <c r="N154" s="212"/>
      <c r="O154" s="212"/>
      <c r="P154" s="212"/>
      <c r="Q154" s="212"/>
      <c r="R154" s="212"/>
      <c r="S154" s="212"/>
      <c r="T154" s="213"/>
      <c r="AT154" s="214" t="s">
        <v>174</v>
      </c>
      <c r="AU154" s="214" t="s">
        <v>82</v>
      </c>
      <c r="AV154" s="11" t="s">
        <v>82</v>
      </c>
      <c r="AW154" s="11" t="s">
        <v>35</v>
      </c>
      <c r="AX154" s="11" t="s">
        <v>72</v>
      </c>
      <c r="AY154" s="214" t="s">
        <v>166</v>
      </c>
    </row>
    <row r="155" spans="2:65" s="12" customFormat="1">
      <c r="B155" s="215"/>
      <c r="C155" s="216"/>
      <c r="D155" s="205" t="s">
        <v>174</v>
      </c>
      <c r="E155" s="217" t="s">
        <v>21</v>
      </c>
      <c r="F155" s="218" t="s">
        <v>176</v>
      </c>
      <c r="G155" s="216"/>
      <c r="H155" s="219">
        <v>1</v>
      </c>
      <c r="I155" s="220"/>
      <c r="J155" s="216"/>
      <c r="K155" s="216"/>
      <c r="L155" s="221"/>
      <c r="M155" s="222"/>
      <c r="N155" s="223"/>
      <c r="O155" s="223"/>
      <c r="P155" s="223"/>
      <c r="Q155" s="223"/>
      <c r="R155" s="223"/>
      <c r="S155" s="223"/>
      <c r="T155" s="224"/>
      <c r="AT155" s="225" t="s">
        <v>174</v>
      </c>
      <c r="AU155" s="225" t="s">
        <v>82</v>
      </c>
      <c r="AV155" s="12" t="s">
        <v>173</v>
      </c>
      <c r="AW155" s="12" t="s">
        <v>35</v>
      </c>
      <c r="AX155" s="12" t="s">
        <v>80</v>
      </c>
      <c r="AY155" s="225" t="s">
        <v>166</v>
      </c>
    </row>
    <row r="156" spans="2:65" s="1" customFormat="1" ht="25.5" customHeight="1">
      <c r="B156" s="40"/>
      <c r="C156" s="191" t="s">
        <v>221</v>
      </c>
      <c r="D156" s="191" t="s">
        <v>169</v>
      </c>
      <c r="E156" s="192" t="s">
        <v>265</v>
      </c>
      <c r="F156" s="193" t="s">
        <v>266</v>
      </c>
      <c r="G156" s="194" t="s">
        <v>181</v>
      </c>
      <c r="H156" s="195">
        <v>0.52300000000000002</v>
      </c>
      <c r="I156" s="196"/>
      <c r="J156" s="197">
        <f>ROUND(I156*H156,2)</f>
        <v>0</v>
      </c>
      <c r="K156" s="193" t="s">
        <v>21</v>
      </c>
      <c r="L156" s="60"/>
      <c r="M156" s="198" t="s">
        <v>21</v>
      </c>
      <c r="N156" s="199" t="s">
        <v>43</v>
      </c>
      <c r="O156" s="41"/>
      <c r="P156" s="200">
        <f>O156*H156</f>
        <v>0</v>
      </c>
      <c r="Q156" s="200">
        <v>0</v>
      </c>
      <c r="R156" s="200">
        <f>Q156*H156</f>
        <v>0</v>
      </c>
      <c r="S156" s="200">
        <v>0</v>
      </c>
      <c r="T156" s="201">
        <f>S156*H156</f>
        <v>0</v>
      </c>
      <c r="AR156" s="23" t="s">
        <v>173</v>
      </c>
      <c r="AT156" s="23" t="s">
        <v>169</v>
      </c>
      <c r="AU156" s="23" t="s">
        <v>82</v>
      </c>
      <c r="AY156" s="23" t="s">
        <v>166</v>
      </c>
      <c r="BE156" s="202">
        <f>IF(N156="základní",J156,0)</f>
        <v>0</v>
      </c>
      <c r="BF156" s="202">
        <f>IF(N156="snížená",J156,0)</f>
        <v>0</v>
      </c>
      <c r="BG156" s="202">
        <f>IF(N156="zákl. přenesená",J156,0)</f>
        <v>0</v>
      </c>
      <c r="BH156" s="202">
        <f>IF(N156="sníž. přenesená",J156,0)</f>
        <v>0</v>
      </c>
      <c r="BI156" s="202">
        <f>IF(N156="nulová",J156,0)</f>
        <v>0</v>
      </c>
      <c r="BJ156" s="23" t="s">
        <v>80</v>
      </c>
      <c r="BK156" s="202">
        <f>ROUND(I156*H156,2)</f>
        <v>0</v>
      </c>
      <c r="BL156" s="23" t="s">
        <v>173</v>
      </c>
      <c r="BM156" s="23" t="s">
        <v>267</v>
      </c>
    </row>
    <row r="157" spans="2:65" s="11" customFormat="1">
      <c r="B157" s="203"/>
      <c r="C157" s="204"/>
      <c r="D157" s="205" t="s">
        <v>174</v>
      </c>
      <c r="E157" s="206" t="s">
        <v>21</v>
      </c>
      <c r="F157" s="207" t="s">
        <v>268</v>
      </c>
      <c r="G157" s="204"/>
      <c r="H157" s="208">
        <v>0.52300000000000002</v>
      </c>
      <c r="I157" s="209"/>
      <c r="J157" s="204"/>
      <c r="K157" s="204"/>
      <c r="L157" s="210"/>
      <c r="M157" s="211"/>
      <c r="N157" s="212"/>
      <c r="O157" s="212"/>
      <c r="P157" s="212"/>
      <c r="Q157" s="212"/>
      <c r="R157" s="212"/>
      <c r="S157" s="212"/>
      <c r="T157" s="213"/>
      <c r="AT157" s="214" t="s">
        <v>174</v>
      </c>
      <c r="AU157" s="214" t="s">
        <v>82</v>
      </c>
      <c r="AV157" s="11" t="s">
        <v>82</v>
      </c>
      <c r="AW157" s="11" t="s">
        <v>35</v>
      </c>
      <c r="AX157" s="11" t="s">
        <v>72</v>
      </c>
      <c r="AY157" s="214" t="s">
        <v>166</v>
      </c>
    </row>
    <row r="158" spans="2:65" s="12" customFormat="1">
      <c r="B158" s="215"/>
      <c r="C158" s="216"/>
      <c r="D158" s="205" t="s">
        <v>174</v>
      </c>
      <c r="E158" s="217" t="s">
        <v>21</v>
      </c>
      <c r="F158" s="218" t="s">
        <v>176</v>
      </c>
      <c r="G158" s="216"/>
      <c r="H158" s="219">
        <v>0.52300000000000002</v>
      </c>
      <c r="I158" s="220"/>
      <c r="J158" s="216"/>
      <c r="K158" s="216"/>
      <c r="L158" s="221"/>
      <c r="M158" s="222"/>
      <c r="N158" s="223"/>
      <c r="O158" s="223"/>
      <c r="P158" s="223"/>
      <c r="Q158" s="223"/>
      <c r="R158" s="223"/>
      <c r="S158" s="223"/>
      <c r="T158" s="224"/>
      <c r="AT158" s="225" t="s">
        <v>174</v>
      </c>
      <c r="AU158" s="225" t="s">
        <v>82</v>
      </c>
      <c r="AV158" s="12" t="s">
        <v>173</v>
      </c>
      <c r="AW158" s="12" t="s">
        <v>35</v>
      </c>
      <c r="AX158" s="12" t="s">
        <v>80</v>
      </c>
      <c r="AY158" s="225" t="s">
        <v>166</v>
      </c>
    </row>
    <row r="159" spans="2:65" s="1" customFormat="1" ht="25.5" customHeight="1">
      <c r="B159" s="40"/>
      <c r="C159" s="191" t="s">
        <v>269</v>
      </c>
      <c r="D159" s="191" t="s">
        <v>169</v>
      </c>
      <c r="E159" s="192" t="s">
        <v>270</v>
      </c>
      <c r="F159" s="193" t="s">
        <v>271</v>
      </c>
      <c r="G159" s="194" t="s">
        <v>272</v>
      </c>
      <c r="H159" s="195">
        <v>0.3</v>
      </c>
      <c r="I159" s="196"/>
      <c r="J159" s="197">
        <f>ROUND(I159*H159,2)</f>
        <v>0</v>
      </c>
      <c r="K159" s="193" t="s">
        <v>21</v>
      </c>
      <c r="L159" s="60"/>
      <c r="M159" s="198" t="s">
        <v>21</v>
      </c>
      <c r="N159" s="199" t="s">
        <v>43</v>
      </c>
      <c r="O159" s="41"/>
      <c r="P159" s="200">
        <f>O159*H159</f>
        <v>0</v>
      </c>
      <c r="Q159" s="200">
        <v>0</v>
      </c>
      <c r="R159" s="200">
        <f>Q159*H159</f>
        <v>0</v>
      </c>
      <c r="S159" s="200">
        <v>0</v>
      </c>
      <c r="T159" s="201">
        <f>S159*H159</f>
        <v>0</v>
      </c>
      <c r="AR159" s="23" t="s">
        <v>173</v>
      </c>
      <c r="AT159" s="23" t="s">
        <v>169</v>
      </c>
      <c r="AU159" s="23" t="s">
        <v>82</v>
      </c>
      <c r="AY159" s="23" t="s">
        <v>166</v>
      </c>
      <c r="BE159" s="202">
        <f>IF(N159="základní",J159,0)</f>
        <v>0</v>
      </c>
      <c r="BF159" s="202">
        <f>IF(N159="snížená",J159,0)</f>
        <v>0</v>
      </c>
      <c r="BG159" s="202">
        <f>IF(N159="zákl. přenesená",J159,0)</f>
        <v>0</v>
      </c>
      <c r="BH159" s="202">
        <f>IF(N159="sníž. přenesená",J159,0)</f>
        <v>0</v>
      </c>
      <c r="BI159" s="202">
        <f>IF(N159="nulová",J159,0)</f>
        <v>0</v>
      </c>
      <c r="BJ159" s="23" t="s">
        <v>80</v>
      </c>
      <c r="BK159" s="202">
        <f>ROUND(I159*H159,2)</f>
        <v>0</v>
      </c>
      <c r="BL159" s="23" t="s">
        <v>173</v>
      </c>
      <c r="BM159" s="23" t="s">
        <v>273</v>
      </c>
    </row>
    <row r="160" spans="2:65" s="11" customFormat="1">
      <c r="B160" s="203"/>
      <c r="C160" s="204"/>
      <c r="D160" s="205" t="s">
        <v>174</v>
      </c>
      <c r="E160" s="206" t="s">
        <v>21</v>
      </c>
      <c r="F160" s="207" t="s">
        <v>274</v>
      </c>
      <c r="G160" s="204"/>
      <c r="H160" s="208">
        <v>0.3</v>
      </c>
      <c r="I160" s="209"/>
      <c r="J160" s="204"/>
      <c r="K160" s="204"/>
      <c r="L160" s="210"/>
      <c r="M160" s="211"/>
      <c r="N160" s="212"/>
      <c r="O160" s="212"/>
      <c r="P160" s="212"/>
      <c r="Q160" s="212"/>
      <c r="R160" s="212"/>
      <c r="S160" s="212"/>
      <c r="T160" s="213"/>
      <c r="AT160" s="214" t="s">
        <v>174</v>
      </c>
      <c r="AU160" s="214" t="s">
        <v>82</v>
      </c>
      <c r="AV160" s="11" t="s">
        <v>82</v>
      </c>
      <c r="AW160" s="11" t="s">
        <v>35</v>
      </c>
      <c r="AX160" s="11" t="s">
        <v>72</v>
      </c>
      <c r="AY160" s="214" t="s">
        <v>166</v>
      </c>
    </row>
    <row r="161" spans="2:65" s="12" customFormat="1">
      <c r="B161" s="215"/>
      <c r="C161" s="216"/>
      <c r="D161" s="205" t="s">
        <v>174</v>
      </c>
      <c r="E161" s="217" t="s">
        <v>21</v>
      </c>
      <c r="F161" s="218" t="s">
        <v>176</v>
      </c>
      <c r="G161" s="216"/>
      <c r="H161" s="219">
        <v>0.3</v>
      </c>
      <c r="I161" s="220"/>
      <c r="J161" s="216"/>
      <c r="K161" s="216"/>
      <c r="L161" s="221"/>
      <c r="M161" s="222"/>
      <c r="N161" s="223"/>
      <c r="O161" s="223"/>
      <c r="P161" s="223"/>
      <c r="Q161" s="223"/>
      <c r="R161" s="223"/>
      <c r="S161" s="223"/>
      <c r="T161" s="224"/>
      <c r="AT161" s="225" t="s">
        <v>174</v>
      </c>
      <c r="AU161" s="225" t="s">
        <v>82</v>
      </c>
      <c r="AV161" s="12" t="s">
        <v>173</v>
      </c>
      <c r="AW161" s="12" t="s">
        <v>35</v>
      </c>
      <c r="AX161" s="12" t="s">
        <v>80</v>
      </c>
      <c r="AY161" s="225" t="s">
        <v>166</v>
      </c>
    </row>
    <row r="162" spans="2:65" s="1" customFormat="1" ht="16.5" customHeight="1">
      <c r="B162" s="40"/>
      <c r="C162" s="191" t="s">
        <v>225</v>
      </c>
      <c r="D162" s="191" t="s">
        <v>169</v>
      </c>
      <c r="E162" s="192" t="s">
        <v>275</v>
      </c>
      <c r="F162" s="193" t="s">
        <v>276</v>
      </c>
      <c r="G162" s="194" t="s">
        <v>181</v>
      </c>
      <c r="H162" s="195">
        <v>50.844000000000001</v>
      </c>
      <c r="I162" s="196"/>
      <c r="J162" s="197">
        <f>ROUND(I162*H162,2)</f>
        <v>0</v>
      </c>
      <c r="K162" s="193" t="s">
        <v>21</v>
      </c>
      <c r="L162" s="60"/>
      <c r="M162" s="198" t="s">
        <v>21</v>
      </c>
      <c r="N162" s="199" t="s">
        <v>43</v>
      </c>
      <c r="O162" s="41"/>
      <c r="P162" s="200">
        <f>O162*H162</f>
        <v>0</v>
      </c>
      <c r="Q162" s="200">
        <v>0</v>
      </c>
      <c r="R162" s="200">
        <f>Q162*H162</f>
        <v>0</v>
      </c>
      <c r="S162" s="200">
        <v>0</v>
      </c>
      <c r="T162" s="201">
        <f>S162*H162</f>
        <v>0</v>
      </c>
      <c r="AR162" s="23" t="s">
        <v>173</v>
      </c>
      <c r="AT162" s="23" t="s">
        <v>169</v>
      </c>
      <c r="AU162" s="23" t="s">
        <v>82</v>
      </c>
      <c r="AY162" s="23" t="s">
        <v>166</v>
      </c>
      <c r="BE162" s="202">
        <f>IF(N162="základní",J162,0)</f>
        <v>0</v>
      </c>
      <c r="BF162" s="202">
        <f>IF(N162="snížená",J162,0)</f>
        <v>0</v>
      </c>
      <c r="BG162" s="202">
        <f>IF(N162="zákl. přenesená",J162,0)</f>
        <v>0</v>
      </c>
      <c r="BH162" s="202">
        <f>IF(N162="sníž. přenesená",J162,0)</f>
        <v>0</v>
      </c>
      <c r="BI162" s="202">
        <f>IF(N162="nulová",J162,0)</f>
        <v>0</v>
      </c>
      <c r="BJ162" s="23" t="s">
        <v>80</v>
      </c>
      <c r="BK162" s="202">
        <f>ROUND(I162*H162,2)</f>
        <v>0</v>
      </c>
      <c r="BL162" s="23" t="s">
        <v>173</v>
      </c>
      <c r="BM162" s="23" t="s">
        <v>277</v>
      </c>
    </row>
    <row r="163" spans="2:65" s="11" customFormat="1">
      <c r="B163" s="203"/>
      <c r="C163" s="204"/>
      <c r="D163" s="205" t="s">
        <v>174</v>
      </c>
      <c r="E163" s="206" t="s">
        <v>21</v>
      </c>
      <c r="F163" s="207" t="s">
        <v>194</v>
      </c>
      <c r="G163" s="204"/>
      <c r="H163" s="208">
        <v>22.8</v>
      </c>
      <c r="I163" s="209"/>
      <c r="J163" s="204"/>
      <c r="K163" s="204"/>
      <c r="L163" s="210"/>
      <c r="M163" s="211"/>
      <c r="N163" s="212"/>
      <c r="O163" s="212"/>
      <c r="P163" s="212"/>
      <c r="Q163" s="212"/>
      <c r="R163" s="212"/>
      <c r="S163" s="212"/>
      <c r="T163" s="213"/>
      <c r="AT163" s="214" t="s">
        <v>174</v>
      </c>
      <c r="AU163" s="214" t="s">
        <v>82</v>
      </c>
      <c r="AV163" s="11" t="s">
        <v>82</v>
      </c>
      <c r="AW163" s="11" t="s">
        <v>35</v>
      </c>
      <c r="AX163" s="11" t="s">
        <v>72</v>
      </c>
      <c r="AY163" s="214" t="s">
        <v>166</v>
      </c>
    </row>
    <row r="164" spans="2:65" s="11" customFormat="1">
      <c r="B164" s="203"/>
      <c r="C164" s="204"/>
      <c r="D164" s="205" t="s">
        <v>174</v>
      </c>
      <c r="E164" s="206" t="s">
        <v>21</v>
      </c>
      <c r="F164" s="207" t="s">
        <v>195</v>
      </c>
      <c r="G164" s="204"/>
      <c r="H164" s="208">
        <v>28.044</v>
      </c>
      <c r="I164" s="209"/>
      <c r="J164" s="204"/>
      <c r="K164" s="204"/>
      <c r="L164" s="210"/>
      <c r="M164" s="211"/>
      <c r="N164" s="212"/>
      <c r="O164" s="212"/>
      <c r="P164" s="212"/>
      <c r="Q164" s="212"/>
      <c r="R164" s="212"/>
      <c r="S164" s="212"/>
      <c r="T164" s="213"/>
      <c r="AT164" s="214" t="s">
        <v>174</v>
      </c>
      <c r="AU164" s="214" t="s">
        <v>82</v>
      </c>
      <c r="AV164" s="11" t="s">
        <v>82</v>
      </c>
      <c r="AW164" s="11" t="s">
        <v>35</v>
      </c>
      <c r="AX164" s="11" t="s">
        <v>72</v>
      </c>
      <c r="AY164" s="214" t="s">
        <v>166</v>
      </c>
    </row>
    <row r="165" spans="2:65" s="12" customFormat="1">
      <c r="B165" s="215"/>
      <c r="C165" s="216"/>
      <c r="D165" s="205" t="s">
        <v>174</v>
      </c>
      <c r="E165" s="217" t="s">
        <v>21</v>
      </c>
      <c r="F165" s="218" t="s">
        <v>176</v>
      </c>
      <c r="G165" s="216"/>
      <c r="H165" s="219">
        <v>50.844000000000001</v>
      </c>
      <c r="I165" s="220"/>
      <c r="J165" s="216"/>
      <c r="K165" s="216"/>
      <c r="L165" s="221"/>
      <c r="M165" s="222"/>
      <c r="N165" s="223"/>
      <c r="O165" s="223"/>
      <c r="P165" s="223"/>
      <c r="Q165" s="223"/>
      <c r="R165" s="223"/>
      <c r="S165" s="223"/>
      <c r="T165" s="224"/>
      <c r="AT165" s="225" t="s">
        <v>174</v>
      </c>
      <c r="AU165" s="225" t="s">
        <v>82</v>
      </c>
      <c r="AV165" s="12" t="s">
        <v>173</v>
      </c>
      <c r="AW165" s="12" t="s">
        <v>35</v>
      </c>
      <c r="AX165" s="12" t="s">
        <v>80</v>
      </c>
      <c r="AY165" s="225" t="s">
        <v>166</v>
      </c>
    </row>
    <row r="166" spans="2:65" s="1" customFormat="1" ht="16.5" customHeight="1">
      <c r="B166" s="40"/>
      <c r="C166" s="191" t="s">
        <v>278</v>
      </c>
      <c r="D166" s="191" t="s">
        <v>169</v>
      </c>
      <c r="E166" s="192" t="s">
        <v>279</v>
      </c>
      <c r="F166" s="193" t="s">
        <v>280</v>
      </c>
      <c r="G166" s="194" t="s">
        <v>181</v>
      </c>
      <c r="H166" s="195">
        <v>50.844000000000001</v>
      </c>
      <c r="I166" s="196"/>
      <c r="J166" s="197">
        <f>ROUND(I166*H166,2)</f>
        <v>0</v>
      </c>
      <c r="K166" s="193" t="s">
        <v>21</v>
      </c>
      <c r="L166" s="60"/>
      <c r="M166" s="198" t="s">
        <v>21</v>
      </c>
      <c r="N166" s="199" t="s">
        <v>43</v>
      </c>
      <c r="O166" s="41"/>
      <c r="P166" s="200">
        <f>O166*H166</f>
        <v>0</v>
      </c>
      <c r="Q166" s="200">
        <v>0</v>
      </c>
      <c r="R166" s="200">
        <f>Q166*H166</f>
        <v>0</v>
      </c>
      <c r="S166" s="200">
        <v>0</v>
      </c>
      <c r="T166" s="201">
        <f>S166*H166</f>
        <v>0</v>
      </c>
      <c r="AR166" s="23" t="s">
        <v>173</v>
      </c>
      <c r="AT166" s="23" t="s">
        <v>169</v>
      </c>
      <c r="AU166" s="23" t="s">
        <v>82</v>
      </c>
      <c r="AY166" s="23" t="s">
        <v>166</v>
      </c>
      <c r="BE166" s="202">
        <f>IF(N166="základní",J166,0)</f>
        <v>0</v>
      </c>
      <c r="BF166" s="202">
        <f>IF(N166="snížená",J166,0)</f>
        <v>0</v>
      </c>
      <c r="BG166" s="202">
        <f>IF(N166="zákl. přenesená",J166,0)</f>
        <v>0</v>
      </c>
      <c r="BH166" s="202">
        <f>IF(N166="sníž. přenesená",J166,0)</f>
        <v>0</v>
      </c>
      <c r="BI166" s="202">
        <f>IF(N166="nulová",J166,0)</f>
        <v>0</v>
      </c>
      <c r="BJ166" s="23" t="s">
        <v>80</v>
      </c>
      <c r="BK166" s="202">
        <f>ROUND(I166*H166,2)</f>
        <v>0</v>
      </c>
      <c r="BL166" s="23" t="s">
        <v>173</v>
      </c>
      <c r="BM166" s="23" t="s">
        <v>281</v>
      </c>
    </row>
    <row r="167" spans="2:65" s="1" customFormat="1" ht="16.5" customHeight="1">
      <c r="B167" s="40"/>
      <c r="C167" s="191" t="s">
        <v>230</v>
      </c>
      <c r="D167" s="191" t="s">
        <v>169</v>
      </c>
      <c r="E167" s="192" t="s">
        <v>282</v>
      </c>
      <c r="F167" s="193" t="s">
        <v>283</v>
      </c>
      <c r="G167" s="194" t="s">
        <v>181</v>
      </c>
      <c r="H167" s="195">
        <v>50.844000000000001</v>
      </c>
      <c r="I167" s="196"/>
      <c r="J167" s="197">
        <f>ROUND(I167*H167,2)</f>
        <v>0</v>
      </c>
      <c r="K167" s="193" t="s">
        <v>21</v>
      </c>
      <c r="L167" s="60"/>
      <c r="M167" s="198" t="s">
        <v>21</v>
      </c>
      <c r="N167" s="199" t="s">
        <v>43</v>
      </c>
      <c r="O167" s="41"/>
      <c r="P167" s="200">
        <f>O167*H167</f>
        <v>0</v>
      </c>
      <c r="Q167" s="200">
        <v>0</v>
      </c>
      <c r="R167" s="200">
        <f>Q167*H167</f>
        <v>0</v>
      </c>
      <c r="S167" s="200">
        <v>0</v>
      </c>
      <c r="T167" s="201">
        <f>S167*H167</f>
        <v>0</v>
      </c>
      <c r="AR167" s="23" t="s">
        <v>173</v>
      </c>
      <c r="AT167" s="23" t="s">
        <v>169</v>
      </c>
      <c r="AU167" s="23" t="s">
        <v>82</v>
      </c>
      <c r="AY167" s="23" t="s">
        <v>166</v>
      </c>
      <c r="BE167" s="202">
        <f>IF(N167="základní",J167,0)</f>
        <v>0</v>
      </c>
      <c r="BF167" s="202">
        <f>IF(N167="snížená",J167,0)</f>
        <v>0</v>
      </c>
      <c r="BG167" s="202">
        <f>IF(N167="zákl. přenesená",J167,0)</f>
        <v>0</v>
      </c>
      <c r="BH167" s="202">
        <f>IF(N167="sníž. přenesená",J167,0)</f>
        <v>0</v>
      </c>
      <c r="BI167" s="202">
        <f>IF(N167="nulová",J167,0)</f>
        <v>0</v>
      </c>
      <c r="BJ167" s="23" t="s">
        <v>80</v>
      </c>
      <c r="BK167" s="202">
        <f>ROUND(I167*H167,2)</f>
        <v>0</v>
      </c>
      <c r="BL167" s="23" t="s">
        <v>173</v>
      </c>
      <c r="BM167" s="23" t="s">
        <v>284</v>
      </c>
    </row>
    <row r="168" spans="2:65" s="1" customFormat="1" ht="16.5" customHeight="1">
      <c r="B168" s="40"/>
      <c r="C168" s="191" t="s">
        <v>285</v>
      </c>
      <c r="D168" s="191" t="s">
        <v>169</v>
      </c>
      <c r="E168" s="192" t="s">
        <v>286</v>
      </c>
      <c r="F168" s="193" t="s">
        <v>287</v>
      </c>
      <c r="G168" s="194" t="s">
        <v>288</v>
      </c>
      <c r="H168" s="195">
        <v>1</v>
      </c>
      <c r="I168" s="196"/>
      <c r="J168" s="197">
        <f>ROUND(I168*H168,2)</f>
        <v>0</v>
      </c>
      <c r="K168" s="193" t="s">
        <v>21</v>
      </c>
      <c r="L168" s="60"/>
      <c r="M168" s="198" t="s">
        <v>21</v>
      </c>
      <c r="N168" s="199" t="s">
        <v>43</v>
      </c>
      <c r="O168" s="41"/>
      <c r="P168" s="200">
        <f>O168*H168</f>
        <v>0</v>
      </c>
      <c r="Q168" s="200">
        <v>0</v>
      </c>
      <c r="R168" s="200">
        <f>Q168*H168</f>
        <v>0</v>
      </c>
      <c r="S168" s="200">
        <v>0</v>
      </c>
      <c r="T168" s="201">
        <f>S168*H168</f>
        <v>0</v>
      </c>
      <c r="AR168" s="23" t="s">
        <v>173</v>
      </c>
      <c r="AT168" s="23" t="s">
        <v>169</v>
      </c>
      <c r="AU168" s="23" t="s">
        <v>82</v>
      </c>
      <c r="AY168" s="23" t="s">
        <v>166</v>
      </c>
      <c r="BE168" s="202">
        <f>IF(N168="základní",J168,0)</f>
        <v>0</v>
      </c>
      <c r="BF168" s="202">
        <f>IF(N168="snížená",J168,0)</f>
        <v>0</v>
      </c>
      <c r="BG168" s="202">
        <f>IF(N168="zákl. přenesená",J168,0)</f>
        <v>0</v>
      </c>
      <c r="BH168" s="202">
        <f>IF(N168="sníž. přenesená",J168,0)</f>
        <v>0</v>
      </c>
      <c r="BI168" s="202">
        <f>IF(N168="nulová",J168,0)</f>
        <v>0</v>
      </c>
      <c r="BJ168" s="23" t="s">
        <v>80</v>
      </c>
      <c r="BK168" s="202">
        <f>ROUND(I168*H168,2)</f>
        <v>0</v>
      </c>
      <c r="BL168" s="23" t="s">
        <v>173</v>
      </c>
      <c r="BM168" s="23" t="s">
        <v>289</v>
      </c>
    </row>
    <row r="169" spans="2:65" s="1" customFormat="1" ht="16.5" customHeight="1">
      <c r="B169" s="40"/>
      <c r="C169" s="191" t="s">
        <v>235</v>
      </c>
      <c r="D169" s="191" t="s">
        <v>169</v>
      </c>
      <c r="E169" s="192" t="s">
        <v>290</v>
      </c>
      <c r="F169" s="193" t="s">
        <v>291</v>
      </c>
      <c r="G169" s="194" t="s">
        <v>172</v>
      </c>
      <c r="H169" s="195">
        <v>2</v>
      </c>
      <c r="I169" s="196"/>
      <c r="J169" s="197">
        <f>ROUND(I169*H169,2)</f>
        <v>0</v>
      </c>
      <c r="K169" s="193" t="s">
        <v>21</v>
      </c>
      <c r="L169" s="60"/>
      <c r="M169" s="198" t="s">
        <v>21</v>
      </c>
      <c r="N169" s="199" t="s">
        <v>43</v>
      </c>
      <c r="O169" s="41"/>
      <c r="P169" s="200">
        <f>O169*H169</f>
        <v>0</v>
      </c>
      <c r="Q169" s="200">
        <v>0</v>
      </c>
      <c r="R169" s="200">
        <f>Q169*H169</f>
        <v>0</v>
      </c>
      <c r="S169" s="200">
        <v>0</v>
      </c>
      <c r="T169" s="201">
        <f>S169*H169</f>
        <v>0</v>
      </c>
      <c r="AR169" s="23" t="s">
        <v>173</v>
      </c>
      <c r="AT169" s="23" t="s">
        <v>169</v>
      </c>
      <c r="AU169" s="23" t="s">
        <v>82</v>
      </c>
      <c r="AY169" s="23" t="s">
        <v>166</v>
      </c>
      <c r="BE169" s="202">
        <f>IF(N169="základní",J169,0)</f>
        <v>0</v>
      </c>
      <c r="BF169" s="202">
        <f>IF(N169="snížená",J169,0)</f>
        <v>0</v>
      </c>
      <c r="BG169" s="202">
        <f>IF(N169="zákl. přenesená",J169,0)</f>
        <v>0</v>
      </c>
      <c r="BH169" s="202">
        <f>IF(N169="sníž. přenesená",J169,0)</f>
        <v>0</v>
      </c>
      <c r="BI169" s="202">
        <f>IF(N169="nulová",J169,0)</f>
        <v>0</v>
      </c>
      <c r="BJ169" s="23" t="s">
        <v>80</v>
      </c>
      <c r="BK169" s="202">
        <f>ROUND(I169*H169,2)</f>
        <v>0</v>
      </c>
      <c r="BL169" s="23" t="s">
        <v>173</v>
      </c>
      <c r="BM169" s="23" t="s">
        <v>292</v>
      </c>
    </row>
    <row r="170" spans="2:65" s="10" customFormat="1" ht="29.85" customHeight="1">
      <c r="B170" s="175"/>
      <c r="C170" s="176"/>
      <c r="D170" s="177" t="s">
        <v>71</v>
      </c>
      <c r="E170" s="189" t="s">
        <v>293</v>
      </c>
      <c r="F170" s="189" t="s">
        <v>294</v>
      </c>
      <c r="G170" s="176"/>
      <c r="H170" s="176"/>
      <c r="I170" s="179"/>
      <c r="J170" s="190">
        <f>BK170</f>
        <v>0</v>
      </c>
      <c r="K170" s="176"/>
      <c r="L170" s="181"/>
      <c r="M170" s="182"/>
      <c r="N170" s="183"/>
      <c r="O170" s="183"/>
      <c r="P170" s="184">
        <f>SUM(P171:P177)</f>
        <v>0</v>
      </c>
      <c r="Q170" s="183"/>
      <c r="R170" s="184">
        <f>SUM(R171:R177)</f>
        <v>0</v>
      </c>
      <c r="S170" s="183"/>
      <c r="T170" s="185">
        <f>SUM(T171:T177)</f>
        <v>0</v>
      </c>
      <c r="AR170" s="186" t="s">
        <v>80</v>
      </c>
      <c r="AT170" s="187" t="s">
        <v>71</v>
      </c>
      <c r="AU170" s="187" t="s">
        <v>80</v>
      </c>
      <c r="AY170" s="186" t="s">
        <v>166</v>
      </c>
      <c r="BK170" s="188">
        <f>SUM(BK171:BK177)</f>
        <v>0</v>
      </c>
    </row>
    <row r="171" spans="2:65" s="1" customFormat="1" ht="16.5" customHeight="1">
      <c r="B171" s="40"/>
      <c r="C171" s="191" t="s">
        <v>295</v>
      </c>
      <c r="D171" s="191" t="s">
        <v>169</v>
      </c>
      <c r="E171" s="192" t="s">
        <v>296</v>
      </c>
      <c r="F171" s="193" t="s">
        <v>297</v>
      </c>
      <c r="G171" s="194" t="s">
        <v>298</v>
      </c>
      <c r="H171" s="195">
        <v>3.5779999999999998</v>
      </c>
      <c r="I171" s="196"/>
      <c r="J171" s="197">
        <f>ROUND(I171*H171,2)</f>
        <v>0</v>
      </c>
      <c r="K171" s="193" t="s">
        <v>21</v>
      </c>
      <c r="L171" s="60"/>
      <c r="M171" s="198" t="s">
        <v>21</v>
      </c>
      <c r="N171" s="199" t="s">
        <v>43</v>
      </c>
      <c r="O171" s="41"/>
      <c r="P171" s="200">
        <f>O171*H171</f>
        <v>0</v>
      </c>
      <c r="Q171" s="200">
        <v>0</v>
      </c>
      <c r="R171" s="200">
        <f>Q171*H171</f>
        <v>0</v>
      </c>
      <c r="S171" s="200">
        <v>0</v>
      </c>
      <c r="T171" s="201">
        <f>S171*H171</f>
        <v>0</v>
      </c>
      <c r="AR171" s="23" t="s">
        <v>173</v>
      </c>
      <c r="AT171" s="23" t="s">
        <v>169</v>
      </c>
      <c r="AU171" s="23" t="s">
        <v>82</v>
      </c>
      <c r="AY171" s="23" t="s">
        <v>166</v>
      </c>
      <c r="BE171" s="202">
        <f>IF(N171="základní",J171,0)</f>
        <v>0</v>
      </c>
      <c r="BF171" s="202">
        <f>IF(N171="snížená",J171,0)</f>
        <v>0</v>
      </c>
      <c r="BG171" s="202">
        <f>IF(N171="zákl. přenesená",J171,0)</f>
        <v>0</v>
      </c>
      <c r="BH171" s="202">
        <f>IF(N171="sníž. přenesená",J171,0)</f>
        <v>0</v>
      </c>
      <c r="BI171" s="202">
        <f>IF(N171="nulová",J171,0)</f>
        <v>0</v>
      </c>
      <c r="BJ171" s="23" t="s">
        <v>80</v>
      </c>
      <c r="BK171" s="202">
        <f>ROUND(I171*H171,2)</f>
        <v>0</v>
      </c>
      <c r="BL171" s="23" t="s">
        <v>173</v>
      </c>
      <c r="BM171" s="23" t="s">
        <v>299</v>
      </c>
    </row>
    <row r="172" spans="2:65" s="1" customFormat="1" ht="16.5" customHeight="1">
      <c r="B172" s="40"/>
      <c r="C172" s="191" t="s">
        <v>238</v>
      </c>
      <c r="D172" s="191" t="s">
        <v>169</v>
      </c>
      <c r="E172" s="192" t="s">
        <v>300</v>
      </c>
      <c r="F172" s="193" t="s">
        <v>301</v>
      </c>
      <c r="G172" s="194" t="s">
        <v>298</v>
      </c>
      <c r="H172" s="195">
        <v>67.981999999999999</v>
      </c>
      <c r="I172" s="196"/>
      <c r="J172" s="197">
        <f>ROUND(I172*H172,2)</f>
        <v>0</v>
      </c>
      <c r="K172" s="193" t="s">
        <v>21</v>
      </c>
      <c r="L172" s="60"/>
      <c r="M172" s="198" t="s">
        <v>21</v>
      </c>
      <c r="N172" s="199" t="s">
        <v>43</v>
      </c>
      <c r="O172" s="41"/>
      <c r="P172" s="200">
        <f>O172*H172</f>
        <v>0</v>
      </c>
      <c r="Q172" s="200">
        <v>0</v>
      </c>
      <c r="R172" s="200">
        <f>Q172*H172</f>
        <v>0</v>
      </c>
      <c r="S172" s="200">
        <v>0</v>
      </c>
      <c r="T172" s="201">
        <f>S172*H172</f>
        <v>0</v>
      </c>
      <c r="AR172" s="23" t="s">
        <v>173</v>
      </c>
      <c r="AT172" s="23" t="s">
        <v>169</v>
      </c>
      <c r="AU172" s="23" t="s">
        <v>82</v>
      </c>
      <c r="AY172" s="23" t="s">
        <v>166</v>
      </c>
      <c r="BE172" s="202">
        <f>IF(N172="základní",J172,0)</f>
        <v>0</v>
      </c>
      <c r="BF172" s="202">
        <f>IF(N172="snížená",J172,0)</f>
        <v>0</v>
      </c>
      <c r="BG172" s="202">
        <f>IF(N172="zákl. přenesená",J172,0)</f>
        <v>0</v>
      </c>
      <c r="BH172" s="202">
        <f>IF(N172="sníž. přenesená",J172,0)</f>
        <v>0</v>
      </c>
      <c r="BI172" s="202">
        <f>IF(N172="nulová",J172,0)</f>
        <v>0</v>
      </c>
      <c r="BJ172" s="23" t="s">
        <v>80</v>
      </c>
      <c r="BK172" s="202">
        <f>ROUND(I172*H172,2)</f>
        <v>0</v>
      </c>
      <c r="BL172" s="23" t="s">
        <v>173</v>
      </c>
      <c r="BM172" s="23" t="s">
        <v>302</v>
      </c>
    </row>
    <row r="173" spans="2:65" s="11" customFormat="1">
      <c r="B173" s="203"/>
      <c r="C173" s="204"/>
      <c r="D173" s="205" t="s">
        <v>174</v>
      </c>
      <c r="E173" s="206" t="s">
        <v>21</v>
      </c>
      <c r="F173" s="207" t="s">
        <v>303</v>
      </c>
      <c r="G173" s="204"/>
      <c r="H173" s="208">
        <v>67.981999999999999</v>
      </c>
      <c r="I173" s="209"/>
      <c r="J173" s="204"/>
      <c r="K173" s="204"/>
      <c r="L173" s="210"/>
      <c r="M173" s="211"/>
      <c r="N173" s="212"/>
      <c r="O173" s="212"/>
      <c r="P173" s="212"/>
      <c r="Q173" s="212"/>
      <c r="R173" s="212"/>
      <c r="S173" s="212"/>
      <c r="T173" s="213"/>
      <c r="AT173" s="214" t="s">
        <v>174</v>
      </c>
      <c r="AU173" s="214" t="s">
        <v>82</v>
      </c>
      <c r="AV173" s="11" t="s">
        <v>82</v>
      </c>
      <c r="AW173" s="11" t="s">
        <v>35</v>
      </c>
      <c r="AX173" s="11" t="s">
        <v>72</v>
      </c>
      <c r="AY173" s="214" t="s">
        <v>166</v>
      </c>
    </row>
    <row r="174" spans="2:65" s="12" customFormat="1">
      <c r="B174" s="215"/>
      <c r="C174" s="216"/>
      <c r="D174" s="205" t="s">
        <v>174</v>
      </c>
      <c r="E174" s="217" t="s">
        <v>21</v>
      </c>
      <c r="F174" s="218" t="s">
        <v>176</v>
      </c>
      <c r="G174" s="216"/>
      <c r="H174" s="219">
        <v>67.981999999999999</v>
      </c>
      <c r="I174" s="220"/>
      <c r="J174" s="216"/>
      <c r="K174" s="216"/>
      <c r="L174" s="221"/>
      <c r="M174" s="222"/>
      <c r="N174" s="223"/>
      <c r="O174" s="223"/>
      <c r="P174" s="223"/>
      <c r="Q174" s="223"/>
      <c r="R174" s="223"/>
      <c r="S174" s="223"/>
      <c r="T174" s="224"/>
      <c r="AT174" s="225" t="s">
        <v>174</v>
      </c>
      <c r="AU174" s="225" t="s">
        <v>82</v>
      </c>
      <c r="AV174" s="12" t="s">
        <v>173</v>
      </c>
      <c r="AW174" s="12" t="s">
        <v>35</v>
      </c>
      <c r="AX174" s="12" t="s">
        <v>80</v>
      </c>
      <c r="AY174" s="225" t="s">
        <v>166</v>
      </c>
    </row>
    <row r="175" spans="2:65" s="1" customFormat="1" ht="16.5" customHeight="1">
      <c r="B175" s="40"/>
      <c r="C175" s="191" t="s">
        <v>304</v>
      </c>
      <c r="D175" s="191" t="s">
        <v>169</v>
      </c>
      <c r="E175" s="192" t="s">
        <v>305</v>
      </c>
      <c r="F175" s="193" t="s">
        <v>306</v>
      </c>
      <c r="G175" s="194" t="s">
        <v>298</v>
      </c>
      <c r="H175" s="195">
        <v>3.5779999999999998</v>
      </c>
      <c r="I175" s="196"/>
      <c r="J175" s="197">
        <f>ROUND(I175*H175,2)</f>
        <v>0</v>
      </c>
      <c r="K175" s="193" t="s">
        <v>21</v>
      </c>
      <c r="L175" s="60"/>
      <c r="M175" s="198" t="s">
        <v>21</v>
      </c>
      <c r="N175" s="199" t="s">
        <v>43</v>
      </c>
      <c r="O175" s="41"/>
      <c r="P175" s="200">
        <f>O175*H175</f>
        <v>0</v>
      </c>
      <c r="Q175" s="200">
        <v>0</v>
      </c>
      <c r="R175" s="200">
        <f>Q175*H175</f>
        <v>0</v>
      </c>
      <c r="S175" s="200">
        <v>0</v>
      </c>
      <c r="T175" s="201">
        <f>S175*H175</f>
        <v>0</v>
      </c>
      <c r="AR175" s="23" t="s">
        <v>173</v>
      </c>
      <c r="AT175" s="23" t="s">
        <v>169</v>
      </c>
      <c r="AU175" s="23" t="s">
        <v>82</v>
      </c>
      <c r="AY175" s="23" t="s">
        <v>166</v>
      </c>
      <c r="BE175" s="202">
        <f>IF(N175="základní",J175,0)</f>
        <v>0</v>
      </c>
      <c r="BF175" s="202">
        <f>IF(N175="snížená",J175,0)</f>
        <v>0</v>
      </c>
      <c r="BG175" s="202">
        <f>IF(N175="zákl. přenesená",J175,0)</f>
        <v>0</v>
      </c>
      <c r="BH175" s="202">
        <f>IF(N175="sníž. přenesená",J175,0)</f>
        <v>0</v>
      </c>
      <c r="BI175" s="202">
        <f>IF(N175="nulová",J175,0)</f>
        <v>0</v>
      </c>
      <c r="BJ175" s="23" t="s">
        <v>80</v>
      </c>
      <c r="BK175" s="202">
        <f>ROUND(I175*H175,2)</f>
        <v>0</v>
      </c>
      <c r="BL175" s="23" t="s">
        <v>173</v>
      </c>
      <c r="BM175" s="23" t="s">
        <v>307</v>
      </c>
    </row>
    <row r="176" spans="2:65" s="1" customFormat="1" ht="25.5" customHeight="1">
      <c r="B176" s="40"/>
      <c r="C176" s="191" t="s">
        <v>242</v>
      </c>
      <c r="D176" s="191" t="s">
        <v>169</v>
      </c>
      <c r="E176" s="192" t="s">
        <v>308</v>
      </c>
      <c r="F176" s="193" t="s">
        <v>309</v>
      </c>
      <c r="G176" s="194" t="s">
        <v>298</v>
      </c>
      <c r="H176" s="195">
        <v>3.5779999999999998</v>
      </c>
      <c r="I176" s="196"/>
      <c r="J176" s="197">
        <f>ROUND(I176*H176,2)</f>
        <v>0</v>
      </c>
      <c r="K176" s="193" t="s">
        <v>21</v>
      </c>
      <c r="L176" s="60"/>
      <c r="M176" s="198" t="s">
        <v>21</v>
      </c>
      <c r="N176" s="199" t="s">
        <v>43</v>
      </c>
      <c r="O176" s="41"/>
      <c r="P176" s="200">
        <f>O176*H176</f>
        <v>0</v>
      </c>
      <c r="Q176" s="200">
        <v>0</v>
      </c>
      <c r="R176" s="200">
        <f>Q176*H176</f>
        <v>0</v>
      </c>
      <c r="S176" s="200">
        <v>0</v>
      </c>
      <c r="T176" s="201">
        <f>S176*H176</f>
        <v>0</v>
      </c>
      <c r="AR176" s="23" t="s">
        <v>173</v>
      </c>
      <c r="AT176" s="23" t="s">
        <v>169</v>
      </c>
      <c r="AU176" s="23" t="s">
        <v>82</v>
      </c>
      <c r="AY176" s="23" t="s">
        <v>166</v>
      </c>
      <c r="BE176" s="202">
        <f>IF(N176="základní",J176,0)</f>
        <v>0</v>
      </c>
      <c r="BF176" s="202">
        <f>IF(N176="snížená",J176,0)</f>
        <v>0</v>
      </c>
      <c r="BG176" s="202">
        <f>IF(N176="zákl. přenesená",J176,0)</f>
        <v>0</v>
      </c>
      <c r="BH176" s="202">
        <f>IF(N176="sníž. přenesená",J176,0)</f>
        <v>0</v>
      </c>
      <c r="BI176" s="202">
        <f>IF(N176="nulová",J176,0)</f>
        <v>0</v>
      </c>
      <c r="BJ176" s="23" t="s">
        <v>80</v>
      </c>
      <c r="BK176" s="202">
        <f>ROUND(I176*H176,2)</f>
        <v>0</v>
      </c>
      <c r="BL176" s="23" t="s">
        <v>173</v>
      </c>
      <c r="BM176" s="23" t="s">
        <v>310</v>
      </c>
    </row>
    <row r="177" spans="2:65" s="1" customFormat="1" ht="16.5" customHeight="1">
      <c r="B177" s="40"/>
      <c r="C177" s="191" t="s">
        <v>311</v>
      </c>
      <c r="D177" s="191" t="s">
        <v>169</v>
      </c>
      <c r="E177" s="192" t="s">
        <v>312</v>
      </c>
      <c r="F177" s="193" t="s">
        <v>313</v>
      </c>
      <c r="G177" s="194" t="s">
        <v>298</v>
      </c>
      <c r="H177" s="195">
        <v>3.5779999999999998</v>
      </c>
      <c r="I177" s="196"/>
      <c r="J177" s="197">
        <f>ROUND(I177*H177,2)</f>
        <v>0</v>
      </c>
      <c r="K177" s="193" t="s">
        <v>21</v>
      </c>
      <c r="L177" s="60"/>
      <c r="M177" s="198" t="s">
        <v>21</v>
      </c>
      <c r="N177" s="199" t="s">
        <v>43</v>
      </c>
      <c r="O177" s="41"/>
      <c r="P177" s="200">
        <f>O177*H177</f>
        <v>0</v>
      </c>
      <c r="Q177" s="200">
        <v>0</v>
      </c>
      <c r="R177" s="200">
        <f>Q177*H177</f>
        <v>0</v>
      </c>
      <c r="S177" s="200">
        <v>0</v>
      </c>
      <c r="T177" s="201">
        <f>S177*H177</f>
        <v>0</v>
      </c>
      <c r="AR177" s="23" t="s">
        <v>173</v>
      </c>
      <c r="AT177" s="23" t="s">
        <v>169</v>
      </c>
      <c r="AU177" s="23" t="s">
        <v>82</v>
      </c>
      <c r="AY177" s="23" t="s">
        <v>166</v>
      </c>
      <c r="BE177" s="202">
        <f>IF(N177="základní",J177,0)</f>
        <v>0</v>
      </c>
      <c r="BF177" s="202">
        <f>IF(N177="snížená",J177,0)</f>
        <v>0</v>
      </c>
      <c r="BG177" s="202">
        <f>IF(N177="zákl. přenesená",J177,0)</f>
        <v>0</v>
      </c>
      <c r="BH177" s="202">
        <f>IF(N177="sníž. přenesená",J177,0)</f>
        <v>0</v>
      </c>
      <c r="BI177" s="202">
        <f>IF(N177="nulová",J177,0)</f>
        <v>0</v>
      </c>
      <c r="BJ177" s="23" t="s">
        <v>80</v>
      </c>
      <c r="BK177" s="202">
        <f>ROUND(I177*H177,2)</f>
        <v>0</v>
      </c>
      <c r="BL177" s="23" t="s">
        <v>173</v>
      </c>
      <c r="BM177" s="23" t="s">
        <v>314</v>
      </c>
    </row>
    <row r="178" spans="2:65" s="10" customFormat="1" ht="29.85" customHeight="1">
      <c r="B178" s="175"/>
      <c r="C178" s="176"/>
      <c r="D178" s="177" t="s">
        <v>71</v>
      </c>
      <c r="E178" s="189" t="s">
        <v>315</v>
      </c>
      <c r="F178" s="189" t="s">
        <v>316</v>
      </c>
      <c r="G178" s="176"/>
      <c r="H178" s="176"/>
      <c r="I178" s="179"/>
      <c r="J178" s="190">
        <f>BK178</f>
        <v>0</v>
      </c>
      <c r="K178" s="176"/>
      <c r="L178" s="181"/>
      <c r="M178" s="182"/>
      <c r="N178" s="183"/>
      <c r="O178" s="183"/>
      <c r="P178" s="184">
        <f>SUM(P179:P181)</f>
        <v>0</v>
      </c>
      <c r="Q178" s="183"/>
      <c r="R178" s="184">
        <f>SUM(R179:R181)</f>
        <v>0</v>
      </c>
      <c r="S178" s="183"/>
      <c r="T178" s="185">
        <f>SUM(T179:T181)</f>
        <v>0</v>
      </c>
      <c r="AR178" s="186" t="s">
        <v>80</v>
      </c>
      <c r="AT178" s="187" t="s">
        <v>71</v>
      </c>
      <c r="AU178" s="187" t="s">
        <v>80</v>
      </c>
      <c r="AY178" s="186" t="s">
        <v>166</v>
      </c>
      <c r="BK178" s="188">
        <f>SUM(BK179:BK181)</f>
        <v>0</v>
      </c>
    </row>
    <row r="179" spans="2:65" s="1" customFormat="1" ht="16.5" customHeight="1">
      <c r="B179" s="40"/>
      <c r="C179" s="191" t="s">
        <v>247</v>
      </c>
      <c r="D179" s="191" t="s">
        <v>169</v>
      </c>
      <c r="E179" s="192" t="s">
        <v>317</v>
      </c>
      <c r="F179" s="193" t="s">
        <v>318</v>
      </c>
      <c r="G179" s="194" t="s">
        <v>298</v>
      </c>
      <c r="H179" s="195">
        <v>4.4400000000000004</v>
      </c>
      <c r="I179" s="196"/>
      <c r="J179" s="197">
        <f>ROUND(I179*H179,2)</f>
        <v>0</v>
      </c>
      <c r="K179" s="193" t="s">
        <v>21</v>
      </c>
      <c r="L179" s="60"/>
      <c r="M179" s="198" t="s">
        <v>21</v>
      </c>
      <c r="N179" s="199" t="s">
        <v>43</v>
      </c>
      <c r="O179" s="41"/>
      <c r="P179" s="200">
        <f>O179*H179</f>
        <v>0</v>
      </c>
      <c r="Q179" s="200">
        <v>0</v>
      </c>
      <c r="R179" s="200">
        <f>Q179*H179</f>
        <v>0</v>
      </c>
      <c r="S179" s="200">
        <v>0</v>
      </c>
      <c r="T179" s="201">
        <f>S179*H179</f>
        <v>0</v>
      </c>
      <c r="AR179" s="23" t="s">
        <v>173</v>
      </c>
      <c r="AT179" s="23" t="s">
        <v>169</v>
      </c>
      <c r="AU179" s="23" t="s">
        <v>82</v>
      </c>
      <c r="AY179" s="23" t="s">
        <v>166</v>
      </c>
      <c r="BE179" s="202">
        <f>IF(N179="základní",J179,0)</f>
        <v>0</v>
      </c>
      <c r="BF179" s="202">
        <f>IF(N179="snížená",J179,0)</f>
        <v>0</v>
      </c>
      <c r="BG179" s="202">
        <f>IF(N179="zákl. přenesená",J179,0)</f>
        <v>0</v>
      </c>
      <c r="BH179" s="202">
        <f>IF(N179="sníž. přenesená",J179,0)</f>
        <v>0</v>
      </c>
      <c r="BI179" s="202">
        <f>IF(N179="nulová",J179,0)</f>
        <v>0</v>
      </c>
      <c r="BJ179" s="23" t="s">
        <v>80</v>
      </c>
      <c r="BK179" s="202">
        <f>ROUND(I179*H179,2)</f>
        <v>0</v>
      </c>
      <c r="BL179" s="23" t="s">
        <v>173</v>
      </c>
      <c r="BM179" s="23" t="s">
        <v>319</v>
      </c>
    </row>
    <row r="180" spans="2:65" s="1" customFormat="1" ht="16.5" customHeight="1">
      <c r="B180" s="40"/>
      <c r="C180" s="191" t="s">
        <v>320</v>
      </c>
      <c r="D180" s="191" t="s">
        <v>169</v>
      </c>
      <c r="E180" s="192" t="s">
        <v>321</v>
      </c>
      <c r="F180" s="193" t="s">
        <v>322</v>
      </c>
      <c r="G180" s="194" t="s">
        <v>298</v>
      </c>
      <c r="H180" s="195">
        <v>4.4400000000000004</v>
      </c>
      <c r="I180" s="196"/>
      <c r="J180" s="197">
        <f>ROUND(I180*H180,2)</f>
        <v>0</v>
      </c>
      <c r="K180" s="193" t="s">
        <v>21</v>
      </c>
      <c r="L180" s="60"/>
      <c r="M180" s="198" t="s">
        <v>21</v>
      </c>
      <c r="N180" s="199" t="s">
        <v>43</v>
      </c>
      <c r="O180" s="41"/>
      <c r="P180" s="200">
        <f>O180*H180</f>
        <v>0</v>
      </c>
      <c r="Q180" s="200">
        <v>0</v>
      </c>
      <c r="R180" s="200">
        <f>Q180*H180</f>
        <v>0</v>
      </c>
      <c r="S180" s="200">
        <v>0</v>
      </c>
      <c r="T180" s="201">
        <f>S180*H180</f>
        <v>0</v>
      </c>
      <c r="AR180" s="23" t="s">
        <v>173</v>
      </c>
      <c r="AT180" s="23" t="s">
        <v>169</v>
      </c>
      <c r="AU180" s="23" t="s">
        <v>82</v>
      </c>
      <c r="AY180" s="23" t="s">
        <v>166</v>
      </c>
      <c r="BE180" s="202">
        <f>IF(N180="základní",J180,0)</f>
        <v>0</v>
      </c>
      <c r="BF180" s="202">
        <f>IF(N180="snížená",J180,0)</f>
        <v>0</v>
      </c>
      <c r="BG180" s="202">
        <f>IF(N180="zákl. přenesená",J180,0)</f>
        <v>0</v>
      </c>
      <c r="BH180" s="202">
        <f>IF(N180="sníž. přenesená",J180,0)</f>
        <v>0</v>
      </c>
      <c r="BI180" s="202">
        <f>IF(N180="nulová",J180,0)</f>
        <v>0</v>
      </c>
      <c r="BJ180" s="23" t="s">
        <v>80</v>
      </c>
      <c r="BK180" s="202">
        <f>ROUND(I180*H180,2)</f>
        <v>0</v>
      </c>
      <c r="BL180" s="23" t="s">
        <v>173</v>
      </c>
      <c r="BM180" s="23" t="s">
        <v>323</v>
      </c>
    </row>
    <row r="181" spans="2:65" s="1" customFormat="1" ht="25.5" customHeight="1">
      <c r="B181" s="40"/>
      <c r="C181" s="191" t="s">
        <v>250</v>
      </c>
      <c r="D181" s="191" t="s">
        <v>169</v>
      </c>
      <c r="E181" s="192" t="s">
        <v>324</v>
      </c>
      <c r="F181" s="193" t="s">
        <v>325</v>
      </c>
      <c r="G181" s="194" t="s">
        <v>298</v>
      </c>
      <c r="H181" s="195">
        <v>4.4400000000000004</v>
      </c>
      <c r="I181" s="196"/>
      <c r="J181" s="197">
        <f>ROUND(I181*H181,2)</f>
        <v>0</v>
      </c>
      <c r="K181" s="193" t="s">
        <v>21</v>
      </c>
      <c r="L181" s="60"/>
      <c r="M181" s="198" t="s">
        <v>21</v>
      </c>
      <c r="N181" s="199" t="s">
        <v>43</v>
      </c>
      <c r="O181" s="41"/>
      <c r="P181" s="200">
        <f>O181*H181</f>
        <v>0</v>
      </c>
      <c r="Q181" s="200">
        <v>0</v>
      </c>
      <c r="R181" s="200">
        <f>Q181*H181</f>
        <v>0</v>
      </c>
      <c r="S181" s="200">
        <v>0</v>
      </c>
      <c r="T181" s="201">
        <f>S181*H181</f>
        <v>0</v>
      </c>
      <c r="AR181" s="23" t="s">
        <v>173</v>
      </c>
      <c r="AT181" s="23" t="s">
        <v>169</v>
      </c>
      <c r="AU181" s="23" t="s">
        <v>82</v>
      </c>
      <c r="AY181" s="23" t="s">
        <v>166</v>
      </c>
      <c r="BE181" s="202">
        <f>IF(N181="základní",J181,0)</f>
        <v>0</v>
      </c>
      <c r="BF181" s="202">
        <f>IF(N181="snížená",J181,0)</f>
        <v>0</v>
      </c>
      <c r="BG181" s="202">
        <f>IF(N181="zákl. přenesená",J181,0)</f>
        <v>0</v>
      </c>
      <c r="BH181" s="202">
        <f>IF(N181="sníž. přenesená",J181,0)</f>
        <v>0</v>
      </c>
      <c r="BI181" s="202">
        <f>IF(N181="nulová",J181,0)</f>
        <v>0</v>
      </c>
      <c r="BJ181" s="23" t="s">
        <v>80</v>
      </c>
      <c r="BK181" s="202">
        <f>ROUND(I181*H181,2)</f>
        <v>0</v>
      </c>
      <c r="BL181" s="23" t="s">
        <v>173</v>
      </c>
      <c r="BM181" s="23" t="s">
        <v>326</v>
      </c>
    </row>
    <row r="182" spans="2:65" s="10" customFormat="1" ht="37.35" customHeight="1">
      <c r="B182" s="175"/>
      <c r="C182" s="176"/>
      <c r="D182" s="177" t="s">
        <v>71</v>
      </c>
      <c r="E182" s="178" t="s">
        <v>327</v>
      </c>
      <c r="F182" s="178" t="s">
        <v>328</v>
      </c>
      <c r="G182" s="176"/>
      <c r="H182" s="176"/>
      <c r="I182" s="179"/>
      <c r="J182" s="180">
        <f>BK182</f>
        <v>0</v>
      </c>
      <c r="K182" s="176"/>
      <c r="L182" s="181"/>
      <c r="M182" s="182"/>
      <c r="N182" s="183"/>
      <c r="O182" s="183"/>
      <c r="P182" s="184">
        <f>P183+P206+P214+P227</f>
        <v>0</v>
      </c>
      <c r="Q182" s="183"/>
      <c r="R182" s="184">
        <f>R183+R206+R214+R227</f>
        <v>0</v>
      </c>
      <c r="S182" s="183"/>
      <c r="T182" s="185">
        <f>T183+T206+T214+T227</f>
        <v>0</v>
      </c>
      <c r="AR182" s="186" t="s">
        <v>82</v>
      </c>
      <c r="AT182" s="187" t="s">
        <v>71</v>
      </c>
      <c r="AU182" s="187" t="s">
        <v>72</v>
      </c>
      <c r="AY182" s="186" t="s">
        <v>166</v>
      </c>
      <c r="BK182" s="188">
        <f>BK183+BK206+BK214+BK227</f>
        <v>0</v>
      </c>
    </row>
    <row r="183" spans="2:65" s="10" customFormat="1" ht="19.899999999999999" customHeight="1">
      <c r="B183" s="175"/>
      <c r="C183" s="176"/>
      <c r="D183" s="177" t="s">
        <v>71</v>
      </c>
      <c r="E183" s="189" t="s">
        <v>329</v>
      </c>
      <c r="F183" s="189" t="s">
        <v>330</v>
      </c>
      <c r="G183" s="176"/>
      <c r="H183" s="176"/>
      <c r="I183" s="179"/>
      <c r="J183" s="190">
        <f>BK183</f>
        <v>0</v>
      </c>
      <c r="K183" s="176"/>
      <c r="L183" s="181"/>
      <c r="M183" s="182"/>
      <c r="N183" s="183"/>
      <c r="O183" s="183"/>
      <c r="P183" s="184">
        <f>SUM(P184:P205)</f>
        <v>0</v>
      </c>
      <c r="Q183" s="183"/>
      <c r="R183" s="184">
        <f>SUM(R184:R205)</f>
        <v>0</v>
      </c>
      <c r="S183" s="183"/>
      <c r="T183" s="185">
        <f>SUM(T184:T205)</f>
        <v>0</v>
      </c>
      <c r="AR183" s="186" t="s">
        <v>82</v>
      </c>
      <c r="AT183" s="187" t="s">
        <v>71</v>
      </c>
      <c r="AU183" s="187" t="s">
        <v>80</v>
      </c>
      <c r="AY183" s="186" t="s">
        <v>166</v>
      </c>
      <c r="BK183" s="188">
        <f>SUM(BK184:BK205)</f>
        <v>0</v>
      </c>
    </row>
    <row r="184" spans="2:65" s="1" customFormat="1" ht="16.5" customHeight="1">
      <c r="B184" s="40"/>
      <c r="C184" s="191" t="s">
        <v>331</v>
      </c>
      <c r="D184" s="191" t="s">
        <v>169</v>
      </c>
      <c r="E184" s="192" t="s">
        <v>332</v>
      </c>
      <c r="F184" s="193" t="s">
        <v>333</v>
      </c>
      <c r="G184" s="194" t="s">
        <v>181</v>
      </c>
      <c r="H184" s="195">
        <v>0.30299999999999999</v>
      </c>
      <c r="I184" s="196"/>
      <c r="J184" s="197">
        <f>ROUND(I184*H184,2)</f>
        <v>0</v>
      </c>
      <c r="K184" s="193" t="s">
        <v>21</v>
      </c>
      <c r="L184" s="60"/>
      <c r="M184" s="198" t="s">
        <v>21</v>
      </c>
      <c r="N184" s="199" t="s">
        <v>43</v>
      </c>
      <c r="O184" s="41"/>
      <c r="P184" s="200">
        <f>O184*H184</f>
        <v>0</v>
      </c>
      <c r="Q184" s="200">
        <v>0</v>
      </c>
      <c r="R184" s="200">
        <f>Q184*H184</f>
        <v>0</v>
      </c>
      <c r="S184" s="200">
        <v>0</v>
      </c>
      <c r="T184" s="201">
        <f>S184*H184</f>
        <v>0</v>
      </c>
      <c r="AR184" s="23" t="s">
        <v>207</v>
      </c>
      <c r="AT184" s="23" t="s">
        <v>169</v>
      </c>
      <c r="AU184" s="23" t="s">
        <v>82</v>
      </c>
      <c r="AY184" s="23" t="s">
        <v>166</v>
      </c>
      <c r="BE184" s="202">
        <f>IF(N184="základní",J184,0)</f>
        <v>0</v>
      </c>
      <c r="BF184" s="202">
        <f>IF(N184="snížená",J184,0)</f>
        <v>0</v>
      </c>
      <c r="BG184" s="202">
        <f>IF(N184="zákl. přenesená",J184,0)</f>
        <v>0</v>
      </c>
      <c r="BH184" s="202">
        <f>IF(N184="sníž. přenesená",J184,0)</f>
        <v>0</v>
      </c>
      <c r="BI184" s="202">
        <f>IF(N184="nulová",J184,0)</f>
        <v>0</v>
      </c>
      <c r="BJ184" s="23" t="s">
        <v>80</v>
      </c>
      <c r="BK184" s="202">
        <f>ROUND(I184*H184,2)</f>
        <v>0</v>
      </c>
      <c r="BL184" s="23" t="s">
        <v>207</v>
      </c>
      <c r="BM184" s="23" t="s">
        <v>334</v>
      </c>
    </row>
    <row r="185" spans="2:65" s="13" customFormat="1">
      <c r="B185" s="226"/>
      <c r="C185" s="227"/>
      <c r="D185" s="205" t="s">
        <v>174</v>
      </c>
      <c r="E185" s="228" t="s">
        <v>21</v>
      </c>
      <c r="F185" s="229" t="s">
        <v>335</v>
      </c>
      <c r="G185" s="227"/>
      <c r="H185" s="228" t="s">
        <v>21</v>
      </c>
      <c r="I185" s="230"/>
      <c r="J185" s="227"/>
      <c r="K185" s="227"/>
      <c r="L185" s="231"/>
      <c r="M185" s="232"/>
      <c r="N185" s="233"/>
      <c r="O185" s="233"/>
      <c r="P185" s="233"/>
      <c r="Q185" s="233"/>
      <c r="R185" s="233"/>
      <c r="S185" s="233"/>
      <c r="T185" s="234"/>
      <c r="AT185" s="235" t="s">
        <v>174</v>
      </c>
      <c r="AU185" s="235" t="s">
        <v>82</v>
      </c>
      <c r="AV185" s="13" t="s">
        <v>80</v>
      </c>
      <c r="AW185" s="13" t="s">
        <v>35</v>
      </c>
      <c r="AX185" s="13" t="s">
        <v>72</v>
      </c>
      <c r="AY185" s="235" t="s">
        <v>166</v>
      </c>
    </row>
    <row r="186" spans="2:65" s="11" customFormat="1">
      <c r="B186" s="203"/>
      <c r="C186" s="204"/>
      <c r="D186" s="205" t="s">
        <v>174</v>
      </c>
      <c r="E186" s="206" t="s">
        <v>21</v>
      </c>
      <c r="F186" s="207" t="s">
        <v>336</v>
      </c>
      <c r="G186" s="204"/>
      <c r="H186" s="208">
        <v>0.30299999999999999</v>
      </c>
      <c r="I186" s="209"/>
      <c r="J186" s="204"/>
      <c r="K186" s="204"/>
      <c r="L186" s="210"/>
      <c r="M186" s="211"/>
      <c r="N186" s="212"/>
      <c r="O186" s="212"/>
      <c r="P186" s="212"/>
      <c r="Q186" s="212"/>
      <c r="R186" s="212"/>
      <c r="S186" s="212"/>
      <c r="T186" s="213"/>
      <c r="AT186" s="214" t="s">
        <v>174</v>
      </c>
      <c r="AU186" s="214" t="s">
        <v>82</v>
      </c>
      <c r="AV186" s="11" t="s">
        <v>82</v>
      </c>
      <c r="AW186" s="11" t="s">
        <v>35</v>
      </c>
      <c r="AX186" s="11" t="s">
        <v>72</v>
      </c>
      <c r="AY186" s="214" t="s">
        <v>166</v>
      </c>
    </row>
    <row r="187" spans="2:65" s="12" customFormat="1">
      <c r="B187" s="215"/>
      <c r="C187" s="216"/>
      <c r="D187" s="205" t="s">
        <v>174</v>
      </c>
      <c r="E187" s="217" t="s">
        <v>21</v>
      </c>
      <c r="F187" s="218" t="s">
        <v>176</v>
      </c>
      <c r="G187" s="216"/>
      <c r="H187" s="219">
        <v>0.30299999999999999</v>
      </c>
      <c r="I187" s="220"/>
      <c r="J187" s="216"/>
      <c r="K187" s="216"/>
      <c r="L187" s="221"/>
      <c r="M187" s="222"/>
      <c r="N187" s="223"/>
      <c r="O187" s="223"/>
      <c r="P187" s="223"/>
      <c r="Q187" s="223"/>
      <c r="R187" s="223"/>
      <c r="S187" s="223"/>
      <c r="T187" s="224"/>
      <c r="AT187" s="225" t="s">
        <v>174</v>
      </c>
      <c r="AU187" s="225" t="s">
        <v>82</v>
      </c>
      <c r="AV187" s="12" t="s">
        <v>173</v>
      </c>
      <c r="AW187" s="12" t="s">
        <v>35</v>
      </c>
      <c r="AX187" s="12" t="s">
        <v>80</v>
      </c>
      <c r="AY187" s="225" t="s">
        <v>166</v>
      </c>
    </row>
    <row r="188" spans="2:65" s="1" customFormat="1" ht="25.5" customHeight="1">
      <c r="B188" s="40"/>
      <c r="C188" s="238" t="s">
        <v>255</v>
      </c>
      <c r="D188" s="238" t="s">
        <v>232</v>
      </c>
      <c r="E188" s="239" t="s">
        <v>337</v>
      </c>
      <c r="F188" s="240" t="s">
        <v>338</v>
      </c>
      <c r="G188" s="241" t="s">
        <v>172</v>
      </c>
      <c r="H188" s="242">
        <v>1</v>
      </c>
      <c r="I188" s="243"/>
      <c r="J188" s="244">
        <f>ROUND(I188*H188,2)</f>
        <v>0</v>
      </c>
      <c r="K188" s="240" t="s">
        <v>21</v>
      </c>
      <c r="L188" s="245"/>
      <c r="M188" s="246" t="s">
        <v>21</v>
      </c>
      <c r="N188" s="247" t="s">
        <v>43</v>
      </c>
      <c r="O188" s="41"/>
      <c r="P188" s="200">
        <f>O188*H188</f>
        <v>0</v>
      </c>
      <c r="Q188" s="200">
        <v>0</v>
      </c>
      <c r="R188" s="200">
        <f>Q188*H188</f>
        <v>0</v>
      </c>
      <c r="S188" s="200">
        <v>0</v>
      </c>
      <c r="T188" s="201">
        <f>S188*H188</f>
        <v>0</v>
      </c>
      <c r="AR188" s="23" t="s">
        <v>242</v>
      </c>
      <c r="AT188" s="23" t="s">
        <v>232</v>
      </c>
      <c r="AU188" s="23" t="s">
        <v>82</v>
      </c>
      <c r="AY188" s="23" t="s">
        <v>166</v>
      </c>
      <c r="BE188" s="202">
        <f>IF(N188="základní",J188,0)</f>
        <v>0</v>
      </c>
      <c r="BF188" s="202">
        <f>IF(N188="snížená",J188,0)</f>
        <v>0</v>
      </c>
      <c r="BG188" s="202">
        <f>IF(N188="zákl. přenesená",J188,0)</f>
        <v>0</v>
      </c>
      <c r="BH188" s="202">
        <f>IF(N188="sníž. přenesená",J188,0)</f>
        <v>0</v>
      </c>
      <c r="BI188" s="202">
        <f>IF(N188="nulová",J188,0)</f>
        <v>0</v>
      </c>
      <c r="BJ188" s="23" t="s">
        <v>80</v>
      </c>
      <c r="BK188" s="202">
        <f>ROUND(I188*H188,2)</f>
        <v>0</v>
      </c>
      <c r="BL188" s="23" t="s">
        <v>207</v>
      </c>
      <c r="BM188" s="23" t="s">
        <v>339</v>
      </c>
    </row>
    <row r="189" spans="2:65" s="1" customFormat="1" ht="16.5" customHeight="1">
      <c r="B189" s="40"/>
      <c r="C189" s="191" t="s">
        <v>340</v>
      </c>
      <c r="D189" s="191" t="s">
        <v>169</v>
      </c>
      <c r="E189" s="192" t="s">
        <v>341</v>
      </c>
      <c r="F189" s="193" t="s">
        <v>342</v>
      </c>
      <c r="G189" s="194" t="s">
        <v>172</v>
      </c>
      <c r="H189" s="195">
        <v>1</v>
      </c>
      <c r="I189" s="196"/>
      <c r="J189" s="197">
        <f>ROUND(I189*H189,2)</f>
        <v>0</v>
      </c>
      <c r="K189" s="193" t="s">
        <v>21</v>
      </c>
      <c r="L189" s="60"/>
      <c r="M189" s="198" t="s">
        <v>21</v>
      </c>
      <c r="N189" s="199" t="s">
        <v>43</v>
      </c>
      <c r="O189" s="41"/>
      <c r="P189" s="200">
        <f>O189*H189</f>
        <v>0</v>
      </c>
      <c r="Q189" s="200">
        <v>0</v>
      </c>
      <c r="R189" s="200">
        <f>Q189*H189</f>
        <v>0</v>
      </c>
      <c r="S189" s="200">
        <v>0</v>
      </c>
      <c r="T189" s="201">
        <f>S189*H189</f>
        <v>0</v>
      </c>
      <c r="AR189" s="23" t="s">
        <v>207</v>
      </c>
      <c r="AT189" s="23" t="s">
        <v>169</v>
      </c>
      <c r="AU189" s="23" t="s">
        <v>82</v>
      </c>
      <c r="AY189" s="23" t="s">
        <v>166</v>
      </c>
      <c r="BE189" s="202">
        <f>IF(N189="základní",J189,0)</f>
        <v>0</v>
      </c>
      <c r="BF189" s="202">
        <f>IF(N189="snížená",J189,0)</f>
        <v>0</v>
      </c>
      <c r="BG189" s="202">
        <f>IF(N189="zákl. přenesená",J189,0)</f>
        <v>0</v>
      </c>
      <c r="BH189" s="202">
        <f>IF(N189="sníž. přenesená",J189,0)</f>
        <v>0</v>
      </c>
      <c r="BI189" s="202">
        <f>IF(N189="nulová",J189,0)</f>
        <v>0</v>
      </c>
      <c r="BJ189" s="23" t="s">
        <v>80</v>
      </c>
      <c r="BK189" s="202">
        <f>ROUND(I189*H189,2)</f>
        <v>0</v>
      </c>
      <c r="BL189" s="23" t="s">
        <v>207</v>
      </c>
      <c r="BM189" s="23" t="s">
        <v>343</v>
      </c>
    </row>
    <row r="190" spans="2:65" s="13" customFormat="1">
      <c r="B190" s="226"/>
      <c r="C190" s="227"/>
      <c r="D190" s="205" t="s">
        <v>174</v>
      </c>
      <c r="E190" s="228" t="s">
        <v>21</v>
      </c>
      <c r="F190" s="229" t="s">
        <v>344</v>
      </c>
      <c r="G190" s="227"/>
      <c r="H190" s="228" t="s">
        <v>21</v>
      </c>
      <c r="I190" s="230"/>
      <c r="J190" s="227"/>
      <c r="K190" s="227"/>
      <c r="L190" s="231"/>
      <c r="M190" s="232"/>
      <c r="N190" s="233"/>
      <c r="O190" s="233"/>
      <c r="P190" s="233"/>
      <c r="Q190" s="233"/>
      <c r="R190" s="233"/>
      <c r="S190" s="233"/>
      <c r="T190" s="234"/>
      <c r="AT190" s="235" t="s">
        <v>174</v>
      </c>
      <c r="AU190" s="235" t="s">
        <v>82</v>
      </c>
      <c r="AV190" s="13" t="s">
        <v>80</v>
      </c>
      <c r="AW190" s="13" t="s">
        <v>35</v>
      </c>
      <c r="AX190" s="13" t="s">
        <v>72</v>
      </c>
      <c r="AY190" s="235" t="s">
        <v>166</v>
      </c>
    </row>
    <row r="191" spans="2:65" s="11" customFormat="1">
      <c r="B191" s="203"/>
      <c r="C191" s="204"/>
      <c r="D191" s="205" t="s">
        <v>174</v>
      </c>
      <c r="E191" s="206" t="s">
        <v>21</v>
      </c>
      <c r="F191" s="207" t="s">
        <v>80</v>
      </c>
      <c r="G191" s="204"/>
      <c r="H191" s="208">
        <v>1</v>
      </c>
      <c r="I191" s="209"/>
      <c r="J191" s="204"/>
      <c r="K191" s="204"/>
      <c r="L191" s="210"/>
      <c r="M191" s="211"/>
      <c r="N191" s="212"/>
      <c r="O191" s="212"/>
      <c r="P191" s="212"/>
      <c r="Q191" s="212"/>
      <c r="R191" s="212"/>
      <c r="S191" s="212"/>
      <c r="T191" s="213"/>
      <c r="AT191" s="214" t="s">
        <v>174</v>
      </c>
      <c r="AU191" s="214" t="s">
        <v>82</v>
      </c>
      <c r="AV191" s="11" t="s">
        <v>82</v>
      </c>
      <c r="AW191" s="11" t="s">
        <v>35</v>
      </c>
      <c r="AX191" s="11" t="s">
        <v>72</v>
      </c>
      <c r="AY191" s="214" t="s">
        <v>166</v>
      </c>
    </row>
    <row r="192" spans="2:65" s="12" customFormat="1">
      <c r="B192" s="215"/>
      <c r="C192" s="216"/>
      <c r="D192" s="205" t="s">
        <v>174</v>
      </c>
      <c r="E192" s="217" t="s">
        <v>21</v>
      </c>
      <c r="F192" s="218" t="s">
        <v>176</v>
      </c>
      <c r="G192" s="216"/>
      <c r="H192" s="219">
        <v>1</v>
      </c>
      <c r="I192" s="220"/>
      <c r="J192" s="216"/>
      <c r="K192" s="216"/>
      <c r="L192" s="221"/>
      <c r="M192" s="222"/>
      <c r="N192" s="223"/>
      <c r="O192" s="223"/>
      <c r="P192" s="223"/>
      <c r="Q192" s="223"/>
      <c r="R192" s="223"/>
      <c r="S192" s="223"/>
      <c r="T192" s="224"/>
      <c r="AT192" s="225" t="s">
        <v>174</v>
      </c>
      <c r="AU192" s="225" t="s">
        <v>82</v>
      </c>
      <c r="AV192" s="12" t="s">
        <v>173</v>
      </c>
      <c r="AW192" s="12" t="s">
        <v>35</v>
      </c>
      <c r="AX192" s="12" t="s">
        <v>80</v>
      </c>
      <c r="AY192" s="225" t="s">
        <v>166</v>
      </c>
    </row>
    <row r="193" spans="2:65" s="1" customFormat="1" ht="16.5" customHeight="1">
      <c r="B193" s="40"/>
      <c r="C193" s="191" t="s">
        <v>259</v>
      </c>
      <c r="D193" s="191" t="s">
        <v>169</v>
      </c>
      <c r="E193" s="192" t="s">
        <v>345</v>
      </c>
      <c r="F193" s="193" t="s">
        <v>346</v>
      </c>
      <c r="G193" s="194" t="s">
        <v>172</v>
      </c>
      <c r="H193" s="195">
        <v>1</v>
      </c>
      <c r="I193" s="196"/>
      <c r="J193" s="197">
        <f>ROUND(I193*H193,2)</f>
        <v>0</v>
      </c>
      <c r="K193" s="193" t="s">
        <v>21</v>
      </c>
      <c r="L193" s="60"/>
      <c r="M193" s="198" t="s">
        <v>21</v>
      </c>
      <c r="N193" s="199" t="s">
        <v>43</v>
      </c>
      <c r="O193" s="41"/>
      <c r="P193" s="200">
        <f>O193*H193</f>
        <v>0</v>
      </c>
      <c r="Q193" s="200">
        <v>0</v>
      </c>
      <c r="R193" s="200">
        <f>Q193*H193</f>
        <v>0</v>
      </c>
      <c r="S193" s="200">
        <v>0</v>
      </c>
      <c r="T193" s="201">
        <f>S193*H193</f>
        <v>0</v>
      </c>
      <c r="AR193" s="23" t="s">
        <v>207</v>
      </c>
      <c r="AT193" s="23" t="s">
        <v>169</v>
      </c>
      <c r="AU193" s="23" t="s">
        <v>82</v>
      </c>
      <c r="AY193" s="23" t="s">
        <v>166</v>
      </c>
      <c r="BE193" s="202">
        <f>IF(N193="základní",J193,0)</f>
        <v>0</v>
      </c>
      <c r="BF193" s="202">
        <f>IF(N193="snížená",J193,0)</f>
        <v>0</v>
      </c>
      <c r="BG193" s="202">
        <f>IF(N193="zákl. přenesená",J193,0)</f>
        <v>0</v>
      </c>
      <c r="BH193" s="202">
        <f>IF(N193="sníž. přenesená",J193,0)</f>
        <v>0</v>
      </c>
      <c r="BI193" s="202">
        <f>IF(N193="nulová",J193,0)</f>
        <v>0</v>
      </c>
      <c r="BJ193" s="23" t="s">
        <v>80</v>
      </c>
      <c r="BK193" s="202">
        <f>ROUND(I193*H193,2)</f>
        <v>0</v>
      </c>
      <c r="BL193" s="23" t="s">
        <v>207</v>
      </c>
      <c r="BM193" s="23" t="s">
        <v>347</v>
      </c>
    </row>
    <row r="194" spans="2:65" s="13" customFormat="1">
      <c r="B194" s="226"/>
      <c r="C194" s="227"/>
      <c r="D194" s="205" t="s">
        <v>174</v>
      </c>
      <c r="E194" s="228" t="s">
        <v>21</v>
      </c>
      <c r="F194" s="229" t="s">
        <v>348</v>
      </c>
      <c r="G194" s="227"/>
      <c r="H194" s="228" t="s">
        <v>21</v>
      </c>
      <c r="I194" s="230"/>
      <c r="J194" s="227"/>
      <c r="K194" s="227"/>
      <c r="L194" s="231"/>
      <c r="M194" s="232"/>
      <c r="N194" s="233"/>
      <c r="O194" s="233"/>
      <c r="P194" s="233"/>
      <c r="Q194" s="233"/>
      <c r="R194" s="233"/>
      <c r="S194" s="233"/>
      <c r="T194" s="234"/>
      <c r="AT194" s="235" t="s">
        <v>174</v>
      </c>
      <c r="AU194" s="235" t="s">
        <v>82</v>
      </c>
      <c r="AV194" s="13" t="s">
        <v>80</v>
      </c>
      <c r="AW194" s="13" t="s">
        <v>35</v>
      </c>
      <c r="AX194" s="13" t="s">
        <v>72</v>
      </c>
      <c r="AY194" s="235" t="s">
        <v>166</v>
      </c>
    </row>
    <row r="195" spans="2:65" s="11" customFormat="1">
      <c r="B195" s="203"/>
      <c r="C195" s="204"/>
      <c r="D195" s="205" t="s">
        <v>174</v>
      </c>
      <c r="E195" s="206" t="s">
        <v>21</v>
      </c>
      <c r="F195" s="207" t="s">
        <v>80</v>
      </c>
      <c r="G195" s="204"/>
      <c r="H195" s="208">
        <v>1</v>
      </c>
      <c r="I195" s="209"/>
      <c r="J195" s="204"/>
      <c r="K195" s="204"/>
      <c r="L195" s="210"/>
      <c r="M195" s="211"/>
      <c r="N195" s="212"/>
      <c r="O195" s="212"/>
      <c r="P195" s="212"/>
      <c r="Q195" s="212"/>
      <c r="R195" s="212"/>
      <c r="S195" s="212"/>
      <c r="T195" s="213"/>
      <c r="AT195" s="214" t="s">
        <v>174</v>
      </c>
      <c r="AU195" s="214" t="s">
        <v>82</v>
      </c>
      <c r="AV195" s="11" t="s">
        <v>82</v>
      </c>
      <c r="AW195" s="11" t="s">
        <v>35</v>
      </c>
      <c r="AX195" s="11" t="s">
        <v>72</v>
      </c>
      <c r="AY195" s="214" t="s">
        <v>166</v>
      </c>
    </row>
    <row r="196" spans="2:65" s="12" customFormat="1">
      <c r="B196" s="215"/>
      <c r="C196" s="216"/>
      <c r="D196" s="205" t="s">
        <v>174</v>
      </c>
      <c r="E196" s="217" t="s">
        <v>21</v>
      </c>
      <c r="F196" s="218" t="s">
        <v>176</v>
      </c>
      <c r="G196" s="216"/>
      <c r="H196" s="219">
        <v>1</v>
      </c>
      <c r="I196" s="220"/>
      <c r="J196" s="216"/>
      <c r="K196" s="216"/>
      <c r="L196" s="221"/>
      <c r="M196" s="222"/>
      <c r="N196" s="223"/>
      <c r="O196" s="223"/>
      <c r="P196" s="223"/>
      <c r="Q196" s="223"/>
      <c r="R196" s="223"/>
      <c r="S196" s="223"/>
      <c r="T196" s="224"/>
      <c r="AT196" s="225" t="s">
        <v>174</v>
      </c>
      <c r="AU196" s="225" t="s">
        <v>82</v>
      </c>
      <c r="AV196" s="12" t="s">
        <v>173</v>
      </c>
      <c r="AW196" s="12" t="s">
        <v>35</v>
      </c>
      <c r="AX196" s="12" t="s">
        <v>80</v>
      </c>
      <c r="AY196" s="225" t="s">
        <v>166</v>
      </c>
    </row>
    <row r="197" spans="2:65" s="1" customFormat="1" ht="16.5" customHeight="1">
      <c r="B197" s="40"/>
      <c r="C197" s="191" t="s">
        <v>349</v>
      </c>
      <c r="D197" s="191" t="s">
        <v>169</v>
      </c>
      <c r="E197" s="192" t="s">
        <v>350</v>
      </c>
      <c r="F197" s="193" t="s">
        <v>351</v>
      </c>
      <c r="G197" s="194" t="s">
        <v>172</v>
      </c>
      <c r="H197" s="195">
        <v>2</v>
      </c>
      <c r="I197" s="196"/>
      <c r="J197" s="197">
        <f>ROUND(I197*H197,2)</f>
        <v>0</v>
      </c>
      <c r="K197" s="193" t="s">
        <v>21</v>
      </c>
      <c r="L197" s="60"/>
      <c r="M197" s="198" t="s">
        <v>21</v>
      </c>
      <c r="N197" s="199" t="s">
        <v>43</v>
      </c>
      <c r="O197" s="41"/>
      <c r="P197" s="200">
        <f>O197*H197</f>
        <v>0</v>
      </c>
      <c r="Q197" s="200">
        <v>0</v>
      </c>
      <c r="R197" s="200">
        <f>Q197*H197</f>
        <v>0</v>
      </c>
      <c r="S197" s="200">
        <v>0</v>
      </c>
      <c r="T197" s="201">
        <f>S197*H197</f>
        <v>0</v>
      </c>
      <c r="AR197" s="23" t="s">
        <v>207</v>
      </c>
      <c r="AT197" s="23" t="s">
        <v>169</v>
      </c>
      <c r="AU197" s="23" t="s">
        <v>82</v>
      </c>
      <c r="AY197" s="23" t="s">
        <v>166</v>
      </c>
      <c r="BE197" s="202">
        <f>IF(N197="základní",J197,0)</f>
        <v>0</v>
      </c>
      <c r="BF197" s="202">
        <f>IF(N197="snížená",J197,0)</f>
        <v>0</v>
      </c>
      <c r="BG197" s="202">
        <f>IF(N197="zákl. přenesená",J197,0)</f>
        <v>0</v>
      </c>
      <c r="BH197" s="202">
        <f>IF(N197="sníž. přenesená",J197,0)</f>
        <v>0</v>
      </c>
      <c r="BI197" s="202">
        <f>IF(N197="nulová",J197,0)</f>
        <v>0</v>
      </c>
      <c r="BJ197" s="23" t="s">
        <v>80</v>
      </c>
      <c r="BK197" s="202">
        <f>ROUND(I197*H197,2)</f>
        <v>0</v>
      </c>
      <c r="BL197" s="23" t="s">
        <v>207</v>
      </c>
      <c r="BM197" s="23" t="s">
        <v>352</v>
      </c>
    </row>
    <row r="198" spans="2:65" s="13" customFormat="1">
      <c r="B198" s="226"/>
      <c r="C198" s="227"/>
      <c r="D198" s="205" t="s">
        <v>174</v>
      </c>
      <c r="E198" s="228" t="s">
        <v>21</v>
      </c>
      <c r="F198" s="229" t="s">
        <v>353</v>
      </c>
      <c r="G198" s="227"/>
      <c r="H198" s="228" t="s">
        <v>21</v>
      </c>
      <c r="I198" s="230"/>
      <c r="J198" s="227"/>
      <c r="K198" s="227"/>
      <c r="L198" s="231"/>
      <c r="M198" s="232"/>
      <c r="N198" s="233"/>
      <c r="O198" s="233"/>
      <c r="P198" s="233"/>
      <c r="Q198" s="233"/>
      <c r="R198" s="233"/>
      <c r="S198" s="233"/>
      <c r="T198" s="234"/>
      <c r="AT198" s="235" t="s">
        <v>174</v>
      </c>
      <c r="AU198" s="235" t="s">
        <v>82</v>
      </c>
      <c r="AV198" s="13" t="s">
        <v>80</v>
      </c>
      <c r="AW198" s="13" t="s">
        <v>35</v>
      </c>
      <c r="AX198" s="13" t="s">
        <v>72</v>
      </c>
      <c r="AY198" s="235" t="s">
        <v>166</v>
      </c>
    </row>
    <row r="199" spans="2:65" s="11" customFormat="1">
      <c r="B199" s="203"/>
      <c r="C199" s="204"/>
      <c r="D199" s="205" t="s">
        <v>174</v>
      </c>
      <c r="E199" s="206" t="s">
        <v>21</v>
      </c>
      <c r="F199" s="207" t="s">
        <v>82</v>
      </c>
      <c r="G199" s="204"/>
      <c r="H199" s="208">
        <v>2</v>
      </c>
      <c r="I199" s="209"/>
      <c r="J199" s="204"/>
      <c r="K199" s="204"/>
      <c r="L199" s="210"/>
      <c r="M199" s="211"/>
      <c r="N199" s="212"/>
      <c r="O199" s="212"/>
      <c r="P199" s="212"/>
      <c r="Q199" s="212"/>
      <c r="R199" s="212"/>
      <c r="S199" s="212"/>
      <c r="T199" s="213"/>
      <c r="AT199" s="214" t="s">
        <v>174</v>
      </c>
      <c r="AU199" s="214" t="s">
        <v>82</v>
      </c>
      <c r="AV199" s="11" t="s">
        <v>82</v>
      </c>
      <c r="AW199" s="11" t="s">
        <v>35</v>
      </c>
      <c r="AX199" s="11" t="s">
        <v>72</v>
      </c>
      <c r="AY199" s="214" t="s">
        <v>166</v>
      </c>
    </row>
    <row r="200" spans="2:65" s="12" customFormat="1">
      <c r="B200" s="215"/>
      <c r="C200" s="216"/>
      <c r="D200" s="205" t="s">
        <v>174</v>
      </c>
      <c r="E200" s="217" t="s">
        <v>21</v>
      </c>
      <c r="F200" s="218" t="s">
        <v>176</v>
      </c>
      <c r="G200" s="216"/>
      <c r="H200" s="219">
        <v>2</v>
      </c>
      <c r="I200" s="220"/>
      <c r="J200" s="216"/>
      <c r="K200" s="216"/>
      <c r="L200" s="221"/>
      <c r="M200" s="222"/>
      <c r="N200" s="223"/>
      <c r="O200" s="223"/>
      <c r="P200" s="223"/>
      <c r="Q200" s="223"/>
      <c r="R200" s="223"/>
      <c r="S200" s="223"/>
      <c r="T200" s="224"/>
      <c r="AT200" s="225" t="s">
        <v>174</v>
      </c>
      <c r="AU200" s="225" t="s">
        <v>82</v>
      </c>
      <c r="AV200" s="12" t="s">
        <v>173</v>
      </c>
      <c r="AW200" s="12" t="s">
        <v>35</v>
      </c>
      <c r="AX200" s="12" t="s">
        <v>80</v>
      </c>
      <c r="AY200" s="225" t="s">
        <v>166</v>
      </c>
    </row>
    <row r="201" spans="2:65" s="1" customFormat="1" ht="25.5" customHeight="1">
      <c r="B201" s="40"/>
      <c r="C201" s="191" t="s">
        <v>263</v>
      </c>
      <c r="D201" s="191" t="s">
        <v>169</v>
      </c>
      <c r="E201" s="192" t="s">
        <v>354</v>
      </c>
      <c r="F201" s="193" t="s">
        <v>355</v>
      </c>
      <c r="G201" s="194" t="s">
        <v>172</v>
      </c>
      <c r="H201" s="195">
        <v>1</v>
      </c>
      <c r="I201" s="196"/>
      <c r="J201" s="197">
        <f>ROUND(I201*H201,2)</f>
        <v>0</v>
      </c>
      <c r="K201" s="193" t="s">
        <v>21</v>
      </c>
      <c r="L201" s="60"/>
      <c r="M201" s="198" t="s">
        <v>21</v>
      </c>
      <c r="N201" s="199" t="s">
        <v>43</v>
      </c>
      <c r="O201" s="41"/>
      <c r="P201" s="200">
        <f>O201*H201</f>
        <v>0</v>
      </c>
      <c r="Q201" s="200">
        <v>0</v>
      </c>
      <c r="R201" s="200">
        <f>Q201*H201</f>
        <v>0</v>
      </c>
      <c r="S201" s="200">
        <v>0</v>
      </c>
      <c r="T201" s="201">
        <f>S201*H201</f>
        <v>0</v>
      </c>
      <c r="AR201" s="23" t="s">
        <v>207</v>
      </c>
      <c r="AT201" s="23" t="s">
        <v>169</v>
      </c>
      <c r="AU201" s="23" t="s">
        <v>82</v>
      </c>
      <c r="AY201" s="23" t="s">
        <v>166</v>
      </c>
      <c r="BE201" s="202">
        <f>IF(N201="základní",J201,0)</f>
        <v>0</v>
      </c>
      <c r="BF201" s="202">
        <f>IF(N201="snížená",J201,0)</f>
        <v>0</v>
      </c>
      <c r="BG201" s="202">
        <f>IF(N201="zákl. přenesená",J201,0)</f>
        <v>0</v>
      </c>
      <c r="BH201" s="202">
        <f>IF(N201="sníž. přenesená",J201,0)</f>
        <v>0</v>
      </c>
      <c r="BI201" s="202">
        <f>IF(N201="nulová",J201,0)</f>
        <v>0</v>
      </c>
      <c r="BJ201" s="23" t="s">
        <v>80</v>
      </c>
      <c r="BK201" s="202">
        <f>ROUND(I201*H201,2)</f>
        <v>0</v>
      </c>
      <c r="BL201" s="23" t="s">
        <v>207</v>
      </c>
      <c r="BM201" s="23" t="s">
        <v>356</v>
      </c>
    </row>
    <row r="202" spans="2:65" s="13" customFormat="1">
      <c r="B202" s="226"/>
      <c r="C202" s="227"/>
      <c r="D202" s="205" t="s">
        <v>174</v>
      </c>
      <c r="E202" s="228" t="s">
        <v>21</v>
      </c>
      <c r="F202" s="229" t="s">
        <v>357</v>
      </c>
      <c r="G202" s="227"/>
      <c r="H202" s="228" t="s">
        <v>21</v>
      </c>
      <c r="I202" s="230"/>
      <c r="J202" s="227"/>
      <c r="K202" s="227"/>
      <c r="L202" s="231"/>
      <c r="M202" s="232"/>
      <c r="N202" s="233"/>
      <c r="O202" s="233"/>
      <c r="P202" s="233"/>
      <c r="Q202" s="233"/>
      <c r="R202" s="233"/>
      <c r="S202" s="233"/>
      <c r="T202" s="234"/>
      <c r="AT202" s="235" t="s">
        <v>174</v>
      </c>
      <c r="AU202" s="235" t="s">
        <v>82</v>
      </c>
      <c r="AV202" s="13" t="s">
        <v>80</v>
      </c>
      <c r="AW202" s="13" t="s">
        <v>35</v>
      </c>
      <c r="AX202" s="13" t="s">
        <v>72</v>
      </c>
      <c r="AY202" s="235" t="s">
        <v>166</v>
      </c>
    </row>
    <row r="203" spans="2:65" s="11" customFormat="1">
      <c r="B203" s="203"/>
      <c r="C203" s="204"/>
      <c r="D203" s="205" t="s">
        <v>174</v>
      </c>
      <c r="E203" s="206" t="s">
        <v>21</v>
      </c>
      <c r="F203" s="207" t="s">
        <v>80</v>
      </c>
      <c r="G203" s="204"/>
      <c r="H203" s="208">
        <v>1</v>
      </c>
      <c r="I203" s="209"/>
      <c r="J203" s="204"/>
      <c r="K203" s="204"/>
      <c r="L203" s="210"/>
      <c r="M203" s="211"/>
      <c r="N203" s="212"/>
      <c r="O203" s="212"/>
      <c r="P203" s="212"/>
      <c r="Q203" s="212"/>
      <c r="R203" s="212"/>
      <c r="S203" s="212"/>
      <c r="T203" s="213"/>
      <c r="AT203" s="214" t="s">
        <v>174</v>
      </c>
      <c r="AU203" s="214" t="s">
        <v>82</v>
      </c>
      <c r="AV203" s="11" t="s">
        <v>82</v>
      </c>
      <c r="AW203" s="11" t="s">
        <v>35</v>
      </c>
      <c r="AX203" s="11" t="s">
        <v>72</v>
      </c>
      <c r="AY203" s="214" t="s">
        <v>166</v>
      </c>
    </row>
    <row r="204" spans="2:65" s="12" customFormat="1">
      <c r="B204" s="215"/>
      <c r="C204" s="216"/>
      <c r="D204" s="205" t="s">
        <v>174</v>
      </c>
      <c r="E204" s="217" t="s">
        <v>21</v>
      </c>
      <c r="F204" s="218" t="s">
        <v>176</v>
      </c>
      <c r="G204" s="216"/>
      <c r="H204" s="219">
        <v>1</v>
      </c>
      <c r="I204" s="220"/>
      <c r="J204" s="216"/>
      <c r="K204" s="216"/>
      <c r="L204" s="221"/>
      <c r="M204" s="222"/>
      <c r="N204" s="223"/>
      <c r="O204" s="223"/>
      <c r="P204" s="223"/>
      <c r="Q204" s="223"/>
      <c r="R204" s="223"/>
      <c r="S204" s="223"/>
      <c r="T204" s="224"/>
      <c r="AT204" s="225" t="s">
        <v>174</v>
      </c>
      <c r="AU204" s="225" t="s">
        <v>82</v>
      </c>
      <c r="AV204" s="12" t="s">
        <v>173</v>
      </c>
      <c r="AW204" s="12" t="s">
        <v>35</v>
      </c>
      <c r="AX204" s="12" t="s">
        <v>80</v>
      </c>
      <c r="AY204" s="225" t="s">
        <v>166</v>
      </c>
    </row>
    <row r="205" spans="2:65" s="1" customFormat="1" ht="16.5" customHeight="1">
      <c r="B205" s="40"/>
      <c r="C205" s="191" t="s">
        <v>358</v>
      </c>
      <c r="D205" s="191" t="s">
        <v>169</v>
      </c>
      <c r="E205" s="192" t="s">
        <v>359</v>
      </c>
      <c r="F205" s="193" t="s">
        <v>360</v>
      </c>
      <c r="G205" s="194" t="s">
        <v>361</v>
      </c>
      <c r="H205" s="248"/>
      <c r="I205" s="196"/>
      <c r="J205" s="197">
        <f>ROUND(I205*H205,2)</f>
        <v>0</v>
      </c>
      <c r="K205" s="193" t="s">
        <v>21</v>
      </c>
      <c r="L205" s="60"/>
      <c r="M205" s="198" t="s">
        <v>21</v>
      </c>
      <c r="N205" s="199" t="s">
        <v>43</v>
      </c>
      <c r="O205" s="41"/>
      <c r="P205" s="200">
        <f>O205*H205</f>
        <v>0</v>
      </c>
      <c r="Q205" s="200">
        <v>0</v>
      </c>
      <c r="R205" s="200">
        <f>Q205*H205</f>
        <v>0</v>
      </c>
      <c r="S205" s="200">
        <v>0</v>
      </c>
      <c r="T205" s="201">
        <f>S205*H205</f>
        <v>0</v>
      </c>
      <c r="AR205" s="23" t="s">
        <v>207</v>
      </c>
      <c r="AT205" s="23" t="s">
        <v>169</v>
      </c>
      <c r="AU205" s="23" t="s">
        <v>82</v>
      </c>
      <c r="AY205" s="23" t="s">
        <v>166</v>
      </c>
      <c r="BE205" s="202">
        <f>IF(N205="základní",J205,0)</f>
        <v>0</v>
      </c>
      <c r="BF205" s="202">
        <f>IF(N205="snížená",J205,0)</f>
        <v>0</v>
      </c>
      <c r="BG205" s="202">
        <f>IF(N205="zákl. přenesená",J205,0)</f>
        <v>0</v>
      </c>
      <c r="BH205" s="202">
        <f>IF(N205="sníž. přenesená",J205,0)</f>
        <v>0</v>
      </c>
      <c r="BI205" s="202">
        <f>IF(N205="nulová",J205,0)</f>
        <v>0</v>
      </c>
      <c r="BJ205" s="23" t="s">
        <v>80</v>
      </c>
      <c r="BK205" s="202">
        <f>ROUND(I205*H205,2)</f>
        <v>0</v>
      </c>
      <c r="BL205" s="23" t="s">
        <v>207</v>
      </c>
      <c r="BM205" s="23" t="s">
        <v>362</v>
      </c>
    </row>
    <row r="206" spans="2:65" s="10" customFormat="1" ht="29.85" customHeight="1">
      <c r="B206" s="175"/>
      <c r="C206" s="176"/>
      <c r="D206" s="177" t="s">
        <v>71</v>
      </c>
      <c r="E206" s="189" t="s">
        <v>363</v>
      </c>
      <c r="F206" s="189" t="s">
        <v>364</v>
      </c>
      <c r="G206" s="176"/>
      <c r="H206" s="176"/>
      <c r="I206" s="179"/>
      <c r="J206" s="190">
        <f>BK206</f>
        <v>0</v>
      </c>
      <c r="K206" s="176"/>
      <c r="L206" s="181"/>
      <c r="M206" s="182"/>
      <c r="N206" s="183"/>
      <c r="O206" s="183"/>
      <c r="P206" s="184">
        <f>SUM(P207:P213)</f>
        <v>0</v>
      </c>
      <c r="Q206" s="183"/>
      <c r="R206" s="184">
        <f>SUM(R207:R213)</f>
        <v>0</v>
      </c>
      <c r="S206" s="183"/>
      <c r="T206" s="185">
        <f>SUM(T207:T213)</f>
        <v>0</v>
      </c>
      <c r="AR206" s="186" t="s">
        <v>82</v>
      </c>
      <c r="AT206" s="187" t="s">
        <v>71</v>
      </c>
      <c r="AU206" s="187" t="s">
        <v>80</v>
      </c>
      <c r="AY206" s="186" t="s">
        <v>166</v>
      </c>
      <c r="BK206" s="188">
        <f>SUM(BK207:BK213)</f>
        <v>0</v>
      </c>
    </row>
    <row r="207" spans="2:65" s="1" customFormat="1" ht="16.5" customHeight="1">
      <c r="B207" s="40"/>
      <c r="C207" s="191" t="s">
        <v>267</v>
      </c>
      <c r="D207" s="191" t="s">
        <v>169</v>
      </c>
      <c r="E207" s="192" t="s">
        <v>365</v>
      </c>
      <c r="F207" s="193" t="s">
        <v>366</v>
      </c>
      <c r="G207" s="194" t="s">
        <v>181</v>
      </c>
      <c r="H207" s="195">
        <v>20.192</v>
      </c>
      <c r="I207" s="196"/>
      <c r="J207" s="197">
        <f>ROUND(I207*H207,2)</f>
        <v>0</v>
      </c>
      <c r="K207" s="193" t="s">
        <v>21</v>
      </c>
      <c r="L207" s="60"/>
      <c r="M207" s="198" t="s">
        <v>21</v>
      </c>
      <c r="N207" s="199" t="s">
        <v>43</v>
      </c>
      <c r="O207" s="41"/>
      <c r="P207" s="200">
        <f>O207*H207</f>
        <v>0</v>
      </c>
      <c r="Q207" s="200">
        <v>0</v>
      </c>
      <c r="R207" s="200">
        <f>Q207*H207</f>
        <v>0</v>
      </c>
      <c r="S207" s="200">
        <v>0</v>
      </c>
      <c r="T207" s="201">
        <f>S207*H207</f>
        <v>0</v>
      </c>
      <c r="AR207" s="23" t="s">
        <v>207</v>
      </c>
      <c r="AT207" s="23" t="s">
        <v>169</v>
      </c>
      <c r="AU207" s="23" t="s">
        <v>82</v>
      </c>
      <c r="AY207" s="23" t="s">
        <v>166</v>
      </c>
      <c r="BE207" s="202">
        <f>IF(N207="základní",J207,0)</f>
        <v>0</v>
      </c>
      <c r="BF207" s="202">
        <f>IF(N207="snížená",J207,0)</f>
        <v>0</v>
      </c>
      <c r="BG207" s="202">
        <f>IF(N207="zákl. přenesená",J207,0)</f>
        <v>0</v>
      </c>
      <c r="BH207" s="202">
        <f>IF(N207="sníž. přenesená",J207,0)</f>
        <v>0</v>
      </c>
      <c r="BI207" s="202">
        <f>IF(N207="nulová",J207,0)</f>
        <v>0</v>
      </c>
      <c r="BJ207" s="23" t="s">
        <v>80</v>
      </c>
      <c r="BK207" s="202">
        <f>ROUND(I207*H207,2)</f>
        <v>0</v>
      </c>
      <c r="BL207" s="23" t="s">
        <v>207</v>
      </c>
      <c r="BM207" s="23" t="s">
        <v>367</v>
      </c>
    </row>
    <row r="208" spans="2:65" s="11" customFormat="1">
      <c r="B208" s="203"/>
      <c r="C208" s="204"/>
      <c r="D208" s="205" t="s">
        <v>174</v>
      </c>
      <c r="E208" s="206" t="s">
        <v>21</v>
      </c>
      <c r="F208" s="207" t="s">
        <v>368</v>
      </c>
      <c r="G208" s="204"/>
      <c r="H208" s="208">
        <v>20.192</v>
      </c>
      <c r="I208" s="209"/>
      <c r="J208" s="204"/>
      <c r="K208" s="204"/>
      <c r="L208" s="210"/>
      <c r="M208" s="211"/>
      <c r="N208" s="212"/>
      <c r="O208" s="212"/>
      <c r="P208" s="212"/>
      <c r="Q208" s="212"/>
      <c r="R208" s="212"/>
      <c r="S208" s="212"/>
      <c r="T208" s="213"/>
      <c r="AT208" s="214" t="s">
        <v>174</v>
      </c>
      <c r="AU208" s="214" t="s">
        <v>82</v>
      </c>
      <c r="AV208" s="11" t="s">
        <v>82</v>
      </c>
      <c r="AW208" s="11" t="s">
        <v>35</v>
      </c>
      <c r="AX208" s="11" t="s">
        <v>72</v>
      </c>
      <c r="AY208" s="214" t="s">
        <v>166</v>
      </c>
    </row>
    <row r="209" spans="2:65" s="12" customFormat="1">
      <c r="B209" s="215"/>
      <c r="C209" s="216"/>
      <c r="D209" s="205" t="s">
        <v>174</v>
      </c>
      <c r="E209" s="217" t="s">
        <v>21</v>
      </c>
      <c r="F209" s="218" t="s">
        <v>176</v>
      </c>
      <c r="G209" s="216"/>
      <c r="H209" s="219">
        <v>20.192</v>
      </c>
      <c r="I209" s="220"/>
      <c r="J209" s="216"/>
      <c r="K209" s="216"/>
      <c r="L209" s="221"/>
      <c r="M209" s="222"/>
      <c r="N209" s="223"/>
      <c r="O209" s="223"/>
      <c r="P209" s="223"/>
      <c r="Q209" s="223"/>
      <c r="R209" s="223"/>
      <c r="S209" s="223"/>
      <c r="T209" s="224"/>
      <c r="AT209" s="225" t="s">
        <v>174</v>
      </c>
      <c r="AU209" s="225" t="s">
        <v>82</v>
      </c>
      <c r="AV209" s="12" t="s">
        <v>173</v>
      </c>
      <c r="AW209" s="12" t="s">
        <v>35</v>
      </c>
      <c r="AX209" s="12" t="s">
        <v>80</v>
      </c>
      <c r="AY209" s="225" t="s">
        <v>166</v>
      </c>
    </row>
    <row r="210" spans="2:65" s="1" customFormat="1" ht="16.5" customHeight="1">
      <c r="B210" s="40"/>
      <c r="C210" s="191" t="s">
        <v>369</v>
      </c>
      <c r="D210" s="191" t="s">
        <v>169</v>
      </c>
      <c r="E210" s="192" t="s">
        <v>370</v>
      </c>
      <c r="F210" s="193" t="s">
        <v>371</v>
      </c>
      <c r="G210" s="194" t="s">
        <v>181</v>
      </c>
      <c r="H210" s="195">
        <v>20.192</v>
      </c>
      <c r="I210" s="196"/>
      <c r="J210" s="197">
        <f>ROUND(I210*H210,2)</f>
        <v>0</v>
      </c>
      <c r="K210" s="193" t="s">
        <v>21</v>
      </c>
      <c r="L210" s="60"/>
      <c r="M210" s="198" t="s">
        <v>21</v>
      </c>
      <c r="N210" s="199" t="s">
        <v>43</v>
      </c>
      <c r="O210" s="41"/>
      <c r="P210" s="200">
        <f>O210*H210</f>
        <v>0</v>
      </c>
      <c r="Q210" s="200">
        <v>0</v>
      </c>
      <c r="R210" s="200">
        <f>Q210*H210</f>
        <v>0</v>
      </c>
      <c r="S210" s="200">
        <v>0</v>
      </c>
      <c r="T210" s="201">
        <f>S210*H210</f>
        <v>0</v>
      </c>
      <c r="AR210" s="23" t="s">
        <v>207</v>
      </c>
      <c r="AT210" s="23" t="s">
        <v>169</v>
      </c>
      <c r="AU210" s="23" t="s">
        <v>82</v>
      </c>
      <c r="AY210" s="23" t="s">
        <v>166</v>
      </c>
      <c r="BE210" s="202">
        <f>IF(N210="základní",J210,0)</f>
        <v>0</v>
      </c>
      <c r="BF210" s="202">
        <f>IF(N210="snížená",J210,0)</f>
        <v>0</v>
      </c>
      <c r="BG210" s="202">
        <f>IF(N210="zákl. přenesená",J210,0)</f>
        <v>0</v>
      </c>
      <c r="BH210" s="202">
        <f>IF(N210="sníž. přenesená",J210,0)</f>
        <v>0</v>
      </c>
      <c r="BI210" s="202">
        <f>IF(N210="nulová",J210,0)</f>
        <v>0</v>
      </c>
      <c r="BJ210" s="23" t="s">
        <v>80</v>
      </c>
      <c r="BK210" s="202">
        <f>ROUND(I210*H210,2)</f>
        <v>0</v>
      </c>
      <c r="BL210" s="23" t="s">
        <v>207</v>
      </c>
      <c r="BM210" s="23" t="s">
        <v>372</v>
      </c>
    </row>
    <row r="211" spans="2:65" s="11" customFormat="1">
      <c r="B211" s="203"/>
      <c r="C211" s="204"/>
      <c r="D211" s="205" t="s">
        <v>174</v>
      </c>
      <c r="E211" s="206" t="s">
        <v>21</v>
      </c>
      <c r="F211" s="207" t="s">
        <v>368</v>
      </c>
      <c r="G211" s="204"/>
      <c r="H211" s="208">
        <v>20.192</v>
      </c>
      <c r="I211" s="209"/>
      <c r="J211" s="204"/>
      <c r="K211" s="204"/>
      <c r="L211" s="210"/>
      <c r="M211" s="211"/>
      <c r="N211" s="212"/>
      <c r="O211" s="212"/>
      <c r="P211" s="212"/>
      <c r="Q211" s="212"/>
      <c r="R211" s="212"/>
      <c r="S211" s="212"/>
      <c r="T211" s="213"/>
      <c r="AT211" s="214" t="s">
        <v>174</v>
      </c>
      <c r="AU211" s="214" t="s">
        <v>82</v>
      </c>
      <c r="AV211" s="11" t="s">
        <v>82</v>
      </c>
      <c r="AW211" s="11" t="s">
        <v>35</v>
      </c>
      <c r="AX211" s="11" t="s">
        <v>72</v>
      </c>
      <c r="AY211" s="214" t="s">
        <v>166</v>
      </c>
    </row>
    <row r="212" spans="2:65" s="12" customFormat="1">
      <c r="B212" s="215"/>
      <c r="C212" s="216"/>
      <c r="D212" s="205" t="s">
        <v>174</v>
      </c>
      <c r="E212" s="217" t="s">
        <v>21</v>
      </c>
      <c r="F212" s="218" t="s">
        <v>176</v>
      </c>
      <c r="G212" s="216"/>
      <c r="H212" s="219">
        <v>20.192</v>
      </c>
      <c r="I212" s="220"/>
      <c r="J212" s="216"/>
      <c r="K212" s="216"/>
      <c r="L212" s="221"/>
      <c r="M212" s="222"/>
      <c r="N212" s="223"/>
      <c r="O212" s="223"/>
      <c r="P212" s="223"/>
      <c r="Q212" s="223"/>
      <c r="R212" s="223"/>
      <c r="S212" s="223"/>
      <c r="T212" s="224"/>
      <c r="AT212" s="225" t="s">
        <v>174</v>
      </c>
      <c r="AU212" s="225" t="s">
        <v>82</v>
      </c>
      <c r="AV212" s="12" t="s">
        <v>173</v>
      </c>
      <c r="AW212" s="12" t="s">
        <v>35</v>
      </c>
      <c r="AX212" s="12" t="s">
        <v>80</v>
      </c>
      <c r="AY212" s="225" t="s">
        <v>166</v>
      </c>
    </row>
    <row r="213" spans="2:65" s="1" customFormat="1" ht="16.5" customHeight="1">
      <c r="B213" s="40"/>
      <c r="C213" s="191" t="s">
        <v>273</v>
      </c>
      <c r="D213" s="191" t="s">
        <v>169</v>
      </c>
      <c r="E213" s="192" t="s">
        <v>373</v>
      </c>
      <c r="F213" s="193" t="s">
        <v>374</v>
      </c>
      <c r="G213" s="194" t="s">
        <v>361</v>
      </c>
      <c r="H213" s="248"/>
      <c r="I213" s="196"/>
      <c r="J213" s="197">
        <f>ROUND(I213*H213,2)</f>
        <v>0</v>
      </c>
      <c r="K213" s="193" t="s">
        <v>21</v>
      </c>
      <c r="L213" s="60"/>
      <c r="M213" s="198" t="s">
        <v>21</v>
      </c>
      <c r="N213" s="199" t="s">
        <v>43</v>
      </c>
      <c r="O213" s="41"/>
      <c r="P213" s="200">
        <f>O213*H213</f>
        <v>0</v>
      </c>
      <c r="Q213" s="200">
        <v>0</v>
      </c>
      <c r="R213" s="200">
        <f>Q213*H213</f>
        <v>0</v>
      </c>
      <c r="S213" s="200">
        <v>0</v>
      </c>
      <c r="T213" s="201">
        <f>S213*H213</f>
        <v>0</v>
      </c>
      <c r="AR213" s="23" t="s">
        <v>207</v>
      </c>
      <c r="AT213" s="23" t="s">
        <v>169</v>
      </c>
      <c r="AU213" s="23" t="s">
        <v>82</v>
      </c>
      <c r="AY213" s="23" t="s">
        <v>166</v>
      </c>
      <c r="BE213" s="202">
        <f>IF(N213="základní",J213,0)</f>
        <v>0</v>
      </c>
      <c r="BF213" s="202">
        <f>IF(N213="snížená",J213,0)</f>
        <v>0</v>
      </c>
      <c r="BG213" s="202">
        <f>IF(N213="zákl. přenesená",J213,0)</f>
        <v>0</v>
      </c>
      <c r="BH213" s="202">
        <f>IF(N213="sníž. přenesená",J213,0)</f>
        <v>0</v>
      </c>
      <c r="BI213" s="202">
        <f>IF(N213="nulová",J213,0)</f>
        <v>0</v>
      </c>
      <c r="BJ213" s="23" t="s">
        <v>80</v>
      </c>
      <c r="BK213" s="202">
        <f>ROUND(I213*H213,2)</f>
        <v>0</v>
      </c>
      <c r="BL213" s="23" t="s">
        <v>207</v>
      </c>
      <c r="BM213" s="23" t="s">
        <v>375</v>
      </c>
    </row>
    <row r="214" spans="2:65" s="10" customFormat="1" ht="29.85" customHeight="1">
      <c r="B214" s="175"/>
      <c r="C214" s="176"/>
      <c r="D214" s="177" t="s">
        <v>71</v>
      </c>
      <c r="E214" s="189" t="s">
        <v>376</v>
      </c>
      <c r="F214" s="189" t="s">
        <v>377</v>
      </c>
      <c r="G214" s="176"/>
      <c r="H214" s="176"/>
      <c r="I214" s="179"/>
      <c r="J214" s="190">
        <f>BK214</f>
        <v>0</v>
      </c>
      <c r="K214" s="176"/>
      <c r="L214" s="181"/>
      <c r="M214" s="182"/>
      <c r="N214" s="183"/>
      <c r="O214" s="183"/>
      <c r="P214" s="184">
        <f>SUM(P215:P226)</f>
        <v>0</v>
      </c>
      <c r="Q214" s="183"/>
      <c r="R214" s="184">
        <f>SUM(R215:R226)</f>
        <v>0</v>
      </c>
      <c r="S214" s="183"/>
      <c r="T214" s="185">
        <f>SUM(T215:T226)</f>
        <v>0</v>
      </c>
      <c r="AR214" s="186" t="s">
        <v>82</v>
      </c>
      <c r="AT214" s="187" t="s">
        <v>71</v>
      </c>
      <c r="AU214" s="187" t="s">
        <v>80</v>
      </c>
      <c r="AY214" s="186" t="s">
        <v>166</v>
      </c>
      <c r="BK214" s="188">
        <f>SUM(BK215:BK226)</f>
        <v>0</v>
      </c>
    </row>
    <row r="215" spans="2:65" s="1" customFormat="1" ht="16.5" customHeight="1">
      <c r="B215" s="40"/>
      <c r="C215" s="191" t="s">
        <v>378</v>
      </c>
      <c r="D215" s="191" t="s">
        <v>169</v>
      </c>
      <c r="E215" s="192" t="s">
        <v>379</v>
      </c>
      <c r="F215" s="193" t="s">
        <v>380</v>
      </c>
      <c r="G215" s="194" t="s">
        <v>181</v>
      </c>
      <c r="H215" s="195">
        <v>8.7789999999999999</v>
      </c>
      <c r="I215" s="196"/>
      <c r="J215" s="197">
        <f>ROUND(I215*H215,2)</f>
        <v>0</v>
      </c>
      <c r="K215" s="193" t="s">
        <v>21</v>
      </c>
      <c r="L215" s="60"/>
      <c r="M215" s="198" t="s">
        <v>21</v>
      </c>
      <c r="N215" s="199" t="s">
        <v>43</v>
      </c>
      <c r="O215" s="41"/>
      <c r="P215" s="200">
        <f>O215*H215</f>
        <v>0</v>
      </c>
      <c r="Q215" s="200">
        <v>0</v>
      </c>
      <c r="R215" s="200">
        <f>Q215*H215</f>
        <v>0</v>
      </c>
      <c r="S215" s="200">
        <v>0</v>
      </c>
      <c r="T215" s="201">
        <f>S215*H215</f>
        <v>0</v>
      </c>
      <c r="AR215" s="23" t="s">
        <v>207</v>
      </c>
      <c r="AT215" s="23" t="s">
        <v>169</v>
      </c>
      <c r="AU215" s="23" t="s">
        <v>82</v>
      </c>
      <c r="AY215" s="23" t="s">
        <v>166</v>
      </c>
      <c r="BE215" s="202">
        <f>IF(N215="základní",J215,0)</f>
        <v>0</v>
      </c>
      <c r="BF215" s="202">
        <f>IF(N215="snížená",J215,0)</f>
        <v>0</v>
      </c>
      <c r="BG215" s="202">
        <f>IF(N215="zákl. přenesená",J215,0)</f>
        <v>0</v>
      </c>
      <c r="BH215" s="202">
        <f>IF(N215="sníž. přenesená",J215,0)</f>
        <v>0</v>
      </c>
      <c r="BI215" s="202">
        <f>IF(N215="nulová",J215,0)</f>
        <v>0</v>
      </c>
      <c r="BJ215" s="23" t="s">
        <v>80</v>
      </c>
      <c r="BK215" s="202">
        <f>ROUND(I215*H215,2)</f>
        <v>0</v>
      </c>
      <c r="BL215" s="23" t="s">
        <v>207</v>
      </c>
      <c r="BM215" s="23" t="s">
        <v>381</v>
      </c>
    </row>
    <row r="216" spans="2:65" s="1" customFormat="1" ht="16.5" customHeight="1">
      <c r="B216" s="40"/>
      <c r="C216" s="191" t="s">
        <v>277</v>
      </c>
      <c r="D216" s="191" t="s">
        <v>169</v>
      </c>
      <c r="E216" s="192" t="s">
        <v>382</v>
      </c>
      <c r="F216" s="193" t="s">
        <v>383</v>
      </c>
      <c r="G216" s="194" t="s">
        <v>181</v>
      </c>
      <c r="H216" s="195">
        <v>8.7789999999999999</v>
      </c>
      <c r="I216" s="196"/>
      <c r="J216" s="197">
        <f>ROUND(I216*H216,2)</f>
        <v>0</v>
      </c>
      <c r="K216" s="193" t="s">
        <v>21</v>
      </c>
      <c r="L216" s="60"/>
      <c r="M216" s="198" t="s">
        <v>21</v>
      </c>
      <c r="N216" s="199" t="s">
        <v>43</v>
      </c>
      <c r="O216" s="41"/>
      <c r="P216" s="200">
        <f>O216*H216</f>
        <v>0</v>
      </c>
      <c r="Q216" s="200">
        <v>0</v>
      </c>
      <c r="R216" s="200">
        <f>Q216*H216</f>
        <v>0</v>
      </c>
      <c r="S216" s="200">
        <v>0</v>
      </c>
      <c r="T216" s="201">
        <f>S216*H216</f>
        <v>0</v>
      </c>
      <c r="AR216" s="23" t="s">
        <v>207</v>
      </c>
      <c r="AT216" s="23" t="s">
        <v>169</v>
      </c>
      <c r="AU216" s="23" t="s">
        <v>82</v>
      </c>
      <c r="AY216" s="23" t="s">
        <v>166</v>
      </c>
      <c r="BE216" s="202">
        <f>IF(N216="základní",J216,0)</f>
        <v>0</v>
      </c>
      <c r="BF216" s="202">
        <f>IF(N216="snížená",J216,0)</f>
        <v>0</v>
      </c>
      <c r="BG216" s="202">
        <f>IF(N216="zákl. přenesená",J216,0)</f>
        <v>0</v>
      </c>
      <c r="BH216" s="202">
        <f>IF(N216="sníž. přenesená",J216,0)</f>
        <v>0</v>
      </c>
      <c r="BI216" s="202">
        <f>IF(N216="nulová",J216,0)</f>
        <v>0</v>
      </c>
      <c r="BJ216" s="23" t="s">
        <v>80</v>
      </c>
      <c r="BK216" s="202">
        <f>ROUND(I216*H216,2)</f>
        <v>0</v>
      </c>
      <c r="BL216" s="23" t="s">
        <v>207</v>
      </c>
      <c r="BM216" s="23" t="s">
        <v>384</v>
      </c>
    </row>
    <row r="217" spans="2:65" s="1" customFormat="1" ht="16.5" customHeight="1">
      <c r="B217" s="40"/>
      <c r="C217" s="191" t="s">
        <v>385</v>
      </c>
      <c r="D217" s="191" t="s">
        <v>169</v>
      </c>
      <c r="E217" s="192" t="s">
        <v>386</v>
      </c>
      <c r="F217" s="193" t="s">
        <v>387</v>
      </c>
      <c r="G217" s="194" t="s">
        <v>181</v>
      </c>
      <c r="H217" s="195">
        <v>8.7789999999999999</v>
      </c>
      <c r="I217" s="196"/>
      <c r="J217" s="197">
        <f>ROUND(I217*H217,2)</f>
        <v>0</v>
      </c>
      <c r="K217" s="193" t="s">
        <v>21</v>
      </c>
      <c r="L217" s="60"/>
      <c r="M217" s="198" t="s">
        <v>21</v>
      </c>
      <c r="N217" s="199" t="s">
        <v>43</v>
      </c>
      <c r="O217" s="41"/>
      <c r="P217" s="200">
        <f>O217*H217</f>
        <v>0</v>
      </c>
      <c r="Q217" s="200">
        <v>0</v>
      </c>
      <c r="R217" s="200">
        <f>Q217*H217</f>
        <v>0</v>
      </c>
      <c r="S217" s="200">
        <v>0</v>
      </c>
      <c r="T217" s="201">
        <f>S217*H217</f>
        <v>0</v>
      </c>
      <c r="AR217" s="23" t="s">
        <v>207</v>
      </c>
      <c r="AT217" s="23" t="s">
        <v>169</v>
      </c>
      <c r="AU217" s="23" t="s">
        <v>82</v>
      </c>
      <c r="AY217" s="23" t="s">
        <v>166</v>
      </c>
      <c r="BE217" s="202">
        <f>IF(N217="základní",J217,0)</f>
        <v>0</v>
      </c>
      <c r="BF217" s="202">
        <f>IF(N217="snížená",J217,0)</f>
        <v>0</v>
      </c>
      <c r="BG217" s="202">
        <f>IF(N217="zákl. přenesená",J217,0)</f>
        <v>0</v>
      </c>
      <c r="BH217" s="202">
        <f>IF(N217="sníž. přenesená",J217,0)</f>
        <v>0</v>
      </c>
      <c r="BI217" s="202">
        <f>IF(N217="nulová",J217,0)</f>
        <v>0</v>
      </c>
      <c r="BJ217" s="23" t="s">
        <v>80</v>
      </c>
      <c r="BK217" s="202">
        <f>ROUND(I217*H217,2)</f>
        <v>0</v>
      </c>
      <c r="BL217" s="23" t="s">
        <v>207</v>
      </c>
      <c r="BM217" s="23" t="s">
        <v>388</v>
      </c>
    </row>
    <row r="218" spans="2:65" s="1" customFormat="1" ht="16.5" customHeight="1">
      <c r="B218" s="40"/>
      <c r="C218" s="191" t="s">
        <v>281</v>
      </c>
      <c r="D218" s="191" t="s">
        <v>169</v>
      </c>
      <c r="E218" s="192" t="s">
        <v>389</v>
      </c>
      <c r="F218" s="193" t="s">
        <v>390</v>
      </c>
      <c r="G218" s="194" t="s">
        <v>181</v>
      </c>
      <c r="H218" s="195">
        <v>8.7789999999999999</v>
      </c>
      <c r="I218" s="196"/>
      <c r="J218" s="197">
        <f>ROUND(I218*H218,2)</f>
        <v>0</v>
      </c>
      <c r="K218" s="193" t="s">
        <v>21</v>
      </c>
      <c r="L218" s="60"/>
      <c r="M218" s="198" t="s">
        <v>21</v>
      </c>
      <c r="N218" s="199" t="s">
        <v>43</v>
      </c>
      <c r="O218" s="41"/>
      <c r="P218" s="200">
        <f>O218*H218</f>
        <v>0</v>
      </c>
      <c r="Q218" s="200">
        <v>0</v>
      </c>
      <c r="R218" s="200">
        <f>Q218*H218</f>
        <v>0</v>
      </c>
      <c r="S218" s="200">
        <v>0</v>
      </c>
      <c r="T218" s="201">
        <f>S218*H218</f>
        <v>0</v>
      </c>
      <c r="AR218" s="23" t="s">
        <v>207</v>
      </c>
      <c r="AT218" s="23" t="s">
        <v>169</v>
      </c>
      <c r="AU218" s="23" t="s">
        <v>82</v>
      </c>
      <c r="AY218" s="23" t="s">
        <v>166</v>
      </c>
      <c r="BE218" s="202">
        <f>IF(N218="základní",J218,0)</f>
        <v>0</v>
      </c>
      <c r="BF218" s="202">
        <f>IF(N218="snížená",J218,0)</f>
        <v>0</v>
      </c>
      <c r="BG218" s="202">
        <f>IF(N218="zákl. přenesená",J218,0)</f>
        <v>0</v>
      </c>
      <c r="BH218" s="202">
        <f>IF(N218="sníž. přenesená",J218,0)</f>
        <v>0</v>
      </c>
      <c r="BI218" s="202">
        <f>IF(N218="nulová",J218,0)</f>
        <v>0</v>
      </c>
      <c r="BJ218" s="23" t="s">
        <v>80</v>
      </c>
      <c r="BK218" s="202">
        <f>ROUND(I218*H218,2)</f>
        <v>0</v>
      </c>
      <c r="BL218" s="23" t="s">
        <v>207</v>
      </c>
      <c r="BM218" s="23" t="s">
        <v>391</v>
      </c>
    </row>
    <row r="219" spans="2:65" s="1" customFormat="1" ht="16.5" customHeight="1">
      <c r="B219" s="40"/>
      <c r="C219" s="191" t="s">
        <v>392</v>
      </c>
      <c r="D219" s="191" t="s">
        <v>169</v>
      </c>
      <c r="E219" s="192" t="s">
        <v>393</v>
      </c>
      <c r="F219" s="193" t="s">
        <v>394</v>
      </c>
      <c r="G219" s="194" t="s">
        <v>181</v>
      </c>
      <c r="H219" s="195">
        <v>8.7789999999999999</v>
      </c>
      <c r="I219" s="196"/>
      <c r="J219" s="197">
        <f>ROUND(I219*H219,2)</f>
        <v>0</v>
      </c>
      <c r="K219" s="193" t="s">
        <v>21</v>
      </c>
      <c r="L219" s="60"/>
      <c r="M219" s="198" t="s">
        <v>21</v>
      </c>
      <c r="N219" s="199" t="s">
        <v>43</v>
      </c>
      <c r="O219" s="41"/>
      <c r="P219" s="200">
        <f>O219*H219</f>
        <v>0</v>
      </c>
      <c r="Q219" s="200">
        <v>0</v>
      </c>
      <c r="R219" s="200">
        <f>Q219*H219</f>
        <v>0</v>
      </c>
      <c r="S219" s="200">
        <v>0</v>
      </c>
      <c r="T219" s="201">
        <f>S219*H219</f>
        <v>0</v>
      </c>
      <c r="AR219" s="23" t="s">
        <v>207</v>
      </c>
      <c r="AT219" s="23" t="s">
        <v>169</v>
      </c>
      <c r="AU219" s="23" t="s">
        <v>82</v>
      </c>
      <c r="AY219" s="23" t="s">
        <v>166</v>
      </c>
      <c r="BE219" s="202">
        <f>IF(N219="základní",J219,0)</f>
        <v>0</v>
      </c>
      <c r="BF219" s="202">
        <f>IF(N219="snížená",J219,0)</f>
        <v>0</v>
      </c>
      <c r="BG219" s="202">
        <f>IF(N219="zákl. přenesená",J219,0)</f>
        <v>0</v>
      </c>
      <c r="BH219" s="202">
        <f>IF(N219="sníž. přenesená",J219,0)</f>
        <v>0</v>
      </c>
      <c r="BI219" s="202">
        <f>IF(N219="nulová",J219,0)</f>
        <v>0</v>
      </c>
      <c r="BJ219" s="23" t="s">
        <v>80</v>
      </c>
      <c r="BK219" s="202">
        <f>ROUND(I219*H219,2)</f>
        <v>0</v>
      </c>
      <c r="BL219" s="23" t="s">
        <v>207</v>
      </c>
      <c r="BM219" s="23" t="s">
        <v>395</v>
      </c>
    </row>
    <row r="220" spans="2:65" s="13" customFormat="1">
      <c r="B220" s="226"/>
      <c r="C220" s="227"/>
      <c r="D220" s="205" t="s">
        <v>174</v>
      </c>
      <c r="E220" s="228" t="s">
        <v>21</v>
      </c>
      <c r="F220" s="229" t="s">
        <v>396</v>
      </c>
      <c r="G220" s="227"/>
      <c r="H220" s="228" t="s">
        <v>21</v>
      </c>
      <c r="I220" s="230"/>
      <c r="J220" s="227"/>
      <c r="K220" s="227"/>
      <c r="L220" s="231"/>
      <c r="M220" s="232"/>
      <c r="N220" s="233"/>
      <c r="O220" s="233"/>
      <c r="P220" s="233"/>
      <c r="Q220" s="233"/>
      <c r="R220" s="233"/>
      <c r="S220" s="233"/>
      <c r="T220" s="234"/>
      <c r="AT220" s="235" t="s">
        <v>174</v>
      </c>
      <c r="AU220" s="235" t="s">
        <v>82</v>
      </c>
      <c r="AV220" s="13" t="s">
        <v>80</v>
      </c>
      <c r="AW220" s="13" t="s">
        <v>35</v>
      </c>
      <c r="AX220" s="13" t="s">
        <v>72</v>
      </c>
      <c r="AY220" s="235" t="s">
        <v>166</v>
      </c>
    </row>
    <row r="221" spans="2:65" s="11" customFormat="1">
      <c r="B221" s="203"/>
      <c r="C221" s="204"/>
      <c r="D221" s="205" t="s">
        <v>174</v>
      </c>
      <c r="E221" s="206" t="s">
        <v>21</v>
      </c>
      <c r="F221" s="207" t="s">
        <v>397</v>
      </c>
      <c r="G221" s="204"/>
      <c r="H221" s="208">
        <v>3.27</v>
      </c>
      <c r="I221" s="209"/>
      <c r="J221" s="204"/>
      <c r="K221" s="204"/>
      <c r="L221" s="210"/>
      <c r="M221" s="211"/>
      <c r="N221" s="212"/>
      <c r="O221" s="212"/>
      <c r="P221" s="212"/>
      <c r="Q221" s="212"/>
      <c r="R221" s="212"/>
      <c r="S221" s="212"/>
      <c r="T221" s="213"/>
      <c r="AT221" s="214" t="s">
        <v>174</v>
      </c>
      <c r="AU221" s="214" t="s">
        <v>82</v>
      </c>
      <c r="AV221" s="11" t="s">
        <v>82</v>
      </c>
      <c r="AW221" s="11" t="s">
        <v>35</v>
      </c>
      <c r="AX221" s="11" t="s">
        <v>72</v>
      </c>
      <c r="AY221" s="214" t="s">
        <v>166</v>
      </c>
    </row>
    <row r="222" spans="2:65" s="13" customFormat="1">
      <c r="B222" s="226"/>
      <c r="C222" s="227"/>
      <c r="D222" s="205" t="s">
        <v>174</v>
      </c>
      <c r="E222" s="228" t="s">
        <v>21</v>
      </c>
      <c r="F222" s="229" t="s">
        <v>398</v>
      </c>
      <c r="G222" s="227"/>
      <c r="H222" s="228" t="s">
        <v>21</v>
      </c>
      <c r="I222" s="230"/>
      <c r="J222" s="227"/>
      <c r="K222" s="227"/>
      <c r="L222" s="231"/>
      <c r="M222" s="232"/>
      <c r="N222" s="233"/>
      <c r="O222" s="233"/>
      <c r="P222" s="233"/>
      <c r="Q222" s="233"/>
      <c r="R222" s="233"/>
      <c r="S222" s="233"/>
      <c r="T222" s="234"/>
      <c r="AT222" s="235" t="s">
        <v>174</v>
      </c>
      <c r="AU222" s="235" t="s">
        <v>82</v>
      </c>
      <c r="AV222" s="13" t="s">
        <v>80</v>
      </c>
      <c r="AW222" s="13" t="s">
        <v>35</v>
      </c>
      <c r="AX222" s="13" t="s">
        <v>72</v>
      </c>
      <c r="AY222" s="235" t="s">
        <v>166</v>
      </c>
    </row>
    <row r="223" spans="2:65" s="11" customFormat="1">
      <c r="B223" s="203"/>
      <c r="C223" s="204"/>
      <c r="D223" s="205" t="s">
        <v>174</v>
      </c>
      <c r="E223" s="206" t="s">
        <v>21</v>
      </c>
      <c r="F223" s="207" t="s">
        <v>399</v>
      </c>
      <c r="G223" s="204"/>
      <c r="H223" s="208">
        <v>2.7250000000000001</v>
      </c>
      <c r="I223" s="209"/>
      <c r="J223" s="204"/>
      <c r="K223" s="204"/>
      <c r="L223" s="210"/>
      <c r="M223" s="211"/>
      <c r="N223" s="212"/>
      <c r="O223" s="212"/>
      <c r="P223" s="212"/>
      <c r="Q223" s="212"/>
      <c r="R223" s="212"/>
      <c r="S223" s="212"/>
      <c r="T223" s="213"/>
      <c r="AT223" s="214" t="s">
        <v>174</v>
      </c>
      <c r="AU223" s="214" t="s">
        <v>82</v>
      </c>
      <c r="AV223" s="11" t="s">
        <v>82</v>
      </c>
      <c r="AW223" s="11" t="s">
        <v>35</v>
      </c>
      <c r="AX223" s="11" t="s">
        <v>72</v>
      </c>
      <c r="AY223" s="214" t="s">
        <v>166</v>
      </c>
    </row>
    <row r="224" spans="2:65" s="13" customFormat="1">
      <c r="B224" s="226"/>
      <c r="C224" s="227"/>
      <c r="D224" s="205" t="s">
        <v>174</v>
      </c>
      <c r="E224" s="228" t="s">
        <v>21</v>
      </c>
      <c r="F224" s="229" t="s">
        <v>400</v>
      </c>
      <c r="G224" s="227"/>
      <c r="H224" s="228" t="s">
        <v>21</v>
      </c>
      <c r="I224" s="230"/>
      <c r="J224" s="227"/>
      <c r="K224" s="227"/>
      <c r="L224" s="231"/>
      <c r="M224" s="232"/>
      <c r="N224" s="233"/>
      <c r="O224" s="233"/>
      <c r="P224" s="233"/>
      <c r="Q224" s="233"/>
      <c r="R224" s="233"/>
      <c r="S224" s="233"/>
      <c r="T224" s="234"/>
      <c r="AT224" s="235" t="s">
        <v>174</v>
      </c>
      <c r="AU224" s="235" t="s">
        <v>82</v>
      </c>
      <c r="AV224" s="13" t="s">
        <v>80</v>
      </c>
      <c r="AW224" s="13" t="s">
        <v>35</v>
      </c>
      <c r="AX224" s="13" t="s">
        <v>72</v>
      </c>
      <c r="AY224" s="235" t="s">
        <v>166</v>
      </c>
    </row>
    <row r="225" spans="2:65" s="11" customFormat="1">
      <c r="B225" s="203"/>
      <c r="C225" s="204"/>
      <c r="D225" s="205" t="s">
        <v>174</v>
      </c>
      <c r="E225" s="206" t="s">
        <v>21</v>
      </c>
      <c r="F225" s="207" t="s">
        <v>401</v>
      </c>
      <c r="G225" s="204"/>
      <c r="H225" s="208">
        <v>2.7839999999999998</v>
      </c>
      <c r="I225" s="209"/>
      <c r="J225" s="204"/>
      <c r="K225" s="204"/>
      <c r="L225" s="210"/>
      <c r="M225" s="211"/>
      <c r="N225" s="212"/>
      <c r="O225" s="212"/>
      <c r="P225" s="212"/>
      <c r="Q225" s="212"/>
      <c r="R225" s="212"/>
      <c r="S225" s="212"/>
      <c r="T225" s="213"/>
      <c r="AT225" s="214" t="s">
        <v>174</v>
      </c>
      <c r="AU225" s="214" t="s">
        <v>82</v>
      </c>
      <c r="AV225" s="11" t="s">
        <v>82</v>
      </c>
      <c r="AW225" s="11" t="s">
        <v>35</v>
      </c>
      <c r="AX225" s="11" t="s">
        <v>72</v>
      </c>
      <c r="AY225" s="214" t="s">
        <v>166</v>
      </c>
    </row>
    <row r="226" spans="2:65" s="12" customFormat="1">
      <c r="B226" s="215"/>
      <c r="C226" s="216"/>
      <c r="D226" s="205" t="s">
        <v>174</v>
      </c>
      <c r="E226" s="217" t="s">
        <v>21</v>
      </c>
      <c r="F226" s="218" t="s">
        <v>176</v>
      </c>
      <c r="G226" s="216"/>
      <c r="H226" s="219">
        <v>8.7789999999999999</v>
      </c>
      <c r="I226" s="220"/>
      <c r="J226" s="216"/>
      <c r="K226" s="216"/>
      <c r="L226" s="221"/>
      <c r="M226" s="222"/>
      <c r="N226" s="223"/>
      <c r="O226" s="223"/>
      <c r="P226" s="223"/>
      <c r="Q226" s="223"/>
      <c r="R226" s="223"/>
      <c r="S226" s="223"/>
      <c r="T226" s="224"/>
      <c r="AT226" s="225" t="s">
        <v>174</v>
      </c>
      <c r="AU226" s="225" t="s">
        <v>82</v>
      </c>
      <c r="AV226" s="12" t="s">
        <v>173</v>
      </c>
      <c r="AW226" s="12" t="s">
        <v>35</v>
      </c>
      <c r="AX226" s="12" t="s">
        <v>80</v>
      </c>
      <c r="AY226" s="225" t="s">
        <v>166</v>
      </c>
    </row>
    <row r="227" spans="2:65" s="10" customFormat="1" ht="29.85" customHeight="1">
      <c r="B227" s="175"/>
      <c r="C227" s="176"/>
      <c r="D227" s="177" t="s">
        <v>71</v>
      </c>
      <c r="E227" s="189" t="s">
        <v>402</v>
      </c>
      <c r="F227" s="189" t="s">
        <v>403</v>
      </c>
      <c r="G227" s="176"/>
      <c r="H227" s="176"/>
      <c r="I227" s="179"/>
      <c r="J227" s="190">
        <f>BK227</f>
        <v>0</v>
      </c>
      <c r="K227" s="176"/>
      <c r="L227" s="181"/>
      <c r="M227" s="182"/>
      <c r="N227" s="183"/>
      <c r="O227" s="183"/>
      <c r="P227" s="184">
        <f>SUM(P228:P245)</f>
        <v>0</v>
      </c>
      <c r="Q227" s="183"/>
      <c r="R227" s="184">
        <f>SUM(R228:R245)</f>
        <v>0</v>
      </c>
      <c r="S227" s="183"/>
      <c r="T227" s="185">
        <f>SUM(T228:T245)</f>
        <v>0</v>
      </c>
      <c r="AR227" s="186" t="s">
        <v>82</v>
      </c>
      <c r="AT227" s="187" t="s">
        <v>71</v>
      </c>
      <c r="AU227" s="187" t="s">
        <v>80</v>
      </c>
      <c r="AY227" s="186" t="s">
        <v>166</v>
      </c>
      <c r="BK227" s="188">
        <f>SUM(BK228:BK245)</f>
        <v>0</v>
      </c>
    </row>
    <row r="228" spans="2:65" s="1" customFormat="1" ht="16.5" customHeight="1">
      <c r="B228" s="40"/>
      <c r="C228" s="191" t="s">
        <v>284</v>
      </c>
      <c r="D228" s="191" t="s">
        <v>169</v>
      </c>
      <c r="E228" s="192" t="s">
        <v>404</v>
      </c>
      <c r="F228" s="193" t="s">
        <v>405</v>
      </c>
      <c r="G228" s="194" t="s">
        <v>181</v>
      </c>
      <c r="H228" s="195">
        <v>15.705</v>
      </c>
      <c r="I228" s="196"/>
      <c r="J228" s="197">
        <f>ROUND(I228*H228,2)</f>
        <v>0</v>
      </c>
      <c r="K228" s="193" t="s">
        <v>21</v>
      </c>
      <c r="L228" s="60"/>
      <c r="M228" s="198" t="s">
        <v>21</v>
      </c>
      <c r="N228" s="199" t="s">
        <v>43</v>
      </c>
      <c r="O228" s="41"/>
      <c r="P228" s="200">
        <f>O228*H228</f>
        <v>0</v>
      </c>
      <c r="Q228" s="200">
        <v>0</v>
      </c>
      <c r="R228" s="200">
        <f>Q228*H228</f>
        <v>0</v>
      </c>
      <c r="S228" s="200">
        <v>0</v>
      </c>
      <c r="T228" s="201">
        <f>S228*H228</f>
        <v>0</v>
      </c>
      <c r="AR228" s="23" t="s">
        <v>207</v>
      </c>
      <c r="AT228" s="23" t="s">
        <v>169</v>
      </c>
      <c r="AU228" s="23" t="s">
        <v>82</v>
      </c>
      <c r="AY228" s="23" t="s">
        <v>166</v>
      </c>
      <c r="BE228" s="202">
        <f>IF(N228="základní",J228,0)</f>
        <v>0</v>
      </c>
      <c r="BF228" s="202">
        <f>IF(N228="snížená",J228,0)</f>
        <v>0</v>
      </c>
      <c r="BG228" s="202">
        <f>IF(N228="zákl. přenesená",J228,0)</f>
        <v>0</v>
      </c>
      <c r="BH228" s="202">
        <f>IF(N228="sníž. přenesená",J228,0)</f>
        <v>0</v>
      </c>
      <c r="BI228" s="202">
        <f>IF(N228="nulová",J228,0)</f>
        <v>0</v>
      </c>
      <c r="BJ228" s="23" t="s">
        <v>80</v>
      </c>
      <c r="BK228" s="202">
        <f>ROUND(I228*H228,2)</f>
        <v>0</v>
      </c>
      <c r="BL228" s="23" t="s">
        <v>207</v>
      </c>
      <c r="BM228" s="23" t="s">
        <v>406</v>
      </c>
    </row>
    <row r="229" spans="2:65" s="13" customFormat="1">
      <c r="B229" s="226"/>
      <c r="C229" s="227"/>
      <c r="D229" s="205" t="s">
        <v>174</v>
      </c>
      <c r="E229" s="228" t="s">
        <v>21</v>
      </c>
      <c r="F229" s="229" t="s">
        <v>407</v>
      </c>
      <c r="G229" s="227"/>
      <c r="H229" s="228" t="s">
        <v>21</v>
      </c>
      <c r="I229" s="230"/>
      <c r="J229" s="227"/>
      <c r="K229" s="227"/>
      <c r="L229" s="231"/>
      <c r="M229" s="232"/>
      <c r="N229" s="233"/>
      <c r="O229" s="233"/>
      <c r="P229" s="233"/>
      <c r="Q229" s="233"/>
      <c r="R229" s="233"/>
      <c r="S229" s="233"/>
      <c r="T229" s="234"/>
      <c r="AT229" s="235" t="s">
        <v>174</v>
      </c>
      <c r="AU229" s="235" t="s">
        <v>82</v>
      </c>
      <c r="AV229" s="13" t="s">
        <v>80</v>
      </c>
      <c r="AW229" s="13" t="s">
        <v>35</v>
      </c>
      <c r="AX229" s="13" t="s">
        <v>72</v>
      </c>
      <c r="AY229" s="235" t="s">
        <v>166</v>
      </c>
    </row>
    <row r="230" spans="2:65" s="11" customFormat="1">
      <c r="B230" s="203"/>
      <c r="C230" s="204"/>
      <c r="D230" s="205" t="s">
        <v>174</v>
      </c>
      <c r="E230" s="206" t="s">
        <v>21</v>
      </c>
      <c r="F230" s="207" t="s">
        <v>408</v>
      </c>
      <c r="G230" s="204"/>
      <c r="H230" s="208">
        <v>15.705</v>
      </c>
      <c r="I230" s="209"/>
      <c r="J230" s="204"/>
      <c r="K230" s="204"/>
      <c r="L230" s="210"/>
      <c r="M230" s="211"/>
      <c r="N230" s="212"/>
      <c r="O230" s="212"/>
      <c r="P230" s="212"/>
      <c r="Q230" s="212"/>
      <c r="R230" s="212"/>
      <c r="S230" s="212"/>
      <c r="T230" s="213"/>
      <c r="AT230" s="214" t="s">
        <v>174</v>
      </c>
      <c r="AU230" s="214" t="s">
        <v>82</v>
      </c>
      <c r="AV230" s="11" t="s">
        <v>82</v>
      </c>
      <c r="AW230" s="11" t="s">
        <v>35</v>
      </c>
      <c r="AX230" s="11" t="s">
        <v>72</v>
      </c>
      <c r="AY230" s="214" t="s">
        <v>166</v>
      </c>
    </row>
    <row r="231" spans="2:65" s="12" customFormat="1">
      <c r="B231" s="215"/>
      <c r="C231" s="216"/>
      <c r="D231" s="205" t="s">
        <v>174</v>
      </c>
      <c r="E231" s="217" t="s">
        <v>21</v>
      </c>
      <c r="F231" s="218" t="s">
        <v>176</v>
      </c>
      <c r="G231" s="216"/>
      <c r="H231" s="219">
        <v>15.705</v>
      </c>
      <c r="I231" s="220"/>
      <c r="J231" s="216"/>
      <c r="K231" s="216"/>
      <c r="L231" s="221"/>
      <c r="M231" s="222"/>
      <c r="N231" s="223"/>
      <c r="O231" s="223"/>
      <c r="P231" s="223"/>
      <c r="Q231" s="223"/>
      <c r="R231" s="223"/>
      <c r="S231" s="223"/>
      <c r="T231" s="224"/>
      <c r="AT231" s="225" t="s">
        <v>174</v>
      </c>
      <c r="AU231" s="225" t="s">
        <v>82</v>
      </c>
      <c r="AV231" s="12" t="s">
        <v>173</v>
      </c>
      <c r="AW231" s="12" t="s">
        <v>35</v>
      </c>
      <c r="AX231" s="12" t="s">
        <v>80</v>
      </c>
      <c r="AY231" s="225" t="s">
        <v>166</v>
      </c>
    </row>
    <row r="232" spans="2:65" s="1" customFormat="1" ht="16.5" customHeight="1">
      <c r="B232" s="40"/>
      <c r="C232" s="191" t="s">
        <v>409</v>
      </c>
      <c r="D232" s="191" t="s">
        <v>169</v>
      </c>
      <c r="E232" s="192" t="s">
        <v>410</v>
      </c>
      <c r="F232" s="193" t="s">
        <v>411</v>
      </c>
      <c r="G232" s="194" t="s">
        <v>181</v>
      </c>
      <c r="H232" s="195">
        <v>18.809999999999999</v>
      </c>
      <c r="I232" s="196"/>
      <c r="J232" s="197">
        <f>ROUND(I232*H232,2)</f>
        <v>0</v>
      </c>
      <c r="K232" s="193" t="s">
        <v>21</v>
      </c>
      <c r="L232" s="60"/>
      <c r="M232" s="198" t="s">
        <v>21</v>
      </c>
      <c r="N232" s="199" t="s">
        <v>43</v>
      </c>
      <c r="O232" s="41"/>
      <c r="P232" s="200">
        <f>O232*H232</f>
        <v>0</v>
      </c>
      <c r="Q232" s="200">
        <v>0</v>
      </c>
      <c r="R232" s="200">
        <f>Q232*H232</f>
        <v>0</v>
      </c>
      <c r="S232" s="200">
        <v>0</v>
      </c>
      <c r="T232" s="201">
        <f>S232*H232</f>
        <v>0</v>
      </c>
      <c r="AR232" s="23" t="s">
        <v>207</v>
      </c>
      <c r="AT232" s="23" t="s">
        <v>169</v>
      </c>
      <c r="AU232" s="23" t="s">
        <v>82</v>
      </c>
      <c r="AY232" s="23" t="s">
        <v>166</v>
      </c>
      <c r="BE232" s="202">
        <f>IF(N232="základní",J232,0)</f>
        <v>0</v>
      </c>
      <c r="BF232" s="202">
        <f>IF(N232="snížená",J232,0)</f>
        <v>0</v>
      </c>
      <c r="BG232" s="202">
        <f>IF(N232="zákl. přenesená",J232,0)</f>
        <v>0</v>
      </c>
      <c r="BH232" s="202">
        <f>IF(N232="sníž. přenesená",J232,0)</f>
        <v>0</v>
      </c>
      <c r="BI232" s="202">
        <f>IF(N232="nulová",J232,0)</f>
        <v>0</v>
      </c>
      <c r="BJ232" s="23" t="s">
        <v>80</v>
      </c>
      <c r="BK232" s="202">
        <f>ROUND(I232*H232,2)</f>
        <v>0</v>
      </c>
      <c r="BL232" s="23" t="s">
        <v>207</v>
      </c>
      <c r="BM232" s="23" t="s">
        <v>412</v>
      </c>
    </row>
    <row r="233" spans="2:65" s="11" customFormat="1">
      <c r="B233" s="203"/>
      <c r="C233" s="204"/>
      <c r="D233" s="205" t="s">
        <v>174</v>
      </c>
      <c r="E233" s="206" t="s">
        <v>21</v>
      </c>
      <c r="F233" s="207" t="s">
        <v>413</v>
      </c>
      <c r="G233" s="204"/>
      <c r="H233" s="208">
        <v>18.809999999999999</v>
      </c>
      <c r="I233" s="209"/>
      <c r="J233" s="204"/>
      <c r="K233" s="204"/>
      <c r="L233" s="210"/>
      <c r="M233" s="211"/>
      <c r="N233" s="212"/>
      <c r="O233" s="212"/>
      <c r="P233" s="212"/>
      <c r="Q233" s="212"/>
      <c r="R233" s="212"/>
      <c r="S233" s="212"/>
      <c r="T233" s="213"/>
      <c r="AT233" s="214" t="s">
        <v>174</v>
      </c>
      <c r="AU233" s="214" t="s">
        <v>82</v>
      </c>
      <c r="AV233" s="11" t="s">
        <v>82</v>
      </c>
      <c r="AW233" s="11" t="s">
        <v>35</v>
      </c>
      <c r="AX233" s="11" t="s">
        <v>72</v>
      </c>
      <c r="AY233" s="214" t="s">
        <v>166</v>
      </c>
    </row>
    <row r="234" spans="2:65" s="12" customFormat="1">
      <c r="B234" s="215"/>
      <c r="C234" s="216"/>
      <c r="D234" s="205" t="s">
        <v>174</v>
      </c>
      <c r="E234" s="217" t="s">
        <v>21</v>
      </c>
      <c r="F234" s="218" t="s">
        <v>176</v>
      </c>
      <c r="G234" s="216"/>
      <c r="H234" s="219">
        <v>18.809999999999999</v>
      </c>
      <c r="I234" s="220"/>
      <c r="J234" s="216"/>
      <c r="K234" s="216"/>
      <c r="L234" s="221"/>
      <c r="M234" s="222"/>
      <c r="N234" s="223"/>
      <c r="O234" s="223"/>
      <c r="P234" s="223"/>
      <c r="Q234" s="223"/>
      <c r="R234" s="223"/>
      <c r="S234" s="223"/>
      <c r="T234" s="224"/>
      <c r="AT234" s="225" t="s">
        <v>174</v>
      </c>
      <c r="AU234" s="225" t="s">
        <v>82</v>
      </c>
      <c r="AV234" s="12" t="s">
        <v>173</v>
      </c>
      <c r="AW234" s="12" t="s">
        <v>35</v>
      </c>
      <c r="AX234" s="12" t="s">
        <v>80</v>
      </c>
      <c r="AY234" s="225" t="s">
        <v>166</v>
      </c>
    </row>
    <row r="235" spans="2:65" s="1" customFormat="1" ht="16.5" customHeight="1">
      <c r="B235" s="40"/>
      <c r="C235" s="191" t="s">
        <v>289</v>
      </c>
      <c r="D235" s="191" t="s">
        <v>169</v>
      </c>
      <c r="E235" s="192" t="s">
        <v>414</v>
      </c>
      <c r="F235" s="193" t="s">
        <v>415</v>
      </c>
      <c r="G235" s="194" t="s">
        <v>181</v>
      </c>
      <c r="H235" s="195">
        <v>28.26</v>
      </c>
      <c r="I235" s="196"/>
      <c r="J235" s="197">
        <f>ROUND(I235*H235,2)</f>
        <v>0</v>
      </c>
      <c r="K235" s="193" t="s">
        <v>21</v>
      </c>
      <c r="L235" s="60"/>
      <c r="M235" s="198" t="s">
        <v>21</v>
      </c>
      <c r="N235" s="199" t="s">
        <v>43</v>
      </c>
      <c r="O235" s="41"/>
      <c r="P235" s="200">
        <f>O235*H235</f>
        <v>0</v>
      </c>
      <c r="Q235" s="200">
        <v>0</v>
      </c>
      <c r="R235" s="200">
        <f>Q235*H235</f>
        <v>0</v>
      </c>
      <c r="S235" s="200">
        <v>0</v>
      </c>
      <c r="T235" s="201">
        <f>S235*H235</f>
        <v>0</v>
      </c>
      <c r="AR235" s="23" t="s">
        <v>207</v>
      </c>
      <c r="AT235" s="23" t="s">
        <v>169</v>
      </c>
      <c r="AU235" s="23" t="s">
        <v>82</v>
      </c>
      <c r="AY235" s="23" t="s">
        <v>166</v>
      </c>
      <c r="BE235" s="202">
        <f>IF(N235="základní",J235,0)</f>
        <v>0</v>
      </c>
      <c r="BF235" s="202">
        <f>IF(N235="snížená",J235,0)</f>
        <v>0</v>
      </c>
      <c r="BG235" s="202">
        <f>IF(N235="zákl. přenesená",J235,0)</f>
        <v>0</v>
      </c>
      <c r="BH235" s="202">
        <f>IF(N235="sníž. přenesená",J235,0)</f>
        <v>0</v>
      </c>
      <c r="BI235" s="202">
        <f>IF(N235="nulová",J235,0)</f>
        <v>0</v>
      </c>
      <c r="BJ235" s="23" t="s">
        <v>80</v>
      </c>
      <c r="BK235" s="202">
        <f>ROUND(I235*H235,2)</f>
        <v>0</v>
      </c>
      <c r="BL235" s="23" t="s">
        <v>207</v>
      </c>
      <c r="BM235" s="23" t="s">
        <v>416</v>
      </c>
    </row>
    <row r="236" spans="2:65" s="11" customFormat="1">
      <c r="B236" s="203"/>
      <c r="C236" s="204"/>
      <c r="D236" s="205" t="s">
        <v>174</v>
      </c>
      <c r="E236" s="206" t="s">
        <v>21</v>
      </c>
      <c r="F236" s="207" t="s">
        <v>417</v>
      </c>
      <c r="G236" s="204"/>
      <c r="H236" s="208">
        <v>28.26</v>
      </c>
      <c r="I236" s="209"/>
      <c r="J236" s="204"/>
      <c r="K236" s="204"/>
      <c r="L236" s="210"/>
      <c r="M236" s="211"/>
      <c r="N236" s="212"/>
      <c r="O236" s="212"/>
      <c r="P236" s="212"/>
      <c r="Q236" s="212"/>
      <c r="R236" s="212"/>
      <c r="S236" s="212"/>
      <c r="T236" s="213"/>
      <c r="AT236" s="214" t="s">
        <v>174</v>
      </c>
      <c r="AU236" s="214" t="s">
        <v>82</v>
      </c>
      <c r="AV236" s="11" t="s">
        <v>82</v>
      </c>
      <c r="AW236" s="11" t="s">
        <v>35</v>
      </c>
      <c r="AX236" s="11" t="s">
        <v>72</v>
      </c>
      <c r="AY236" s="214" t="s">
        <v>166</v>
      </c>
    </row>
    <row r="237" spans="2:65" s="12" customFormat="1">
      <c r="B237" s="215"/>
      <c r="C237" s="216"/>
      <c r="D237" s="205" t="s">
        <v>174</v>
      </c>
      <c r="E237" s="217" t="s">
        <v>21</v>
      </c>
      <c r="F237" s="218" t="s">
        <v>176</v>
      </c>
      <c r="G237" s="216"/>
      <c r="H237" s="219">
        <v>28.26</v>
      </c>
      <c r="I237" s="220"/>
      <c r="J237" s="216"/>
      <c r="K237" s="216"/>
      <c r="L237" s="221"/>
      <c r="M237" s="222"/>
      <c r="N237" s="223"/>
      <c r="O237" s="223"/>
      <c r="P237" s="223"/>
      <c r="Q237" s="223"/>
      <c r="R237" s="223"/>
      <c r="S237" s="223"/>
      <c r="T237" s="224"/>
      <c r="AT237" s="225" t="s">
        <v>174</v>
      </c>
      <c r="AU237" s="225" t="s">
        <v>82</v>
      </c>
      <c r="AV237" s="12" t="s">
        <v>173</v>
      </c>
      <c r="AW237" s="12" t="s">
        <v>35</v>
      </c>
      <c r="AX237" s="12" t="s">
        <v>80</v>
      </c>
      <c r="AY237" s="225" t="s">
        <v>166</v>
      </c>
    </row>
    <row r="238" spans="2:65" s="1" customFormat="1" ht="25.5" customHeight="1">
      <c r="B238" s="40"/>
      <c r="C238" s="191" t="s">
        <v>418</v>
      </c>
      <c r="D238" s="191" t="s">
        <v>169</v>
      </c>
      <c r="E238" s="192" t="s">
        <v>419</v>
      </c>
      <c r="F238" s="193" t="s">
        <v>420</v>
      </c>
      <c r="G238" s="194" t="s">
        <v>181</v>
      </c>
      <c r="H238" s="195">
        <v>48.686999999999998</v>
      </c>
      <c r="I238" s="196"/>
      <c r="J238" s="197">
        <f>ROUND(I238*H238,2)</f>
        <v>0</v>
      </c>
      <c r="K238" s="193" t="s">
        <v>21</v>
      </c>
      <c r="L238" s="60"/>
      <c r="M238" s="198" t="s">
        <v>21</v>
      </c>
      <c r="N238" s="199" t="s">
        <v>43</v>
      </c>
      <c r="O238" s="41"/>
      <c r="P238" s="200">
        <f>O238*H238</f>
        <v>0</v>
      </c>
      <c r="Q238" s="200">
        <v>0</v>
      </c>
      <c r="R238" s="200">
        <f>Q238*H238</f>
        <v>0</v>
      </c>
      <c r="S238" s="200">
        <v>0</v>
      </c>
      <c r="T238" s="201">
        <f>S238*H238</f>
        <v>0</v>
      </c>
      <c r="AR238" s="23" t="s">
        <v>207</v>
      </c>
      <c r="AT238" s="23" t="s">
        <v>169</v>
      </c>
      <c r="AU238" s="23" t="s">
        <v>82</v>
      </c>
      <c r="AY238" s="23" t="s">
        <v>166</v>
      </c>
      <c r="BE238" s="202">
        <f>IF(N238="základní",J238,0)</f>
        <v>0</v>
      </c>
      <c r="BF238" s="202">
        <f>IF(N238="snížená",J238,0)</f>
        <v>0</v>
      </c>
      <c r="BG238" s="202">
        <f>IF(N238="zákl. přenesená",J238,0)</f>
        <v>0</v>
      </c>
      <c r="BH238" s="202">
        <f>IF(N238="sníž. přenesená",J238,0)</f>
        <v>0</v>
      </c>
      <c r="BI238" s="202">
        <f>IF(N238="nulová",J238,0)</f>
        <v>0</v>
      </c>
      <c r="BJ238" s="23" t="s">
        <v>80</v>
      </c>
      <c r="BK238" s="202">
        <f>ROUND(I238*H238,2)</f>
        <v>0</v>
      </c>
      <c r="BL238" s="23" t="s">
        <v>207</v>
      </c>
      <c r="BM238" s="23" t="s">
        <v>421</v>
      </c>
    </row>
    <row r="239" spans="2:65" s="13" customFormat="1">
      <c r="B239" s="226"/>
      <c r="C239" s="227"/>
      <c r="D239" s="205" t="s">
        <v>174</v>
      </c>
      <c r="E239" s="228" t="s">
        <v>21</v>
      </c>
      <c r="F239" s="229" t="s">
        <v>422</v>
      </c>
      <c r="G239" s="227"/>
      <c r="H239" s="228" t="s">
        <v>21</v>
      </c>
      <c r="I239" s="230"/>
      <c r="J239" s="227"/>
      <c r="K239" s="227"/>
      <c r="L239" s="231"/>
      <c r="M239" s="232"/>
      <c r="N239" s="233"/>
      <c r="O239" s="233"/>
      <c r="P239" s="233"/>
      <c r="Q239" s="233"/>
      <c r="R239" s="233"/>
      <c r="S239" s="233"/>
      <c r="T239" s="234"/>
      <c r="AT239" s="235" t="s">
        <v>174</v>
      </c>
      <c r="AU239" s="235" t="s">
        <v>82</v>
      </c>
      <c r="AV239" s="13" t="s">
        <v>80</v>
      </c>
      <c r="AW239" s="13" t="s">
        <v>35</v>
      </c>
      <c r="AX239" s="13" t="s">
        <v>72</v>
      </c>
      <c r="AY239" s="235" t="s">
        <v>166</v>
      </c>
    </row>
    <row r="240" spans="2:65" s="11" customFormat="1">
      <c r="B240" s="203"/>
      <c r="C240" s="204"/>
      <c r="D240" s="205" t="s">
        <v>174</v>
      </c>
      <c r="E240" s="206" t="s">
        <v>21</v>
      </c>
      <c r="F240" s="207" t="s">
        <v>423</v>
      </c>
      <c r="G240" s="204"/>
      <c r="H240" s="208">
        <v>22.434999999999999</v>
      </c>
      <c r="I240" s="209"/>
      <c r="J240" s="204"/>
      <c r="K240" s="204"/>
      <c r="L240" s="210"/>
      <c r="M240" s="211"/>
      <c r="N240" s="212"/>
      <c r="O240" s="212"/>
      <c r="P240" s="212"/>
      <c r="Q240" s="212"/>
      <c r="R240" s="212"/>
      <c r="S240" s="212"/>
      <c r="T240" s="213"/>
      <c r="AT240" s="214" t="s">
        <v>174</v>
      </c>
      <c r="AU240" s="214" t="s">
        <v>82</v>
      </c>
      <c r="AV240" s="11" t="s">
        <v>82</v>
      </c>
      <c r="AW240" s="11" t="s">
        <v>35</v>
      </c>
      <c r="AX240" s="11" t="s">
        <v>72</v>
      </c>
      <c r="AY240" s="214" t="s">
        <v>166</v>
      </c>
    </row>
    <row r="241" spans="2:65" s="13" customFormat="1">
      <c r="B241" s="226"/>
      <c r="C241" s="227"/>
      <c r="D241" s="205" t="s">
        <v>174</v>
      </c>
      <c r="E241" s="228" t="s">
        <v>21</v>
      </c>
      <c r="F241" s="229" t="s">
        <v>424</v>
      </c>
      <c r="G241" s="227"/>
      <c r="H241" s="228" t="s">
        <v>21</v>
      </c>
      <c r="I241" s="230"/>
      <c r="J241" s="227"/>
      <c r="K241" s="227"/>
      <c r="L241" s="231"/>
      <c r="M241" s="232"/>
      <c r="N241" s="233"/>
      <c r="O241" s="233"/>
      <c r="P241" s="233"/>
      <c r="Q241" s="233"/>
      <c r="R241" s="233"/>
      <c r="S241" s="233"/>
      <c r="T241" s="234"/>
      <c r="AT241" s="235" t="s">
        <v>174</v>
      </c>
      <c r="AU241" s="235" t="s">
        <v>82</v>
      </c>
      <c r="AV241" s="13" t="s">
        <v>80</v>
      </c>
      <c r="AW241" s="13" t="s">
        <v>35</v>
      </c>
      <c r="AX241" s="13" t="s">
        <v>72</v>
      </c>
      <c r="AY241" s="235" t="s">
        <v>166</v>
      </c>
    </row>
    <row r="242" spans="2:65" s="11" customFormat="1">
      <c r="B242" s="203"/>
      <c r="C242" s="204"/>
      <c r="D242" s="205" t="s">
        <v>174</v>
      </c>
      <c r="E242" s="206" t="s">
        <v>21</v>
      </c>
      <c r="F242" s="207" t="s">
        <v>425</v>
      </c>
      <c r="G242" s="204"/>
      <c r="H242" s="208">
        <v>11.4</v>
      </c>
      <c r="I242" s="209"/>
      <c r="J242" s="204"/>
      <c r="K242" s="204"/>
      <c r="L242" s="210"/>
      <c r="M242" s="211"/>
      <c r="N242" s="212"/>
      <c r="O242" s="212"/>
      <c r="P242" s="212"/>
      <c r="Q242" s="212"/>
      <c r="R242" s="212"/>
      <c r="S242" s="212"/>
      <c r="T242" s="213"/>
      <c r="AT242" s="214" t="s">
        <v>174</v>
      </c>
      <c r="AU242" s="214" t="s">
        <v>82</v>
      </c>
      <c r="AV242" s="11" t="s">
        <v>82</v>
      </c>
      <c r="AW242" s="11" t="s">
        <v>35</v>
      </c>
      <c r="AX242" s="11" t="s">
        <v>72</v>
      </c>
      <c r="AY242" s="214" t="s">
        <v>166</v>
      </c>
    </row>
    <row r="243" spans="2:65" s="11" customFormat="1">
      <c r="B243" s="203"/>
      <c r="C243" s="204"/>
      <c r="D243" s="205" t="s">
        <v>174</v>
      </c>
      <c r="E243" s="206" t="s">
        <v>21</v>
      </c>
      <c r="F243" s="207" t="s">
        <v>426</v>
      </c>
      <c r="G243" s="204"/>
      <c r="H243" s="208">
        <v>13.284000000000001</v>
      </c>
      <c r="I243" s="209"/>
      <c r="J243" s="204"/>
      <c r="K243" s="204"/>
      <c r="L243" s="210"/>
      <c r="M243" s="211"/>
      <c r="N243" s="212"/>
      <c r="O243" s="212"/>
      <c r="P243" s="212"/>
      <c r="Q243" s="212"/>
      <c r="R243" s="212"/>
      <c r="S243" s="212"/>
      <c r="T243" s="213"/>
      <c r="AT243" s="214" t="s">
        <v>174</v>
      </c>
      <c r="AU243" s="214" t="s">
        <v>82</v>
      </c>
      <c r="AV243" s="11" t="s">
        <v>82</v>
      </c>
      <c r="AW243" s="11" t="s">
        <v>35</v>
      </c>
      <c r="AX243" s="11" t="s">
        <v>72</v>
      </c>
      <c r="AY243" s="214" t="s">
        <v>166</v>
      </c>
    </row>
    <row r="244" spans="2:65" s="11" customFormat="1">
      <c r="B244" s="203"/>
      <c r="C244" s="204"/>
      <c r="D244" s="205" t="s">
        <v>174</v>
      </c>
      <c r="E244" s="206" t="s">
        <v>21</v>
      </c>
      <c r="F244" s="207" t="s">
        <v>427</v>
      </c>
      <c r="G244" s="204"/>
      <c r="H244" s="208">
        <v>1.5680000000000001</v>
      </c>
      <c r="I244" s="209"/>
      <c r="J244" s="204"/>
      <c r="K244" s="204"/>
      <c r="L244" s="210"/>
      <c r="M244" s="211"/>
      <c r="N244" s="212"/>
      <c r="O244" s="212"/>
      <c r="P244" s="212"/>
      <c r="Q244" s="212"/>
      <c r="R244" s="212"/>
      <c r="S244" s="212"/>
      <c r="T244" s="213"/>
      <c r="AT244" s="214" t="s">
        <v>174</v>
      </c>
      <c r="AU244" s="214" t="s">
        <v>82</v>
      </c>
      <c r="AV244" s="11" t="s">
        <v>82</v>
      </c>
      <c r="AW244" s="11" t="s">
        <v>35</v>
      </c>
      <c r="AX244" s="11" t="s">
        <v>72</v>
      </c>
      <c r="AY244" s="214" t="s">
        <v>166</v>
      </c>
    </row>
    <row r="245" spans="2:65" s="12" customFormat="1">
      <c r="B245" s="215"/>
      <c r="C245" s="216"/>
      <c r="D245" s="205" t="s">
        <v>174</v>
      </c>
      <c r="E245" s="217" t="s">
        <v>21</v>
      </c>
      <c r="F245" s="218" t="s">
        <v>176</v>
      </c>
      <c r="G245" s="216"/>
      <c r="H245" s="219">
        <v>48.686999999999998</v>
      </c>
      <c r="I245" s="220"/>
      <c r="J245" s="216"/>
      <c r="K245" s="216"/>
      <c r="L245" s="221"/>
      <c r="M245" s="222"/>
      <c r="N245" s="223"/>
      <c r="O245" s="223"/>
      <c r="P245" s="223"/>
      <c r="Q245" s="223"/>
      <c r="R245" s="223"/>
      <c r="S245" s="223"/>
      <c r="T245" s="224"/>
      <c r="AT245" s="225" t="s">
        <v>174</v>
      </c>
      <c r="AU245" s="225" t="s">
        <v>82</v>
      </c>
      <c r="AV245" s="12" t="s">
        <v>173</v>
      </c>
      <c r="AW245" s="12" t="s">
        <v>35</v>
      </c>
      <c r="AX245" s="12" t="s">
        <v>80</v>
      </c>
      <c r="AY245" s="225" t="s">
        <v>166</v>
      </c>
    </row>
    <row r="246" spans="2:65" s="10" customFormat="1" ht="37.35" customHeight="1">
      <c r="B246" s="175"/>
      <c r="C246" s="176"/>
      <c r="D246" s="177" t="s">
        <v>71</v>
      </c>
      <c r="E246" s="178" t="s">
        <v>428</v>
      </c>
      <c r="F246" s="178" t="s">
        <v>429</v>
      </c>
      <c r="G246" s="176"/>
      <c r="H246" s="176"/>
      <c r="I246" s="179"/>
      <c r="J246" s="180">
        <f>BK246</f>
        <v>0</v>
      </c>
      <c r="K246" s="176"/>
      <c r="L246" s="181"/>
      <c r="M246" s="182"/>
      <c r="N246" s="183"/>
      <c r="O246" s="183"/>
      <c r="P246" s="184">
        <f>P247</f>
        <v>0</v>
      </c>
      <c r="Q246" s="183"/>
      <c r="R246" s="184">
        <f>R247</f>
        <v>0</v>
      </c>
      <c r="S246" s="183"/>
      <c r="T246" s="185">
        <f>T247</f>
        <v>0</v>
      </c>
      <c r="AR246" s="186" t="s">
        <v>173</v>
      </c>
      <c r="AT246" s="187" t="s">
        <v>71</v>
      </c>
      <c r="AU246" s="187" t="s">
        <v>72</v>
      </c>
      <c r="AY246" s="186" t="s">
        <v>166</v>
      </c>
      <c r="BK246" s="188">
        <f>BK247</f>
        <v>0</v>
      </c>
    </row>
    <row r="247" spans="2:65" s="1" customFormat="1" ht="16.5" customHeight="1">
      <c r="B247" s="40"/>
      <c r="C247" s="191" t="s">
        <v>292</v>
      </c>
      <c r="D247" s="191" t="s">
        <v>169</v>
      </c>
      <c r="E247" s="192" t="s">
        <v>430</v>
      </c>
      <c r="F247" s="193" t="s">
        <v>431</v>
      </c>
      <c r="G247" s="194" t="s">
        <v>432</v>
      </c>
      <c r="H247" s="195">
        <v>40</v>
      </c>
      <c r="I247" s="196"/>
      <c r="J247" s="197">
        <f>ROUND(I247*H247,2)</f>
        <v>0</v>
      </c>
      <c r="K247" s="193" t="s">
        <v>21</v>
      </c>
      <c r="L247" s="60"/>
      <c r="M247" s="198" t="s">
        <v>21</v>
      </c>
      <c r="N247" s="249" t="s">
        <v>43</v>
      </c>
      <c r="O247" s="250"/>
      <c r="P247" s="251">
        <f>O247*H247</f>
        <v>0</v>
      </c>
      <c r="Q247" s="251">
        <v>0</v>
      </c>
      <c r="R247" s="251">
        <f>Q247*H247</f>
        <v>0</v>
      </c>
      <c r="S247" s="251">
        <v>0</v>
      </c>
      <c r="T247" s="252">
        <f>S247*H247</f>
        <v>0</v>
      </c>
      <c r="AR247" s="23" t="s">
        <v>433</v>
      </c>
      <c r="AT247" s="23" t="s">
        <v>169</v>
      </c>
      <c r="AU247" s="23" t="s">
        <v>80</v>
      </c>
      <c r="AY247" s="23" t="s">
        <v>166</v>
      </c>
      <c r="BE247" s="202">
        <f>IF(N247="základní",J247,0)</f>
        <v>0</v>
      </c>
      <c r="BF247" s="202">
        <f>IF(N247="snížená",J247,0)</f>
        <v>0</v>
      </c>
      <c r="BG247" s="202">
        <f>IF(N247="zákl. přenesená",J247,0)</f>
        <v>0</v>
      </c>
      <c r="BH247" s="202">
        <f>IF(N247="sníž. přenesená",J247,0)</f>
        <v>0</v>
      </c>
      <c r="BI247" s="202">
        <f>IF(N247="nulová",J247,0)</f>
        <v>0</v>
      </c>
      <c r="BJ247" s="23" t="s">
        <v>80</v>
      </c>
      <c r="BK247" s="202">
        <f>ROUND(I247*H247,2)</f>
        <v>0</v>
      </c>
      <c r="BL247" s="23" t="s">
        <v>433</v>
      </c>
      <c r="BM247" s="23" t="s">
        <v>434</v>
      </c>
    </row>
    <row r="248" spans="2:65" s="1" customFormat="1" ht="6.95" customHeight="1">
      <c r="B248" s="55"/>
      <c r="C248" s="56"/>
      <c r="D248" s="56"/>
      <c r="E248" s="56"/>
      <c r="F248" s="56"/>
      <c r="G248" s="56"/>
      <c r="H248" s="56"/>
      <c r="I248" s="138"/>
      <c r="J248" s="56"/>
      <c r="K248" s="56"/>
      <c r="L248" s="60"/>
    </row>
  </sheetData>
  <sheetProtection algorithmName="SHA-512" hashValue="KUr7cU4ud8PRDJuv5thxyeLxd2skxIg5peGCqm/YhXFvibXGZjF6MwQsEvjf+Nkv79CBQ7AojHyUhEVQDZfYVA==" saltValue="mKsQ1lloEG7xMSNaFgdwFxZVTKNngGxFXjbcrAgtu3+QpFilYeehiKM02xaiUYs7AxoL9TFypXYT+JAiYp/X3w==" spinCount="100000" sheet="1" objects="1" scenarios="1" formatColumns="0" formatRows="0" autoFilter="0"/>
  <autoFilter ref="C87:K247"/>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6"/>
  <sheetViews>
    <sheetView showGridLines="0" tabSelected="1" workbookViewId="0">
      <pane ySplit="1" topLeftCell="A86" activePane="bottomLeft" state="frozen"/>
      <selection pane="bottomLeft" activeCell="I101" sqref="I101"/>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85</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435</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ROUND(J85,2)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ROUND(SUM(BE85:BE135), 2)</f>
        <v>0</v>
      </c>
      <c r="G30" s="41"/>
      <c r="H30" s="41"/>
      <c r="I30" s="130">
        <v>0.21</v>
      </c>
      <c r="J30" s="129">
        <f>ROUND(ROUND((SUM(BE85:BE135)), 2)*I30, 2)</f>
        <v>0</v>
      </c>
      <c r="K30" s="44"/>
    </row>
    <row r="31" spans="2:11" s="1" customFormat="1" ht="14.45" customHeight="1">
      <c r="B31" s="40"/>
      <c r="C31" s="41"/>
      <c r="D31" s="41"/>
      <c r="E31" s="48" t="s">
        <v>44</v>
      </c>
      <c r="F31" s="129">
        <f>ROUND(SUM(BF85:BF135), 2)</f>
        <v>0</v>
      </c>
      <c r="G31" s="41"/>
      <c r="H31" s="41"/>
      <c r="I31" s="130">
        <v>0.15</v>
      </c>
      <c r="J31" s="129">
        <f>ROUND(ROUND((SUM(BF85:BF135)), 2)*I31, 2)</f>
        <v>0</v>
      </c>
      <c r="K31" s="44"/>
    </row>
    <row r="32" spans="2:11" s="1" customFormat="1" ht="14.45" hidden="1" customHeight="1">
      <c r="B32" s="40"/>
      <c r="C32" s="41"/>
      <c r="D32" s="41"/>
      <c r="E32" s="48" t="s">
        <v>45</v>
      </c>
      <c r="F32" s="129">
        <f>ROUND(SUM(BG85:BG135), 2)</f>
        <v>0</v>
      </c>
      <c r="G32" s="41"/>
      <c r="H32" s="41"/>
      <c r="I32" s="130">
        <v>0.21</v>
      </c>
      <c r="J32" s="129">
        <v>0</v>
      </c>
      <c r="K32" s="44"/>
    </row>
    <row r="33" spans="2:11" s="1" customFormat="1" ht="14.45" hidden="1" customHeight="1">
      <c r="B33" s="40"/>
      <c r="C33" s="41"/>
      <c r="D33" s="41"/>
      <c r="E33" s="48" t="s">
        <v>46</v>
      </c>
      <c r="F33" s="129">
        <f>ROUND(SUM(BH85:BH135), 2)</f>
        <v>0</v>
      </c>
      <c r="G33" s="41"/>
      <c r="H33" s="41"/>
      <c r="I33" s="130">
        <v>0.15</v>
      </c>
      <c r="J33" s="129">
        <v>0</v>
      </c>
      <c r="K33" s="44"/>
    </row>
    <row r="34" spans="2:11" s="1" customFormat="1" ht="14.45" hidden="1" customHeight="1">
      <c r="B34" s="40"/>
      <c r="C34" s="41"/>
      <c r="D34" s="41"/>
      <c r="E34" s="48" t="s">
        <v>47</v>
      </c>
      <c r="F34" s="129">
        <f>ROUND(SUM(BI85:BI135),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1.2 - Budova 1 - Zdravotně technické instalace</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J85</f>
        <v>0</v>
      </c>
      <c r="K56" s="44"/>
      <c r="AU56" s="23" t="s">
        <v>137</v>
      </c>
    </row>
    <row r="57" spans="2:47" s="7" customFormat="1" ht="24.95" customHeight="1">
      <c r="B57" s="148"/>
      <c r="C57" s="149"/>
      <c r="D57" s="150" t="s">
        <v>138</v>
      </c>
      <c r="E57" s="151"/>
      <c r="F57" s="151"/>
      <c r="G57" s="151"/>
      <c r="H57" s="151"/>
      <c r="I57" s="152"/>
      <c r="J57" s="153">
        <f>J86</f>
        <v>0</v>
      </c>
      <c r="K57" s="154"/>
    </row>
    <row r="58" spans="2:47" s="8" customFormat="1" ht="19.899999999999999" customHeight="1">
      <c r="B58" s="155"/>
      <c r="C58" s="156"/>
      <c r="D58" s="157" t="s">
        <v>140</v>
      </c>
      <c r="E58" s="158"/>
      <c r="F58" s="158"/>
      <c r="G58" s="158"/>
      <c r="H58" s="158"/>
      <c r="I58" s="159"/>
      <c r="J58" s="160">
        <f>J87</f>
        <v>0</v>
      </c>
      <c r="K58" s="161"/>
    </row>
    <row r="59" spans="2:47" s="8" customFormat="1" ht="19.899999999999999" customHeight="1">
      <c r="B59" s="155"/>
      <c r="C59" s="156"/>
      <c r="D59" s="157" t="s">
        <v>141</v>
      </c>
      <c r="E59" s="158"/>
      <c r="F59" s="158"/>
      <c r="G59" s="158"/>
      <c r="H59" s="158"/>
      <c r="I59" s="159"/>
      <c r="J59" s="160">
        <f>J94</f>
        <v>0</v>
      </c>
      <c r="K59" s="161"/>
    </row>
    <row r="60" spans="2:47" s="8" customFormat="1" ht="19.899999999999999" customHeight="1">
      <c r="B60" s="155"/>
      <c r="C60" s="156"/>
      <c r="D60" s="157" t="s">
        <v>142</v>
      </c>
      <c r="E60" s="158"/>
      <c r="F60" s="158"/>
      <c r="G60" s="158"/>
      <c r="H60" s="158"/>
      <c r="I60" s="159"/>
      <c r="J60" s="160">
        <f>J102</f>
        <v>0</v>
      </c>
      <c r="K60" s="161"/>
    </row>
    <row r="61" spans="2:47" s="8" customFormat="1" ht="19.899999999999999" customHeight="1">
      <c r="B61" s="155"/>
      <c r="C61" s="156"/>
      <c r="D61" s="157" t="s">
        <v>143</v>
      </c>
      <c r="E61" s="158"/>
      <c r="F61" s="158"/>
      <c r="G61" s="158"/>
      <c r="H61" s="158"/>
      <c r="I61" s="159"/>
      <c r="J61" s="160">
        <f>J109</f>
        <v>0</v>
      </c>
      <c r="K61" s="161"/>
    </row>
    <row r="62" spans="2:47" s="7" customFormat="1" ht="24.95" customHeight="1">
      <c r="B62" s="148"/>
      <c r="C62" s="149"/>
      <c r="D62" s="150" t="s">
        <v>144</v>
      </c>
      <c r="E62" s="151"/>
      <c r="F62" s="151"/>
      <c r="G62" s="151"/>
      <c r="H62" s="151"/>
      <c r="I62" s="152"/>
      <c r="J62" s="153">
        <f>J111</f>
        <v>0</v>
      </c>
      <c r="K62" s="154"/>
    </row>
    <row r="63" spans="2:47" s="8" customFormat="1" ht="19.899999999999999" customHeight="1">
      <c r="B63" s="155"/>
      <c r="C63" s="156"/>
      <c r="D63" s="157" t="s">
        <v>436</v>
      </c>
      <c r="E63" s="158"/>
      <c r="F63" s="158"/>
      <c r="G63" s="158"/>
      <c r="H63" s="158"/>
      <c r="I63" s="159"/>
      <c r="J63" s="160">
        <f>J112</f>
        <v>0</v>
      </c>
      <c r="K63" s="161"/>
    </row>
    <row r="64" spans="2:47" s="8" customFormat="1" ht="19.899999999999999" customHeight="1">
      <c r="B64" s="155"/>
      <c r="C64" s="156"/>
      <c r="D64" s="157" t="s">
        <v>437</v>
      </c>
      <c r="E64" s="158"/>
      <c r="F64" s="158"/>
      <c r="G64" s="158"/>
      <c r="H64" s="158"/>
      <c r="I64" s="159"/>
      <c r="J64" s="160">
        <f>J122</f>
        <v>0</v>
      </c>
      <c r="K64" s="161"/>
    </row>
    <row r="65" spans="2:12" s="8" customFormat="1" ht="19.899999999999999" customHeight="1">
      <c r="B65" s="155"/>
      <c r="C65" s="156"/>
      <c r="D65" s="157" t="s">
        <v>438</v>
      </c>
      <c r="E65" s="158"/>
      <c r="F65" s="158"/>
      <c r="G65" s="158"/>
      <c r="H65" s="158"/>
      <c r="I65" s="159"/>
      <c r="J65" s="160">
        <f>J133</f>
        <v>0</v>
      </c>
      <c r="K65" s="161"/>
    </row>
    <row r="66" spans="2:12" s="1" customFormat="1" ht="21.75" customHeight="1">
      <c r="B66" s="40"/>
      <c r="C66" s="41"/>
      <c r="D66" s="41"/>
      <c r="E66" s="41"/>
      <c r="F66" s="41"/>
      <c r="G66" s="41"/>
      <c r="H66" s="41"/>
      <c r="I66" s="117"/>
      <c r="J66" s="41"/>
      <c r="K66" s="44"/>
    </row>
    <row r="67" spans="2:12" s="1" customFormat="1" ht="6.95" customHeight="1">
      <c r="B67" s="55"/>
      <c r="C67" s="56"/>
      <c r="D67" s="56"/>
      <c r="E67" s="56"/>
      <c r="F67" s="56"/>
      <c r="G67" s="56"/>
      <c r="H67" s="56"/>
      <c r="I67" s="138"/>
      <c r="J67" s="56"/>
      <c r="K67" s="57"/>
    </row>
    <row r="71" spans="2:12" s="1" customFormat="1" ht="6.95" customHeight="1">
      <c r="B71" s="58"/>
      <c r="C71" s="59"/>
      <c r="D71" s="59"/>
      <c r="E71" s="59"/>
      <c r="F71" s="59"/>
      <c r="G71" s="59"/>
      <c r="H71" s="59"/>
      <c r="I71" s="141"/>
      <c r="J71" s="59"/>
      <c r="K71" s="59"/>
      <c r="L71" s="60"/>
    </row>
    <row r="72" spans="2:12" s="1" customFormat="1" ht="36.950000000000003" customHeight="1">
      <c r="B72" s="40"/>
      <c r="C72" s="61" t="s">
        <v>150</v>
      </c>
      <c r="D72" s="62"/>
      <c r="E72" s="62"/>
      <c r="F72" s="62"/>
      <c r="G72" s="62"/>
      <c r="H72" s="62"/>
      <c r="I72" s="162"/>
      <c r="J72" s="62"/>
      <c r="K72" s="62"/>
      <c r="L72" s="60"/>
    </row>
    <row r="73" spans="2:12" s="1" customFormat="1" ht="6.95" customHeight="1">
      <c r="B73" s="40"/>
      <c r="C73" s="62"/>
      <c r="D73" s="62"/>
      <c r="E73" s="62"/>
      <c r="F73" s="62"/>
      <c r="G73" s="62"/>
      <c r="H73" s="62"/>
      <c r="I73" s="162"/>
      <c r="J73" s="62"/>
      <c r="K73" s="62"/>
      <c r="L73" s="60"/>
    </row>
    <row r="74" spans="2:12" s="1" customFormat="1" ht="14.45" customHeight="1">
      <c r="B74" s="40"/>
      <c r="C74" s="64" t="s">
        <v>18</v>
      </c>
      <c r="D74" s="62"/>
      <c r="E74" s="62"/>
      <c r="F74" s="62"/>
      <c r="G74" s="62"/>
      <c r="H74" s="62"/>
      <c r="I74" s="162"/>
      <c r="J74" s="62"/>
      <c r="K74" s="62"/>
      <c r="L74" s="60"/>
    </row>
    <row r="75" spans="2:12" s="1" customFormat="1" ht="16.5" customHeight="1">
      <c r="B75" s="40"/>
      <c r="C75" s="62"/>
      <c r="D75" s="62"/>
      <c r="E75" s="372" t="str">
        <f>E7</f>
        <v>Brno, Šumavská - modernizace kotelen v kasárnách</v>
      </c>
      <c r="F75" s="373"/>
      <c r="G75" s="373"/>
      <c r="H75" s="373"/>
      <c r="I75" s="162"/>
      <c r="J75" s="62"/>
      <c r="K75" s="62"/>
      <c r="L75" s="60"/>
    </row>
    <row r="76" spans="2:12" s="1" customFormat="1" ht="14.45" customHeight="1">
      <c r="B76" s="40"/>
      <c r="C76" s="64" t="s">
        <v>131</v>
      </c>
      <c r="D76" s="62"/>
      <c r="E76" s="62"/>
      <c r="F76" s="62"/>
      <c r="G76" s="62"/>
      <c r="H76" s="62"/>
      <c r="I76" s="162"/>
      <c r="J76" s="62"/>
      <c r="K76" s="62"/>
      <c r="L76" s="60"/>
    </row>
    <row r="77" spans="2:12" s="1" customFormat="1" ht="17.25" customHeight="1">
      <c r="B77" s="40"/>
      <c r="C77" s="62"/>
      <c r="D77" s="62"/>
      <c r="E77" s="339" t="str">
        <f>E9</f>
        <v>SO 1.2 - Budova 1 - Zdravotně technické instalace</v>
      </c>
      <c r="F77" s="374"/>
      <c r="G77" s="374"/>
      <c r="H77" s="374"/>
      <c r="I77" s="162"/>
      <c r="J77" s="62"/>
      <c r="K77" s="62"/>
      <c r="L77" s="60"/>
    </row>
    <row r="78" spans="2:12" s="1" customFormat="1" ht="6.95" customHeight="1">
      <c r="B78" s="40"/>
      <c r="C78" s="62"/>
      <c r="D78" s="62"/>
      <c r="E78" s="62"/>
      <c r="F78" s="62"/>
      <c r="G78" s="62"/>
      <c r="H78" s="62"/>
      <c r="I78" s="162"/>
      <c r="J78" s="62"/>
      <c r="K78" s="62"/>
      <c r="L78" s="60"/>
    </row>
    <row r="79" spans="2:12" s="1" customFormat="1" ht="18" customHeight="1">
      <c r="B79" s="40"/>
      <c r="C79" s="64" t="s">
        <v>23</v>
      </c>
      <c r="D79" s="62"/>
      <c r="E79" s="62"/>
      <c r="F79" s="163" t="str">
        <f>F12</f>
        <v>Brno</v>
      </c>
      <c r="G79" s="62"/>
      <c r="H79" s="62"/>
      <c r="I79" s="164" t="s">
        <v>25</v>
      </c>
      <c r="J79" s="72" t="str">
        <f>IF(J12="","",J12)</f>
        <v>7. 2. 2018</v>
      </c>
      <c r="K79" s="62"/>
      <c r="L79" s="60"/>
    </row>
    <row r="80" spans="2:12" s="1" customFormat="1" ht="6.95" customHeight="1">
      <c r="B80" s="40"/>
      <c r="C80" s="62"/>
      <c r="D80" s="62"/>
      <c r="E80" s="62"/>
      <c r="F80" s="62"/>
      <c r="G80" s="62"/>
      <c r="H80" s="62"/>
      <c r="I80" s="162"/>
      <c r="J80" s="62"/>
      <c r="K80" s="62"/>
      <c r="L80" s="60"/>
    </row>
    <row r="81" spans="2:65" s="1" customFormat="1" ht="15">
      <c r="B81" s="40"/>
      <c r="C81" s="64" t="s">
        <v>27</v>
      </c>
      <c r="D81" s="62"/>
      <c r="E81" s="62"/>
      <c r="F81" s="163" t="str">
        <f>E15</f>
        <v>Armádní Servisní, p. o.</v>
      </c>
      <c r="G81" s="62"/>
      <c r="H81" s="62"/>
      <c r="I81" s="164" t="s">
        <v>33</v>
      </c>
      <c r="J81" s="163" t="str">
        <f>E21</f>
        <v>Ing. Hynek Farka</v>
      </c>
      <c r="K81" s="62"/>
      <c r="L81" s="60"/>
    </row>
    <row r="82" spans="2:65" s="1" customFormat="1" ht="14.45" customHeight="1">
      <c r="B82" s="40"/>
      <c r="C82" s="64" t="s">
        <v>31</v>
      </c>
      <c r="D82" s="62"/>
      <c r="E82" s="62"/>
      <c r="F82" s="163" t="str">
        <f>IF(E18="","",E18)</f>
        <v/>
      </c>
      <c r="G82" s="62"/>
      <c r="H82" s="62"/>
      <c r="I82" s="162"/>
      <c r="J82" s="62"/>
      <c r="K82" s="62"/>
      <c r="L82" s="60"/>
    </row>
    <row r="83" spans="2:65" s="1" customFormat="1" ht="10.35" customHeight="1">
      <c r="B83" s="40"/>
      <c r="C83" s="62"/>
      <c r="D83" s="62"/>
      <c r="E83" s="62"/>
      <c r="F83" s="62"/>
      <c r="G83" s="62"/>
      <c r="H83" s="62"/>
      <c r="I83" s="162"/>
      <c r="J83" s="62"/>
      <c r="K83" s="62"/>
      <c r="L83" s="60"/>
    </row>
    <row r="84" spans="2:65" s="9" customFormat="1" ht="29.25" customHeight="1">
      <c r="B84" s="165"/>
      <c r="C84" s="166" t="s">
        <v>151</v>
      </c>
      <c r="D84" s="167" t="s">
        <v>57</v>
      </c>
      <c r="E84" s="167" t="s">
        <v>53</v>
      </c>
      <c r="F84" s="167" t="s">
        <v>152</v>
      </c>
      <c r="G84" s="167" t="s">
        <v>153</v>
      </c>
      <c r="H84" s="167" t="s">
        <v>154</v>
      </c>
      <c r="I84" s="168" t="s">
        <v>155</v>
      </c>
      <c r="J84" s="167" t="s">
        <v>135</v>
      </c>
      <c r="K84" s="169" t="s">
        <v>156</v>
      </c>
      <c r="L84" s="170"/>
      <c r="M84" s="80" t="s">
        <v>157</v>
      </c>
      <c r="N84" s="81" t="s">
        <v>42</v>
      </c>
      <c r="O84" s="81" t="s">
        <v>158</v>
      </c>
      <c r="P84" s="81" t="s">
        <v>159</v>
      </c>
      <c r="Q84" s="81" t="s">
        <v>160</v>
      </c>
      <c r="R84" s="81" t="s">
        <v>161</v>
      </c>
      <c r="S84" s="81" t="s">
        <v>162</v>
      </c>
      <c r="T84" s="82" t="s">
        <v>163</v>
      </c>
    </row>
    <row r="85" spans="2:65" s="1" customFormat="1" ht="29.25" customHeight="1">
      <c r="B85" s="40"/>
      <c r="C85" s="86" t="s">
        <v>136</v>
      </c>
      <c r="D85" s="62"/>
      <c r="E85" s="62"/>
      <c r="F85" s="62"/>
      <c r="G85" s="62"/>
      <c r="H85" s="62"/>
      <c r="I85" s="162"/>
      <c r="J85" s="171">
        <f>BK85</f>
        <v>0</v>
      </c>
      <c r="K85" s="62"/>
      <c r="L85" s="60"/>
      <c r="M85" s="83"/>
      <c r="N85" s="84"/>
      <c r="O85" s="84"/>
      <c r="P85" s="172">
        <f>P86+P111</f>
        <v>0</v>
      </c>
      <c r="Q85" s="84"/>
      <c r="R85" s="172">
        <f>R86+R111</f>
        <v>0</v>
      </c>
      <c r="S85" s="84"/>
      <c r="T85" s="173">
        <f>T86+T111</f>
        <v>0</v>
      </c>
      <c r="AT85" s="23" t="s">
        <v>71</v>
      </c>
      <c r="AU85" s="23" t="s">
        <v>137</v>
      </c>
      <c r="BK85" s="174">
        <f>BK86+BK111</f>
        <v>0</v>
      </c>
    </row>
    <row r="86" spans="2:65" s="10" customFormat="1" ht="37.35" customHeight="1">
      <c r="B86" s="175"/>
      <c r="C86" s="176"/>
      <c r="D86" s="177" t="s">
        <v>71</v>
      </c>
      <c r="E86" s="178" t="s">
        <v>164</v>
      </c>
      <c r="F86" s="178" t="s">
        <v>165</v>
      </c>
      <c r="G86" s="176"/>
      <c r="H86" s="176"/>
      <c r="I86" s="179"/>
      <c r="J86" s="180">
        <f>BK86</f>
        <v>0</v>
      </c>
      <c r="K86" s="176"/>
      <c r="L86" s="181"/>
      <c r="M86" s="182"/>
      <c r="N86" s="183"/>
      <c r="O86" s="183"/>
      <c r="P86" s="184">
        <f>P87+P94+P102+P109</f>
        <v>0</v>
      </c>
      <c r="Q86" s="183"/>
      <c r="R86" s="184">
        <f>R87+R94+R102+R109</f>
        <v>0</v>
      </c>
      <c r="S86" s="183"/>
      <c r="T86" s="185">
        <f>T87+T94+T102+T109</f>
        <v>0</v>
      </c>
      <c r="AR86" s="186" t="s">
        <v>80</v>
      </c>
      <c r="AT86" s="187" t="s">
        <v>71</v>
      </c>
      <c r="AU86" s="187" t="s">
        <v>72</v>
      </c>
      <c r="AY86" s="186" t="s">
        <v>166</v>
      </c>
      <c r="BK86" s="188">
        <f>BK87+BK94+BK102+BK109</f>
        <v>0</v>
      </c>
    </row>
    <row r="87" spans="2:65" s="10" customFormat="1" ht="19.899999999999999" customHeight="1">
      <c r="B87" s="175"/>
      <c r="C87" s="176"/>
      <c r="D87" s="177" t="s">
        <v>71</v>
      </c>
      <c r="E87" s="189" t="s">
        <v>177</v>
      </c>
      <c r="F87" s="189" t="s">
        <v>178</v>
      </c>
      <c r="G87" s="176"/>
      <c r="H87" s="176"/>
      <c r="I87" s="179"/>
      <c r="J87" s="190">
        <f>BK87</f>
        <v>0</v>
      </c>
      <c r="K87" s="176"/>
      <c r="L87" s="181"/>
      <c r="M87" s="182"/>
      <c r="N87" s="183"/>
      <c r="O87" s="183"/>
      <c r="P87" s="184">
        <f>SUM(P88:P93)</f>
        <v>0</v>
      </c>
      <c r="Q87" s="183"/>
      <c r="R87" s="184">
        <f>SUM(R88:R93)</f>
        <v>0</v>
      </c>
      <c r="S87" s="183"/>
      <c r="T87" s="185">
        <f>SUM(T88:T93)</f>
        <v>0</v>
      </c>
      <c r="AR87" s="186" t="s">
        <v>80</v>
      </c>
      <c r="AT87" s="187" t="s">
        <v>71</v>
      </c>
      <c r="AU87" s="187" t="s">
        <v>80</v>
      </c>
      <c r="AY87" s="186" t="s">
        <v>166</v>
      </c>
      <c r="BK87" s="188">
        <f>SUM(BK88:BK93)</f>
        <v>0</v>
      </c>
    </row>
    <row r="88" spans="2:65" s="1" customFormat="1" ht="16.5" customHeight="1">
      <c r="B88" s="40"/>
      <c r="C88" s="191" t="s">
        <v>80</v>
      </c>
      <c r="D88" s="191" t="s">
        <v>169</v>
      </c>
      <c r="E88" s="192" t="s">
        <v>439</v>
      </c>
      <c r="F88" s="193" t="s">
        <v>440</v>
      </c>
      <c r="G88" s="194" t="s">
        <v>441</v>
      </c>
      <c r="H88" s="195">
        <v>0.09</v>
      </c>
      <c r="I88" s="196"/>
      <c r="J88" s="197">
        <f>ROUND(I88*H88,2)</f>
        <v>0</v>
      </c>
      <c r="K88" s="193" t="s">
        <v>21</v>
      </c>
      <c r="L88" s="60"/>
      <c r="M88" s="198" t="s">
        <v>21</v>
      </c>
      <c r="N88" s="199" t="s">
        <v>43</v>
      </c>
      <c r="O88" s="41"/>
      <c r="P88" s="200">
        <f>O88*H88</f>
        <v>0</v>
      </c>
      <c r="Q88" s="200">
        <v>0</v>
      </c>
      <c r="R88" s="200">
        <f>Q88*H88</f>
        <v>0</v>
      </c>
      <c r="S88" s="200">
        <v>0</v>
      </c>
      <c r="T88" s="201">
        <f>S88*H88</f>
        <v>0</v>
      </c>
      <c r="AR88" s="23" t="s">
        <v>173</v>
      </c>
      <c r="AT88" s="23" t="s">
        <v>169</v>
      </c>
      <c r="AU88" s="23" t="s">
        <v>82</v>
      </c>
      <c r="AY88" s="23" t="s">
        <v>166</v>
      </c>
      <c r="BE88" s="202">
        <f>IF(N88="základní",J88,0)</f>
        <v>0</v>
      </c>
      <c r="BF88" s="202">
        <f>IF(N88="snížená",J88,0)</f>
        <v>0</v>
      </c>
      <c r="BG88" s="202">
        <f>IF(N88="zákl. přenesená",J88,0)</f>
        <v>0</v>
      </c>
      <c r="BH88" s="202">
        <f>IF(N88="sníž. přenesená",J88,0)</f>
        <v>0</v>
      </c>
      <c r="BI88" s="202">
        <f>IF(N88="nulová",J88,0)</f>
        <v>0</v>
      </c>
      <c r="BJ88" s="23" t="s">
        <v>80</v>
      </c>
      <c r="BK88" s="202">
        <f>ROUND(I88*H88,2)</f>
        <v>0</v>
      </c>
      <c r="BL88" s="23" t="s">
        <v>173</v>
      </c>
      <c r="BM88" s="23" t="s">
        <v>82</v>
      </c>
    </row>
    <row r="89" spans="2:65" s="11" customFormat="1">
      <c r="B89" s="203"/>
      <c r="C89" s="204"/>
      <c r="D89" s="205" t="s">
        <v>174</v>
      </c>
      <c r="E89" s="206" t="s">
        <v>21</v>
      </c>
      <c r="F89" s="207" t="s">
        <v>442</v>
      </c>
      <c r="G89" s="204"/>
      <c r="H89" s="208">
        <v>0.09</v>
      </c>
      <c r="I89" s="209"/>
      <c r="J89" s="204"/>
      <c r="K89" s="204"/>
      <c r="L89" s="210"/>
      <c r="M89" s="211"/>
      <c r="N89" s="212"/>
      <c r="O89" s="212"/>
      <c r="P89" s="212"/>
      <c r="Q89" s="212"/>
      <c r="R89" s="212"/>
      <c r="S89" s="212"/>
      <c r="T89" s="213"/>
      <c r="AT89" s="214" t="s">
        <v>174</v>
      </c>
      <c r="AU89" s="214" t="s">
        <v>82</v>
      </c>
      <c r="AV89" s="11" t="s">
        <v>82</v>
      </c>
      <c r="AW89" s="11" t="s">
        <v>35</v>
      </c>
      <c r="AX89" s="11" t="s">
        <v>72</v>
      </c>
      <c r="AY89" s="214" t="s">
        <v>166</v>
      </c>
    </row>
    <row r="90" spans="2:65" s="12" customFormat="1">
      <c r="B90" s="215"/>
      <c r="C90" s="216"/>
      <c r="D90" s="205" t="s">
        <v>174</v>
      </c>
      <c r="E90" s="217" t="s">
        <v>21</v>
      </c>
      <c r="F90" s="218" t="s">
        <v>176</v>
      </c>
      <c r="G90" s="216"/>
      <c r="H90" s="219">
        <v>0.09</v>
      </c>
      <c r="I90" s="220"/>
      <c r="J90" s="216"/>
      <c r="K90" s="216"/>
      <c r="L90" s="221"/>
      <c r="M90" s="222"/>
      <c r="N90" s="223"/>
      <c r="O90" s="223"/>
      <c r="P90" s="223"/>
      <c r="Q90" s="223"/>
      <c r="R90" s="223"/>
      <c r="S90" s="223"/>
      <c r="T90" s="224"/>
      <c r="AT90" s="225" t="s">
        <v>174</v>
      </c>
      <c r="AU90" s="225" t="s">
        <v>82</v>
      </c>
      <c r="AV90" s="12" t="s">
        <v>173</v>
      </c>
      <c r="AW90" s="12" t="s">
        <v>35</v>
      </c>
      <c r="AX90" s="12" t="s">
        <v>80</v>
      </c>
      <c r="AY90" s="225" t="s">
        <v>166</v>
      </c>
    </row>
    <row r="91" spans="2:65" s="1" customFormat="1" ht="16.5" customHeight="1">
      <c r="B91" s="40"/>
      <c r="C91" s="191" t="s">
        <v>82</v>
      </c>
      <c r="D91" s="191" t="s">
        <v>169</v>
      </c>
      <c r="E91" s="192" t="s">
        <v>443</v>
      </c>
      <c r="F91" s="193" t="s">
        <v>444</v>
      </c>
      <c r="G91" s="194" t="s">
        <v>181</v>
      </c>
      <c r="H91" s="195">
        <v>0.6</v>
      </c>
      <c r="I91" s="196"/>
      <c r="J91" s="197">
        <f>ROUND(I91*H91,2)</f>
        <v>0</v>
      </c>
      <c r="K91" s="193" t="s">
        <v>21</v>
      </c>
      <c r="L91" s="60"/>
      <c r="M91" s="198" t="s">
        <v>21</v>
      </c>
      <c r="N91" s="199" t="s">
        <v>43</v>
      </c>
      <c r="O91" s="41"/>
      <c r="P91" s="200">
        <f>O91*H91</f>
        <v>0</v>
      </c>
      <c r="Q91" s="200">
        <v>0</v>
      </c>
      <c r="R91" s="200">
        <f>Q91*H91</f>
        <v>0</v>
      </c>
      <c r="S91" s="200">
        <v>0</v>
      </c>
      <c r="T91" s="201">
        <f>S91*H91</f>
        <v>0</v>
      </c>
      <c r="AR91" s="23" t="s">
        <v>173</v>
      </c>
      <c r="AT91" s="23" t="s">
        <v>169</v>
      </c>
      <c r="AU91" s="23" t="s">
        <v>82</v>
      </c>
      <c r="AY91" s="23" t="s">
        <v>166</v>
      </c>
      <c r="BE91" s="202">
        <f>IF(N91="základní",J91,0)</f>
        <v>0</v>
      </c>
      <c r="BF91" s="202">
        <f>IF(N91="snížená",J91,0)</f>
        <v>0</v>
      </c>
      <c r="BG91" s="202">
        <f>IF(N91="zákl. přenesená",J91,0)</f>
        <v>0</v>
      </c>
      <c r="BH91" s="202">
        <f>IF(N91="sníž. přenesená",J91,0)</f>
        <v>0</v>
      </c>
      <c r="BI91" s="202">
        <f>IF(N91="nulová",J91,0)</f>
        <v>0</v>
      </c>
      <c r="BJ91" s="23" t="s">
        <v>80</v>
      </c>
      <c r="BK91" s="202">
        <f>ROUND(I91*H91,2)</f>
        <v>0</v>
      </c>
      <c r="BL91" s="23" t="s">
        <v>173</v>
      </c>
      <c r="BM91" s="23" t="s">
        <v>173</v>
      </c>
    </row>
    <row r="92" spans="2:65" s="11" customFormat="1">
      <c r="B92" s="203"/>
      <c r="C92" s="204"/>
      <c r="D92" s="205" t="s">
        <v>174</v>
      </c>
      <c r="E92" s="206" t="s">
        <v>21</v>
      </c>
      <c r="F92" s="207" t="s">
        <v>445</v>
      </c>
      <c r="G92" s="204"/>
      <c r="H92" s="208">
        <v>0.6</v>
      </c>
      <c r="I92" s="209"/>
      <c r="J92" s="204"/>
      <c r="K92" s="204"/>
      <c r="L92" s="210"/>
      <c r="M92" s="211"/>
      <c r="N92" s="212"/>
      <c r="O92" s="212"/>
      <c r="P92" s="212"/>
      <c r="Q92" s="212"/>
      <c r="R92" s="212"/>
      <c r="S92" s="212"/>
      <c r="T92" s="213"/>
      <c r="AT92" s="214" t="s">
        <v>174</v>
      </c>
      <c r="AU92" s="214" t="s">
        <v>82</v>
      </c>
      <c r="AV92" s="11" t="s">
        <v>82</v>
      </c>
      <c r="AW92" s="11" t="s">
        <v>35</v>
      </c>
      <c r="AX92" s="11" t="s">
        <v>72</v>
      </c>
      <c r="AY92" s="214" t="s">
        <v>166</v>
      </c>
    </row>
    <row r="93" spans="2:65" s="12" customFormat="1">
      <c r="B93" s="215"/>
      <c r="C93" s="216"/>
      <c r="D93" s="205" t="s">
        <v>174</v>
      </c>
      <c r="E93" s="217" t="s">
        <v>21</v>
      </c>
      <c r="F93" s="218" t="s">
        <v>176</v>
      </c>
      <c r="G93" s="216"/>
      <c r="H93" s="219">
        <v>0.6</v>
      </c>
      <c r="I93" s="220"/>
      <c r="J93" s="216"/>
      <c r="K93" s="216"/>
      <c r="L93" s="221"/>
      <c r="M93" s="222"/>
      <c r="N93" s="223"/>
      <c r="O93" s="223"/>
      <c r="P93" s="223"/>
      <c r="Q93" s="223"/>
      <c r="R93" s="223"/>
      <c r="S93" s="223"/>
      <c r="T93" s="224"/>
      <c r="AT93" s="225" t="s">
        <v>174</v>
      </c>
      <c r="AU93" s="225" t="s">
        <v>82</v>
      </c>
      <c r="AV93" s="12" t="s">
        <v>173</v>
      </c>
      <c r="AW93" s="12" t="s">
        <v>35</v>
      </c>
      <c r="AX93" s="12" t="s">
        <v>80</v>
      </c>
      <c r="AY93" s="225" t="s">
        <v>166</v>
      </c>
    </row>
    <row r="94" spans="2:65" s="10" customFormat="1" ht="29.85" customHeight="1">
      <c r="B94" s="175"/>
      <c r="C94" s="176"/>
      <c r="D94" s="177" t="s">
        <v>71</v>
      </c>
      <c r="E94" s="189" t="s">
        <v>209</v>
      </c>
      <c r="F94" s="189" t="s">
        <v>243</v>
      </c>
      <c r="G94" s="176"/>
      <c r="H94" s="176"/>
      <c r="I94" s="179"/>
      <c r="J94" s="190">
        <f>BK94</f>
        <v>0</v>
      </c>
      <c r="K94" s="176"/>
      <c r="L94" s="181"/>
      <c r="M94" s="182"/>
      <c r="N94" s="183"/>
      <c r="O94" s="183"/>
      <c r="P94" s="184">
        <f>SUM(P95:P101)</f>
        <v>0</v>
      </c>
      <c r="Q94" s="183"/>
      <c r="R94" s="184">
        <f>SUM(R95:R101)</f>
        <v>0</v>
      </c>
      <c r="S94" s="183"/>
      <c r="T94" s="185">
        <f>SUM(T95:T101)</f>
        <v>0</v>
      </c>
      <c r="AR94" s="186" t="s">
        <v>80</v>
      </c>
      <c r="AT94" s="187" t="s">
        <v>71</v>
      </c>
      <c r="AU94" s="187" t="s">
        <v>80</v>
      </c>
      <c r="AY94" s="186" t="s">
        <v>166</v>
      </c>
      <c r="BK94" s="188">
        <f>SUM(BK95:BK101)</f>
        <v>0</v>
      </c>
    </row>
    <row r="95" spans="2:65" s="1" customFormat="1" ht="25.5" customHeight="1">
      <c r="B95" s="40"/>
      <c r="C95" s="191" t="s">
        <v>167</v>
      </c>
      <c r="D95" s="191" t="s">
        <v>169</v>
      </c>
      <c r="E95" s="192" t="s">
        <v>446</v>
      </c>
      <c r="F95" s="193" t="s">
        <v>447</v>
      </c>
      <c r="G95" s="194" t="s">
        <v>441</v>
      </c>
      <c r="H95" s="195">
        <v>0.09</v>
      </c>
      <c r="I95" s="196"/>
      <c r="J95" s="197">
        <f>ROUND(I95*H95,2)</f>
        <v>0</v>
      </c>
      <c r="K95" s="193" t="s">
        <v>21</v>
      </c>
      <c r="L95" s="60"/>
      <c r="M95" s="198" t="s">
        <v>21</v>
      </c>
      <c r="N95" s="199" t="s">
        <v>43</v>
      </c>
      <c r="O95" s="41"/>
      <c r="P95" s="200">
        <f>O95*H95</f>
        <v>0</v>
      </c>
      <c r="Q95" s="200">
        <v>0</v>
      </c>
      <c r="R95" s="200">
        <f>Q95*H95</f>
        <v>0</v>
      </c>
      <c r="S95" s="200">
        <v>0</v>
      </c>
      <c r="T95" s="201">
        <f>S95*H95</f>
        <v>0</v>
      </c>
      <c r="AR95" s="23" t="s">
        <v>173</v>
      </c>
      <c r="AT95" s="23" t="s">
        <v>169</v>
      </c>
      <c r="AU95" s="23" t="s">
        <v>82</v>
      </c>
      <c r="AY95" s="23" t="s">
        <v>166</v>
      </c>
      <c r="BE95" s="202">
        <f>IF(N95="základní",J95,0)</f>
        <v>0</v>
      </c>
      <c r="BF95" s="202">
        <f>IF(N95="snížená",J95,0)</f>
        <v>0</v>
      </c>
      <c r="BG95" s="202">
        <f>IF(N95="zákl. přenesená",J95,0)</f>
        <v>0</v>
      </c>
      <c r="BH95" s="202">
        <f>IF(N95="sníž. přenesená",J95,0)</f>
        <v>0</v>
      </c>
      <c r="BI95" s="202">
        <f>IF(N95="nulová",J95,0)</f>
        <v>0</v>
      </c>
      <c r="BJ95" s="23" t="s">
        <v>80</v>
      </c>
      <c r="BK95" s="202">
        <f>ROUND(I95*H95,2)</f>
        <v>0</v>
      </c>
      <c r="BL95" s="23" t="s">
        <v>173</v>
      </c>
      <c r="BM95" s="23" t="s">
        <v>177</v>
      </c>
    </row>
    <row r="96" spans="2:65" s="11" customFormat="1">
      <c r="B96" s="203"/>
      <c r="C96" s="204"/>
      <c r="D96" s="205" t="s">
        <v>174</v>
      </c>
      <c r="E96" s="206" t="s">
        <v>21</v>
      </c>
      <c r="F96" s="207" t="s">
        <v>442</v>
      </c>
      <c r="G96" s="204"/>
      <c r="H96" s="208">
        <v>0.09</v>
      </c>
      <c r="I96" s="209"/>
      <c r="J96" s="204"/>
      <c r="K96" s="204"/>
      <c r="L96" s="210"/>
      <c r="M96" s="211"/>
      <c r="N96" s="212"/>
      <c r="O96" s="212"/>
      <c r="P96" s="212"/>
      <c r="Q96" s="212"/>
      <c r="R96" s="212"/>
      <c r="S96" s="212"/>
      <c r="T96" s="213"/>
      <c r="AT96" s="214" t="s">
        <v>174</v>
      </c>
      <c r="AU96" s="214" t="s">
        <v>82</v>
      </c>
      <c r="AV96" s="11" t="s">
        <v>82</v>
      </c>
      <c r="AW96" s="11" t="s">
        <v>35</v>
      </c>
      <c r="AX96" s="11" t="s">
        <v>72</v>
      </c>
      <c r="AY96" s="214" t="s">
        <v>166</v>
      </c>
    </row>
    <row r="97" spans="2:65" s="12" customFormat="1">
      <c r="B97" s="215"/>
      <c r="C97" s="216"/>
      <c r="D97" s="205" t="s">
        <v>174</v>
      </c>
      <c r="E97" s="217" t="s">
        <v>21</v>
      </c>
      <c r="F97" s="218" t="s">
        <v>176</v>
      </c>
      <c r="G97" s="216"/>
      <c r="H97" s="219">
        <v>0.09</v>
      </c>
      <c r="I97" s="220"/>
      <c r="J97" s="216"/>
      <c r="K97" s="216"/>
      <c r="L97" s="221"/>
      <c r="M97" s="222"/>
      <c r="N97" s="223"/>
      <c r="O97" s="223"/>
      <c r="P97" s="223"/>
      <c r="Q97" s="223"/>
      <c r="R97" s="223"/>
      <c r="S97" s="223"/>
      <c r="T97" s="224"/>
      <c r="AT97" s="225" t="s">
        <v>174</v>
      </c>
      <c r="AU97" s="225" t="s">
        <v>82</v>
      </c>
      <c r="AV97" s="12" t="s">
        <v>173</v>
      </c>
      <c r="AW97" s="12" t="s">
        <v>35</v>
      </c>
      <c r="AX97" s="12" t="s">
        <v>80</v>
      </c>
      <c r="AY97" s="225" t="s">
        <v>166</v>
      </c>
    </row>
    <row r="98" spans="2:65" s="1" customFormat="1" ht="25.5" customHeight="1">
      <c r="B98" s="40"/>
      <c r="C98" s="191" t="s">
        <v>173</v>
      </c>
      <c r="D98" s="191" t="s">
        <v>169</v>
      </c>
      <c r="E98" s="192" t="s">
        <v>448</v>
      </c>
      <c r="F98" s="193" t="s">
        <v>449</v>
      </c>
      <c r="G98" s="194" t="s">
        <v>441</v>
      </c>
      <c r="H98" s="195">
        <v>0.03</v>
      </c>
      <c r="I98" s="196"/>
      <c r="J98" s="197">
        <f>ROUND(I98*H98,2)</f>
        <v>0</v>
      </c>
      <c r="K98" s="193" t="s">
        <v>21</v>
      </c>
      <c r="L98" s="60"/>
      <c r="M98" s="198" t="s">
        <v>21</v>
      </c>
      <c r="N98" s="199" t="s">
        <v>43</v>
      </c>
      <c r="O98" s="41"/>
      <c r="P98" s="200">
        <f>O98*H98</f>
        <v>0</v>
      </c>
      <c r="Q98" s="200">
        <v>0</v>
      </c>
      <c r="R98" s="200">
        <f>Q98*H98</f>
        <v>0</v>
      </c>
      <c r="S98" s="200">
        <v>0</v>
      </c>
      <c r="T98" s="201">
        <f>S98*H98</f>
        <v>0</v>
      </c>
      <c r="AR98" s="23" t="s">
        <v>173</v>
      </c>
      <c r="AT98" s="23" t="s">
        <v>169</v>
      </c>
      <c r="AU98" s="23" t="s">
        <v>82</v>
      </c>
      <c r="AY98" s="23" t="s">
        <v>166</v>
      </c>
      <c r="BE98" s="202">
        <f>IF(N98="základní",J98,0)</f>
        <v>0</v>
      </c>
      <c r="BF98" s="202">
        <f>IF(N98="snížená",J98,0)</f>
        <v>0</v>
      </c>
      <c r="BG98" s="202">
        <f>IF(N98="zákl. přenesená",J98,0)</f>
        <v>0</v>
      </c>
      <c r="BH98" s="202">
        <f>IF(N98="sníž. přenesená",J98,0)</f>
        <v>0</v>
      </c>
      <c r="BI98" s="202">
        <f>IF(N98="nulová",J98,0)</f>
        <v>0</v>
      </c>
      <c r="BJ98" s="23" t="s">
        <v>80</v>
      </c>
      <c r="BK98" s="202">
        <f>ROUND(I98*H98,2)</f>
        <v>0</v>
      </c>
      <c r="BL98" s="23" t="s">
        <v>173</v>
      </c>
      <c r="BM98" s="23" t="s">
        <v>187</v>
      </c>
    </row>
    <row r="99" spans="2:65" s="11" customFormat="1">
      <c r="B99" s="203"/>
      <c r="C99" s="204"/>
      <c r="D99" s="205" t="s">
        <v>174</v>
      </c>
      <c r="E99" s="206" t="s">
        <v>21</v>
      </c>
      <c r="F99" s="207" t="s">
        <v>450</v>
      </c>
      <c r="G99" s="204"/>
      <c r="H99" s="208">
        <v>0.03</v>
      </c>
      <c r="I99" s="209"/>
      <c r="J99" s="204"/>
      <c r="K99" s="204"/>
      <c r="L99" s="210"/>
      <c r="M99" s="211"/>
      <c r="N99" s="212"/>
      <c r="O99" s="212"/>
      <c r="P99" s="212"/>
      <c r="Q99" s="212"/>
      <c r="R99" s="212"/>
      <c r="S99" s="212"/>
      <c r="T99" s="213"/>
      <c r="AT99" s="214" t="s">
        <v>174</v>
      </c>
      <c r="AU99" s="214" t="s">
        <v>82</v>
      </c>
      <c r="AV99" s="11" t="s">
        <v>82</v>
      </c>
      <c r="AW99" s="11" t="s">
        <v>35</v>
      </c>
      <c r="AX99" s="11" t="s">
        <v>72</v>
      </c>
      <c r="AY99" s="214" t="s">
        <v>166</v>
      </c>
    </row>
    <row r="100" spans="2:65" s="12" customFormat="1">
      <c r="B100" s="215"/>
      <c r="C100" s="216"/>
      <c r="D100" s="205" t="s">
        <v>174</v>
      </c>
      <c r="E100" s="217" t="s">
        <v>21</v>
      </c>
      <c r="F100" s="218" t="s">
        <v>176</v>
      </c>
      <c r="G100" s="216"/>
      <c r="H100" s="219">
        <v>0.03</v>
      </c>
      <c r="I100" s="220"/>
      <c r="J100" s="216"/>
      <c r="K100" s="216"/>
      <c r="L100" s="221"/>
      <c r="M100" s="222"/>
      <c r="N100" s="223"/>
      <c r="O100" s="223"/>
      <c r="P100" s="223"/>
      <c r="Q100" s="223"/>
      <c r="R100" s="223"/>
      <c r="S100" s="223"/>
      <c r="T100" s="224"/>
      <c r="AT100" s="225" t="s">
        <v>174</v>
      </c>
      <c r="AU100" s="225" t="s">
        <v>82</v>
      </c>
      <c r="AV100" s="12" t="s">
        <v>173</v>
      </c>
      <c r="AW100" s="12" t="s">
        <v>35</v>
      </c>
      <c r="AX100" s="12" t="s">
        <v>80</v>
      </c>
      <c r="AY100" s="225" t="s">
        <v>166</v>
      </c>
    </row>
    <row r="101" spans="2:65" s="1" customFormat="1" ht="16.5" customHeight="1">
      <c r="B101" s="40"/>
      <c r="C101" s="191" t="s">
        <v>190</v>
      </c>
      <c r="D101" s="191" t="s">
        <v>169</v>
      </c>
      <c r="E101" s="192" t="s">
        <v>451</v>
      </c>
      <c r="F101" s="193" t="s">
        <v>452</v>
      </c>
      <c r="G101" s="194" t="s">
        <v>272</v>
      </c>
      <c r="H101" s="195">
        <v>4</v>
      </c>
      <c r="I101" s="196"/>
      <c r="J101" s="197">
        <f>ROUND(I101*H101,2)</f>
        <v>0</v>
      </c>
      <c r="K101" s="193" t="s">
        <v>21</v>
      </c>
      <c r="L101" s="60"/>
      <c r="M101" s="198" t="s">
        <v>21</v>
      </c>
      <c r="N101" s="199" t="s">
        <v>43</v>
      </c>
      <c r="O101" s="41"/>
      <c r="P101" s="200">
        <f>O101*H101</f>
        <v>0</v>
      </c>
      <c r="Q101" s="200">
        <v>0</v>
      </c>
      <c r="R101" s="200">
        <f>Q101*H101</f>
        <v>0</v>
      </c>
      <c r="S101" s="200">
        <v>0</v>
      </c>
      <c r="T101" s="201">
        <f>S101*H101</f>
        <v>0</v>
      </c>
      <c r="AR101" s="23" t="s">
        <v>173</v>
      </c>
      <c r="AT101" s="23" t="s">
        <v>169</v>
      </c>
      <c r="AU101" s="23" t="s">
        <v>82</v>
      </c>
      <c r="AY101" s="23" t="s">
        <v>166</v>
      </c>
      <c r="BE101" s="202">
        <f>IF(N101="základní",J101,0)</f>
        <v>0</v>
      </c>
      <c r="BF101" s="202">
        <f>IF(N101="snížená",J101,0)</f>
        <v>0</v>
      </c>
      <c r="BG101" s="202">
        <f>IF(N101="zákl. přenesená",J101,0)</f>
        <v>0</v>
      </c>
      <c r="BH101" s="202">
        <f>IF(N101="sníž. přenesená",J101,0)</f>
        <v>0</v>
      </c>
      <c r="BI101" s="202">
        <f>IF(N101="nulová",J101,0)</f>
        <v>0</v>
      </c>
      <c r="BJ101" s="23" t="s">
        <v>80</v>
      </c>
      <c r="BK101" s="202">
        <f>ROUND(I101*H101,2)</f>
        <v>0</v>
      </c>
      <c r="BL101" s="23" t="s">
        <v>173</v>
      </c>
      <c r="BM101" s="23" t="s">
        <v>193</v>
      </c>
    </row>
    <row r="102" spans="2:65" s="10" customFormat="1" ht="29.85" customHeight="1">
      <c r="B102" s="175"/>
      <c r="C102" s="176"/>
      <c r="D102" s="177" t="s">
        <v>71</v>
      </c>
      <c r="E102" s="189" t="s">
        <v>293</v>
      </c>
      <c r="F102" s="189" t="s">
        <v>294</v>
      </c>
      <c r="G102" s="176"/>
      <c r="H102" s="176"/>
      <c r="I102" s="179"/>
      <c r="J102" s="190">
        <f>BK102</f>
        <v>0</v>
      </c>
      <c r="K102" s="176"/>
      <c r="L102" s="181"/>
      <c r="M102" s="182"/>
      <c r="N102" s="183"/>
      <c r="O102" s="183"/>
      <c r="P102" s="184">
        <f>SUM(P103:P108)</f>
        <v>0</v>
      </c>
      <c r="Q102" s="183"/>
      <c r="R102" s="184">
        <f>SUM(R103:R108)</f>
        <v>0</v>
      </c>
      <c r="S102" s="183"/>
      <c r="T102" s="185">
        <f>SUM(T103:T108)</f>
        <v>0</v>
      </c>
      <c r="AR102" s="186" t="s">
        <v>80</v>
      </c>
      <c r="AT102" s="187" t="s">
        <v>71</v>
      </c>
      <c r="AU102" s="187" t="s">
        <v>80</v>
      </c>
      <c r="AY102" s="186" t="s">
        <v>166</v>
      </c>
      <c r="BK102" s="188">
        <f>SUM(BK103:BK108)</f>
        <v>0</v>
      </c>
    </row>
    <row r="103" spans="2:65" s="1" customFormat="1" ht="25.5" customHeight="1">
      <c r="B103" s="40"/>
      <c r="C103" s="191" t="s">
        <v>177</v>
      </c>
      <c r="D103" s="191" t="s">
        <v>169</v>
      </c>
      <c r="E103" s="192" t="s">
        <v>453</v>
      </c>
      <c r="F103" s="193" t="s">
        <v>454</v>
      </c>
      <c r="G103" s="194" t="s">
        <v>298</v>
      </c>
      <c r="H103" s="195">
        <v>0.26600000000000001</v>
      </c>
      <c r="I103" s="196"/>
      <c r="J103" s="197">
        <f>ROUND(I103*H103,2)</f>
        <v>0</v>
      </c>
      <c r="K103" s="193" t="s">
        <v>21</v>
      </c>
      <c r="L103" s="60"/>
      <c r="M103" s="198" t="s">
        <v>21</v>
      </c>
      <c r="N103" s="199" t="s">
        <v>43</v>
      </c>
      <c r="O103" s="41"/>
      <c r="P103" s="200">
        <f>O103*H103</f>
        <v>0</v>
      </c>
      <c r="Q103" s="200">
        <v>0</v>
      </c>
      <c r="R103" s="200">
        <f>Q103*H103</f>
        <v>0</v>
      </c>
      <c r="S103" s="200">
        <v>0</v>
      </c>
      <c r="T103" s="201">
        <f>S103*H103</f>
        <v>0</v>
      </c>
      <c r="AR103" s="23" t="s">
        <v>173</v>
      </c>
      <c r="AT103" s="23" t="s">
        <v>169</v>
      </c>
      <c r="AU103" s="23" t="s">
        <v>82</v>
      </c>
      <c r="AY103" s="23" t="s">
        <v>166</v>
      </c>
      <c r="BE103" s="202">
        <f>IF(N103="základní",J103,0)</f>
        <v>0</v>
      </c>
      <c r="BF103" s="202">
        <f>IF(N103="snížená",J103,0)</f>
        <v>0</v>
      </c>
      <c r="BG103" s="202">
        <f>IF(N103="zákl. přenesená",J103,0)</f>
        <v>0</v>
      </c>
      <c r="BH103" s="202">
        <f>IF(N103="sníž. přenesená",J103,0)</f>
        <v>0</v>
      </c>
      <c r="BI103" s="202">
        <f>IF(N103="nulová",J103,0)</f>
        <v>0</v>
      </c>
      <c r="BJ103" s="23" t="s">
        <v>80</v>
      </c>
      <c r="BK103" s="202">
        <f>ROUND(I103*H103,2)</f>
        <v>0</v>
      </c>
      <c r="BL103" s="23" t="s">
        <v>173</v>
      </c>
      <c r="BM103" s="23" t="s">
        <v>198</v>
      </c>
    </row>
    <row r="104" spans="2:65" s="1" customFormat="1" ht="25.5" customHeight="1">
      <c r="B104" s="40"/>
      <c r="C104" s="191" t="s">
        <v>199</v>
      </c>
      <c r="D104" s="191" t="s">
        <v>169</v>
      </c>
      <c r="E104" s="192" t="s">
        <v>455</v>
      </c>
      <c r="F104" s="193" t="s">
        <v>456</v>
      </c>
      <c r="G104" s="194" t="s">
        <v>298</v>
      </c>
      <c r="H104" s="195">
        <v>0.26600000000000001</v>
      </c>
      <c r="I104" s="196"/>
      <c r="J104" s="197">
        <f>ROUND(I104*H104,2)</f>
        <v>0</v>
      </c>
      <c r="K104" s="193" t="s">
        <v>21</v>
      </c>
      <c r="L104" s="60"/>
      <c r="M104" s="198" t="s">
        <v>21</v>
      </c>
      <c r="N104" s="199" t="s">
        <v>43</v>
      </c>
      <c r="O104" s="41"/>
      <c r="P104" s="200">
        <f>O104*H104</f>
        <v>0</v>
      </c>
      <c r="Q104" s="200">
        <v>0</v>
      </c>
      <c r="R104" s="200">
        <f>Q104*H104</f>
        <v>0</v>
      </c>
      <c r="S104" s="200">
        <v>0</v>
      </c>
      <c r="T104" s="201">
        <f>S104*H104</f>
        <v>0</v>
      </c>
      <c r="AR104" s="23" t="s">
        <v>173</v>
      </c>
      <c r="AT104" s="23" t="s">
        <v>169</v>
      </c>
      <c r="AU104" s="23" t="s">
        <v>82</v>
      </c>
      <c r="AY104" s="23" t="s">
        <v>166</v>
      </c>
      <c r="BE104" s="202">
        <f>IF(N104="základní",J104,0)</f>
        <v>0</v>
      </c>
      <c r="BF104" s="202">
        <f>IF(N104="snížená",J104,0)</f>
        <v>0</v>
      </c>
      <c r="BG104" s="202">
        <f>IF(N104="zákl. přenesená",J104,0)</f>
        <v>0</v>
      </c>
      <c r="BH104" s="202">
        <f>IF(N104="sníž. přenesená",J104,0)</f>
        <v>0</v>
      </c>
      <c r="BI104" s="202">
        <f>IF(N104="nulová",J104,0)</f>
        <v>0</v>
      </c>
      <c r="BJ104" s="23" t="s">
        <v>80</v>
      </c>
      <c r="BK104" s="202">
        <f>ROUND(I104*H104,2)</f>
        <v>0</v>
      </c>
      <c r="BL104" s="23" t="s">
        <v>173</v>
      </c>
      <c r="BM104" s="23" t="s">
        <v>202</v>
      </c>
    </row>
    <row r="105" spans="2:65" s="1" customFormat="1" ht="25.5" customHeight="1">
      <c r="B105" s="40"/>
      <c r="C105" s="191" t="s">
        <v>187</v>
      </c>
      <c r="D105" s="191" t="s">
        <v>169</v>
      </c>
      <c r="E105" s="192" t="s">
        <v>457</v>
      </c>
      <c r="F105" s="193" t="s">
        <v>458</v>
      </c>
      <c r="G105" s="194" t="s">
        <v>298</v>
      </c>
      <c r="H105" s="195">
        <v>5.0540000000000003</v>
      </c>
      <c r="I105" s="196"/>
      <c r="J105" s="197">
        <f>ROUND(I105*H105,2)</f>
        <v>0</v>
      </c>
      <c r="K105" s="193" t="s">
        <v>21</v>
      </c>
      <c r="L105" s="60"/>
      <c r="M105" s="198" t="s">
        <v>21</v>
      </c>
      <c r="N105" s="199" t="s">
        <v>43</v>
      </c>
      <c r="O105" s="41"/>
      <c r="P105" s="200">
        <f>O105*H105</f>
        <v>0</v>
      </c>
      <c r="Q105" s="200">
        <v>0</v>
      </c>
      <c r="R105" s="200">
        <f>Q105*H105</f>
        <v>0</v>
      </c>
      <c r="S105" s="200">
        <v>0</v>
      </c>
      <c r="T105" s="201">
        <f>S105*H105</f>
        <v>0</v>
      </c>
      <c r="AR105" s="23" t="s">
        <v>173</v>
      </c>
      <c r="AT105" s="23" t="s">
        <v>169</v>
      </c>
      <c r="AU105" s="23" t="s">
        <v>82</v>
      </c>
      <c r="AY105" s="23" t="s">
        <v>166</v>
      </c>
      <c r="BE105" s="202">
        <f>IF(N105="základní",J105,0)</f>
        <v>0</v>
      </c>
      <c r="BF105" s="202">
        <f>IF(N105="snížená",J105,0)</f>
        <v>0</v>
      </c>
      <c r="BG105" s="202">
        <f>IF(N105="zákl. přenesená",J105,0)</f>
        <v>0</v>
      </c>
      <c r="BH105" s="202">
        <f>IF(N105="sníž. přenesená",J105,0)</f>
        <v>0</v>
      </c>
      <c r="BI105" s="202">
        <f>IF(N105="nulová",J105,0)</f>
        <v>0</v>
      </c>
      <c r="BJ105" s="23" t="s">
        <v>80</v>
      </c>
      <c r="BK105" s="202">
        <f>ROUND(I105*H105,2)</f>
        <v>0</v>
      </c>
      <c r="BL105" s="23" t="s">
        <v>173</v>
      </c>
      <c r="BM105" s="23" t="s">
        <v>207</v>
      </c>
    </row>
    <row r="106" spans="2:65" s="11" customFormat="1">
      <c r="B106" s="203"/>
      <c r="C106" s="204"/>
      <c r="D106" s="205" t="s">
        <v>174</v>
      </c>
      <c r="E106" s="206" t="s">
        <v>21</v>
      </c>
      <c r="F106" s="207" t="s">
        <v>459</v>
      </c>
      <c r="G106" s="204"/>
      <c r="H106" s="208">
        <v>5.0540000000000003</v>
      </c>
      <c r="I106" s="209"/>
      <c r="J106" s="204"/>
      <c r="K106" s="204"/>
      <c r="L106" s="210"/>
      <c r="M106" s="211"/>
      <c r="N106" s="212"/>
      <c r="O106" s="212"/>
      <c r="P106" s="212"/>
      <c r="Q106" s="212"/>
      <c r="R106" s="212"/>
      <c r="S106" s="212"/>
      <c r="T106" s="213"/>
      <c r="AT106" s="214" t="s">
        <v>174</v>
      </c>
      <c r="AU106" s="214" t="s">
        <v>82</v>
      </c>
      <c r="AV106" s="11" t="s">
        <v>82</v>
      </c>
      <c r="AW106" s="11" t="s">
        <v>35</v>
      </c>
      <c r="AX106" s="11" t="s">
        <v>72</v>
      </c>
      <c r="AY106" s="214" t="s">
        <v>166</v>
      </c>
    </row>
    <row r="107" spans="2:65" s="12" customFormat="1">
      <c r="B107" s="215"/>
      <c r="C107" s="216"/>
      <c r="D107" s="205" t="s">
        <v>174</v>
      </c>
      <c r="E107" s="217" t="s">
        <v>21</v>
      </c>
      <c r="F107" s="218" t="s">
        <v>176</v>
      </c>
      <c r="G107" s="216"/>
      <c r="H107" s="219">
        <v>5.0540000000000003</v>
      </c>
      <c r="I107" s="220"/>
      <c r="J107" s="216"/>
      <c r="K107" s="216"/>
      <c r="L107" s="221"/>
      <c r="M107" s="222"/>
      <c r="N107" s="223"/>
      <c r="O107" s="223"/>
      <c r="P107" s="223"/>
      <c r="Q107" s="223"/>
      <c r="R107" s="223"/>
      <c r="S107" s="223"/>
      <c r="T107" s="224"/>
      <c r="AT107" s="225" t="s">
        <v>174</v>
      </c>
      <c r="AU107" s="225" t="s">
        <v>82</v>
      </c>
      <c r="AV107" s="12" t="s">
        <v>173</v>
      </c>
      <c r="AW107" s="12" t="s">
        <v>35</v>
      </c>
      <c r="AX107" s="12" t="s">
        <v>80</v>
      </c>
      <c r="AY107" s="225" t="s">
        <v>166</v>
      </c>
    </row>
    <row r="108" spans="2:65" s="1" customFormat="1" ht="16.5" customHeight="1">
      <c r="B108" s="40"/>
      <c r="C108" s="191" t="s">
        <v>209</v>
      </c>
      <c r="D108" s="191" t="s">
        <v>169</v>
      </c>
      <c r="E108" s="192" t="s">
        <v>460</v>
      </c>
      <c r="F108" s="193" t="s">
        <v>313</v>
      </c>
      <c r="G108" s="194" t="s">
        <v>298</v>
      </c>
      <c r="H108" s="195">
        <v>0.26600000000000001</v>
      </c>
      <c r="I108" s="196"/>
      <c r="J108" s="197">
        <f>ROUND(I108*H108,2)</f>
        <v>0</v>
      </c>
      <c r="K108" s="193" t="s">
        <v>21</v>
      </c>
      <c r="L108" s="60"/>
      <c r="M108" s="198" t="s">
        <v>21</v>
      </c>
      <c r="N108" s="199" t="s">
        <v>43</v>
      </c>
      <c r="O108" s="41"/>
      <c r="P108" s="200">
        <f>O108*H108</f>
        <v>0</v>
      </c>
      <c r="Q108" s="200">
        <v>0</v>
      </c>
      <c r="R108" s="200">
        <f>Q108*H108</f>
        <v>0</v>
      </c>
      <c r="S108" s="200">
        <v>0</v>
      </c>
      <c r="T108" s="201">
        <f>S108*H108</f>
        <v>0</v>
      </c>
      <c r="AR108" s="23" t="s">
        <v>173</v>
      </c>
      <c r="AT108" s="23" t="s">
        <v>169</v>
      </c>
      <c r="AU108" s="23" t="s">
        <v>82</v>
      </c>
      <c r="AY108" s="23" t="s">
        <v>166</v>
      </c>
      <c r="BE108" s="202">
        <f>IF(N108="základní",J108,0)</f>
        <v>0</v>
      </c>
      <c r="BF108" s="202">
        <f>IF(N108="snížená",J108,0)</f>
        <v>0</v>
      </c>
      <c r="BG108" s="202">
        <f>IF(N108="zákl. přenesená",J108,0)</f>
        <v>0</v>
      </c>
      <c r="BH108" s="202">
        <f>IF(N108="sníž. přenesená",J108,0)</f>
        <v>0</v>
      </c>
      <c r="BI108" s="202">
        <f>IF(N108="nulová",J108,0)</f>
        <v>0</v>
      </c>
      <c r="BJ108" s="23" t="s">
        <v>80</v>
      </c>
      <c r="BK108" s="202">
        <f>ROUND(I108*H108,2)</f>
        <v>0</v>
      </c>
      <c r="BL108" s="23" t="s">
        <v>173</v>
      </c>
      <c r="BM108" s="23" t="s">
        <v>212</v>
      </c>
    </row>
    <row r="109" spans="2:65" s="10" customFormat="1" ht="29.85" customHeight="1">
      <c r="B109" s="175"/>
      <c r="C109" s="176"/>
      <c r="D109" s="177" t="s">
        <v>71</v>
      </c>
      <c r="E109" s="189" t="s">
        <v>315</v>
      </c>
      <c r="F109" s="189" t="s">
        <v>316</v>
      </c>
      <c r="G109" s="176"/>
      <c r="H109" s="176"/>
      <c r="I109" s="179"/>
      <c r="J109" s="190">
        <f>BK109</f>
        <v>0</v>
      </c>
      <c r="K109" s="176"/>
      <c r="L109" s="181"/>
      <c r="M109" s="182"/>
      <c r="N109" s="183"/>
      <c r="O109" s="183"/>
      <c r="P109" s="184">
        <f>P110</f>
        <v>0</v>
      </c>
      <c r="Q109" s="183"/>
      <c r="R109" s="184">
        <f>R110</f>
        <v>0</v>
      </c>
      <c r="S109" s="183"/>
      <c r="T109" s="185">
        <f>T110</f>
        <v>0</v>
      </c>
      <c r="AR109" s="186" t="s">
        <v>80</v>
      </c>
      <c r="AT109" s="187" t="s">
        <v>71</v>
      </c>
      <c r="AU109" s="187" t="s">
        <v>80</v>
      </c>
      <c r="AY109" s="186" t="s">
        <v>166</v>
      </c>
      <c r="BK109" s="188">
        <f>BK110</f>
        <v>0</v>
      </c>
    </row>
    <row r="110" spans="2:65" s="1" customFormat="1" ht="16.5" customHeight="1">
      <c r="B110" s="40"/>
      <c r="C110" s="191" t="s">
        <v>193</v>
      </c>
      <c r="D110" s="191" t="s">
        <v>169</v>
      </c>
      <c r="E110" s="192" t="s">
        <v>461</v>
      </c>
      <c r="F110" s="193" t="s">
        <v>462</v>
      </c>
      <c r="G110" s="194" t="s">
        <v>298</v>
      </c>
      <c r="H110" s="195">
        <v>0.28799999999999998</v>
      </c>
      <c r="I110" s="196"/>
      <c r="J110" s="197">
        <f>ROUND(I110*H110,2)</f>
        <v>0</v>
      </c>
      <c r="K110" s="193" t="s">
        <v>21</v>
      </c>
      <c r="L110" s="60"/>
      <c r="M110" s="198" t="s">
        <v>21</v>
      </c>
      <c r="N110" s="199" t="s">
        <v>43</v>
      </c>
      <c r="O110" s="41"/>
      <c r="P110" s="200">
        <f>O110*H110</f>
        <v>0</v>
      </c>
      <c r="Q110" s="200">
        <v>0</v>
      </c>
      <c r="R110" s="200">
        <f>Q110*H110</f>
        <v>0</v>
      </c>
      <c r="S110" s="200">
        <v>0</v>
      </c>
      <c r="T110" s="201">
        <f>S110*H110</f>
        <v>0</v>
      </c>
      <c r="AR110" s="23" t="s">
        <v>173</v>
      </c>
      <c r="AT110" s="23" t="s">
        <v>169</v>
      </c>
      <c r="AU110" s="23" t="s">
        <v>82</v>
      </c>
      <c r="AY110" s="23" t="s">
        <v>166</v>
      </c>
      <c r="BE110" s="202">
        <f>IF(N110="základní",J110,0)</f>
        <v>0</v>
      </c>
      <c r="BF110" s="202">
        <f>IF(N110="snížená",J110,0)</f>
        <v>0</v>
      </c>
      <c r="BG110" s="202">
        <f>IF(N110="zákl. přenesená",J110,0)</f>
        <v>0</v>
      </c>
      <c r="BH110" s="202">
        <f>IF(N110="sníž. přenesená",J110,0)</f>
        <v>0</v>
      </c>
      <c r="BI110" s="202">
        <f>IF(N110="nulová",J110,0)</f>
        <v>0</v>
      </c>
      <c r="BJ110" s="23" t="s">
        <v>80</v>
      </c>
      <c r="BK110" s="202">
        <f>ROUND(I110*H110,2)</f>
        <v>0</v>
      </c>
      <c r="BL110" s="23" t="s">
        <v>173</v>
      </c>
      <c r="BM110" s="23" t="s">
        <v>217</v>
      </c>
    </row>
    <row r="111" spans="2:65" s="10" customFormat="1" ht="37.35" customHeight="1">
      <c r="B111" s="175"/>
      <c r="C111" s="176"/>
      <c r="D111" s="177" t="s">
        <v>71</v>
      </c>
      <c r="E111" s="178" t="s">
        <v>327</v>
      </c>
      <c r="F111" s="178" t="s">
        <v>328</v>
      </c>
      <c r="G111" s="176"/>
      <c r="H111" s="176"/>
      <c r="I111" s="179"/>
      <c r="J111" s="180">
        <f>BK111</f>
        <v>0</v>
      </c>
      <c r="K111" s="176"/>
      <c r="L111" s="181"/>
      <c r="M111" s="182"/>
      <c r="N111" s="183"/>
      <c r="O111" s="183"/>
      <c r="P111" s="184">
        <f>P112+P122+P133</f>
        <v>0</v>
      </c>
      <c r="Q111" s="183"/>
      <c r="R111" s="184">
        <f>R112+R122+R133</f>
        <v>0</v>
      </c>
      <c r="S111" s="183"/>
      <c r="T111" s="185">
        <f>T112+T122+T133</f>
        <v>0</v>
      </c>
      <c r="AR111" s="186" t="s">
        <v>82</v>
      </c>
      <c r="AT111" s="187" t="s">
        <v>71</v>
      </c>
      <c r="AU111" s="187" t="s">
        <v>72</v>
      </c>
      <c r="AY111" s="186" t="s">
        <v>166</v>
      </c>
      <c r="BK111" s="188">
        <f>BK112+BK122+BK133</f>
        <v>0</v>
      </c>
    </row>
    <row r="112" spans="2:65" s="10" customFormat="1" ht="19.899999999999999" customHeight="1">
      <c r="B112" s="175"/>
      <c r="C112" s="176"/>
      <c r="D112" s="177" t="s">
        <v>71</v>
      </c>
      <c r="E112" s="189" t="s">
        <v>463</v>
      </c>
      <c r="F112" s="189" t="s">
        <v>464</v>
      </c>
      <c r="G112" s="176"/>
      <c r="H112" s="176"/>
      <c r="I112" s="179"/>
      <c r="J112" s="190">
        <f>BK112</f>
        <v>0</v>
      </c>
      <c r="K112" s="176"/>
      <c r="L112" s="181"/>
      <c r="M112" s="182"/>
      <c r="N112" s="183"/>
      <c r="O112" s="183"/>
      <c r="P112" s="184">
        <f>SUM(P113:P121)</f>
        <v>0</v>
      </c>
      <c r="Q112" s="183"/>
      <c r="R112" s="184">
        <f>SUM(R113:R121)</f>
        <v>0</v>
      </c>
      <c r="S112" s="183"/>
      <c r="T112" s="185">
        <f>SUM(T113:T121)</f>
        <v>0</v>
      </c>
      <c r="AR112" s="186" t="s">
        <v>82</v>
      </c>
      <c r="AT112" s="187" t="s">
        <v>71</v>
      </c>
      <c r="AU112" s="187" t="s">
        <v>80</v>
      </c>
      <c r="AY112" s="186" t="s">
        <v>166</v>
      </c>
      <c r="BK112" s="188">
        <f>SUM(BK113:BK121)</f>
        <v>0</v>
      </c>
    </row>
    <row r="113" spans="2:65" s="1" customFormat="1" ht="16.5" customHeight="1">
      <c r="B113" s="40"/>
      <c r="C113" s="191" t="s">
        <v>218</v>
      </c>
      <c r="D113" s="191" t="s">
        <v>169</v>
      </c>
      <c r="E113" s="192" t="s">
        <v>465</v>
      </c>
      <c r="F113" s="193" t="s">
        <v>466</v>
      </c>
      <c r="G113" s="194" t="s">
        <v>272</v>
      </c>
      <c r="H113" s="195">
        <v>4</v>
      </c>
      <c r="I113" s="196"/>
      <c r="J113" s="197">
        <f>ROUND(I113*H113,2)</f>
        <v>0</v>
      </c>
      <c r="K113" s="193" t="s">
        <v>21</v>
      </c>
      <c r="L113" s="60"/>
      <c r="M113" s="198" t="s">
        <v>21</v>
      </c>
      <c r="N113" s="199" t="s">
        <v>43</v>
      </c>
      <c r="O113" s="41"/>
      <c r="P113" s="200">
        <f>O113*H113</f>
        <v>0</v>
      </c>
      <c r="Q113" s="200">
        <v>0</v>
      </c>
      <c r="R113" s="200">
        <f>Q113*H113</f>
        <v>0</v>
      </c>
      <c r="S113" s="200">
        <v>0</v>
      </c>
      <c r="T113" s="201">
        <f>S113*H113</f>
        <v>0</v>
      </c>
      <c r="AR113" s="23" t="s">
        <v>207</v>
      </c>
      <c r="AT113" s="23" t="s">
        <v>169</v>
      </c>
      <c r="AU113" s="23" t="s">
        <v>82</v>
      </c>
      <c r="AY113" s="23" t="s">
        <v>166</v>
      </c>
      <c r="BE113" s="202">
        <f>IF(N113="základní",J113,0)</f>
        <v>0</v>
      </c>
      <c r="BF113" s="202">
        <f>IF(N113="snížená",J113,0)</f>
        <v>0</v>
      </c>
      <c r="BG113" s="202">
        <f>IF(N113="zákl. přenesená",J113,0)</f>
        <v>0</v>
      </c>
      <c r="BH113" s="202">
        <f>IF(N113="sníž. přenesená",J113,0)</f>
        <v>0</v>
      </c>
      <c r="BI113" s="202">
        <f>IF(N113="nulová",J113,0)</f>
        <v>0</v>
      </c>
      <c r="BJ113" s="23" t="s">
        <v>80</v>
      </c>
      <c r="BK113" s="202">
        <f>ROUND(I113*H113,2)</f>
        <v>0</v>
      </c>
      <c r="BL113" s="23" t="s">
        <v>207</v>
      </c>
      <c r="BM113" s="23" t="s">
        <v>221</v>
      </c>
    </row>
    <row r="114" spans="2:65" s="1" customFormat="1" ht="16.5" customHeight="1">
      <c r="B114" s="40"/>
      <c r="C114" s="191" t="s">
        <v>198</v>
      </c>
      <c r="D114" s="191" t="s">
        <v>169</v>
      </c>
      <c r="E114" s="192" t="s">
        <v>467</v>
      </c>
      <c r="F114" s="193" t="s">
        <v>468</v>
      </c>
      <c r="G114" s="194" t="s">
        <v>272</v>
      </c>
      <c r="H114" s="195">
        <v>2</v>
      </c>
      <c r="I114" s="196"/>
      <c r="J114" s="197">
        <f>ROUND(I114*H114,2)</f>
        <v>0</v>
      </c>
      <c r="K114" s="193" t="s">
        <v>21</v>
      </c>
      <c r="L114" s="60"/>
      <c r="M114" s="198" t="s">
        <v>21</v>
      </c>
      <c r="N114" s="199" t="s">
        <v>43</v>
      </c>
      <c r="O114" s="41"/>
      <c r="P114" s="200">
        <f>O114*H114</f>
        <v>0</v>
      </c>
      <c r="Q114" s="200">
        <v>0</v>
      </c>
      <c r="R114" s="200">
        <f>Q114*H114</f>
        <v>0</v>
      </c>
      <c r="S114" s="200">
        <v>0</v>
      </c>
      <c r="T114" s="201">
        <f>S114*H114</f>
        <v>0</v>
      </c>
      <c r="AR114" s="23" t="s">
        <v>207</v>
      </c>
      <c r="AT114" s="23" t="s">
        <v>169</v>
      </c>
      <c r="AU114" s="23" t="s">
        <v>82</v>
      </c>
      <c r="AY114" s="23" t="s">
        <v>166</v>
      </c>
      <c r="BE114" s="202">
        <f>IF(N114="základní",J114,0)</f>
        <v>0</v>
      </c>
      <c r="BF114" s="202">
        <f>IF(N114="snížená",J114,0)</f>
        <v>0</v>
      </c>
      <c r="BG114" s="202">
        <f>IF(N114="zákl. přenesená",J114,0)</f>
        <v>0</v>
      </c>
      <c r="BH114" s="202">
        <f>IF(N114="sníž. přenesená",J114,0)</f>
        <v>0</v>
      </c>
      <c r="BI114" s="202">
        <f>IF(N114="nulová",J114,0)</f>
        <v>0</v>
      </c>
      <c r="BJ114" s="23" t="s">
        <v>80</v>
      </c>
      <c r="BK114" s="202">
        <f>ROUND(I114*H114,2)</f>
        <v>0</v>
      </c>
      <c r="BL114" s="23" t="s">
        <v>207</v>
      </c>
      <c r="BM114" s="23" t="s">
        <v>225</v>
      </c>
    </row>
    <row r="115" spans="2:65" s="1" customFormat="1" ht="16.5" customHeight="1">
      <c r="B115" s="40"/>
      <c r="C115" s="191" t="s">
        <v>227</v>
      </c>
      <c r="D115" s="191" t="s">
        <v>169</v>
      </c>
      <c r="E115" s="192" t="s">
        <v>469</v>
      </c>
      <c r="F115" s="193" t="s">
        <v>470</v>
      </c>
      <c r="G115" s="194" t="s">
        <v>172</v>
      </c>
      <c r="H115" s="195">
        <v>1</v>
      </c>
      <c r="I115" s="196"/>
      <c r="J115" s="197">
        <f>ROUND(I115*H115,2)</f>
        <v>0</v>
      </c>
      <c r="K115" s="193" t="s">
        <v>21</v>
      </c>
      <c r="L115" s="60"/>
      <c r="M115" s="198" t="s">
        <v>21</v>
      </c>
      <c r="N115" s="199" t="s">
        <v>43</v>
      </c>
      <c r="O115" s="41"/>
      <c r="P115" s="200">
        <f>O115*H115</f>
        <v>0</v>
      </c>
      <c r="Q115" s="200">
        <v>0</v>
      </c>
      <c r="R115" s="200">
        <f>Q115*H115</f>
        <v>0</v>
      </c>
      <c r="S115" s="200">
        <v>0</v>
      </c>
      <c r="T115" s="201">
        <f>S115*H115</f>
        <v>0</v>
      </c>
      <c r="AR115" s="23" t="s">
        <v>207</v>
      </c>
      <c r="AT115" s="23" t="s">
        <v>169</v>
      </c>
      <c r="AU115" s="23" t="s">
        <v>82</v>
      </c>
      <c r="AY115" s="23" t="s">
        <v>166</v>
      </c>
      <c r="BE115" s="202">
        <f>IF(N115="základní",J115,0)</f>
        <v>0</v>
      </c>
      <c r="BF115" s="202">
        <f>IF(N115="snížená",J115,0)</f>
        <v>0</v>
      </c>
      <c r="BG115" s="202">
        <f>IF(N115="zákl. přenesená",J115,0)</f>
        <v>0</v>
      </c>
      <c r="BH115" s="202">
        <f>IF(N115="sníž. přenesená",J115,0)</f>
        <v>0</v>
      </c>
      <c r="BI115" s="202">
        <f>IF(N115="nulová",J115,0)</f>
        <v>0</v>
      </c>
      <c r="BJ115" s="23" t="s">
        <v>80</v>
      </c>
      <c r="BK115" s="202">
        <f>ROUND(I115*H115,2)</f>
        <v>0</v>
      </c>
      <c r="BL115" s="23" t="s">
        <v>207</v>
      </c>
      <c r="BM115" s="23" t="s">
        <v>230</v>
      </c>
    </row>
    <row r="116" spans="2:65" s="1" customFormat="1" ht="16.5" customHeight="1">
      <c r="B116" s="40"/>
      <c r="C116" s="191" t="s">
        <v>202</v>
      </c>
      <c r="D116" s="191" t="s">
        <v>169</v>
      </c>
      <c r="E116" s="192" t="s">
        <v>471</v>
      </c>
      <c r="F116" s="193" t="s">
        <v>472</v>
      </c>
      <c r="G116" s="194" t="s">
        <v>172</v>
      </c>
      <c r="H116" s="195">
        <v>1</v>
      </c>
      <c r="I116" s="196"/>
      <c r="J116" s="197">
        <f>ROUND(I116*H116,2)</f>
        <v>0</v>
      </c>
      <c r="K116" s="193" t="s">
        <v>21</v>
      </c>
      <c r="L116" s="60"/>
      <c r="M116" s="198" t="s">
        <v>21</v>
      </c>
      <c r="N116" s="199" t="s">
        <v>43</v>
      </c>
      <c r="O116" s="41"/>
      <c r="P116" s="200">
        <f>O116*H116</f>
        <v>0</v>
      </c>
      <c r="Q116" s="200">
        <v>0</v>
      </c>
      <c r="R116" s="200">
        <f>Q116*H116</f>
        <v>0</v>
      </c>
      <c r="S116" s="200">
        <v>0</v>
      </c>
      <c r="T116" s="201">
        <f>S116*H116</f>
        <v>0</v>
      </c>
      <c r="AR116" s="23" t="s">
        <v>207</v>
      </c>
      <c r="AT116" s="23" t="s">
        <v>169</v>
      </c>
      <c r="AU116" s="23" t="s">
        <v>82</v>
      </c>
      <c r="AY116" s="23" t="s">
        <v>166</v>
      </c>
      <c r="BE116" s="202">
        <f>IF(N116="základní",J116,0)</f>
        <v>0</v>
      </c>
      <c r="BF116" s="202">
        <f>IF(N116="snížená",J116,0)</f>
        <v>0</v>
      </c>
      <c r="BG116" s="202">
        <f>IF(N116="zákl. přenesená",J116,0)</f>
        <v>0</v>
      </c>
      <c r="BH116" s="202">
        <f>IF(N116="sníž. přenesená",J116,0)</f>
        <v>0</v>
      </c>
      <c r="BI116" s="202">
        <f>IF(N116="nulová",J116,0)</f>
        <v>0</v>
      </c>
      <c r="BJ116" s="23" t="s">
        <v>80</v>
      </c>
      <c r="BK116" s="202">
        <f>ROUND(I116*H116,2)</f>
        <v>0</v>
      </c>
      <c r="BL116" s="23" t="s">
        <v>207</v>
      </c>
      <c r="BM116" s="23" t="s">
        <v>235</v>
      </c>
    </row>
    <row r="117" spans="2:65" s="1" customFormat="1" ht="16.5" customHeight="1">
      <c r="B117" s="40"/>
      <c r="C117" s="191" t="s">
        <v>10</v>
      </c>
      <c r="D117" s="191" t="s">
        <v>169</v>
      </c>
      <c r="E117" s="192" t="s">
        <v>473</v>
      </c>
      <c r="F117" s="193" t="s">
        <v>474</v>
      </c>
      <c r="G117" s="194" t="s">
        <v>172</v>
      </c>
      <c r="H117" s="195">
        <v>4</v>
      </c>
      <c r="I117" s="196"/>
      <c r="J117" s="197">
        <f>ROUND(I117*H117,2)</f>
        <v>0</v>
      </c>
      <c r="K117" s="193" t="s">
        <v>21</v>
      </c>
      <c r="L117" s="60"/>
      <c r="M117" s="198" t="s">
        <v>21</v>
      </c>
      <c r="N117" s="199" t="s">
        <v>43</v>
      </c>
      <c r="O117" s="41"/>
      <c r="P117" s="200">
        <f>O117*H117</f>
        <v>0</v>
      </c>
      <c r="Q117" s="200">
        <v>0</v>
      </c>
      <c r="R117" s="200">
        <f>Q117*H117</f>
        <v>0</v>
      </c>
      <c r="S117" s="200">
        <v>0</v>
      </c>
      <c r="T117" s="201">
        <f>S117*H117</f>
        <v>0</v>
      </c>
      <c r="AR117" s="23" t="s">
        <v>207</v>
      </c>
      <c r="AT117" s="23" t="s">
        <v>169</v>
      </c>
      <c r="AU117" s="23" t="s">
        <v>82</v>
      </c>
      <c r="AY117" s="23" t="s">
        <v>166</v>
      </c>
      <c r="BE117" s="202">
        <f>IF(N117="základní",J117,0)</f>
        <v>0</v>
      </c>
      <c r="BF117" s="202">
        <f>IF(N117="snížená",J117,0)</f>
        <v>0</v>
      </c>
      <c r="BG117" s="202">
        <f>IF(N117="zákl. přenesená",J117,0)</f>
        <v>0</v>
      </c>
      <c r="BH117" s="202">
        <f>IF(N117="sníž. přenesená",J117,0)</f>
        <v>0</v>
      </c>
      <c r="BI117" s="202">
        <f>IF(N117="nulová",J117,0)</f>
        <v>0</v>
      </c>
      <c r="BJ117" s="23" t="s">
        <v>80</v>
      </c>
      <c r="BK117" s="202">
        <f>ROUND(I117*H117,2)</f>
        <v>0</v>
      </c>
      <c r="BL117" s="23" t="s">
        <v>207</v>
      </c>
      <c r="BM117" s="23" t="s">
        <v>238</v>
      </c>
    </row>
    <row r="118" spans="2:65" s="11" customFormat="1">
      <c r="B118" s="203"/>
      <c r="C118" s="204"/>
      <c r="D118" s="205" t="s">
        <v>174</v>
      </c>
      <c r="E118" s="206" t="s">
        <v>21</v>
      </c>
      <c r="F118" s="207" t="s">
        <v>475</v>
      </c>
      <c r="G118" s="204"/>
      <c r="H118" s="208">
        <v>4</v>
      </c>
      <c r="I118" s="209"/>
      <c r="J118" s="204"/>
      <c r="K118" s="204"/>
      <c r="L118" s="210"/>
      <c r="M118" s="211"/>
      <c r="N118" s="212"/>
      <c r="O118" s="212"/>
      <c r="P118" s="212"/>
      <c r="Q118" s="212"/>
      <c r="R118" s="212"/>
      <c r="S118" s="212"/>
      <c r="T118" s="213"/>
      <c r="AT118" s="214" t="s">
        <v>174</v>
      </c>
      <c r="AU118" s="214" t="s">
        <v>82</v>
      </c>
      <c r="AV118" s="11" t="s">
        <v>82</v>
      </c>
      <c r="AW118" s="11" t="s">
        <v>35</v>
      </c>
      <c r="AX118" s="11" t="s">
        <v>72</v>
      </c>
      <c r="AY118" s="214" t="s">
        <v>166</v>
      </c>
    </row>
    <row r="119" spans="2:65" s="12" customFormat="1">
      <c r="B119" s="215"/>
      <c r="C119" s="216"/>
      <c r="D119" s="205" t="s">
        <v>174</v>
      </c>
      <c r="E119" s="217" t="s">
        <v>21</v>
      </c>
      <c r="F119" s="218" t="s">
        <v>176</v>
      </c>
      <c r="G119" s="216"/>
      <c r="H119" s="219">
        <v>4</v>
      </c>
      <c r="I119" s="220"/>
      <c r="J119" s="216"/>
      <c r="K119" s="216"/>
      <c r="L119" s="221"/>
      <c r="M119" s="222"/>
      <c r="N119" s="223"/>
      <c r="O119" s="223"/>
      <c r="P119" s="223"/>
      <c r="Q119" s="223"/>
      <c r="R119" s="223"/>
      <c r="S119" s="223"/>
      <c r="T119" s="224"/>
      <c r="AT119" s="225" t="s">
        <v>174</v>
      </c>
      <c r="AU119" s="225" t="s">
        <v>82</v>
      </c>
      <c r="AV119" s="12" t="s">
        <v>173</v>
      </c>
      <c r="AW119" s="12" t="s">
        <v>35</v>
      </c>
      <c r="AX119" s="12" t="s">
        <v>80</v>
      </c>
      <c r="AY119" s="225" t="s">
        <v>166</v>
      </c>
    </row>
    <row r="120" spans="2:65" s="1" customFormat="1" ht="16.5" customHeight="1">
      <c r="B120" s="40"/>
      <c r="C120" s="191" t="s">
        <v>207</v>
      </c>
      <c r="D120" s="191" t="s">
        <v>169</v>
      </c>
      <c r="E120" s="192" t="s">
        <v>476</v>
      </c>
      <c r="F120" s="193" t="s">
        <v>477</v>
      </c>
      <c r="G120" s="194" t="s">
        <v>272</v>
      </c>
      <c r="H120" s="195">
        <v>6</v>
      </c>
      <c r="I120" s="196"/>
      <c r="J120" s="197">
        <f>ROUND(I120*H120,2)</f>
        <v>0</v>
      </c>
      <c r="K120" s="193" t="s">
        <v>21</v>
      </c>
      <c r="L120" s="60"/>
      <c r="M120" s="198" t="s">
        <v>21</v>
      </c>
      <c r="N120" s="199" t="s">
        <v>43</v>
      </c>
      <c r="O120" s="41"/>
      <c r="P120" s="200">
        <f>O120*H120</f>
        <v>0</v>
      </c>
      <c r="Q120" s="200">
        <v>0</v>
      </c>
      <c r="R120" s="200">
        <f>Q120*H120</f>
        <v>0</v>
      </c>
      <c r="S120" s="200">
        <v>0</v>
      </c>
      <c r="T120" s="201">
        <f>S120*H120</f>
        <v>0</v>
      </c>
      <c r="AR120" s="23" t="s">
        <v>207</v>
      </c>
      <c r="AT120" s="23" t="s">
        <v>169</v>
      </c>
      <c r="AU120" s="23" t="s">
        <v>82</v>
      </c>
      <c r="AY120" s="23" t="s">
        <v>166</v>
      </c>
      <c r="BE120" s="202">
        <f>IF(N120="základní",J120,0)</f>
        <v>0</v>
      </c>
      <c r="BF120" s="202">
        <f>IF(N120="snížená",J120,0)</f>
        <v>0</v>
      </c>
      <c r="BG120" s="202">
        <f>IF(N120="zákl. přenesená",J120,0)</f>
        <v>0</v>
      </c>
      <c r="BH120" s="202">
        <f>IF(N120="sníž. přenesená",J120,0)</f>
        <v>0</v>
      </c>
      <c r="BI120" s="202">
        <f>IF(N120="nulová",J120,0)</f>
        <v>0</v>
      </c>
      <c r="BJ120" s="23" t="s">
        <v>80</v>
      </c>
      <c r="BK120" s="202">
        <f>ROUND(I120*H120,2)</f>
        <v>0</v>
      </c>
      <c r="BL120" s="23" t="s">
        <v>207</v>
      </c>
      <c r="BM120" s="23" t="s">
        <v>242</v>
      </c>
    </row>
    <row r="121" spans="2:65" s="1" customFormat="1" ht="16.5" customHeight="1">
      <c r="B121" s="40"/>
      <c r="C121" s="191" t="s">
        <v>244</v>
      </c>
      <c r="D121" s="191" t="s">
        <v>169</v>
      </c>
      <c r="E121" s="192" t="s">
        <v>478</v>
      </c>
      <c r="F121" s="193" t="s">
        <v>479</v>
      </c>
      <c r="G121" s="194" t="s">
        <v>361</v>
      </c>
      <c r="H121" s="248"/>
      <c r="I121" s="196"/>
      <c r="J121" s="197">
        <f>ROUND(I121*H121,2)</f>
        <v>0</v>
      </c>
      <c r="K121" s="193" t="s">
        <v>21</v>
      </c>
      <c r="L121" s="60"/>
      <c r="M121" s="198" t="s">
        <v>21</v>
      </c>
      <c r="N121" s="199" t="s">
        <v>43</v>
      </c>
      <c r="O121" s="41"/>
      <c r="P121" s="200">
        <f>O121*H121</f>
        <v>0</v>
      </c>
      <c r="Q121" s="200">
        <v>0</v>
      </c>
      <c r="R121" s="200">
        <f>Q121*H121</f>
        <v>0</v>
      </c>
      <c r="S121" s="200">
        <v>0</v>
      </c>
      <c r="T121" s="201">
        <f>S121*H121</f>
        <v>0</v>
      </c>
      <c r="AR121" s="23" t="s">
        <v>207</v>
      </c>
      <c r="AT121" s="23" t="s">
        <v>169</v>
      </c>
      <c r="AU121" s="23" t="s">
        <v>82</v>
      </c>
      <c r="AY121" s="23" t="s">
        <v>166</v>
      </c>
      <c r="BE121" s="202">
        <f>IF(N121="základní",J121,0)</f>
        <v>0</v>
      </c>
      <c r="BF121" s="202">
        <f>IF(N121="snížená",J121,0)</f>
        <v>0</v>
      </c>
      <c r="BG121" s="202">
        <f>IF(N121="zákl. přenesená",J121,0)</f>
        <v>0</v>
      </c>
      <c r="BH121" s="202">
        <f>IF(N121="sníž. přenesená",J121,0)</f>
        <v>0</v>
      </c>
      <c r="BI121" s="202">
        <f>IF(N121="nulová",J121,0)</f>
        <v>0</v>
      </c>
      <c r="BJ121" s="23" t="s">
        <v>80</v>
      </c>
      <c r="BK121" s="202">
        <f>ROUND(I121*H121,2)</f>
        <v>0</v>
      </c>
      <c r="BL121" s="23" t="s">
        <v>207</v>
      </c>
      <c r="BM121" s="23" t="s">
        <v>247</v>
      </c>
    </row>
    <row r="122" spans="2:65" s="10" customFormat="1" ht="29.85" customHeight="1">
      <c r="B122" s="175"/>
      <c r="C122" s="176"/>
      <c r="D122" s="177" t="s">
        <v>71</v>
      </c>
      <c r="E122" s="189" t="s">
        <v>480</v>
      </c>
      <c r="F122" s="189" t="s">
        <v>481</v>
      </c>
      <c r="G122" s="176"/>
      <c r="H122" s="176"/>
      <c r="I122" s="179"/>
      <c r="J122" s="190">
        <f>BK122</f>
        <v>0</v>
      </c>
      <c r="K122" s="176"/>
      <c r="L122" s="181"/>
      <c r="M122" s="182"/>
      <c r="N122" s="183"/>
      <c r="O122" s="183"/>
      <c r="P122" s="184">
        <f>SUM(P123:P132)</f>
        <v>0</v>
      </c>
      <c r="Q122" s="183"/>
      <c r="R122" s="184">
        <f>SUM(R123:R132)</f>
        <v>0</v>
      </c>
      <c r="S122" s="183"/>
      <c r="T122" s="185">
        <f>SUM(T123:T132)</f>
        <v>0</v>
      </c>
      <c r="AR122" s="186" t="s">
        <v>82</v>
      </c>
      <c r="AT122" s="187" t="s">
        <v>71</v>
      </c>
      <c r="AU122" s="187" t="s">
        <v>80</v>
      </c>
      <c r="AY122" s="186" t="s">
        <v>166</v>
      </c>
      <c r="BK122" s="188">
        <f>SUM(BK123:BK132)</f>
        <v>0</v>
      </c>
    </row>
    <row r="123" spans="2:65" s="1" customFormat="1" ht="16.5" customHeight="1">
      <c r="B123" s="40"/>
      <c r="C123" s="191" t="s">
        <v>212</v>
      </c>
      <c r="D123" s="191" t="s">
        <v>169</v>
      </c>
      <c r="E123" s="192" t="s">
        <v>482</v>
      </c>
      <c r="F123" s="193" t="s">
        <v>483</v>
      </c>
      <c r="G123" s="194" t="s">
        <v>272</v>
      </c>
      <c r="H123" s="195">
        <v>1</v>
      </c>
      <c r="I123" s="196"/>
      <c r="J123" s="197">
        <f t="shared" ref="J123:J132" si="0">ROUND(I123*H123,2)</f>
        <v>0</v>
      </c>
      <c r="K123" s="193" t="s">
        <v>21</v>
      </c>
      <c r="L123" s="60"/>
      <c r="M123" s="198" t="s">
        <v>21</v>
      </c>
      <c r="N123" s="199" t="s">
        <v>43</v>
      </c>
      <c r="O123" s="41"/>
      <c r="P123" s="200">
        <f t="shared" ref="P123:P132" si="1">O123*H123</f>
        <v>0</v>
      </c>
      <c r="Q123" s="200">
        <v>0</v>
      </c>
      <c r="R123" s="200">
        <f t="shared" ref="R123:R132" si="2">Q123*H123</f>
        <v>0</v>
      </c>
      <c r="S123" s="200">
        <v>0</v>
      </c>
      <c r="T123" s="201">
        <f t="shared" ref="T123:T132" si="3">S123*H123</f>
        <v>0</v>
      </c>
      <c r="AR123" s="23" t="s">
        <v>207</v>
      </c>
      <c r="AT123" s="23" t="s">
        <v>169</v>
      </c>
      <c r="AU123" s="23" t="s">
        <v>82</v>
      </c>
      <c r="AY123" s="23" t="s">
        <v>166</v>
      </c>
      <c r="BE123" s="202">
        <f t="shared" ref="BE123:BE132" si="4">IF(N123="základní",J123,0)</f>
        <v>0</v>
      </c>
      <c r="BF123" s="202">
        <f t="shared" ref="BF123:BF132" si="5">IF(N123="snížená",J123,0)</f>
        <v>0</v>
      </c>
      <c r="BG123" s="202">
        <f t="shared" ref="BG123:BG132" si="6">IF(N123="zákl. přenesená",J123,0)</f>
        <v>0</v>
      </c>
      <c r="BH123" s="202">
        <f t="shared" ref="BH123:BH132" si="7">IF(N123="sníž. přenesená",J123,0)</f>
        <v>0</v>
      </c>
      <c r="BI123" s="202">
        <f t="shared" ref="BI123:BI132" si="8">IF(N123="nulová",J123,0)</f>
        <v>0</v>
      </c>
      <c r="BJ123" s="23" t="s">
        <v>80</v>
      </c>
      <c r="BK123" s="202">
        <f t="shared" ref="BK123:BK132" si="9">ROUND(I123*H123,2)</f>
        <v>0</v>
      </c>
      <c r="BL123" s="23" t="s">
        <v>207</v>
      </c>
      <c r="BM123" s="23" t="s">
        <v>250</v>
      </c>
    </row>
    <row r="124" spans="2:65" s="1" customFormat="1" ht="16.5" customHeight="1">
      <c r="B124" s="40"/>
      <c r="C124" s="191" t="s">
        <v>252</v>
      </c>
      <c r="D124" s="191" t="s">
        <v>169</v>
      </c>
      <c r="E124" s="192" t="s">
        <v>484</v>
      </c>
      <c r="F124" s="193" t="s">
        <v>485</v>
      </c>
      <c r="G124" s="194" t="s">
        <v>272</v>
      </c>
      <c r="H124" s="195">
        <v>10</v>
      </c>
      <c r="I124" s="196"/>
      <c r="J124" s="197">
        <f t="shared" si="0"/>
        <v>0</v>
      </c>
      <c r="K124" s="193" t="s">
        <v>21</v>
      </c>
      <c r="L124" s="60"/>
      <c r="M124" s="198" t="s">
        <v>21</v>
      </c>
      <c r="N124" s="199" t="s">
        <v>43</v>
      </c>
      <c r="O124" s="41"/>
      <c r="P124" s="200">
        <f t="shared" si="1"/>
        <v>0</v>
      </c>
      <c r="Q124" s="200">
        <v>0</v>
      </c>
      <c r="R124" s="200">
        <f t="shared" si="2"/>
        <v>0</v>
      </c>
      <c r="S124" s="200">
        <v>0</v>
      </c>
      <c r="T124" s="201">
        <f t="shared" si="3"/>
        <v>0</v>
      </c>
      <c r="AR124" s="23" t="s">
        <v>207</v>
      </c>
      <c r="AT124" s="23" t="s">
        <v>169</v>
      </c>
      <c r="AU124" s="23" t="s">
        <v>82</v>
      </c>
      <c r="AY124" s="23" t="s">
        <v>166</v>
      </c>
      <c r="BE124" s="202">
        <f t="shared" si="4"/>
        <v>0</v>
      </c>
      <c r="BF124" s="202">
        <f t="shared" si="5"/>
        <v>0</v>
      </c>
      <c r="BG124" s="202">
        <f t="shared" si="6"/>
        <v>0</v>
      </c>
      <c r="BH124" s="202">
        <f t="shared" si="7"/>
        <v>0</v>
      </c>
      <c r="BI124" s="202">
        <f t="shared" si="8"/>
        <v>0</v>
      </c>
      <c r="BJ124" s="23" t="s">
        <v>80</v>
      </c>
      <c r="BK124" s="202">
        <f t="shared" si="9"/>
        <v>0</v>
      </c>
      <c r="BL124" s="23" t="s">
        <v>207</v>
      </c>
      <c r="BM124" s="23" t="s">
        <v>255</v>
      </c>
    </row>
    <row r="125" spans="2:65" s="1" customFormat="1" ht="16.5" customHeight="1">
      <c r="B125" s="40"/>
      <c r="C125" s="191" t="s">
        <v>217</v>
      </c>
      <c r="D125" s="191" t="s">
        <v>169</v>
      </c>
      <c r="E125" s="192" t="s">
        <v>486</v>
      </c>
      <c r="F125" s="193" t="s">
        <v>487</v>
      </c>
      <c r="G125" s="194" t="s">
        <v>172</v>
      </c>
      <c r="H125" s="195">
        <v>10</v>
      </c>
      <c r="I125" s="196"/>
      <c r="J125" s="197">
        <f t="shared" si="0"/>
        <v>0</v>
      </c>
      <c r="K125" s="193" t="s">
        <v>21</v>
      </c>
      <c r="L125" s="60"/>
      <c r="M125" s="198" t="s">
        <v>21</v>
      </c>
      <c r="N125" s="199" t="s">
        <v>43</v>
      </c>
      <c r="O125" s="41"/>
      <c r="P125" s="200">
        <f t="shared" si="1"/>
        <v>0</v>
      </c>
      <c r="Q125" s="200">
        <v>0</v>
      </c>
      <c r="R125" s="200">
        <f t="shared" si="2"/>
        <v>0</v>
      </c>
      <c r="S125" s="200">
        <v>0</v>
      </c>
      <c r="T125" s="201">
        <f t="shared" si="3"/>
        <v>0</v>
      </c>
      <c r="AR125" s="23" t="s">
        <v>207</v>
      </c>
      <c r="AT125" s="23" t="s">
        <v>169</v>
      </c>
      <c r="AU125" s="23" t="s">
        <v>82</v>
      </c>
      <c r="AY125" s="23" t="s">
        <v>166</v>
      </c>
      <c r="BE125" s="202">
        <f t="shared" si="4"/>
        <v>0</v>
      </c>
      <c r="BF125" s="202">
        <f t="shared" si="5"/>
        <v>0</v>
      </c>
      <c r="BG125" s="202">
        <f t="shared" si="6"/>
        <v>0</v>
      </c>
      <c r="BH125" s="202">
        <f t="shared" si="7"/>
        <v>0</v>
      </c>
      <c r="BI125" s="202">
        <f t="shared" si="8"/>
        <v>0</v>
      </c>
      <c r="BJ125" s="23" t="s">
        <v>80</v>
      </c>
      <c r="BK125" s="202">
        <f t="shared" si="9"/>
        <v>0</v>
      </c>
      <c r="BL125" s="23" t="s">
        <v>207</v>
      </c>
      <c r="BM125" s="23" t="s">
        <v>259</v>
      </c>
    </row>
    <row r="126" spans="2:65" s="1" customFormat="1" ht="16.5" customHeight="1">
      <c r="B126" s="40"/>
      <c r="C126" s="238" t="s">
        <v>9</v>
      </c>
      <c r="D126" s="238" t="s">
        <v>232</v>
      </c>
      <c r="E126" s="239" t="s">
        <v>488</v>
      </c>
      <c r="F126" s="240" t="s">
        <v>489</v>
      </c>
      <c r="G126" s="241" t="s">
        <v>272</v>
      </c>
      <c r="H126" s="242">
        <v>10</v>
      </c>
      <c r="I126" s="243"/>
      <c r="J126" s="244">
        <f t="shared" si="0"/>
        <v>0</v>
      </c>
      <c r="K126" s="240" t="s">
        <v>21</v>
      </c>
      <c r="L126" s="245"/>
      <c r="M126" s="246" t="s">
        <v>21</v>
      </c>
      <c r="N126" s="247" t="s">
        <v>43</v>
      </c>
      <c r="O126" s="41"/>
      <c r="P126" s="200">
        <f t="shared" si="1"/>
        <v>0</v>
      </c>
      <c r="Q126" s="200">
        <v>0</v>
      </c>
      <c r="R126" s="200">
        <f t="shared" si="2"/>
        <v>0</v>
      </c>
      <c r="S126" s="200">
        <v>0</v>
      </c>
      <c r="T126" s="201">
        <f t="shared" si="3"/>
        <v>0</v>
      </c>
      <c r="AR126" s="23" t="s">
        <v>242</v>
      </c>
      <c r="AT126" s="23" t="s">
        <v>232</v>
      </c>
      <c r="AU126" s="23" t="s">
        <v>82</v>
      </c>
      <c r="AY126" s="23" t="s">
        <v>166</v>
      </c>
      <c r="BE126" s="202">
        <f t="shared" si="4"/>
        <v>0</v>
      </c>
      <c r="BF126" s="202">
        <f t="shared" si="5"/>
        <v>0</v>
      </c>
      <c r="BG126" s="202">
        <f t="shared" si="6"/>
        <v>0</v>
      </c>
      <c r="BH126" s="202">
        <f t="shared" si="7"/>
        <v>0</v>
      </c>
      <c r="BI126" s="202">
        <f t="shared" si="8"/>
        <v>0</v>
      </c>
      <c r="BJ126" s="23" t="s">
        <v>80</v>
      </c>
      <c r="BK126" s="202">
        <f t="shared" si="9"/>
        <v>0</v>
      </c>
      <c r="BL126" s="23" t="s">
        <v>207</v>
      </c>
      <c r="BM126" s="23" t="s">
        <v>263</v>
      </c>
    </row>
    <row r="127" spans="2:65" s="1" customFormat="1" ht="16.5" customHeight="1">
      <c r="B127" s="40"/>
      <c r="C127" s="191" t="s">
        <v>221</v>
      </c>
      <c r="D127" s="191" t="s">
        <v>169</v>
      </c>
      <c r="E127" s="192" t="s">
        <v>490</v>
      </c>
      <c r="F127" s="193" t="s">
        <v>491</v>
      </c>
      <c r="G127" s="194" t="s">
        <v>172</v>
      </c>
      <c r="H127" s="195">
        <v>1</v>
      </c>
      <c r="I127" s="196"/>
      <c r="J127" s="197">
        <f t="shared" si="0"/>
        <v>0</v>
      </c>
      <c r="K127" s="193" t="s">
        <v>21</v>
      </c>
      <c r="L127" s="60"/>
      <c r="M127" s="198" t="s">
        <v>21</v>
      </c>
      <c r="N127" s="199" t="s">
        <v>43</v>
      </c>
      <c r="O127" s="41"/>
      <c r="P127" s="200">
        <f t="shared" si="1"/>
        <v>0</v>
      </c>
      <c r="Q127" s="200">
        <v>0</v>
      </c>
      <c r="R127" s="200">
        <f t="shared" si="2"/>
        <v>0</v>
      </c>
      <c r="S127" s="200">
        <v>0</v>
      </c>
      <c r="T127" s="201">
        <f t="shared" si="3"/>
        <v>0</v>
      </c>
      <c r="AR127" s="23" t="s">
        <v>207</v>
      </c>
      <c r="AT127" s="23" t="s">
        <v>169</v>
      </c>
      <c r="AU127" s="23" t="s">
        <v>82</v>
      </c>
      <c r="AY127" s="23" t="s">
        <v>166</v>
      </c>
      <c r="BE127" s="202">
        <f t="shared" si="4"/>
        <v>0</v>
      </c>
      <c r="BF127" s="202">
        <f t="shared" si="5"/>
        <v>0</v>
      </c>
      <c r="BG127" s="202">
        <f t="shared" si="6"/>
        <v>0</v>
      </c>
      <c r="BH127" s="202">
        <f t="shared" si="7"/>
        <v>0</v>
      </c>
      <c r="BI127" s="202">
        <f t="shared" si="8"/>
        <v>0</v>
      </c>
      <c r="BJ127" s="23" t="s">
        <v>80</v>
      </c>
      <c r="BK127" s="202">
        <f t="shared" si="9"/>
        <v>0</v>
      </c>
      <c r="BL127" s="23" t="s">
        <v>207</v>
      </c>
      <c r="BM127" s="23" t="s">
        <v>267</v>
      </c>
    </row>
    <row r="128" spans="2:65" s="1" customFormat="1" ht="16.5" customHeight="1">
      <c r="B128" s="40"/>
      <c r="C128" s="191" t="s">
        <v>269</v>
      </c>
      <c r="D128" s="191" t="s">
        <v>169</v>
      </c>
      <c r="E128" s="192" t="s">
        <v>492</v>
      </c>
      <c r="F128" s="193" t="s">
        <v>493</v>
      </c>
      <c r="G128" s="194" t="s">
        <v>172</v>
      </c>
      <c r="H128" s="195">
        <v>5</v>
      </c>
      <c r="I128" s="196"/>
      <c r="J128" s="197">
        <f t="shared" si="0"/>
        <v>0</v>
      </c>
      <c r="K128" s="193" t="s">
        <v>21</v>
      </c>
      <c r="L128" s="60"/>
      <c r="M128" s="198" t="s">
        <v>21</v>
      </c>
      <c r="N128" s="199" t="s">
        <v>43</v>
      </c>
      <c r="O128" s="41"/>
      <c r="P128" s="200">
        <f t="shared" si="1"/>
        <v>0</v>
      </c>
      <c r="Q128" s="200">
        <v>0</v>
      </c>
      <c r="R128" s="200">
        <f t="shared" si="2"/>
        <v>0</v>
      </c>
      <c r="S128" s="200">
        <v>0</v>
      </c>
      <c r="T128" s="201">
        <f t="shared" si="3"/>
        <v>0</v>
      </c>
      <c r="AR128" s="23" t="s">
        <v>207</v>
      </c>
      <c r="AT128" s="23" t="s">
        <v>169</v>
      </c>
      <c r="AU128" s="23" t="s">
        <v>82</v>
      </c>
      <c r="AY128" s="23" t="s">
        <v>166</v>
      </c>
      <c r="BE128" s="202">
        <f t="shared" si="4"/>
        <v>0</v>
      </c>
      <c r="BF128" s="202">
        <f t="shared" si="5"/>
        <v>0</v>
      </c>
      <c r="BG128" s="202">
        <f t="shared" si="6"/>
        <v>0</v>
      </c>
      <c r="BH128" s="202">
        <f t="shared" si="7"/>
        <v>0</v>
      </c>
      <c r="BI128" s="202">
        <f t="shared" si="8"/>
        <v>0</v>
      </c>
      <c r="BJ128" s="23" t="s">
        <v>80</v>
      </c>
      <c r="BK128" s="202">
        <f t="shared" si="9"/>
        <v>0</v>
      </c>
      <c r="BL128" s="23" t="s">
        <v>207</v>
      </c>
      <c r="BM128" s="23" t="s">
        <v>273</v>
      </c>
    </row>
    <row r="129" spans="2:65" s="1" customFormat="1" ht="16.5" customHeight="1">
      <c r="B129" s="40"/>
      <c r="C129" s="191" t="s">
        <v>225</v>
      </c>
      <c r="D129" s="191" t="s">
        <v>169</v>
      </c>
      <c r="E129" s="192" t="s">
        <v>494</v>
      </c>
      <c r="F129" s="193" t="s">
        <v>495</v>
      </c>
      <c r="G129" s="194" t="s">
        <v>272</v>
      </c>
      <c r="H129" s="195">
        <v>10</v>
      </c>
      <c r="I129" s="196"/>
      <c r="J129" s="197">
        <f t="shared" si="0"/>
        <v>0</v>
      </c>
      <c r="K129" s="193" t="s">
        <v>21</v>
      </c>
      <c r="L129" s="60"/>
      <c r="M129" s="198" t="s">
        <v>21</v>
      </c>
      <c r="N129" s="199" t="s">
        <v>43</v>
      </c>
      <c r="O129" s="41"/>
      <c r="P129" s="200">
        <f t="shared" si="1"/>
        <v>0</v>
      </c>
      <c r="Q129" s="200">
        <v>0</v>
      </c>
      <c r="R129" s="200">
        <f t="shared" si="2"/>
        <v>0</v>
      </c>
      <c r="S129" s="200">
        <v>0</v>
      </c>
      <c r="T129" s="201">
        <f t="shared" si="3"/>
        <v>0</v>
      </c>
      <c r="AR129" s="23" t="s">
        <v>207</v>
      </c>
      <c r="AT129" s="23" t="s">
        <v>169</v>
      </c>
      <c r="AU129" s="23" t="s">
        <v>82</v>
      </c>
      <c r="AY129" s="23" t="s">
        <v>166</v>
      </c>
      <c r="BE129" s="202">
        <f t="shared" si="4"/>
        <v>0</v>
      </c>
      <c r="BF129" s="202">
        <f t="shared" si="5"/>
        <v>0</v>
      </c>
      <c r="BG129" s="202">
        <f t="shared" si="6"/>
        <v>0</v>
      </c>
      <c r="BH129" s="202">
        <f t="shared" si="7"/>
        <v>0</v>
      </c>
      <c r="BI129" s="202">
        <f t="shared" si="8"/>
        <v>0</v>
      </c>
      <c r="BJ129" s="23" t="s">
        <v>80</v>
      </c>
      <c r="BK129" s="202">
        <f t="shared" si="9"/>
        <v>0</v>
      </c>
      <c r="BL129" s="23" t="s">
        <v>207</v>
      </c>
      <c r="BM129" s="23" t="s">
        <v>277</v>
      </c>
    </row>
    <row r="130" spans="2:65" s="1" customFormat="1" ht="16.5" customHeight="1">
      <c r="B130" s="40"/>
      <c r="C130" s="191" t="s">
        <v>278</v>
      </c>
      <c r="D130" s="191" t="s">
        <v>169</v>
      </c>
      <c r="E130" s="192" t="s">
        <v>496</v>
      </c>
      <c r="F130" s="193" t="s">
        <v>497</v>
      </c>
      <c r="G130" s="194" t="s">
        <v>272</v>
      </c>
      <c r="H130" s="195">
        <v>10</v>
      </c>
      <c r="I130" s="196"/>
      <c r="J130" s="197">
        <f t="shared" si="0"/>
        <v>0</v>
      </c>
      <c r="K130" s="193" t="s">
        <v>21</v>
      </c>
      <c r="L130" s="60"/>
      <c r="M130" s="198" t="s">
        <v>21</v>
      </c>
      <c r="N130" s="199" t="s">
        <v>43</v>
      </c>
      <c r="O130" s="41"/>
      <c r="P130" s="200">
        <f t="shared" si="1"/>
        <v>0</v>
      </c>
      <c r="Q130" s="200">
        <v>0</v>
      </c>
      <c r="R130" s="200">
        <f t="shared" si="2"/>
        <v>0</v>
      </c>
      <c r="S130" s="200">
        <v>0</v>
      </c>
      <c r="T130" s="201">
        <f t="shared" si="3"/>
        <v>0</v>
      </c>
      <c r="AR130" s="23" t="s">
        <v>207</v>
      </c>
      <c r="AT130" s="23" t="s">
        <v>169</v>
      </c>
      <c r="AU130" s="23" t="s">
        <v>82</v>
      </c>
      <c r="AY130" s="23" t="s">
        <v>166</v>
      </c>
      <c r="BE130" s="202">
        <f t="shared" si="4"/>
        <v>0</v>
      </c>
      <c r="BF130" s="202">
        <f t="shared" si="5"/>
        <v>0</v>
      </c>
      <c r="BG130" s="202">
        <f t="shared" si="6"/>
        <v>0</v>
      </c>
      <c r="BH130" s="202">
        <f t="shared" si="7"/>
        <v>0</v>
      </c>
      <c r="BI130" s="202">
        <f t="shared" si="8"/>
        <v>0</v>
      </c>
      <c r="BJ130" s="23" t="s">
        <v>80</v>
      </c>
      <c r="BK130" s="202">
        <f t="shared" si="9"/>
        <v>0</v>
      </c>
      <c r="BL130" s="23" t="s">
        <v>207</v>
      </c>
      <c r="BM130" s="23" t="s">
        <v>281</v>
      </c>
    </row>
    <row r="131" spans="2:65" s="1" customFormat="1" ht="16.5" customHeight="1">
      <c r="B131" s="40"/>
      <c r="C131" s="191" t="s">
        <v>230</v>
      </c>
      <c r="D131" s="191" t="s">
        <v>169</v>
      </c>
      <c r="E131" s="192" t="s">
        <v>498</v>
      </c>
      <c r="F131" s="193" t="s">
        <v>499</v>
      </c>
      <c r="G131" s="194" t="s">
        <v>288</v>
      </c>
      <c r="H131" s="195">
        <v>1</v>
      </c>
      <c r="I131" s="196"/>
      <c r="J131" s="197">
        <f t="shared" si="0"/>
        <v>0</v>
      </c>
      <c r="K131" s="193" t="s">
        <v>21</v>
      </c>
      <c r="L131" s="60"/>
      <c r="M131" s="198" t="s">
        <v>21</v>
      </c>
      <c r="N131" s="199" t="s">
        <v>43</v>
      </c>
      <c r="O131" s="41"/>
      <c r="P131" s="200">
        <f t="shared" si="1"/>
        <v>0</v>
      </c>
      <c r="Q131" s="200">
        <v>0</v>
      </c>
      <c r="R131" s="200">
        <f t="shared" si="2"/>
        <v>0</v>
      </c>
      <c r="S131" s="200">
        <v>0</v>
      </c>
      <c r="T131" s="201">
        <f t="shared" si="3"/>
        <v>0</v>
      </c>
      <c r="AR131" s="23" t="s">
        <v>207</v>
      </c>
      <c r="AT131" s="23" t="s">
        <v>169</v>
      </c>
      <c r="AU131" s="23" t="s">
        <v>82</v>
      </c>
      <c r="AY131" s="23" t="s">
        <v>166</v>
      </c>
      <c r="BE131" s="202">
        <f t="shared" si="4"/>
        <v>0</v>
      </c>
      <c r="BF131" s="202">
        <f t="shared" si="5"/>
        <v>0</v>
      </c>
      <c r="BG131" s="202">
        <f t="shared" si="6"/>
        <v>0</v>
      </c>
      <c r="BH131" s="202">
        <f t="shared" si="7"/>
        <v>0</v>
      </c>
      <c r="BI131" s="202">
        <f t="shared" si="8"/>
        <v>0</v>
      </c>
      <c r="BJ131" s="23" t="s">
        <v>80</v>
      </c>
      <c r="BK131" s="202">
        <f t="shared" si="9"/>
        <v>0</v>
      </c>
      <c r="BL131" s="23" t="s">
        <v>207</v>
      </c>
      <c r="BM131" s="23" t="s">
        <v>284</v>
      </c>
    </row>
    <row r="132" spans="2:65" s="1" customFormat="1" ht="16.5" customHeight="1">
      <c r="B132" s="40"/>
      <c r="C132" s="191" t="s">
        <v>285</v>
      </c>
      <c r="D132" s="191" t="s">
        <v>169</v>
      </c>
      <c r="E132" s="192" t="s">
        <v>500</v>
      </c>
      <c r="F132" s="193" t="s">
        <v>501</v>
      </c>
      <c r="G132" s="194" t="s">
        <v>361</v>
      </c>
      <c r="H132" s="248"/>
      <c r="I132" s="196"/>
      <c r="J132" s="197">
        <f t="shared" si="0"/>
        <v>0</v>
      </c>
      <c r="K132" s="193" t="s">
        <v>21</v>
      </c>
      <c r="L132" s="60"/>
      <c r="M132" s="198" t="s">
        <v>21</v>
      </c>
      <c r="N132" s="199" t="s">
        <v>43</v>
      </c>
      <c r="O132" s="41"/>
      <c r="P132" s="200">
        <f t="shared" si="1"/>
        <v>0</v>
      </c>
      <c r="Q132" s="200">
        <v>0</v>
      </c>
      <c r="R132" s="200">
        <f t="shared" si="2"/>
        <v>0</v>
      </c>
      <c r="S132" s="200">
        <v>0</v>
      </c>
      <c r="T132" s="201">
        <f t="shared" si="3"/>
        <v>0</v>
      </c>
      <c r="AR132" s="23" t="s">
        <v>207</v>
      </c>
      <c r="AT132" s="23" t="s">
        <v>169</v>
      </c>
      <c r="AU132" s="23" t="s">
        <v>82</v>
      </c>
      <c r="AY132" s="23" t="s">
        <v>166</v>
      </c>
      <c r="BE132" s="202">
        <f t="shared" si="4"/>
        <v>0</v>
      </c>
      <c r="BF132" s="202">
        <f t="shared" si="5"/>
        <v>0</v>
      </c>
      <c r="BG132" s="202">
        <f t="shared" si="6"/>
        <v>0</v>
      </c>
      <c r="BH132" s="202">
        <f t="shared" si="7"/>
        <v>0</v>
      </c>
      <c r="BI132" s="202">
        <f t="shared" si="8"/>
        <v>0</v>
      </c>
      <c r="BJ132" s="23" t="s">
        <v>80</v>
      </c>
      <c r="BK132" s="202">
        <f t="shared" si="9"/>
        <v>0</v>
      </c>
      <c r="BL132" s="23" t="s">
        <v>207</v>
      </c>
      <c r="BM132" s="23" t="s">
        <v>289</v>
      </c>
    </row>
    <row r="133" spans="2:65" s="10" customFormat="1" ht="29.85" customHeight="1">
      <c r="B133" s="175"/>
      <c r="C133" s="176"/>
      <c r="D133" s="177" t="s">
        <v>71</v>
      </c>
      <c r="E133" s="189" t="s">
        <v>502</v>
      </c>
      <c r="F133" s="189" t="s">
        <v>503</v>
      </c>
      <c r="G133" s="176"/>
      <c r="H133" s="176"/>
      <c r="I133" s="179"/>
      <c r="J133" s="190">
        <f>BK133</f>
        <v>0</v>
      </c>
      <c r="K133" s="176"/>
      <c r="L133" s="181"/>
      <c r="M133" s="182"/>
      <c r="N133" s="183"/>
      <c r="O133" s="183"/>
      <c r="P133" s="184">
        <f>SUM(P134:P135)</f>
        <v>0</v>
      </c>
      <c r="Q133" s="183"/>
      <c r="R133" s="184">
        <f>SUM(R134:R135)</f>
        <v>0</v>
      </c>
      <c r="S133" s="183"/>
      <c r="T133" s="185">
        <f>SUM(T134:T135)</f>
        <v>0</v>
      </c>
      <c r="AR133" s="186" t="s">
        <v>82</v>
      </c>
      <c r="AT133" s="187" t="s">
        <v>71</v>
      </c>
      <c r="AU133" s="187" t="s">
        <v>80</v>
      </c>
      <c r="AY133" s="186" t="s">
        <v>166</v>
      </c>
      <c r="BK133" s="188">
        <f>SUM(BK134:BK135)</f>
        <v>0</v>
      </c>
    </row>
    <row r="134" spans="2:65" s="1" customFormat="1" ht="16.5" customHeight="1">
      <c r="B134" s="40"/>
      <c r="C134" s="191" t="s">
        <v>235</v>
      </c>
      <c r="D134" s="191" t="s">
        <v>169</v>
      </c>
      <c r="E134" s="192" t="s">
        <v>504</v>
      </c>
      <c r="F134" s="193" t="s">
        <v>505</v>
      </c>
      <c r="G134" s="194" t="s">
        <v>288</v>
      </c>
      <c r="H134" s="195">
        <v>1</v>
      </c>
      <c r="I134" s="196"/>
      <c r="J134" s="197">
        <f>ROUND(I134*H134,2)</f>
        <v>0</v>
      </c>
      <c r="K134" s="193" t="s">
        <v>21</v>
      </c>
      <c r="L134" s="60"/>
      <c r="M134" s="198" t="s">
        <v>21</v>
      </c>
      <c r="N134" s="199" t="s">
        <v>43</v>
      </c>
      <c r="O134" s="41"/>
      <c r="P134" s="200">
        <f>O134*H134</f>
        <v>0</v>
      </c>
      <c r="Q134" s="200">
        <v>0</v>
      </c>
      <c r="R134" s="200">
        <f>Q134*H134</f>
        <v>0</v>
      </c>
      <c r="S134" s="200">
        <v>0</v>
      </c>
      <c r="T134" s="201">
        <f>S134*H134</f>
        <v>0</v>
      </c>
      <c r="AR134" s="23" t="s">
        <v>207</v>
      </c>
      <c r="AT134" s="23" t="s">
        <v>169</v>
      </c>
      <c r="AU134" s="23" t="s">
        <v>82</v>
      </c>
      <c r="AY134" s="23" t="s">
        <v>166</v>
      </c>
      <c r="BE134" s="202">
        <f>IF(N134="základní",J134,0)</f>
        <v>0</v>
      </c>
      <c r="BF134" s="202">
        <f>IF(N134="snížená",J134,0)</f>
        <v>0</v>
      </c>
      <c r="BG134" s="202">
        <f>IF(N134="zákl. přenesená",J134,0)</f>
        <v>0</v>
      </c>
      <c r="BH134" s="202">
        <f>IF(N134="sníž. přenesená",J134,0)</f>
        <v>0</v>
      </c>
      <c r="BI134" s="202">
        <f>IF(N134="nulová",J134,0)</f>
        <v>0</v>
      </c>
      <c r="BJ134" s="23" t="s">
        <v>80</v>
      </c>
      <c r="BK134" s="202">
        <f>ROUND(I134*H134,2)</f>
        <v>0</v>
      </c>
      <c r="BL134" s="23" t="s">
        <v>207</v>
      </c>
      <c r="BM134" s="23" t="s">
        <v>292</v>
      </c>
    </row>
    <row r="135" spans="2:65" s="1" customFormat="1" ht="16.5" customHeight="1">
      <c r="B135" s="40"/>
      <c r="C135" s="191" t="s">
        <v>295</v>
      </c>
      <c r="D135" s="191" t="s">
        <v>169</v>
      </c>
      <c r="E135" s="192" t="s">
        <v>506</v>
      </c>
      <c r="F135" s="193" t="s">
        <v>507</v>
      </c>
      <c r="G135" s="194" t="s">
        <v>361</v>
      </c>
      <c r="H135" s="248"/>
      <c r="I135" s="196"/>
      <c r="J135" s="197">
        <f>ROUND(I135*H135,2)</f>
        <v>0</v>
      </c>
      <c r="K135" s="193" t="s">
        <v>21</v>
      </c>
      <c r="L135" s="60"/>
      <c r="M135" s="198" t="s">
        <v>21</v>
      </c>
      <c r="N135" s="249" t="s">
        <v>43</v>
      </c>
      <c r="O135" s="250"/>
      <c r="P135" s="251">
        <f>O135*H135</f>
        <v>0</v>
      </c>
      <c r="Q135" s="251">
        <v>0</v>
      </c>
      <c r="R135" s="251">
        <f>Q135*H135</f>
        <v>0</v>
      </c>
      <c r="S135" s="251">
        <v>0</v>
      </c>
      <c r="T135" s="252">
        <f>S135*H135</f>
        <v>0</v>
      </c>
      <c r="AR135" s="23" t="s">
        <v>207</v>
      </c>
      <c r="AT135" s="23" t="s">
        <v>169</v>
      </c>
      <c r="AU135" s="23" t="s">
        <v>82</v>
      </c>
      <c r="AY135" s="23" t="s">
        <v>166</v>
      </c>
      <c r="BE135" s="202">
        <f>IF(N135="základní",J135,0)</f>
        <v>0</v>
      </c>
      <c r="BF135" s="202">
        <f>IF(N135="snížená",J135,0)</f>
        <v>0</v>
      </c>
      <c r="BG135" s="202">
        <f>IF(N135="zákl. přenesená",J135,0)</f>
        <v>0</v>
      </c>
      <c r="BH135" s="202">
        <f>IF(N135="sníž. přenesená",J135,0)</f>
        <v>0</v>
      </c>
      <c r="BI135" s="202">
        <f>IF(N135="nulová",J135,0)</f>
        <v>0</v>
      </c>
      <c r="BJ135" s="23" t="s">
        <v>80</v>
      </c>
      <c r="BK135" s="202">
        <f>ROUND(I135*H135,2)</f>
        <v>0</v>
      </c>
      <c r="BL135" s="23" t="s">
        <v>207</v>
      </c>
      <c r="BM135" s="23" t="s">
        <v>299</v>
      </c>
    </row>
    <row r="136" spans="2:65" s="1" customFormat="1" ht="6.95" customHeight="1">
      <c r="B136" s="55"/>
      <c r="C136" s="56"/>
      <c r="D136" s="56"/>
      <c r="E136" s="56"/>
      <c r="F136" s="56"/>
      <c r="G136" s="56"/>
      <c r="H136" s="56"/>
      <c r="I136" s="138"/>
      <c r="J136" s="56"/>
      <c r="K136" s="56"/>
      <c r="L136" s="60"/>
    </row>
  </sheetData>
  <sheetProtection algorithmName="SHA-512" hashValue="j9fHsp9xuSdH2b/KLjJNq3X2SzWOxKa171Zjnhaev97DC5QeI9jmooypdt4TesQ+uYiK4EzWjR1WOu18AZ2CuA==" saltValue="3MxqtrPpU4smg4jMcbn7eEamlpNr3SXOUqfnWlrfYPT3AeZLxFG/ufl21xIBvFK2k250OES4WIWyWqA/4u8GQg==" spinCount="100000" sheet="1" objects="1" scenarios="1" formatColumns="0" formatRows="0" autoFilter="0"/>
  <autoFilter ref="C84:K135"/>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88</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508</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ROUND(J88,2)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ROUND(SUM(BE88:BE257), 2)</f>
        <v>0</v>
      </c>
      <c r="G30" s="41"/>
      <c r="H30" s="41"/>
      <c r="I30" s="130">
        <v>0.21</v>
      </c>
      <c r="J30" s="129">
        <f>ROUND(ROUND((SUM(BE88:BE257)), 2)*I30, 2)</f>
        <v>0</v>
      </c>
      <c r="K30" s="44"/>
    </row>
    <row r="31" spans="2:11" s="1" customFormat="1" ht="14.45" customHeight="1">
      <c r="B31" s="40"/>
      <c r="C31" s="41"/>
      <c r="D31" s="41"/>
      <c r="E31" s="48" t="s">
        <v>44</v>
      </c>
      <c r="F31" s="129">
        <f>ROUND(SUM(BF88:BF257), 2)</f>
        <v>0</v>
      </c>
      <c r="G31" s="41"/>
      <c r="H31" s="41"/>
      <c r="I31" s="130">
        <v>0.15</v>
      </c>
      <c r="J31" s="129">
        <f>ROUND(ROUND((SUM(BF88:BF257)), 2)*I31, 2)</f>
        <v>0</v>
      </c>
      <c r="K31" s="44"/>
    </row>
    <row r="32" spans="2:11" s="1" customFormat="1" ht="14.45" hidden="1" customHeight="1">
      <c r="B32" s="40"/>
      <c r="C32" s="41"/>
      <c r="D32" s="41"/>
      <c r="E32" s="48" t="s">
        <v>45</v>
      </c>
      <c r="F32" s="129">
        <f>ROUND(SUM(BG88:BG257), 2)</f>
        <v>0</v>
      </c>
      <c r="G32" s="41"/>
      <c r="H32" s="41"/>
      <c r="I32" s="130">
        <v>0.21</v>
      </c>
      <c r="J32" s="129">
        <v>0</v>
      </c>
      <c r="K32" s="44"/>
    </row>
    <row r="33" spans="2:11" s="1" customFormat="1" ht="14.45" hidden="1" customHeight="1">
      <c r="B33" s="40"/>
      <c r="C33" s="41"/>
      <c r="D33" s="41"/>
      <c r="E33" s="48" t="s">
        <v>46</v>
      </c>
      <c r="F33" s="129">
        <f>ROUND(SUM(BH88:BH257), 2)</f>
        <v>0</v>
      </c>
      <c r="G33" s="41"/>
      <c r="H33" s="41"/>
      <c r="I33" s="130">
        <v>0.15</v>
      </c>
      <c r="J33" s="129">
        <v>0</v>
      </c>
      <c r="K33" s="44"/>
    </row>
    <row r="34" spans="2:11" s="1" customFormat="1" ht="14.45" hidden="1" customHeight="1">
      <c r="B34" s="40"/>
      <c r="C34" s="41"/>
      <c r="D34" s="41"/>
      <c r="E34" s="48" t="s">
        <v>47</v>
      </c>
      <c r="F34" s="129">
        <f>ROUND(SUM(BI88:BI257),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1.3 - Budova 1 - Vytápění</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J88</f>
        <v>0</v>
      </c>
      <c r="K56" s="44"/>
      <c r="AU56" s="23" t="s">
        <v>137</v>
      </c>
    </row>
    <row r="57" spans="2:47" s="7" customFormat="1" ht="24.95" customHeight="1">
      <c r="B57" s="148"/>
      <c r="C57" s="149"/>
      <c r="D57" s="150" t="s">
        <v>138</v>
      </c>
      <c r="E57" s="151"/>
      <c r="F57" s="151"/>
      <c r="G57" s="151"/>
      <c r="H57" s="151"/>
      <c r="I57" s="152"/>
      <c r="J57" s="153">
        <f>J89</f>
        <v>0</v>
      </c>
      <c r="K57" s="154"/>
    </row>
    <row r="58" spans="2:47" s="8" customFormat="1" ht="19.899999999999999" customHeight="1">
      <c r="B58" s="155"/>
      <c r="C58" s="156"/>
      <c r="D58" s="157" t="s">
        <v>142</v>
      </c>
      <c r="E58" s="158"/>
      <c r="F58" s="158"/>
      <c r="G58" s="158"/>
      <c r="H58" s="158"/>
      <c r="I58" s="159"/>
      <c r="J58" s="160">
        <f>J90</f>
        <v>0</v>
      </c>
      <c r="K58" s="161"/>
    </row>
    <row r="59" spans="2:47" s="7" customFormat="1" ht="24.95" customHeight="1">
      <c r="B59" s="148"/>
      <c r="C59" s="149"/>
      <c r="D59" s="150" t="s">
        <v>144</v>
      </c>
      <c r="E59" s="151"/>
      <c r="F59" s="151"/>
      <c r="G59" s="151"/>
      <c r="H59" s="151"/>
      <c r="I59" s="152"/>
      <c r="J59" s="153">
        <f>J97</f>
        <v>0</v>
      </c>
      <c r="K59" s="154"/>
    </row>
    <row r="60" spans="2:47" s="8" customFormat="1" ht="19.899999999999999" customHeight="1">
      <c r="B60" s="155"/>
      <c r="C60" s="156"/>
      <c r="D60" s="157" t="s">
        <v>509</v>
      </c>
      <c r="E60" s="158"/>
      <c r="F60" s="158"/>
      <c r="G60" s="158"/>
      <c r="H60" s="158"/>
      <c r="I60" s="159"/>
      <c r="J60" s="160">
        <f>J98</f>
        <v>0</v>
      </c>
      <c r="K60" s="161"/>
    </row>
    <row r="61" spans="2:47" s="8" customFormat="1" ht="19.899999999999999" customHeight="1">
      <c r="B61" s="155"/>
      <c r="C61" s="156"/>
      <c r="D61" s="157" t="s">
        <v>510</v>
      </c>
      <c r="E61" s="158"/>
      <c r="F61" s="158"/>
      <c r="G61" s="158"/>
      <c r="H61" s="158"/>
      <c r="I61" s="159"/>
      <c r="J61" s="160">
        <f>J121</f>
        <v>0</v>
      </c>
      <c r="K61" s="161"/>
    </row>
    <row r="62" spans="2:47" s="8" customFormat="1" ht="19.899999999999999" customHeight="1">
      <c r="B62" s="155"/>
      <c r="C62" s="156"/>
      <c r="D62" s="157" t="s">
        <v>511</v>
      </c>
      <c r="E62" s="158"/>
      <c r="F62" s="158"/>
      <c r="G62" s="158"/>
      <c r="H62" s="158"/>
      <c r="I62" s="159"/>
      <c r="J62" s="160">
        <f>J148</f>
        <v>0</v>
      </c>
      <c r="K62" s="161"/>
    </row>
    <row r="63" spans="2:47" s="8" customFormat="1" ht="19.899999999999999" customHeight="1">
      <c r="B63" s="155"/>
      <c r="C63" s="156"/>
      <c r="D63" s="157" t="s">
        <v>512</v>
      </c>
      <c r="E63" s="158"/>
      <c r="F63" s="158"/>
      <c r="G63" s="158"/>
      <c r="H63" s="158"/>
      <c r="I63" s="159"/>
      <c r="J63" s="160">
        <f>J176</f>
        <v>0</v>
      </c>
      <c r="K63" s="161"/>
    </row>
    <row r="64" spans="2:47" s="8" customFormat="1" ht="19.899999999999999" customHeight="1">
      <c r="B64" s="155"/>
      <c r="C64" s="156"/>
      <c r="D64" s="157" t="s">
        <v>513</v>
      </c>
      <c r="E64" s="158"/>
      <c r="F64" s="158"/>
      <c r="G64" s="158"/>
      <c r="H64" s="158"/>
      <c r="I64" s="159"/>
      <c r="J64" s="160">
        <f>J192</f>
        <v>0</v>
      </c>
      <c r="K64" s="161"/>
    </row>
    <row r="65" spans="2:12" s="8" customFormat="1" ht="19.899999999999999" customHeight="1">
      <c r="B65" s="155"/>
      <c r="C65" s="156"/>
      <c r="D65" s="157" t="s">
        <v>514</v>
      </c>
      <c r="E65" s="158"/>
      <c r="F65" s="158"/>
      <c r="G65" s="158"/>
      <c r="H65" s="158"/>
      <c r="I65" s="159"/>
      <c r="J65" s="160">
        <f>J233</f>
        <v>0</v>
      </c>
      <c r="K65" s="161"/>
    </row>
    <row r="66" spans="2:12" s="8" customFormat="1" ht="19.899999999999999" customHeight="1">
      <c r="B66" s="155"/>
      <c r="C66" s="156"/>
      <c r="D66" s="157" t="s">
        <v>145</v>
      </c>
      <c r="E66" s="158"/>
      <c r="F66" s="158"/>
      <c r="G66" s="158"/>
      <c r="H66" s="158"/>
      <c r="I66" s="159"/>
      <c r="J66" s="160">
        <f>J240</f>
        <v>0</v>
      </c>
      <c r="K66" s="161"/>
    </row>
    <row r="67" spans="2:12" s="8" customFormat="1" ht="19.899999999999999" customHeight="1">
      <c r="B67" s="155"/>
      <c r="C67" s="156"/>
      <c r="D67" s="157" t="s">
        <v>147</v>
      </c>
      <c r="E67" s="158"/>
      <c r="F67" s="158"/>
      <c r="G67" s="158"/>
      <c r="H67" s="158"/>
      <c r="I67" s="159"/>
      <c r="J67" s="160">
        <f>J247</f>
        <v>0</v>
      </c>
      <c r="K67" s="161"/>
    </row>
    <row r="68" spans="2:12" s="7" customFormat="1" ht="24.95" customHeight="1">
      <c r="B68" s="148"/>
      <c r="C68" s="149"/>
      <c r="D68" s="150" t="s">
        <v>149</v>
      </c>
      <c r="E68" s="151"/>
      <c r="F68" s="151"/>
      <c r="G68" s="151"/>
      <c r="H68" s="151"/>
      <c r="I68" s="152"/>
      <c r="J68" s="153">
        <f>J251</f>
        <v>0</v>
      </c>
      <c r="K68" s="154"/>
    </row>
    <row r="69" spans="2:12" s="1" customFormat="1" ht="21.75" customHeight="1">
      <c r="B69" s="40"/>
      <c r="C69" s="41"/>
      <c r="D69" s="41"/>
      <c r="E69" s="41"/>
      <c r="F69" s="41"/>
      <c r="G69" s="41"/>
      <c r="H69" s="41"/>
      <c r="I69" s="117"/>
      <c r="J69" s="41"/>
      <c r="K69" s="44"/>
    </row>
    <row r="70" spans="2:12" s="1" customFormat="1" ht="6.95" customHeight="1">
      <c r="B70" s="55"/>
      <c r="C70" s="56"/>
      <c r="D70" s="56"/>
      <c r="E70" s="56"/>
      <c r="F70" s="56"/>
      <c r="G70" s="56"/>
      <c r="H70" s="56"/>
      <c r="I70" s="138"/>
      <c r="J70" s="56"/>
      <c r="K70" s="57"/>
    </row>
    <row r="74" spans="2:12" s="1" customFormat="1" ht="6.95" customHeight="1">
      <c r="B74" s="58"/>
      <c r="C74" s="59"/>
      <c r="D74" s="59"/>
      <c r="E74" s="59"/>
      <c r="F74" s="59"/>
      <c r="G74" s="59"/>
      <c r="H74" s="59"/>
      <c r="I74" s="141"/>
      <c r="J74" s="59"/>
      <c r="K74" s="59"/>
      <c r="L74" s="60"/>
    </row>
    <row r="75" spans="2:12" s="1" customFormat="1" ht="36.950000000000003" customHeight="1">
      <c r="B75" s="40"/>
      <c r="C75" s="61" t="s">
        <v>150</v>
      </c>
      <c r="D75" s="62"/>
      <c r="E75" s="62"/>
      <c r="F75" s="62"/>
      <c r="G75" s="62"/>
      <c r="H75" s="62"/>
      <c r="I75" s="162"/>
      <c r="J75" s="62"/>
      <c r="K75" s="62"/>
      <c r="L75" s="60"/>
    </row>
    <row r="76" spans="2:12" s="1" customFormat="1" ht="6.95" customHeight="1">
      <c r="B76" s="40"/>
      <c r="C76" s="62"/>
      <c r="D76" s="62"/>
      <c r="E76" s="62"/>
      <c r="F76" s="62"/>
      <c r="G76" s="62"/>
      <c r="H76" s="62"/>
      <c r="I76" s="162"/>
      <c r="J76" s="62"/>
      <c r="K76" s="62"/>
      <c r="L76" s="60"/>
    </row>
    <row r="77" spans="2:12" s="1" customFormat="1" ht="14.45" customHeight="1">
      <c r="B77" s="40"/>
      <c r="C77" s="64" t="s">
        <v>18</v>
      </c>
      <c r="D77" s="62"/>
      <c r="E77" s="62"/>
      <c r="F77" s="62"/>
      <c r="G77" s="62"/>
      <c r="H77" s="62"/>
      <c r="I77" s="162"/>
      <c r="J77" s="62"/>
      <c r="K77" s="62"/>
      <c r="L77" s="60"/>
    </row>
    <row r="78" spans="2:12" s="1" customFormat="1" ht="16.5" customHeight="1">
      <c r="B78" s="40"/>
      <c r="C78" s="62"/>
      <c r="D78" s="62"/>
      <c r="E78" s="372" t="str">
        <f>E7</f>
        <v>Brno, Šumavská - modernizace kotelen v kasárnách</v>
      </c>
      <c r="F78" s="373"/>
      <c r="G78" s="373"/>
      <c r="H78" s="373"/>
      <c r="I78" s="162"/>
      <c r="J78" s="62"/>
      <c r="K78" s="62"/>
      <c r="L78" s="60"/>
    </row>
    <row r="79" spans="2:12" s="1" customFormat="1" ht="14.45" customHeight="1">
      <c r="B79" s="40"/>
      <c r="C79" s="64" t="s">
        <v>131</v>
      </c>
      <c r="D79" s="62"/>
      <c r="E79" s="62"/>
      <c r="F79" s="62"/>
      <c r="G79" s="62"/>
      <c r="H79" s="62"/>
      <c r="I79" s="162"/>
      <c r="J79" s="62"/>
      <c r="K79" s="62"/>
      <c r="L79" s="60"/>
    </row>
    <row r="80" spans="2:12" s="1" customFormat="1" ht="17.25" customHeight="1">
      <c r="B80" s="40"/>
      <c r="C80" s="62"/>
      <c r="D80" s="62"/>
      <c r="E80" s="339" t="str">
        <f>E9</f>
        <v>SO 1.3 - Budova 1 - Vytápění</v>
      </c>
      <c r="F80" s="374"/>
      <c r="G80" s="374"/>
      <c r="H80" s="374"/>
      <c r="I80" s="162"/>
      <c r="J80" s="62"/>
      <c r="K80" s="62"/>
      <c r="L80" s="60"/>
    </row>
    <row r="81" spans="2:65" s="1" customFormat="1" ht="6.95" customHeight="1">
      <c r="B81" s="40"/>
      <c r="C81" s="62"/>
      <c r="D81" s="62"/>
      <c r="E81" s="62"/>
      <c r="F81" s="62"/>
      <c r="G81" s="62"/>
      <c r="H81" s="62"/>
      <c r="I81" s="162"/>
      <c r="J81" s="62"/>
      <c r="K81" s="62"/>
      <c r="L81" s="60"/>
    </row>
    <row r="82" spans="2:65" s="1" customFormat="1" ht="18" customHeight="1">
      <c r="B82" s="40"/>
      <c r="C82" s="64" t="s">
        <v>23</v>
      </c>
      <c r="D82" s="62"/>
      <c r="E82" s="62"/>
      <c r="F82" s="163" t="str">
        <f>F12</f>
        <v>Brno</v>
      </c>
      <c r="G82" s="62"/>
      <c r="H82" s="62"/>
      <c r="I82" s="164" t="s">
        <v>25</v>
      </c>
      <c r="J82" s="72" t="str">
        <f>IF(J12="","",J12)</f>
        <v>7. 2. 2018</v>
      </c>
      <c r="K82" s="62"/>
      <c r="L82" s="60"/>
    </row>
    <row r="83" spans="2:65" s="1" customFormat="1" ht="6.95" customHeight="1">
      <c r="B83" s="40"/>
      <c r="C83" s="62"/>
      <c r="D83" s="62"/>
      <c r="E83" s="62"/>
      <c r="F83" s="62"/>
      <c r="G83" s="62"/>
      <c r="H83" s="62"/>
      <c r="I83" s="162"/>
      <c r="J83" s="62"/>
      <c r="K83" s="62"/>
      <c r="L83" s="60"/>
    </row>
    <row r="84" spans="2:65" s="1" customFormat="1" ht="15">
      <c r="B84" s="40"/>
      <c r="C84" s="64" t="s">
        <v>27</v>
      </c>
      <c r="D84" s="62"/>
      <c r="E84" s="62"/>
      <c r="F84" s="163" t="str">
        <f>E15</f>
        <v>Armádní Servisní, p. o.</v>
      </c>
      <c r="G84" s="62"/>
      <c r="H84" s="62"/>
      <c r="I84" s="164" t="s">
        <v>33</v>
      </c>
      <c r="J84" s="163" t="str">
        <f>E21</f>
        <v>Ing. Hynek Farka</v>
      </c>
      <c r="K84" s="62"/>
      <c r="L84" s="60"/>
    </row>
    <row r="85" spans="2:65" s="1" customFormat="1" ht="14.45" customHeight="1">
      <c r="B85" s="40"/>
      <c r="C85" s="64" t="s">
        <v>31</v>
      </c>
      <c r="D85" s="62"/>
      <c r="E85" s="62"/>
      <c r="F85" s="163" t="str">
        <f>IF(E18="","",E18)</f>
        <v/>
      </c>
      <c r="G85" s="62"/>
      <c r="H85" s="62"/>
      <c r="I85" s="162"/>
      <c r="J85" s="62"/>
      <c r="K85" s="62"/>
      <c r="L85" s="60"/>
    </row>
    <row r="86" spans="2:65" s="1" customFormat="1" ht="10.35" customHeight="1">
      <c r="B86" s="40"/>
      <c r="C86" s="62"/>
      <c r="D86" s="62"/>
      <c r="E86" s="62"/>
      <c r="F86" s="62"/>
      <c r="G86" s="62"/>
      <c r="H86" s="62"/>
      <c r="I86" s="162"/>
      <c r="J86" s="62"/>
      <c r="K86" s="62"/>
      <c r="L86" s="60"/>
    </row>
    <row r="87" spans="2:65" s="9" customFormat="1" ht="29.25" customHeight="1">
      <c r="B87" s="165"/>
      <c r="C87" s="166" t="s">
        <v>151</v>
      </c>
      <c r="D87" s="167" t="s">
        <v>57</v>
      </c>
      <c r="E87" s="167" t="s">
        <v>53</v>
      </c>
      <c r="F87" s="167" t="s">
        <v>152</v>
      </c>
      <c r="G87" s="167" t="s">
        <v>153</v>
      </c>
      <c r="H87" s="167" t="s">
        <v>154</v>
      </c>
      <c r="I87" s="168" t="s">
        <v>155</v>
      </c>
      <c r="J87" s="167" t="s">
        <v>135</v>
      </c>
      <c r="K87" s="169" t="s">
        <v>156</v>
      </c>
      <c r="L87" s="170"/>
      <c r="M87" s="80" t="s">
        <v>157</v>
      </c>
      <c r="N87" s="81" t="s">
        <v>42</v>
      </c>
      <c r="O87" s="81" t="s">
        <v>158</v>
      </c>
      <c r="P87" s="81" t="s">
        <v>159</v>
      </c>
      <c r="Q87" s="81" t="s">
        <v>160</v>
      </c>
      <c r="R87" s="81" t="s">
        <v>161</v>
      </c>
      <c r="S87" s="81" t="s">
        <v>162</v>
      </c>
      <c r="T87" s="82" t="s">
        <v>163</v>
      </c>
    </row>
    <row r="88" spans="2:65" s="1" customFormat="1" ht="29.25" customHeight="1">
      <c r="B88" s="40"/>
      <c r="C88" s="86" t="s">
        <v>136</v>
      </c>
      <c r="D88" s="62"/>
      <c r="E88" s="62"/>
      <c r="F88" s="62"/>
      <c r="G88" s="62"/>
      <c r="H88" s="62"/>
      <c r="I88" s="162"/>
      <c r="J88" s="171">
        <f>BK88</f>
        <v>0</v>
      </c>
      <c r="K88" s="62"/>
      <c r="L88" s="60"/>
      <c r="M88" s="83"/>
      <c r="N88" s="84"/>
      <c r="O88" s="84"/>
      <c r="P88" s="172">
        <f>P89+P97+P251</f>
        <v>0</v>
      </c>
      <c r="Q88" s="84"/>
      <c r="R88" s="172">
        <f>R89+R97+R251</f>
        <v>0</v>
      </c>
      <c r="S88" s="84"/>
      <c r="T88" s="173">
        <f>T89+T97+T251</f>
        <v>0</v>
      </c>
      <c r="AT88" s="23" t="s">
        <v>71</v>
      </c>
      <c r="AU88" s="23" t="s">
        <v>137</v>
      </c>
      <c r="BK88" s="174">
        <f>BK89+BK97+BK251</f>
        <v>0</v>
      </c>
    </row>
    <row r="89" spans="2:65" s="10" customFormat="1" ht="37.35" customHeight="1">
      <c r="B89" s="175"/>
      <c r="C89" s="176"/>
      <c r="D89" s="177" t="s">
        <v>71</v>
      </c>
      <c r="E89" s="178" t="s">
        <v>164</v>
      </c>
      <c r="F89" s="178" t="s">
        <v>165</v>
      </c>
      <c r="G89" s="176"/>
      <c r="H89" s="176"/>
      <c r="I89" s="179"/>
      <c r="J89" s="180">
        <f>BK89</f>
        <v>0</v>
      </c>
      <c r="K89" s="176"/>
      <c r="L89" s="181"/>
      <c r="M89" s="182"/>
      <c r="N89" s="183"/>
      <c r="O89" s="183"/>
      <c r="P89" s="184">
        <f>P90</f>
        <v>0</v>
      </c>
      <c r="Q89" s="183"/>
      <c r="R89" s="184">
        <f>R90</f>
        <v>0</v>
      </c>
      <c r="S89" s="183"/>
      <c r="T89" s="185">
        <f>T90</f>
        <v>0</v>
      </c>
      <c r="AR89" s="186" t="s">
        <v>80</v>
      </c>
      <c r="AT89" s="187" t="s">
        <v>71</v>
      </c>
      <c r="AU89" s="187" t="s">
        <v>72</v>
      </c>
      <c r="AY89" s="186" t="s">
        <v>166</v>
      </c>
      <c r="BK89" s="188">
        <f>BK90</f>
        <v>0</v>
      </c>
    </row>
    <row r="90" spans="2:65" s="10" customFormat="1" ht="19.899999999999999" customHeight="1">
      <c r="B90" s="175"/>
      <c r="C90" s="176"/>
      <c r="D90" s="177" t="s">
        <v>71</v>
      </c>
      <c r="E90" s="189" t="s">
        <v>293</v>
      </c>
      <c r="F90" s="189" t="s">
        <v>294</v>
      </c>
      <c r="G90" s="176"/>
      <c r="H90" s="176"/>
      <c r="I90" s="179"/>
      <c r="J90" s="190">
        <f>BK90</f>
        <v>0</v>
      </c>
      <c r="K90" s="176"/>
      <c r="L90" s="181"/>
      <c r="M90" s="182"/>
      <c r="N90" s="183"/>
      <c r="O90" s="183"/>
      <c r="P90" s="184">
        <f>SUM(P91:P96)</f>
        <v>0</v>
      </c>
      <c r="Q90" s="183"/>
      <c r="R90" s="184">
        <f>SUM(R91:R96)</f>
        <v>0</v>
      </c>
      <c r="S90" s="183"/>
      <c r="T90" s="185">
        <f>SUM(T91:T96)</f>
        <v>0</v>
      </c>
      <c r="AR90" s="186" t="s">
        <v>80</v>
      </c>
      <c r="AT90" s="187" t="s">
        <v>71</v>
      </c>
      <c r="AU90" s="187" t="s">
        <v>80</v>
      </c>
      <c r="AY90" s="186" t="s">
        <v>166</v>
      </c>
      <c r="BK90" s="188">
        <f>SUM(BK91:BK96)</f>
        <v>0</v>
      </c>
    </row>
    <row r="91" spans="2:65" s="1" customFormat="1" ht="25.5" customHeight="1">
      <c r="B91" s="40"/>
      <c r="C91" s="191" t="s">
        <v>80</v>
      </c>
      <c r="D91" s="191" t="s">
        <v>169</v>
      </c>
      <c r="E91" s="192" t="s">
        <v>453</v>
      </c>
      <c r="F91" s="193" t="s">
        <v>454</v>
      </c>
      <c r="G91" s="194" t="s">
        <v>298</v>
      </c>
      <c r="H91" s="195">
        <v>2.62</v>
      </c>
      <c r="I91" s="196"/>
      <c r="J91" s="197">
        <f>ROUND(I91*H91,2)</f>
        <v>0</v>
      </c>
      <c r="K91" s="193" t="s">
        <v>21</v>
      </c>
      <c r="L91" s="60"/>
      <c r="M91" s="198" t="s">
        <v>21</v>
      </c>
      <c r="N91" s="199" t="s">
        <v>43</v>
      </c>
      <c r="O91" s="41"/>
      <c r="P91" s="200">
        <f>O91*H91</f>
        <v>0</v>
      </c>
      <c r="Q91" s="200">
        <v>0</v>
      </c>
      <c r="R91" s="200">
        <f>Q91*H91</f>
        <v>0</v>
      </c>
      <c r="S91" s="200">
        <v>0</v>
      </c>
      <c r="T91" s="201">
        <f>S91*H91</f>
        <v>0</v>
      </c>
      <c r="AR91" s="23" t="s">
        <v>173</v>
      </c>
      <c r="AT91" s="23" t="s">
        <v>169</v>
      </c>
      <c r="AU91" s="23" t="s">
        <v>82</v>
      </c>
      <c r="AY91" s="23" t="s">
        <v>166</v>
      </c>
      <c r="BE91" s="202">
        <f>IF(N91="základní",J91,0)</f>
        <v>0</v>
      </c>
      <c r="BF91" s="202">
        <f>IF(N91="snížená",J91,0)</f>
        <v>0</v>
      </c>
      <c r="BG91" s="202">
        <f>IF(N91="zákl. přenesená",J91,0)</f>
        <v>0</v>
      </c>
      <c r="BH91" s="202">
        <f>IF(N91="sníž. přenesená",J91,0)</f>
        <v>0</v>
      </c>
      <c r="BI91" s="202">
        <f>IF(N91="nulová",J91,0)</f>
        <v>0</v>
      </c>
      <c r="BJ91" s="23" t="s">
        <v>80</v>
      </c>
      <c r="BK91" s="202">
        <f>ROUND(I91*H91,2)</f>
        <v>0</v>
      </c>
      <c r="BL91" s="23" t="s">
        <v>173</v>
      </c>
      <c r="BM91" s="23" t="s">
        <v>82</v>
      </c>
    </row>
    <row r="92" spans="2:65" s="1" customFormat="1" ht="25.5" customHeight="1">
      <c r="B92" s="40"/>
      <c r="C92" s="191" t="s">
        <v>82</v>
      </c>
      <c r="D92" s="191" t="s">
        <v>169</v>
      </c>
      <c r="E92" s="192" t="s">
        <v>455</v>
      </c>
      <c r="F92" s="193" t="s">
        <v>456</v>
      </c>
      <c r="G92" s="194" t="s">
        <v>298</v>
      </c>
      <c r="H92" s="195">
        <v>2.62</v>
      </c>
      <c r="I92" s="196"/>
      <c r="J92" s="197">
        <f>ROUND(I92*H92,2)</f>
        <v>0</v>
      </c>
      <c r="K92" s="193" t="s">
        <v>21</v>
      </c>
      <c r="L92" s="60"/>
      <c r="M92" s="198" t="s">
        <v>21</v>
      </c>
      <c r="N92" s="199" t="s">
        <v>43</v>
      </c>
      <c r="O92" s="41"/>
      <c r="P92" s="200">
        <f>O92*H92</f>
        <v>0</v>
      </c>
      <c r="Q92" s="200">
        <v>0</v>
      </c>
      <c r="R92" s="200">
        <f>Q92*H92</f>
        <v>0</v>
      </c>
      <c r="S92" s="200">
        <v>0</v>
      </c>
      <c r="T92" s="201">
        <f>S92*H92</f>
        <v>0</v>
      </c>
      <c r="AR92" s="23" t="s">
        <v>173</v>
      </c>
      <c r="AT92" s="23" t="s">
        <v>169</v>
      </c>
      <c r="AU92" s="23" t="s">
        <v>82</v>
      </c>
      <c r="AY92" s="23" t="s">
        <v>166</v>
      </c>
      <c r="BE92" s="202">
        <f>IF(N92="základní",J92,0)</f>
        <v>0</v>
      </c>
      <c r="BF92" s="202">
        <f>IF(N92="snížená",J92,0)</f>
        <v>0</v>
      </c>
      <c r="BG92" s="202">
        <f>IF(N92="zákl. přenesená",J92,0)</f>
        <v>0</v>
      </c>
      <c r="BH92" s="202">
        <f>IF(N92="sníž. přenesená",J92,0)</f>
        <v>0</v>
      </c>
      <c r="BI92" s="202">
        <f>IF(N92="nulová",J92,0)</f>
        <v>0</v>
      </c>
      <c r="BJ92" s="23" t="s">
        <v>80</v>
      </c>
      <c r="BK92" s="202">
        <f>ROUND(I92*H92,2)</f>
        <v>0</v>
      </c>
      <c r="BL92" s="23" t="s">
        <v>173</v>
      </c>
      <c r="BM92" s="23" t="s">
        <v>173</v>
      </c>
    </row>
    <row r="93" spans="2:65" s="1" customFormat="1" ht="25.5" customHeight="1">
      <c r="B93" s="40"/>
      <c r="C93" s="191" t="s">
        <v>167</v>
      </c>
      <c r="D93" s="191" t="s">
        <v>169</v>
      </c>
      <c r="E93" s="192" t="s">
        <v>457</v>
      </c>
      <c r="F93" s="193" t="s">
        <v>458</v>
      </c>
      <c r="G93" s="194" t="s">
        <v>298</v>
      </c>
      <c r="H93" s="195">
        <v>49.78</v>
      </c>
      <c r="I93" s="196"/>
      <c r="J93" s="197">
        <f>ROUND(I93*H93,2)</f>
        <v>0</v>
      </c>
      <c r="K93" s="193" t="s">
        <v>21</v>
      </c>
      <c r="L93" s="60"/>
      <c r="M93" s="198" t="s">
        <v>21</v>
      </c>
      <c r="N93" s="199" t="s">
        <v>43</v>
      </c>
      <c r="O93" s="41"/>
      <c r="P93" s="200">
        <f>O93*H93</f>
        <v>0</v>
      </c>
      <c r="Q93" s="200">
        <v>0</v>
      </c>
      <c r="R93" s="200">
        <f>Q93*H93</f>
        <v>0</v>
      </c>
      <c r="S93" s="200">
        <v>0</v>
      </c>
      <c r="T93" s="201">
        <f>S93*H93</f>
        <v>0</v>
      </c>
      <c r="AR93" s="23" t="s">
        <v>173</v>
      </c>
      <c r="AT93" s="23" t="s">
        <v>169</v>
      </c>
      <c r="AU93" s="23" t="s">
        <v>82</v>
      </c>
      <c r="AY93" s="23" t="s">
        <v>166</v>
      </c>
      <c r="BE93" s="202">
        <f>IF(N93="základní",J93,0)</f>
        <v>0</v>
      </c>
      <c r="BF93" s="202">
        <f>IF(N93="snížená",J93,0)</f>
        <v>0</v>
      </c>
      <c r="BG93" s="202">
        <f>IF(N93="zákl. přenesená",J93,0)</f>
        <v>0</v>
      </c>
      <c r="BH93" s="202">
        <f>IF(N93="sníž. přenesená",J93,0)</f>
        <v>0</v>
      </c>
      <c r="BI93" s="202">
        <f>IF(N93="nulová",J93,0)</f>
        <v>0</v>
      </c>
      <c r="BJ93" s="23" t="s">
        <v>80</v>
      </c>
      <c r="BK93" s="202">
        <f>ROUND(I93*H93,2)</f>
        <v>0</v>
      </c>
      <c r="BL93" s="23" t="s">
        <v>173</v>
      </c>
      <c r="BM93" s="23" t="s">
        <v>177</v>
      </c>
    </row>
    <row r="94" spans="2:65" s="11" customFormat="1">
      <c r="B94" s="203"/>
      <c r="C94" s="204"/>
      <c r="D94" s="205" t="s">
        <v>174</v>
      </c>
      <c r="E94" s="206" t="s">
        <v>21</v>
      </c>
      <c r="F94" s="207" t="s">
        <v>515</v>
      </c>
      <c r="G94" s="204"/>
      <c r="H94" s="208">
        <v>49.78</v>
      </c>
      <c r="I94" s="209"/>
      <c r="J94" s="204"/>
      <c r="K94" s="204"/>
      <c r="L94" s="210"/>
      <c r="M94" s="211"/>
      <c r="N94" s="212"/>
      <c r="O94" s="212"/>
      <c r="P94" s="212"/>
      <c r="Q94" s="212"/>
      <c r="R94" s="212"/>
      <c r="S94" s="212"/>
      <c r="T94" s="213"/>
      <c r="AT94" s="214" t="s">
        <v>174</v>
      </c>
      <c r="AU94" s="214" t="s">
        <v>82</v>
      </c>
      <c r="AV94" s="11" t="s">
        <v>82</v>
      </c>
      <c r="AW94" s="11" t="s">
        <v>35</v>
      </c>
      <c r="AX94" s="11" t="s">
        <v>72</v>
      </c>
      <c r="AY94" s="214" t="s">
        <v>166</v>
      </c>
    </row>
    <row r="95" spans="2:65" s="12" customFormat="1">
      <c r="B95" s="215"/>
      <c r="C95" s="216"/>
      <c r="D95" s="205" t="s">
        <v>174</v>
      </c>
      <c r="E95" s="217" t="s">
        <v>21</v>
      </c>
      <c r="F95" s="218" t="s">
        <v>176</v>
      </c>
      <c r="G95" s="216"/>
      <c r="H95" s="219">
        <v>49.78</v>
      </c>
      <c r="I95" s="220"/>
      <c r="J95" s="216"/>
      <c r="K95" s="216"/>
      <c r="L95" s="221"/>
      <c r="M95" s="222"/>
      <c r="N95" s="223"/>
      <c r="O95" s="223"/>
      <c r="P95" s="223"/>
      <c r="Q95" s="223"/>
      <c r="R95" s="223"/>
      <c r="S95" s="223"/>
      <c r="T95" s="224"/>
      <c r="AT95" s="225" t="s">
        <v>174</v>
      </c>
      <c r="AU95" s="225" t="s">
        <v>82</v>
      </c>
      <c r="AV95" s="12" t="s">
        <v>173</v>
      </c>
      <c r="AW95" s="12" t="s">
        <v>35</v>
      </c>
      <c r="AX95" s="12" t="s">
        <v>80</v>
      </c>
      <c r="AY95" s="225" t="s">
        <v>166</v>
      </c>
    </row>
    <row r="96" spans="2:65" s="1" customFormat="1" ht="16.5" customHeight="1">
      <c r="B96" s="40"/>
      <c r="C96" s="191" t="s">
        <v>173</v>
      </c>
      <c r="D96" s="191" t="s">
        <v>169</v>
      </c>
      <c r="E96" s="192" t="s">
        <v>460</v>
      </c>
      <c r="F96" s="193" t="s">
        <v>313</v>
      </c>
      <c r="G96" s="194" t="s">
        <v>298</v>
      </c>
      <c r="H96" s="195">
        <v>2.62</v>
      </c>
      <c r="I96" s="196"/>
      <c r="J96" s="197">
        <f>ROUND(I96*H96,2)</f>
        <v>0</v>
      </c>
      <c r="K96" s="193" t="s">
        <v>21</v>
      </c>
      <c r="L96" s="60"/>
      <c r="M96" s="198" t="s">
        <v>21</v>
      </c>
      <c r="N96" s="199" t="s">
        <v>43</v>
      </c>
      <c r="O96" s="41"/>
      <c r="P96" s="200">
        <f>O96*H96</f>
        <v>0</v>
      </c>
      <c r="Q96" s="200">
        <v>0</v>
      </c>
      <c r="R96" s="200">
        <f>Q96*H96</f>
        <v>0</v>
      </c>
      <c r="S96" s="200">
        <v>0</v>
      </c>
      <c r="T96" s="201">
        <f>S96*H96</f>
        <v>0</v>
      </c>
      <c r="AR96" s="23" t="s">
        <v>173</v>
      </c>
      <c r="AT96" s="23" t="s">
        <v>169</v>
      </c>
      <c r="AU96" s="23" t="s">
        <v>82</v>
      </c>
      <c r="AY96" s="23" t="s">
        <v>166</v>
      </c>
      <c r="BE96" s="202">
        <f>IF(N96="základní",J96,0)</f>
        <v>0</v>
      </c>
      <c r="BF96" s="202">
        <f>IF(N96="snížená",J96,0)</f>
        <v>0</v>
      </c>
      <c r="BG96" s="202">
        <f>IF(N96="zákl. přenesená",J96,0)</f>
        <v>0</v>
      </c>
      <c r="BH96" s="202">
        <f>IF(N96="sníž. přenesená",J96,0)</f>
        <v>0</v>
      </c>
      <c r="BI96" s="202">
        <f>IF(N96="nulová",J96,0)</f>
        <v>0</v>
      </c>
      <c r="BJ96" s="23" t="s">
        <v>80</v>
      </c>
      <c r="BK96" s="202">
        <f>ROUND(I96*H96,2)</f>
        <v>0</v>
      </c>
      <c r="BL96" s="23" t="s">
        <v>173</v>
      </c>
      <c r="BM96" s="23" t="s">
        <v>187</v>
      </c>
    </row>
    <row r="97" spans="2:65" s="10" customFormat="1" ht="37.35" customHeight="1">
      <c r="B97" s="175"/>
      <c r="C97" s="176"/>
      <c r="D97" s="177" t="s">
        <v>71</v>
      </c>
      <c r="E97" s="178" t="s">
        <v>327</v>
      </c>
      <c r="F97" s="178" t="s">
        <v>328</v>
      </c>
      <c r="G97" s="176"/>
      <c r="H97" s="176"/>
      <c r="I97" s="179"/>
      <c r="J97" s="180">
        <f>BK97</f>
        <v>0</v>
      </c>
      <c r="K97" s="176"/>
      <c r="L97" s="181"/>
      <c r="M97" s="182"/>
      <c r="N97" s="183"/>
      <c r="O97" s="183"/>
      <c r="P97" s="184">
        <f>P98+P121+P148+P176+P192+P233+P240+P247</f>
        <v>0</v>
      </c>
      <c r="Q97" s="183"/>
      <c r="R97" s="184">
        <f>R98+R121+R148+R176+R192+R233+R240+R247</f>
        <v>0</v>
      </c>
      <c r="S97" s="183"/>
      <c r="T97" s="185">
        <f>T98+T121+T148+T176+T192+T233+T240+T247</f>
        <v>0</v>
      </c>
      <c r="AR97" s="186" t="s">
        <v>80</v>
      </c>
      <c r="AT97" s="187" t="s">
        <v>71</v>
      </c>
      <c r="AU97" s="187" t="s">
        <v>72</v>
      </c>
      <c r="AY97" s="186" t="s">
        <v>166</v>
      </c>
      <c r="BK97" s="188">
        <f>BK98+BK121+BK148+BK176+BK192+BK233+BK240+BK247</f>
        <v>0</v>
      </c>
    </row>
    <row r="98" spans="2:65" s="10" customFormat="1" ht="19.899999999999999" customHeight="1">
      <c r="B98" s="175"/>
      <c r="C98" s="176"/>
      <c r="D98" s="177" t="s">
        <v>71</v>
      </c>
      <c r="E98" s="189" t="s">
        <v>516</v>
      </c>
      <c r="F98" s="189" t="s">
        <v>517</v>
      </c>
      <c r="G98" s="176"/>
      <c r="H98" s="176"/>
      <c r="I98" s="179"/>
      <c r="J98" s="190">
        <f>BK98</f>
        <v>0</v>
      </c>
      <c r="K98" s="176"/>
      <c r="L98" s="181"/>
      <c r="M98" s="182"/>
      <c r="N98" s="183"/>
      <c r="O98" s="183"/>
      <c r="P98" s="184">
        <f>SUM(P99:P120)</f>
        <v>0</v>
      </c>
      <c r="Q98" s="183"/>
      <c r="R98" s="184">
        <f>SUM(R99:R120)</f>
        <v>0</v>
      </c>
      <c r="S98" s="183"/>
      <c r="T98" s="185">
        <f>SUM(T99:T120)</f>
        <v>0</v>
      </c>
      <c r="AR98" s="186" t="s">
        <v>80</v>
      </c>
      <c r="AT98" s="187" t="s">
        <v>71</v>
      </c>
      <c r="AU98" s="187" t="s">
        <v>80</v>
      </c>
      <c r="AY98" s="186" t="s">
        <v>166</v>
      </c>
      <c r="BK98" s="188">
        <f>SUM(BK99:BK120)</f>
        <v>0</v>
      </c>
    </row>
    <row r="99" spans="2:65" s="1" customFormat="1" ht="16.5" customHeight="1">
      <c r="B99" s="40"/>
      <c r="C99" s="191" t="s">
        <v>190</v>
      </c>
      <c r="D99" s="191" t="s">
        <v>169</v>
      </c>
      <c r="E99" s="192" t="s">
        <v>518</v>
      </c>
      <c r="F99" s="193" t="s">
        <v>519</v>
      </c>
      <c r="G99" s="194" t="s">
        <v>272</v>
      </c>
      <c r="H99" s="195">
        <v>68</v>
      </c>
      <c r="I99" s="196"/>
      <c r="J99" s="197">
        <f>ROUND(I99*H99,2)</f>
        <v>0</v>
      </c>
      <c r="K99" s="193" t="s">
        <v>21</v>
      </c>
      <c r="L99" s="60"/>
      <c r="M99" s="198" t="s">
        <v>21</v>
      </c>
      <c r="N99" s="199" t="s">
        <v>43</v>
      </c>
      <c r="O99" s="41"/>
      <c r="P99" s="200">
        <f>O99*H99</f>
        <v>0</v>
      </c>
      <c r="Q99" s="200">
        <v>0</v>
      </c>
      <c r="R99" s="200">
        <f>Q99*H99</f>
        <v>0</v>
      </c>
      <c r="S99" s="200">
        <v>0</v>
      </c>
      <c r="T99" s="201">
        <f>S99*H99</f>
        <v>0</v>
      </c>
      <c r="AR99" s="23" t="s">
        <v>173</v>
      </c>
      <c r="AT99" s="23" t="s">
        <v>169</v>
      </c>
      <c r="AU99" s="23" t="s">
        <v>82</v>
      </c>
      <c r="AY99" s="23" t="s">
        <v>166</v>
      </c>
      <c r="BE99" s="202">
        <f>IF(N99="základní",J99,0)</f>
        <v>0</v>
      </c>
      <c r="BF99" s="202">
        <f>IF(N99="snížená",J99,0)</f>
        <v>0</v>
      </c>
      <c r="BG99" s="202">
        <f>IF(N99="zákl. přenesená",J99,0)</f>
        <v>0</v>
      </c>
      <c r="BH99" s="202">
        <f>IF(N99="sníž. přenesená",J99,0)</f>
        <v>0</v>
      </c>
      <c r="BI99" s="202">
        <f>IF(N99="nulová",J99,0)</f>
        <v>0</v>
      </c>
      <c r="BJ99" s="23" t="s">
        <v>80</v>
      </c>
      <c r="BK99" s="202">
        <f>ROUND(I99*H99,2)</f>
        <v>0</v>
      </c>
      <c r="BL99" s="23" t="s">
        <v>173</v>
      </c>
      <c r="BM99" s="23" t="s">
        <v>193</v>
      </c>
    </row>
    <row r="100" spans="2:65" s="1" customFormat="1" ht="16.5" customHeight="1">
      <c r="B100" s="40"/>
      <c r="C100" s="238" t="s">
        <v>177</v>
      </c>
      <c r="D100" s="238" t="s">
        <v>232</v>
      </c>
      <c r="E100" s="239" t="s">
        <v>520</v>
      </c>
      <c r="F100" s="240" t="s">
        <v>521</v>
      </c>
      <c r="G100" s="241" t="s">
        <v>272</v>
      </c>
      <c r="H100" s="242">
        <v>1</v>
      </c>
      <c r="I100" s="243"/>
      <c r="J100" s="244">
        <f>ROUND(I100*H100,2)</f>
        <v>0</v>
      </c>
      <c r="K100" s="240" t="s">
        <v>21</v>
      </c>
      <c r="L100" s="245"/>
      <c r="M100" s="246" t="s">
        <v>21</v>
      </c>
      <c r="N100" s="247" t="s">
        <v>43</v>
      </c>
      <c r="O100" s="41"/>
      <c r="P100" s="200">
        <f>O100*H100</f>
        <v>0</v>
      </c>
      <c r="Q100" s="200">
        <v>0</v>
      </c>
      <c r="R100" s="200">
        <f>Q100*H100</f>
        <v>0</v>
      </c>
      <c r="S100" s="200">
        <v>0</v>
      </c>
      <c r="T100" s="201">
        <f>S100*H100</f>
        <v>0</v>
      </c>
      <c r="AR100" s="23" t="s">
        <v>187</v>
      </c>
      <c r="AT100" s="23" t="s">
        <v>232</v>
      </c>
      <c r="AU100" s="23" t="s">
        <v>82</v>
      </c>
      <c r="AY100" s="23" t="s">
        <v>166</v>
      </c>
      <c r="BE100" s="202">
        <f>IF(N100="základní",J100,0)</f>
        <v>0</v>
      </c>
      <c r="BF100" s="202">
        <f>IF(N100="snížená",J100,0)</f>
        <v>0</v>
      </c>
      <c r="BG100" s="202">
        <f>IF(N100="zákl. přenesená",J100,0)</f>
        <v>0</v>
      </c>
      <c r="BH100" s="202">
        <f>IF(N100="sníž. přenesená",J100,0)</f>
        <v>0</v>
      </c>
      <c r="BI100" s="202">
        <f>IF(N100="nulová",J100,0)</f>
        <v>0</v>
      </c>
      <c r="BJ100" s="23" t="s">
        <v>80</v>
      </c>
      <c r="BK100" s="202">
        <f>ROUND(I100*H100,2)</f>
        <v>0</v>
      </c>
      <c r="BL100" s="23" t="s">
        <v>173</v>
      </c>
      <c r="BM100" s="23" t="s">
        <v>198</v>
      </c>
    </row>
    <row r="101" spans="2:65" s="1" customFormat="1" ht="40.5">
      <c r="B101" s="40"/>
      <c r="C101" s="62"/>
      <c r="D101" s="205" t="s">
        <v>213</v>
      </c>
      <c r="E101" s="62"/>
      <c r="F101" s="236" t="s">
        <v>522</v>
      </c>
      <c r="G101" s="62"/>
      <c r="H101" s="62"/>
      <c r="I101" s="162"/>
      <c r="J101" s="62"/>
      <c r="K101" s="62"/>
      <c r="L101" s="60"/>
      <c r="M101" s="237"/>
      <c r="N101" s="41"/>
      <c r="O101" s="41"/>
      <c r="P101" s="41"/>
      <c r="Q101" s="41"/>
      <c r="R101" s="41"/>
      <c r="S101" s="41"/>
      <c r="T101" s="77"/>
      <c r="AT101" s="23" t="s">
        <v>213</v>
      </c>
      <c r="AU101" s="23" t="s">
        <v>82</v>
      </c>
    </row>
    <row r="102" spans="2:65" s="1" customFormat="1" ht="16.5" customHeight="1">
      <c r="B102" s="40"/>
      <c r="C102" s="238" t="s">
        <v>199</v>
      </c>
      <c r="D102" s="238" t="s">
        <v>232</v>
      </c>
      <c r="E102" s="239" t="s">
        <v>523</v>
      </c>
      <c r="F102" s="240" t="s">
        <v>524</v>
      </c>
      <c r="G102" s="241" t="s">
        <v>272</v>
      </c>
      <c r="H102" s="242">
        <v>17</v>
      </c>
      <c r="I102" s="243"/>
      <c r="J102" s="244">
        <f>ROUND(I102*H102,2)</f>
        <v>0</v>
      </c>
      <c r="K102" s="240" t="s">
        <v>21</v>
      </c>
      <c r="L102" s="245"/>
      <c r="M102" s="246" t="s">
        <v>21</v>
      </c>
      <c r="N102" s="247" t="s">
        <v>43</v>
      </c>
      <c r="O102" s="41"/>
      <c r="P102" s="200">
        <f>O102*H102</f>
        <v>0</v>
      </c>
      <c r="Q102" s="200">
        <v>0</v>
      </c>
      <c r="R102" s="200">
        <f>Q102*H102</f>
        <v>0</v>
      </c>
      <c r="S102" s="200">
        <v>0</v>
      </c>
      <c r="T102" s="201">
        <f>S102*H102</f>
        <v>0</v>
      </c>
      <c r="AR102" s="23" t="s">
        <v>187</v>
      </c>
      <c r="AT102" s="23" t="s">
        <v>232</v>
      </c>
      <c r="AU102" s="23" t="s">
        <v>82</v>
      </c>
      <c r="AY102" s="23" t="s">
        <v>166</v>
      </c>
      <c r="BE102" s="202">
        <f>IF(N102="základní",J102,0)</f>
        <v>0</v>
      </c>
      <c r="BF102" s="202">
        <f>IF(N102="snížená",J102,0)</f>
        <v>0</v>
      </c>
      <c r="BG102" s="202">
        <f>IF(N102="zákl. přenesená",J102,0)</f>
        <v>0</v>
      </c>
      <c r="BH102" s="202">
        <f>IF(N102="sníž. přenesená",J102,0)</f>
        <v>0</v>
      </c>
      <c r="BI102" s="202">
        <f>IF(N102="nulová",J102,0)</f>
        <v>0</v>
      </c>
      <c r="BJ102" s="23" t="s">
        <v>80</v>
      </c>
      <c r="BK102" s="202">
        <f>ROUND(I102*H102,2)</f>
        <v>0</v>
      </c>
      <c r="BL102" s="23" t="s">
        <v>173</v>
      </c>
      <c r="BM102" s="23" t="s">
        <v>202</v>
      </c>
    </row>
    <row r="103" spans="2:65" s="1" customFormat="1" ht="40.5">
      <c r="B103" s="40"/>
      <c r="C103" s="62"/>
      <c r="D103" s="205" t="s">
        <v>213</v>
      </c>
      <c r="E103" s="62"/>
      <c r="F103" s="236" t="s">
        <v>522</v>
      </c>
      <c r="G103" s="62"/>
      <c r="H103" s="62"/>
      <c r="I103" s="162"/>
      <c r="J103" s="62"/>
      <c r="K103" s="62"/>
      <c r="L103" s="60"/>
      <c r="M103" s="237"/>
      <c r="N103" s="41"/>
      <c r="O103" s="41"/>
      <c r="P103" s="41"/>
      <c r="Q103" s="41"/>
      <c r="R103" s="41"/>
      <c r="S103" s="41"/>
      <c r="T103" s="77"/>
      <c r="AT103" s="23" t="s">
        <v>213</v>
      </c>
      <c r="AU103" s="23" t="s">
        <v>82</v>
      </c>
    </row>
    <row r="104" spans="2:65" s="1" customFormat="1" ht="16.5" customHeight="1">
      <c r="B104" s="40"/>
      <c r="C104" s="238" t="s">
        <v>187</v>
      </c>
      <c r="D104" s="238" t="s">
        <v>232</v>
      </c>
      <c r="E104" s="239" t="s">
        <v>525</v>
      </c>
      <c r="F104" s="240" t="s">
        <v>526</v>
      </c>
      <c r="G104" s="241" t="s">
        <v>272</v>
      </c>
      <c r="H104" s="242">
        <v>8</v>
      </c>
      <c r="I104" s="243"/>
      <c r="J104" s="244">
        <f>ROUND(I104*H104,2)</f>
        <v>0</v>
      </c>
      <c r="K104" s="240" t="s">
        <v>21</v>
      </c>
      <c r="L104" s="245"/>
      <c r="M104" s="246" t="s">
        <v>21</v>
      </c>
      <c r="N104" s="247" t="s">
        <v>43</v>
      </c>
      <c r="O104" s="41"/>
      <c r="P104" s="200">
        <f>O104*H104</f>
        <v>0</v>
      </c>
      <c r="Q104" s="200">
        <v>0</v>
      </c>
      <c r="R104" s="200">
        <f>Q104*H104</f>
        <v>0</v>
      </c>
      <c r="S104" s="200">
        <v>0</v>
      </c>
      <c r="T104" s="201">
        <f>S104*H104</f>
        <v>0</v>
      </c>
      <c r="AR104" s="23" t="s">
        <v>187</v>
      </c>
      <c r="AT104" s="23" t="s">
        <v>232</v>
      </c>
      <c r="AU104" s="23" t="s">
        <v>82</v>
      </c>
      <c r="AY104" s="23" t="s">
        <v>166</v>
      </c>
      <c r="BE104" s="202">
        <f>IF(N104="základní",J104,0)</f>
        <v>0</v>
      </c>
      <c r="BF104" s="202">
        <f>IF(N104="snížená",J104,0)</f>
        <v>0</v>
      </c>
      <c r="BG104" s="202">
        <f>IF(N104="zákl. přenesená",J104,0)</f>
        <v>0</v>
      </c>
      <c r="BH104" s="202">
        <f>IF(N104="sníž. přenesená",J104,0)</f>
        <v>0</v>
      </c>
      <c r="BI104" s="202">
        <f>IF(N104="nulová",J104,0)</f>
        <v>0</v>
      </c>
      <c r="BJ104" s="23" t="s">
        <v>80</v>
      </c>
      <c r="BK104" s="202">
        <f>ROUND(I104*H104,2)</f>
        <v>0</v>
      </c>
      <c r="BL104" s="23" t="s">
        <v>173</v>
      </c>
      <c r="BM104" s="23" t="s">
        <v>207</v>
      </c>
    </row>
    <row r="105" spans="2:65" s="1" customFormat="1" ht="40.5">
      <c r="B105" s="40"/>
      <c r="C105" s="62"/>
      <c r="D105" s="205" t="s">
        <v>213</v>
      </c>
      <c r="E105" s="62"/>
      <c r="F105" s="236" t="s">
        <v>522</v>
      </c>
      <c r="G105" s="62"/>
      <c r="H105" s="62"/>
      <c r="I105" s="162"/>
      <c r="J105" s="62"/>
      <c r="K105" s="62"/>
      <c r="L105" s="60"/>
      <c r="M105" s="237"/>
      <c r="N105" s="41"/>
      <c r="O105" s="41"/>
      <c r="P105" s="41"/>
      <c r="Q105" s="41"/>
      <c r="R105" s="41"/>
      <c r="S105" s="41"/>
      <c r="T105" s="77"/>
      <c r="AT105" s="23" t="s">
        <v>213</v>
      </c>
      <c r="AU105" s="23" t="s">
        <v>82</v>
      </c>
    </row>
    <row r="106" spans="2:65" s="1" customFormat="1" ht="16.5" customHeight="1">
      <c r="B106" s="40"/>
      <c r="C106" s="238" t="s">
        <v>209</v>
      </c>
      <c r="D106" s="238" t="s">
        <v>232</v>
      </c>
      <c r="E106" s="239" t="s">
        <v>527</v>
      </c>
      <c r="F106" s="240" t="s">
        <v>528</v>
      </c>
      <c r="G106" s="241" t="s">
        <v>272</v>
      </c>
      <c r="H106" s="242">
        <v>21</v>
      </c>
      <c r="I106" s="243"/>
      <c r="J106" s="244">
        <f>ROUND(I106*H106,2)</f>
        <v>0</v>
      </c>
      <c r="K106" s="240" t="s">
        <v>21</v>
      </c>
      <c r="L106" s="245"/>
      <c r="M106" s="246" t="s">
        <v>21</v>
      </c>
      <c r="N106" s="247" t="s">
        <v>43</v>
      </c>
      <c r="O106" s="41"/>
      <c r="P106" s="200">
        <f>O106*H106</f>
        <v>0</v>
      </c>
      <c r="Q106" s="200">
        <v>0</v>
      </c>
      <c r="R106" s="200">
        <f>Q106*H106</f>
        <v>0</v>
      </c>
      <c r="S106" s="200">
        <v>0</v>
      </c>
      <c r="T106" s="201">
        <f>S106*H106</f>
        <v>0</v>
      </c>
      <c r="AR106" s="23" t="s">
        <v>187</v>
      </c>
      <c r="AT106" s="23" t="s">
        <v>232</v>
      </c>
      <c r="AU106" s="23" t="s">
        <v>82</v>
      </c>
      <c r="AY106" s="23" t="s">
        <v>166</v>
      </c>
      <c r="BE106" s="202">
        <f>IF(N106="základní",J106,0)</f>
        <v>0</v>
      </c>
      <c r="BF106" s="202">
        <f>IF(N106="snížená",J106,0)</f>
        <v>0</v>
      </c>
      <c r="BG106" s="202">
        <f>IF(N106="zákl. přenesená",J106,0)</f>
        <v>0</v>
      </c>
      <c r="BH106" s="202">
        <f>IF(N106="sníž. přenesená",J106,0)</f>
        <v>0</v>
      </c>
      <c r="BI106" s="202">
        <f>IF(N106="nulová",J106,0)</f>
        <v>0</v>
      </c>
      <c r="BJ106" s="23" t="s">
        <v>80</v>
      </c>
      <c r="BK106" s="202">
        <f>ROUND(I106*H106,2)</f>
        <v>0</v>
      </c>
      <c r="BL106" s="23" t="s">
        <v>173</v>
      </c>
      <c r="BM106" s="23" t="s">
        <v>212</v>
      </c>
    </row>
    <row r="107" spans="2:65" s="1" customFormat="1" ht="40.5">
      <c r="B107" s="40"/>
      <c r="C107" s="62"/>
      <c r="D107" s="205" t="s">
        <v>213</v>
      </c>
      <c r="E107" s="62"/>
      <c r="F107" s="236" t="s">
        <v>522</v>
      </c>
      <c r="G107" s="62"/>
      <c r="H107" s="62"/>
      <c r="I107" s="162"/>
      <c r="J107" s="62"/>
      <c r="K107" s="62"/>
      <c r="L107" s="60"/>
      <c r="M107" s="237"/>
      <c r="N107" s="41"/>
      <c r="O107" s="41"/>
      <c r="P107" s="41"/>
      <c r="Q107" s="41"/>
      <c r="R107" s="41"/>
      <c r="S107" s="41"/>
      <c r="T107" s="77"/>
      <c r="AT107" s="23" t="s">
        <v>213</v>
      </c>
      <c r="AU107" s="23" t="s">
        <v>82</v>
      </c>
    </row>
    <row r="108" spans="2:65" s="1" customFormat="1" ht="16.5" customHeight="1">
      <c r="B108" s="40"/>
      <c r="C108" s="238" t="s">
        <v>193</v>
      </c>
      <c r="D108" s="238" t="s">
        <v>232</v>
      </c>
      <c r="E108" s="239" t="s">
        <v>529</v>
      </c>
      <c r="F108" s="240" t="s">
        <v>530</v>
      </c>
      <c r="G108" s="241" t="s">
        <v>272</v>
      </c>
      <c r="H108" s="242">
        <v>21</v>
      </c>
      <c r="I108" s="243"/>
      <c r="J108" s="244">
        <f>ROUND(I108*H108,2)</f>
        <v>0</v>
      </c>
      <c r="K108" s="240" t="s">
        <v>21</v>
      </c>
      <c r="L108" s="245"/>
      <c r="M108" s="246" t="s">
        <v>21</v>
      </c>
      <c r="N108" s="247" t="s">
        <v>43</v>
      </c>
      <c r="O108" s="41"/>
      <c r="P108" s="200">
        <f>O108*H108</f>
        <v>0</v>
      </c>
      <c r="Q108" s="200">
        <v>0</v>
      </c>
      <c r="R108" s="200">
        <f>Q108*H108</f>
        <v>0</v>
      </c>
      <c r="S108" s="200">
        <v>0</v>
      </c>
      <c r="T108" s="201">
        <f>S108*H108</f>
        <v>0</v>
      </c>
      <c r="AR108" s="23" t="s">
        <v>187</v>
      </c>
      <c r="AT108" s="23" t="s">
        <v>232</v>
      </c>
      <c r="AU108" s="23" t="s">
        <v>82</v>
      </c>
      <c r="AY108" s="23" t="s">
        <v>166</v>
      </c>
      <c r="BE108" s="202">
        <f>IF(N108="základní",J108,0)</f>
        <v>0</v>
      </c>
      <c r="BF108" s="202">
        <f>IF(N108="snížená",J108,0)</f>
        <v>0</v>
      </c>
      <c r="BG108" s="202">
        <f>IF(N108="zákl. přenesená",J108,0)</f>
        <v>0</v>
      </c>
      <c r="BH108" s="202">
        <f>IF(N108="sníž. přenesená",J108,0)</f>
        <v>0</v>
      </c>
      <c r="BI108" s="202">
        <f>IF(N108="nulová",J108,0)</f>
        <v>0</v>
      </c>
      <c r="BJ108" s="23" t="s">
        <v>80</v>
      </c>
      <c r="BK108" s="202">
        <f>ROUND(I108*H108,2)</f>
        <v>0</v>
      </c>
      <c r="BL108" s="23" t="s">
        <v>173</v>
      </c>
      <c r="BM108" s="23" t="s">
        <v>217</v>
      </c>
    </row>
    <row r="109" spans="2:65" s="1" customFormat="1" ht="40.5">
      <c r="B109" s="40"/>
      <c r="C109" s="62"/>
      <c r="D109" s="205" t="s">
        <v>213</v>
      </c>
      <c r="E109" s="62"/>
      <c r="F109" s="236" t="s">
        <v>522</v>
      </c>
      <c r="G109" s="62"/>
      <c r="H109" s="62"/>
      <c r="I109" s="162"/>
      <c r="J109" s="62"/>
      <c r="K109" s="62"/>
      <c r="L109" s="60"/>
      <c r="M109" s="237"/>
      <c r="N109" s="41"/>
      <c r="O109" s="41"/>
      <c r="P109" s="41"/>
      <c r="Q109" s="41"/>
      <c r="R109" s="41"/>
      <c r="S109" s="41"/>
      <c r="T109" s="77"/>
      <c r="AT109" s="23" t="s">
        <v>213</v>
      </c>
      <c r="AU109" s="23" t="s">
        <v>82</v>
      </c>
    </row>
    <row r="110" spans="2:65" s="1" customFormat="1" ht="16.5" customHeight="1">
      <c r="B110" s="40"/>
      <c r="C110" s="238" t="s">
        <v>218</v>
      </c>
      <c r="D110" s="238" t="s">
        <v>232</v>
      </c>
      <c r="E110" s="239" t="s">
        <v>531</v>
      </c>
      <c r="F110" s="240" t="s">
        <v>532</v>
      </c>
      <c r="G110" s="241" t="s">
        <v>172</v>
      </c>
      <c r="H110" s="242">
        <v>5</v>
      </c>
      <c r="I110" s="243"/>
      <c r="J110" s="244">
        <f>ROUND(I110*H110,2)</f>
        <v>0</v>
      </c>
      <c r="K110" s="240" t="s">
        <v>21</v>
      </c>
      <c r="L110" s="245"/>
      <c r="M110" s="246" t="s">
        <v>21</v>
      </c>
      <c r="N110" s="247" t="s">
        <v>43</v>
      </c>
      <c r="O110" s="41"/>
      <c r="P110" s="200">
        <f>O110*H110</f>
        <v>0</v>
      </c>
      <c r="Q110" s="200">
        <v>0</v>
      </c>
      <c r="R110" s="200">
        <f>Q110*H110</f>
        <v>0</v>
      </c>
      <c r="S110" s="200">
        <v>0</v>
      </c>
      <c r="T110" s="201">
        <f>S110*H110</f>
        <v>0</v>
      </c>
      <c r="AR110" s="23" t="s">
        <v>187</v>
      </c>
      <c r="AT110" s="23" t="s">
        <v>232</v>
      </c>
      <c r="AU110" s="23" t="s">
        <v>82</v>
      </c>
      <c r="AY110" s="23" t="s">
        <v>166</v>
      </c>
      <c r="BE110" s="202">
        <f>IF(N110="základní",J110,0)</f>
        <v>0</v>
      </c>
      <c r="BF110" s="202">
        <f>IF(N110="snížená",J110,0)</f>
        <v>0</v>
      </c>
      <c r="BG110" s="202">
        <f>IF(N110="zákl. přenesená",J110,0)</f>
        <v>0</v>
      </c>
      <c r="BH110" s="202">
        <f>IF(N110="sníž. přenesená",J110,0)</f>
        <v>0</v>
      </c>
      <c r="BI110" s="202">
        <f>IF(N110="nulová",J110,0)</f>
        <v>0</v>
      </c>
      <c r="BJ110" s="23" t="s">
        <v>80</v>
      </c>
      <c r="BK110" s="202">
        <f>ROUND(I110*H110,2)</f>
        <v>0</v>
      </c>
      <c r="BL110" s="23" t="s">
        <v>173</v>
      </c>
      <c r="BM110" s="23" t="s">
        <v>221</v>
      </c>
    </row>
    <row r="111" spans="2:65" s="1" customFormat="1" ht="40.5">
      <c r="B111" s="40"/>
      <c r="C111" s="62"/>
      <c r="D111" s="205" t="s">
        <v>213</v>
      </c>
      <c r="E111" s="62"/>
      <c r="F111" s="236" t="s">
        <v>522</v>
      </c>
      <c r="G111" s="62"/>
      <c r="H111" s="62"/>
      <c r="I111" s="162"/>
      <c r="J111" s="62"/>
      <c r="K111" s="62"/>
      <c r="L111" s="60"/>
      <c r="M111" s="237"/>
      <c r="N111" s="41"/>
      <c r="O111" s="41"/>
      <c r="P111" s="41"/>
      <c r="Q111" s="41"/>
      <c r="R111" s="41"/>
      <c r="S111" s="41"/>
      <c r="T111" s="77"/>
      <c r="AT111" s="23" t="s">
        <v>213</v>
      </c>
      <c r="AU111" s="23" t="s">
        <v>82</v>
      </c>
    </row>
    <row r="112" spans="2:65" s="1" customFormat="1" ht="16.5" customHeight="1">
      <c r="B112" s="40"/>
      <c r="C112" s="238" t="s">
        <v>198</v>
      </c>
      <c r="D112" s="238" t="s">
        <v>232</v>
      </c>
      <c r="E112" s="239" t="s">
        <v>533</v>
      </c>
      <c r="F112" s="240" t="s">
        <v>534</v>
      </c>
      <c r="G112" s="241" t="s">
        <v>172</v>
      </c>
      <c r="H112" s="242">
        <v>1</v>
      </c>
      <c r="I112" s="243"/>
      <c r="J112" s="244">
        <f>ROUND(I112*H112,2)</f>
        <v>0</v>
      </c>
      <c r="K112" s="240" t="s">
        <v>21</v>
      </c>
      <c r="L112" s="245"/>
      <c r="M112" s="246" t="s">
        <v>21</v>
      </c>
      <c r="N112" s="247" t="s">
        <v>43</v>
      </c>
      <c r="O112" s="41"/>
      <c r="P112" s="200">
        <f>O112*H112</f>
        <v>0</v>
      </c>
      <c r="Q112" s="200">
        <v>0</v>
      </c>
      <c r="R112" s="200">
        <f>Q112*H112</f>
        <v>0</v>
      </c>
      <c r="S112" s="200">
        <v>0</v>
      </c>
      <c r="T112" s="201">
        <f>S112*H112</f>
        <v>0</v>
      </c>
      <c r="AR112" s="23" t="s">
        <v>187</v>
      </c>
      <c r="AT112" s="23" t="s">
        <v>232</v>
      </c>
      <c r="AU112" s="23" t="s">
        <v>82</v>
      </c>
      <c r="AY112" s="23" t="s">
        <v>166</v>
      </c>
      <c r="BE112" s="202">
        <f>IF(N112="základní",J112,0)</f>
        <v>0</v>
      </c>
      <c r="BF112" s="202">
        <f>IF(N112="snížená",J112,0)</f>
        <v>0</v>
      </c>
      <c r="BG112" s="202">
        <f>IF(N112="zákl. přenesená",J112,0)</f>
        <v>0</v>
      </c>
      <c r="BH112" s="202">
        <f>IF(N112="sníž. přenesená",J112,0)</f>
        <v>0</v>
      </c>
      <c r="BI112" s="202">
        <f>IF(N112="nulová",J112,0)</f>
        <v>0</v>
      </c>
      <c r="BJ112" s="23" t="s">
        <v>80</v>
      </c>
      <c r="BK112" s="202">
        <f>ROUND(I112*H112,2)</f>
        <v>0</v>
      </c>
      <c r="BL112" s="23" t="s">
        <v>173</v>
      </c>
      <c r="BM112" s="23" t="s">
        <v>225</v>
      </c>
    </row>
    <row r="113" spans="2:65" s="1" customFormat="1" ht="40.5">
      <c r="B113" s="40"/>
      <c r="C113" s="62"/>
      <c r="D113" s="205" t="s">
        <v>213</v>
      </c>
      <c r="E113" s="62"/>
      <c r="F113" s="236" t="s">
        <v>522</v>
      </c>
      <c r="G113" s="62"/>
      <c r="H113" s="62"/>
      <c r="I113" s="162"/>
      <c r="J113" s="62"/>
      <c r="K113" s="62"/>
      <c r="L113" s="60"/>
      <c r="M113" s="237"/>
      <c r="N113" s="41"/>
      <c r="O113" s="41"/>
      <c r="P113" s="41"/>
      <c r="Q113" s="41"/>
      <c r="R113" s="41"/>
      <c r="S113" s="41"/>
      <c r="T113" s="77"/>
      <c r="AT113" s="23" t="s">
        <v>213</v>
      </c>
      <c r="AU113" s="23" t="s">
        <v>82</v>
      </c>
    </row>
    <row r="114" spans="2:65" s="1" customFormat="1" ht="16.5" customHeight="1">
      <c r="B114" s="40"/>
      <c r="C114" s="238" t="s">
        <v>227</v>
      </c>
      <c r="D114" s="238" t="s">
        <v>232</v>
      </c>
      <c r="E114" s="239" t="s">
        <v>535</v>
      </c>
      <c r="F114" s="240" t="s">
        <v>536</v>
      </c>
      <c r="G114" s="241" t="s">
        <v>172</v>
      </c>
      <c r="H114" s="242">
        <v>3</v>
      </c>
      <c r="I114" s="243"/>
      <c r="J114" s="244">
        <f>ROUND(I114*H114,2)</f>
        <v>0</v>
      </c>
      <c r="K114" s="240" t="s">
        <v>21</v>
      </c>
      <c r="L114" s="245"/>
      <c r="M114" s="246" t="s">
        <v>21</v>
      </c>
      <c r="N114" s="247" t="s">
        <v>43</v>
      </c>
      <c r="O114" s="41"/>
      <c r="P114" s="200">
        <f>O114*H114</f>
        <v>0</v>
      </c>
      <c r="Q114" s="200">
        <v>0</v>
      </c>
      <c r="R114" s="200">
        <f>Q114*H114</f>
        <v>0</v>
      </c>
      <c r="S114" s="200">
        <v>0</v>
      </c>
      <c r="T114" s="201">
        <f>S114*H114</f>
        <v>0</v>
      </c>
      <c r="AR114" s="23" t="s">
        <v>187</v>
      </c>
      <c r="AT114" s="23" t="s">
        <v>232</v>
      </c>
      <c r="AU114" s="23" t="s">
        <v>82</v>
      </c>
      <c r="AY114" s="23" t="s">
        <v>166</v>
      </c>
      <c r="BE114" s="202">
        <f>IF(N114="základní",J114,0)</f>
        <v>0</v>
      </c>
      <c r="BF114" s="202">
        <f>IF(N114="snížená",J114,0)</f>
        <v>0</v>
      </c>
      <c r="BG114" s="202">
        <f>IF(N114="zákl. přenesená",J114,0)</f>
        <v>0</v>
      </c>
      <c r="BH114" s="202">
        <f>IF(N114="sníž. přenesená",J114,0)</f>
        <v>0</v>
      </c>
      <c r="BI114" s="202">
        <f>IF(N114="nulová",J114,0)</f>
        <v>0</v>
      </c>
      <c r="BJ114" s="23" t="s">
        <v>80</v>
      </c>
      <c r="BK114" s="202">
        <f>ROUND(I114*H114,2)</f>
        <v>0</v>
      </c>
      <c r="BL114" s="23" t="s">
        <v>173</v>
      </c>
      <c r="BM114" s="23" t="s">
        <v>230</v>
      </c>
    </row>
    <row r="115" spans="2:65" s="1" customFormat="1" ht="40.5">
      <c r="B115" s="40"/>
      <c r="C115" s="62"/>
      <c r="D115" s="205" t="s">
        <v>213</v>
      </c>
      <c r="E115" s="62"/>
      <c r="F115" s="236" t="s">
        <v>522</v>
      </c>
      <c r="G115" s="62"/>
      <c r="H115" s="62"/>
      <c r="I115" s="162"/>
      <c r="J115" s="62"/>
      <c r="K115" s="62"/>
      <c r="L115" s="60"/>
      <c r="M115" s="237"/>
      <c r="N115" s="41"/>
      <c r="O115" s="41"/>
      <c r="P115" s="41"/>
      <c r="Q115" s="41"/>
      <c r="R115" s="41"/>
      <c r="S115" s="41"/>
      <c r="T115" s="77"/>
      <c r="AT115" s="23" t="s">
        <v>213</v>
      </c>
      <c r="AU115" s="23" t="s">
        <v>82</v>
      </c>
    </row>
    <row r="116" spans="2:65" s="1" customFormat="1" ht="16.5" customHeight="1">
      <c r="B116" s="40"/>
      <c r="C116" s="238" t="s">
        <v>202</v>
      </c>
      <c r="D116" s="238" t="s">
        <v>232</v>
      </c>
      <c r="E116" s="239" t="s">
        <v>537</v>
      </c>
      <c r="F116" s="240" t="s">
        <v>538</v>
      </c>
      <c r="G116" s="241" t="s">
        <v>172</v>
      </c>
      <c r="H116" s="242">
        <v>1</v>
      </c>
      <c r="I116" s="243"/>
      <c r="J116" s="244">
        <f>ROUND(I116*H116,2)</f>
        <v>0</v>
      </c>
      <c r="K116" s="240" t="s">
        <v>21</v>
      </c>
      <c r="L116" s="245"/>
      <c r="M116" s="246" t="s">
        <v>21</v>
      </c>
      <c r="N116" s="247" t="s">
        <v>43</v>
      </c>
      <c r="O116" s="41"/>
      <c r="P116" s="200">
        <f>O116*H116</f>
        <v>0</v>
      </c>
      <c r="Q116" s="200">
        <v>0</v>
      </c>
      <c r="R116" s="200">
        <f>Q116*H116</f>
        <v>0</v>
      </c>
      <c r="S116" s="200">
        <v>0</v>
      </c>
      <c r="T116" s="201">
        <f>S116*H116</f>
        <v>0</v>
      </c>
      <c r="AR116" s="23" t="s">
        <v>187</v>
      </c>
      <c r="AT116" s="23" t="s">
        <v>232</v>
      </c>
      <c r="AU116" s="23" t="s">
        <v>82</v>
      </c>
      <c r="AY116" s="23" t="s">
        <v>166</v>
      </c>
      <c r="BE116" s="202">
        <f>IF(N116="základní",J116,0)</f>
        <v>0</v>
      </c>
      <c r="BF116" s="202">
        <f>IF(N116="snížená",J116,0)</f>
        <v>0</v>
      </c>
      <c r="BG116" s="202">
        <f>IF(N116="zákl. přenesená",J116,0)</f>
        <v>0</v>
      </c>
      <c r="BH116" s="202">
        <f>IF(N116="sníž. přenesená",J116,0)</f>
        <v>0</v>
      </c>
      <c r="BI116" s="202">
        <f>IF(N116="nulová",J116,0)</f>
        <v>0</v>
      </c>
      <c r="BJ116" s="23" t="s">
        <v>80</v>
      </c>
      <c r="BK116" s="202">
        <f>ROUND(I116*H116,2)</f>
        <v>0</v>
      </c>
      <c r="BL116" s="23" t="s">
        <v>173</v>
      </c>
      <c r="BM116" s="23" t="s">
        <v>235</v>
      </c>
    </row>
    <row r="117" spans="2:65" s="1" customFormat="1" ht="40.5">
      <c r="B117" s="40"/>
      <c r="C117" s="62"/>
      <c r="D117" s="205" t="s">
        <v>213</v>
      </c>
      <c r="E117" s="62"/>
      <c r="F117" s="236" t="s">
        <v>522</v>
      </c>
      <c r="G117" s="62"/>
      <c r="H117" s="62"/>
      <c r="I117" s="162"/>
      <c r="J117" s="62"/>
      <c r="K117" s="62"/>
      <c r="L117" s="60"/>
      <c r="M117" s="237"/>
      <c r="N117" s="41"/>
      <c r="O117" s="41"/>
      <c r="P117" s="41"/>
      <c r="Q117" s="41"/>
      <c r="R117" s="41"/>
      <c r="S117" s="41"/>
      <c r="T117" s="77"/>
      <c r="AT117" s="23" t="s">
        <v>213</v>
      </c>
      <c r="AU117" s="23" t="s">
        <v>82</v>
      </c>
    </row>
    <row r="118" spans="2:65" s="1" customFormat="1" ht="25.5" customHeight="1">
      <c r="B118" s="40"/>
      <c r="C118" s="238" t="s">
        <v>10</v>
      </c>
      <c r="D118" s="238" t="s">
        <v>232</v>
      </c>
      <c r="E118" s="239" t="s">
        <v>539</v>
      </c>
      <c r="F118" s="240" t="s">
        <v>540</v>
      </c>
      <c r="G118" s="241" t="s">
        <v>172</v>
      </c>
      <c r="H118" s="242">
        <v>1</v>
      </c>
      <c r="I118" s="243"/>
      <c r="J118" s="244">
        <f>ROUND(I118*H118,2)</f>
        <v>0</v>
      </c>
      <c r="K118" s="240" t="s">
        <v>21</v>
      </c>
      <c r="L118" s="245"/>
      <c r="M118" s="246" t="s">
        <v>21</v>
      </c>
      <c r="N118" s="247" t="s">
        <v>43</v>
      </c>
      <c r="O118" s="41"/>
      <c r="P118" s="200">
        <f>O118*H118</f>
        <v>0</v>
      </c>
      <c r="Q118" s="200">
        <v>0</v>
      </c>
      <c r="R118" s="200">
        <f>Q118*H118</f>
        <v>0</v>
      </c>
      <c r="S118" s="200">
        <v>0</v>
      </c>
      <c r="T118" s="201">
        <f>S118*H118</f>
        <v>0</v>
      </c>
      <c r="AR118" s="23" t="s">
        <v>187</v>
      </c>
      <c r="AT118" s="23" t="s">
        <v>232</v>
      </c>
      <c r="AU118" s="23" t="s">
        <v>82</v>
      </c>
      <c r="AY118" s="23" t="s">
        <v>166</v>
      </c>
      <c r="BE118" s="202">
        <f>IF(N118="základní",J118,0)</f>
        <v>0</v>
      </c>
      <c r="BF118" s="202">
        <f>IF(N118="snížená",J118,0)</f>
        <v>0</v>
      </c>
      <c r="BG118" s="202">
        <f>IF(N118="zákl. přenesená",J118,0)</f>
        <v>0</v>
      </c>
      <c r="BH118" s="202">
        <f>IF(N118="sníž. přenesená",J118,0)</f>
        <v>0</v>
      </c>
      <c r="BI118" s="202">
        <f>IF(N118="nulová",J118,0)</f>
        <v>0</v>
      </c>
      <c r="BJ118" s="23" t="s">
        <v>80</v>
      </c>
      <c r="BK118" s="202">
        <f>ROUND(I118*H118,2)</f>
        <v>0</v>
      </c>
      <c r="BL118" s="23" t="s">
        <v>173</v>
      </c>
      <c r="BM118" s="23" t="s">
        <v>238</v>
      </c>
    </row>
    <row r="119" spans="2:65" s="1" customFormat="1" ht="40.5">
      <c r="B119" s="40"/>
      <c r="C119" s="62"/>
      <c r="D119" s="205" t="s">
        <v>213</v>
      </c>
      <c r="E119" s="62"/>
      <c r="F119" s="236" t="s">
        <v>522</v>
      </c>
      <c r="G119" s="62"/>
      <c r="H119" s="62"/>
      <c r="I119" s="162"/>
      <c r="J119" s="62"/>
      <c r="K119" s="62"/>
      <c r="L119" s="60"/>
      <c r="M119" s="237"/>
      <c r="N119" s="41"/>
      <c r="O119" s="41"/>
      <c r="P119" s="41"/>
      <c r="Q119" s="41"/>
      <c r="R119" s="41"/>
      <c r="S119" s="41"/>
      <c r="T119" s="77"/>
      <c r="AT119" s="23" t="s">
        <v>213</v>
      </c>
      <c r="AU119" s="23" t="s">
        <v>82</v>
      </c>
    </row>
    <row r="120" spans="2:65" s="1" customFormat="1" ht="16.5" customHeight="1">
      <c r="B120" s="40"/>
      <c r="C120" s="191" t="s">
        <v>207</v>
      </c>
      <c r="D120" s="191" t="s">
        <v>169</v>
      </c>
      <c r="E120" s="192" t="s">
        <v>541</v>
      </c>
      <c r="F120" s="193" t="s">
        <v>542</v>
      </c>
      <c r="G120" s="194" t="s">
        <v>361</v>
      </c>
      <c r="H120" s="248"/>
      <c r="I120" s="196"/>
      <c r="J120" s="197">
        <f>ROUND(I120*H120,2)</f>
        <v>0</v>
      </c>
      <c r="K120" s="193" t="s">
        <v>21</v>
      </c>
      <c r="L120" s="60"/>
      <c r="M120" s="198" t="s">
        <v>21</v>
      </c>
      <c r="N120" s="199" t="s">
        <v>43</v>
      </c>
      <c r="O120" s="41"/>
      <c r="P120" s="200">
        <f>O120*H120</f>
        <v>0</v>
      </c>
      <c r="Q120" s="200">
        <v>0</v>
      </c>
      <c r="R120" s="200">
        <f>Q120*H120</f>
        <v>0</v>
      </c>
      <c r="S120" s="200">
        <v>0</v>
      </c>
      <c r="T120" s="201">
        <f>S120*H120</f>
        <v>0</v>
      </c>
      <c r="AR120" s="23" t="s">
        <v>173</v>
      </c>
      <c r="AT120" s="23" t="s">
        <v>169</v>
      </c>
      <c r="AU120" s="23" t="s">
        <v>82</v>
      </c>
      <c r="AY120" s="23" t="s">
        <v>166</v>
      </c>
      <c r="BE120" s="202">
        <f>IF(N120="základní",J120,0)</f>
        <v>0</v>
      </c>
      <c r="BF120" s="202">
        <f>IF(N120="snížená",J120,0)</f>
        <v>0</v>
      </c>
      <c r="BG120" s="202">
        <f>IF(N120="zákl. přenesená",J120,0)</f>
        <v>0</v>
      </c>
      <c r="BH120" s="202">
        <f>IF(N120="sníž. přenesená",J120,0)</f>
        <v>0</v>
      </c>
      <c r="BI120" s="202">
        <f>IF(N120="nulová",J120,0)</f>
        <v>0</v>
      </c>
      <c r="BJ120" s="23" t="s">
        <v>80</v>
      </c>
      <c r="BK120" s="202">
        <f>ROUND(I120*H120,2)</f>
        <v>0</v>
      </c>
      <c r="BL120" s="23" t="s">
        <v>173</v>
      </c>
      <c r="BM120" s="23" t="s">
        <v>242</v>
      </c>
    </row>
    <row r="121" spans="2:65" s="10" customFormat="1" ht="29.85" customHeight="1">
      <c r="B121" s="175"/>
      <c r="C121" s="176"/>
      <c r="D121" s="177" t="s">
        <v>71</v>
      </c>
      <c r="E121" s="189" t="s">
        <v>543</v>
      </c>
      <c r="F121" s="189" t="s">
        <v>544</v>
      </c>
      <c r="G121" s="176"/>
      <c r="H121" s="176"/>
      <c r="I121" s="179"/>
      <c r="J121" s="190">
        <f>BK121</f>
        <v>0</v>
      </c>
      <c r="K121" s="176"/>
      <c r="L121" s="181"/>
      <c r="M121" s="182"/>
      <c r="N121" s="183"/>
      <c r="O121" s="183"/>
      <c r="P121" s="184">
        <f>SUM(P122:P147)</f>
        <v>0</v>
      </c>
      <c r="Q121" s="183"/>
      <c r="R121" s="184">
        <f>SUM(R122:R147)</f>
        <v>0</v>
      </c>
      <c r="S121" s="183"/>
      <c r="T121" s="185">
        <f>SUM(T122:T147)</f>
        <v>0</v>
      </c>
      <c r="AR121" s="186" t="s">
        <v>80</v>
      </c>
      <c r="AT121" s="187" t="s">
        <v>71</v>
      </c>
      <c r="AU121" s="187" t="s">
        <v>80</v>
      </c>
      <c r="AY121" s="186" t="s">
        <v>166</v>
      </c>
      <c r="BK121" s="188">
        <f>SUM(BK122:BK147)</f>
        <v>0</v>
      </c>
    </row>
    <row r="122" spans="2:65" s="1" customFormat="1" ht="16.5" customHeight="1">
      <c r="B122" s="40"/>
      <c r="C122" s="191" t="s">
        <v>244</v>
      </c>
      <c r="D122" s="191" t="s">
        <v>169</v>
      </c>
      <c r="E122" s="192" t="s">
        <v>545</v>
      </c>
      <c r="F122" s="193" t="s">
        <v>546</v>
      </c>
      <c r="G122" s="194" t="s">
        <v>172</v>
      </c>
      <c r="H122" s="195">
        <v>1</v>
      </c>
      <c r="I122" s="196"/>
      <c r="J122" s="197">
        <f>ROUND(I122*H122,2)</f>
        <v>0</v>
      </c>
      <c r="K122" s="193" t="s">
        <v>21</v>
      </c>
      <c r="L122" s="60"/>
      <c r="M122" s="198" t="s">
        <v>21</v>
      </c>
      <c r="N122" s="199" t="s">
        <v>43</v>
      </c>
      <c r="O122" s="41"/>
      <c r="P122" s="200">
        <f>O122*H122</f>
        <v>0</v>
      </c>
      <c r="Q122" s="200">
        <v>0</v>
      </c>
      <c r="R122" s="200">
        <f>Q122*H122</f>
        <v>0</v>
      </c>
      <c r="S122" s="200">
        <v>0</v>
      </c>
      <c r="T122" s="201">
        <f>S122*H122</f>
        <v>0</v>
      </c>
      <c r="AR122" s="23" t="s">
        <v>173</v>
      </c>
      <c r="AT122" s="23" t="s">
        <v>169</v>
      </c>
      <c r="AU122" s="23" t="s">
        <v>82</v>
      </c>
      <c r="AY122" s="23" t="s">
        <v>166</v>
      </c>
      <c r="BE122" s="202">
        <f>IF(N122="základní",J122,0)</f>
        <v>0</v>
      </c>
      <c r="BF122" s="202">
        <f>IF(N122="snížená",J122,0)</f>
        <v>0</v>
      </c>
      <c r="BG122" s="202">
        <f>IF(N122="zákl. přenesená",J122,0)</f>
        <v>0</v>
      </c>
      <c r="BH122" s="202">
        <f>IF(N122="sníž. přenesená",J122,0)</f>
        <v>0</v>
      </c>
      <c r="BI122" s="202">
        <f>IF(N122="nulová",J122,0)</f>
        <v>0</v>
      </c>
      <c r="BJ122" s="23" t="s">
        <v>80</v>
      </c>
      <c r="BK122" s="202">
        <f>ROUND(I122*H122,2)</f>
        <v>0</v>
      </c>
      <c r="BL122" s="23" t="s">
        <v>173</v>
      </c>
      <c r="BM122" s="23" t="s">
        <v>247</v>
      </c>
    </row>
    <row r="123" spans="2:65" s="1" customFormat="1" ht="25.5" customHeight="1">
      <c r="B123" s="40"/>
      <c r="C123" s="191" t="s">
        <v>212</v>
      </c>
      <c r="D123" s="191" t="s">
        <v>169</v>
      </c>
      <c r="E123" s="192" t="s">
        <v>547</v>
      </c>
      <c r="F123" s="193" t="s">
        <v>548</v>
      </c>
      <c r="G123" s="194" t="s">
        <v>288</v>
      </c>
      <c r="H123" s="195">
        <v>2</v>
      </c>
      <c r="I123" s="196"/>
      <c r="J123" s="197">
        <f>ROUND(I123*H123,2)</f>
        <v>0</v>
      </c>
      <c r="K123" s="193" t="s">
        <v>21</v>
      </c>
      <c r="L123" s="60"/>
      <c r="M123" s="198" t="s">
        <v>21</v>
      </c>
      <c r="N123" s="199" t="s">
        <v>43</v>
      </c>
      <c r="O123" s="41"/>
      <c r="P123" s="200">
        <f>O123*H123</f>
        <v>0</v>
      </c>
      <c r="Q123" s="200">
        <v>0</v>
      </c>
      <c r="R123" s="200">
        <f>Q123*H123</f>
        <v>0</v>
      </c>
      <c r="S123" s="200">
        <v>0</v>
      </c>
      <c r="T123" s="201">
        <f>S123*H123</f>
        <v>0</v>
      </c>
      <c r="AR123" s="23" t="s">
        <v>173</v>
      </c>
      <c r="AT123" s="23" t="s">
        <v>169</v>
      </c>
      <c r="AU123" s="23" t="s">
        <v>82</v>
      </c>
      <c r="AY123" s="23" t="s">
        <v>166</v>
      </c>
      <c r="BE123" s="202">
        <f>IF(N123="základní",J123,0)</f>
        <v>0</v>
      </c>
      <c r="BF123" s="202">
        <f>IF(N123="snížená",J123,0)</f>
        <v>0</v>
      </c>
      <c r="BG123" s="202">
        <f>IF(N123="zákl. přenesená",J123,0)</f>
        <v>0</v>
      </c>
      <c r="BH123" s="202">
        <f>IF(N123="sníž. přenesená",J123,0)</f>
        <v>0</v>
      </c>
      <c r="BI123" s="202">
        <f>IF(N123="nulová",J123,0)</f>
        <v>0</v>
      </c>
      <c r="BJ123" s="23" t="s">
        <v>80</v>
      </c>
      <c r="BK123" s="202">
        <f>ROUND(I123*H123,2)</f>
        <v>0</v>
      </c>
      <c r="BL123" s="23" t="s">
        <v>173</v>
      </c>
      <c r="BM123" s="23" t="s">
        <v>250</v>
      </c>
    </row>
    <row r="124" spans="2:65" s="1" customFormat="1" ht="16.5" customHeight="1">
      <c r="B124" s="40"/>
      <c r="C124" s="238" t="s">
        <v>252</v>
      </c>
      <c r="D124" s="238" t="s">
        <v>232</v>
      </c>
      <c r="E124" s="239" t="s">
        <v>549</v>
      </c>
      <c r="F124" s="240" t="s">
        <v>550</v>
      </c>
      <c r="G124" s="241" t="s">
        <v>172</v>
      </c>
      <c r="H124" s="242">
        <v>2</v>
      </c>
      <c r="I124" s="243"/>
      <c r="J124" s="244">
        <f>ROUND(I124*H124,2)</f>
        <v>0</v>
      </c>
      <c r="K124" s="240" t="s">
        <v>21</v>
      </c>
      <c r="L124" s="245"/>
      <c r="M124" s="246" t="s">
        <v>21</v>
      </c>
      <c r="N124" s="247" t="s">
        <v>43</v>
      </c>
      <c r="O124" s="41"/>
      <c r="P124" s="200">
        <f>O124*H124</f>
        <v>0</v>
      </c>
      <c r="Q124" s="200">
        <v>0</v>
      </c>
      <c r="R124" s="200">
        <f>Q124*H124</f>
        <v>0</v>
      </c>
      <c r="S124" s="200">
        <v>0</v>
      </c>
      <c r="T124" s="201">
        <f>S124*H124</f>
        <v>0</v>
      </c>
      <c r="AR124" s="23" t="s">
        <v>187</v>
      </c>
      <c r="AT124" s="23" t="s">
        <v>232</v>
      </c>
      <c r="AU124" s="23" t="s">
        <v>82</v>
      </c>
      <c r="AY124" s="23" t="s">
        <v>166</v>
      </c>
      <c r="BE124" s="202">
        <f>IF(N124="základní",J124,0)</f>
        <v>0</v>
      </c>
      <c r="BF124" s="202">
        <f>IF(N124="snížená",J124,0)</f>
        <v>0</v>
      </c>
      <c r="BG124" s="202">
        <f>IF(N124="zákl. přenesená",J124,0)</f>
        <v>0</v>
      </c>
      <c r="BH124" s="202">
        <f>IF(N124="sníž. přenesená",J124,0)</f>
        <v>0</v>
      </c>
      <c r="BI124" s="202">
        <f>IF(N124="nulová",J124,0)</f>
        <v>0</v>
      </c>
      <c r="BJ124" s="23" t="s">
        <v>80</v>
      </c>
      <c r="BK124" s="202">
        <f>ROUND(I124*H124,2)</f>
        <v>0</v>
      </c>
      <c r="BL124" s="23" t="s">
        <v>173</v>
      </c>
      <c r="BM124" s="23" t="s">
        <v>255</v>
      </c>
    </row>
    <row r="125" spans="2:65" s="1" customFormat="1" ht="67.5">
      <c r="B125" s="40"/>
      <c r="C125" s="62"/>
      <c r="D125" s="205" t="s">
        <v>213</v>
      </c>
      <c r="E125" s="62"/>
      <c r="F125" s="236" t="s">
        <v>551</v>
      </c>
      <c r="G125" s="62"/>
      <c r="H125" s="62"/>
      <c r="I125" s="162"/>
      <c r="J125" s="62"/>
      <c r="K125" s="62"/>
      <c r="L125" s="60"/>
      <c r="M125" s="237"/>
      <c r="N125" s="41"/>
      <c r="O125" s="41"/>
      <c r="P125" s="41"/>
      <c r="Q125" s="41"/>
      <c r="R125" s="41"/>
      <c r="S125" s="41"/>
      <c r="T125" s="77"/>
      <c r="AT125" s="23" t="s">
        <v>213</v>
      </c>
      <c r="AU125" s="23" t="s">
        <v>82</v>
      </c>
    </row>
    <row r="126" spans="2:65" s="1" customFormat="1" ht="16.5" customHeight="1">
      <c r="B126" s="40"/>
      <c r="C126" s="191" t="s">
        <v>217</v>
      </c>
      <c r="D126" s="191" t="s">
        <v>169</v>
      </c>
      <c r="E126" s="192" t="s">
        <v>552</v>
      </c>
      <c r="F126" s="193" t="s">
        <v>553</v>
      </c>
      <c r="G126" s="194" t="s">
        <v>172</v>
      </c>
      <c r="H126" s="195">
        <v>1</v>
      </c>
      <c r="I126" s="196"/>
      <c r="J126" s="197">
        <f>ROUND(I126*H126,2)</f>
        <v>0</v>
      </c>
      <c r="K126" s="193" t="s">
        <v>21</v>
      </c>
      <c r="L126" s="60"/>
      <c r="M126" s="198" t="s">
        <v>21</v>
      </c>
      <c r="N126" s="199" t="s">
        <v>43</v>
      </c>
      <c r="O126" s="41"/>
      <c r="P126" s="200">
        <f>O126*H126</f>
        <v>0</v>
      </c>
      <c r="Q126" s="200">
        <v>0</v>
      </c>
      <c r="R126" s="200">
        <f>Q126*H126</f>
        <v>0</v>
      </c>
      <c r="S126" s="200">
        <v>0</v>
      </c>
      <c r="T126" s="201">
        <f>S126*H126</f>
        <v>0</v>
      </c>
      <c r="AR126" s="23" t="s">
        <v>173</v>
      </c>
      <c r="AT126" s="23" t="s">
        <v>169</v>
      </c>
      <c r="AU126" s="23" t="s">
        <v>82</v>
      </c>
      <c r="AY126" s="23" t="s">
        <v>166</v>
      </c>
      <c r="BE126" s="202">
        <f>IF(N126="základní",J126,0)</f>
        <v>0</v>
      </c>
      <c r="BF126" s="202">
        <f>IF(N126="snížená",J126,0)</f>
        <v>0</v>
      </c>
      <c r="BG126" s="202">
        <f>IF(N126="zákl. přenesená",J126,0)</f>
        <v>0</v>
      </c>
      <c r="BH126" s="202">
        <f>IF(N126="sníž. přenesená",J126,0)</f>
        <v>0</v>
      </c>
      <c r="BI126" s="202">
        <f>IF(N126="nulová",J126,0)</f>
        <v>0</v>
      </c>
      <c r="BJ126" s="23" t="s">
        <v>80</v>
      </c>
      <c r="BK126" s="202">
        <f>ROUND(I126*H126,2)</f>
        <v>0</v>
      </c>
      <c r="BL126" s="23" t="s">
        <v>173</v>
      </c>
      <c r="BM126" s="23" t="s">
        <v>259</v>
      </c>
    </row>
    <row r="127" spans="2:65" s="1" customFormat="1" ht="27">
      <c r="B127" s="40"/>
      <c r="C127" s="62"/>
      <c r="D127" s="205" t="s">
        <v>213</v>
      </c>
      <c r="E127" s="62"/>
      <c r="F127" s="236" t="s">
        <v>554</v>
      </c>
      <c r="G127" s="62"/>
      <c r="H127" s="62"/>
      <c r="I127" s="162"/>
      <c r="J127" s="62"/>
      <c r="K127" s="62"/>
      <c r="L127" s="60"/>
      <c r="M127" s="237"/>
      <c r="N127" s="41"/>
      <c r="O127" s="41"/>
      <c r="P127" s="41"/>
      <c r="Q127" s="41"/>
      <c r="R127" s="41"/>
      <c r="S127" s="41"/>
      <c r="T127" s="77"/>
      <c r="AT127" s="23" t="s">
        <v>213</v>
      </c>
      <c r="AU127" s="23" t="s">
        <v>82</v>
      </c>
    </row>
    <row r="128" spans="2:65" s="1" customFormat="1" ht="16.5" customHeight="1">
      <c r="B128" s="40"/>
      <c r="C128" s="191" t="s">
        <v>9</v>
      </c>
      <c r="D128" s="191" t="s">
        <v>169</v>
      </c>
      <c r="E128" s="192" t="s">
        <v>555</v>
      </c>
      <c r="F128" s="193" t="s">
        <v>556</v>
      </c>
      <c r="G128" s="194" t="s">
        <v>172</v>
      </c>
      <c r="H128" s="195">
        <v>1</v>
      </c>
      <c r="I128" s="196"/>
      <c r="J128" s="197">
        <f>ROUND(I128*H128,2)</f>
        <v>0</v>
      </c>
      <c r="K128" s="193" t="s">
        <v>21</v>
      </c>
      <c r="L128" s="60"/>
      <c r="M128" s="198" t="s">
        <v>21</v>
      </c>
      <c r="N128" s="199" t="s">
        <v>43</v>
      </c>
      <c r="O128" s="41"/>
      <c r="P128" s="200">
        <f>O128*H128</f>
        <v>0</v>
      </c>
      <c r="Q128" s="200">
        <v>0</v>
      </c>
      <c r="R128" s="200">
        <f>Q128*H128</f>
        <v>0</v>
      </c>
      <c r="S128" s="200">
        <v>0</v>
      </c>
      <c r="T128" s="201">
        <f>S128*H128</f>
        <v>0</v>
      </c>
      <c r="AR128" s="23" t="s">
        <v>173</v>
      </c>
      <c r="AT128" s="23" t="s">
        <v>169</v>
      </c>
      <c r="AU128" s="23" t="s">
        <v>82</v>
      </c>
      <c r="AY128" s="23" t="s">
        <v>166</v>
      </c>
      <c r="BE128" s="202">
        <f>IF(N128="základní",J128,0)</f>
        <v>0</v>
      </c>
      <c r="BF128" s="202">
        <f>IF(N128="snížená",J128,0)</f>
        <v>0</v>
      </c>
      <c r="BG128" s="202">
        <f>IF(N128="zákl. přenesená",J128,0)</f>
        <v>0</v>
      </c>
      <c r="BH128" s="202">
        <f>IF(N128="sníž. přenesená",J128,0)</f>
        <v>0</v>
      </c>
      <c r="BI128" s="202">
        <f>IF(N128="nulová",J128,0)</f>
        <v>0</v>
      </c>
      <c r="BJ128" s="23" t="s">
        <v>80</v>
      </c>
      <c r="BK128" s="202">
        <f>ROUND(I128*H128,2)</f>
        <v>0</v>
      </c>
      <c r="BL128" s="23" t="s">
        <v>173</v>
      </c>
      <c r="BM128" s="23" t="s">
        <v>263</v>
      </c>
    </row>
    <row r="129" spans="2:65" s="1" customFormat="1" ht="27">
      <c r="B129" s="40"/>
      <c r="C129" s="62"/>
      <c r="D129" s="205" t="s">
        <v>213</v>
      </c>
      <c r="E129" s="62"/>
      <c r="F129" s="236" t="s">
        <v>557</v>
      </c>
      <c r="G129" s="62"/>
      <c r="H129" s="62"/>
      <c r="I129" s="162"/>
      <c r="J129" s="62"/>
      <c r="K129" s="62"/>
      <c r="L129" s="60"/>
      <c r="M129" s="237"/>
      <c r="N129" s="41"/>
      <c r="O129" s="41"/>
      <c r="P129" s="41"/>
      <c r="Q129" s="41"/>
      <c r="R129" s="41"/>
      <c r="S129" s="41"/>
      <c r="T129" s="77"/>
      <c r="AT129" s="23" t="s">
        <v>213</v>
      </c>
      <c r="AU129" s="23" t="s">
        <v>82</v>
      </c>
    </row>
    <row r="130" spans="2:65" s="1" customFormat="1" ht="16.5" customHeight="1">
      <c r="B130" s="40"/>
      <c r="C130" s="191" t="s">
        <v>221</v>
      </c>
      <c r="D130" s="191" t="s">
        <v>169</v>
      </c>
      <c r="E130" s="192" t="s">
        <v>558</v>
      </c>
      <c r="F130" s="193" t="s">
        <v>559</v>
      </c>
      <c r="G130" s="194" t="s">
        <v>172</v>
      </c>
      <c r="H130" s="195">
        <v>1</v>
      </c>
      <c r="I130" s="196"/>
      <c r="J130" s="197">
        <f>ROUND(I130*H130,2)</f>
        <v>0</v>
      </c>
      <c r="K130" s="193" t="s">
        <v>21</v>
      </c>
      <c r="L130" s="60"/>
      <c r="M130" s="198" t="s">
        <v>21</v>
      </c>
      <c r="N130" s="199" t="s">
        <v>43</v>
      </c>
      <c r="O130" s="41"/>
      <c r="P130" s="200">
        <f>O130*H130</f>
        <v>0</v>
      </c>
      <c r="Q130" s="200">
        <v>0</v>
      </c>
      <c r="R130" s="200">
        <f>Q130*H130</f>
        <v>0</v>
      </c>
      <c r="S130" s="200">
        <v>0</v>
      </c>
      <c r="T130" s="201">
        <f>S130*H130</f>
        <v>0</v>
      </c>
      <c r="AR130" s="23" t="s">
        <v>173</v>
      </c>
      <c r="AT130" s="23" t="s">
        <v>169</v>
      </c>
      <c r="AU130" s="23" t="s">
        <v>82</v>
      </c>
      <c r="AY130" s="23" t="s">
        <v>166</v>
      </c>
      <c r="BE130" s="202">
        <f>IF(N130="základní",J130,0)</f>
        <v>0</v>
      </c>
      <c r="BF130" s="202">
        <f>IF(N130="snížená",J130,0)</f>
        <v>0</v>
      </c>
      <c r="BG130" s="202">
        <f>IF(N130="zákl. přenesená",J130,0)</f>
        <v>0</v>
      </c>
      <c r="BH130" s="202">
        <f>IF(N130="sníž. přenesená",J130,0)</f>
        <v>0</v>
      </c>
      <c r="BI130" s="202">
        <f>IF(N130="nulová",J130,0)</f>
        <v>0</v>
      </c>
      <c r="BJ130" s="23" t="s">
        <v>80</v>
      </c>
      <c r="BK130" s="202">
        <f>ROUND(I130*H130,2)</f>
        <v>0</v>
      </c>
      <c r="BL130" s="23" t="s">
        <v>173</v>
      </c>
      <c r="BM130" s="23" t="s">
        <v>267</v>
      </c>
    </row>
    <row r="131" spans="2:65" s="1" customFormat="1" ht="25.5" customHeight="1">
      <c r="B131" s="40"/>
      <c r="C131" s="191" t="s">
        <v>269</v>
      </c>
      <c r="D131" s="191" t="s">
        <v>169</v>
      </c>
      <c r="E131" s="192" t="s">
        <v>560</v>
      </c>
      <c r="F131" s="193" t="s">
        <v>561</v>
      </c>
      <c r="G131" s="194" t="s">
        <v>172</v>
      </c>
      <c r="H131" s="195">
        <v>2</v>
      </c>
      <c r="I131" s="196"/>
      <c r="J131" s="197">
        <f>ROUND(I131*H131,2)</f>
        <v>0</v>
      </c>
      <c r="K131" s="193" t="s">
        <v>21</v>
      </c>
      <c r="L131" s="60"/>
      <c r="M131" s="198" t="s">
        <v>21</v>
      </c>
      <c r="N131" s="199" t="s">
        <v>43</v>
      </c>
      <c r="O131" s="41"/>
      <c r="P131" s="200">
        <f>O131*H131</f>
        <v>0</v>
      </c>
      <c r="Q131" s="200">
        <v>0</v>
      </c>
      <c r="R131" s="200">
        <f>Q131*H131</f>
        <v>0</v>
      </c>
      <c r="S131" s="200">
        <v>0</v>
      </c>
      <c r="T131" s="201">
        <f>S131*H131</f>
        <v>0</v>
      </c>
      <c r="AR131" s="23" t="s">
        <v>173</v>
      </c>
      <c r="AT131" s="23" t="s">
        <v>169</v>
      </c>
      <c r="AU131" s="23" t="s">
        <v>82</v>
      </c>
      <c r="AY131" s="23" t="s">
        <v>166</v>
      </c>
      <c r="BE131" s="202">
        <f>IF(N131="základní",J131,0)</f>
        <v>0</v>
      </c>
      <c r="BF131" s="202">
        <f>IF(N131="snížená",J131,0)</f>
        <v>0</v>
      </c>
      <c r="BG131" s="202">
        <f>IF(N131="zákl. přenesená",J131,0)</f>
        <v>0</v>
      </c>
      <c r="BH131" s="202">
        <f>IF(N131="sníž. přenesená",J131,0)</f>
        <v>0</v>
      </c>
      <c r="BI131" s="202">
        <f>IF(N131="nulová",J131,0)</f>
        <v>0</v>
      </c>
      <c r="BJ131" s="23" t="s">
        <v>80</v>
      </c>
      <c r="BK131" s="202">
        <f>ROUND(I131*H131,2)</f>
        <v>0</v>
      </c>
      <c r="BL131" s="23" t="s">
        <v>173</v>
      </c>
      <c r="BM131" s="23" t="s">
        <v>273</v>
      </c>
    </row>
    <row r="132" spans="2:65" s="1" customFormat="1" ht="16.5" customHeight="1">
      <c r="B132" s="40"/>
      <c r="C132" s="191" t="s">
        <v>225</v>
      </c>
      <c r="D132" s="191" t="s">
        <v>169</v>
      </c>
      <c r="E132" s="192" t="s">
        <v>562</v>
      </c>
      <c r="F132" s="193" t="s">
        <v>563</v>
      </c>
      <c r="G132" s="194" t="s">
        <v>172</v>
      </c>
      <c r="H132" s="195">
        <v>2</v>
      </c>
      <c r="I132" s="196"/>
      <c r="J132" s="197">
        <f>ROUND(I132*H132,2)</f>
        <v>0</v>
      </c>
      <c r="K132" s="193" t="s">
        <v>21</v>
      </c>
      <c r="L132" s="60"/>
      <c r="M132" s="198" t="s">
        <v>21</v>
      </c>
      <c r="N132" s="199" t="s">
        <v>43</v>
      </c>
      <c r="O132" s="41"/>
      <c r="P132" s="200">
        <f>O132*H132</f>
        <v>0</v>
      </c>
      <c r="Q132" s="200">
        <v>0</v>
      </c>
      <c r="R132" s="200">
        <f>Q132*H132</f>
        <v>0</v>
      </c>
      <c r="S132" s="200">
        <v>0</v>
      </c>
      <c r="T132" s="201">
        <f>S132*H132</f>
        <v>0</v>
      </c>
      <c r="AR132" s="23" t="s">
        <v>173</v>
      </c>
      <c r="AT132" s="23" t="s">
        <v>169</v>
      </c>
      <c r="AU132" s="23" t="s">
        <v>82</v>
      </c>
      <c r="AY132" s="23" t="s">
        <v>166</v>
      </c>
      <c r="BE132" s="202">
        <f>IF(N132="základní",J132,0)</f>
        <v>0</v>
      </c>
      <c r="BF132" s="202">
        <f>IF(N132="snížená",J132,0)</f>
        <v>0</v>
      </c>
      <c r="BG132" s="202">
        <f>IF(N132="zákl. přenesená",J132,0)</f>
        <v>0</v>
      </c>
      <c r="BH132" s="202">
        <f>IF(N132="sníž. přenesená",J132,0)</f>
        <v>0</v>
      </c>
      <c r="BI132" s="202">
        <f>IF(N132="nulová",J132,0)</f>
        <v>0</v>
      </c>
      <c r="BJ132" s="23" t="s">
        <v>80</v>
      </c>
      <c r="BK132" s="202">
        <f>ROUND(I132*H132,2)</f>
        <v>0</v>
      </c>
      <c r="BL132" s="23" t="s">
        <v>173</v>
      </c>
      <c r="BM132" s="23" t="s">
        <v>277</v>
      </c>
    </row>
    <row r="133" spans="2:65" s="1" customFormat="1" ht="40.5">
      <c r="B133" s="40"/>
      <c r="C133" s="62"/>
      <c r="D133" s="205" t="s">
        <v>213</v>
      </c>
      <c r="E133" s="62"/>
      <c r="F133" s="236" t="s">
        <v>564</v>
      </c>
      <c r="G133" s="62"/>
      <c r="H133" s="62"/>
      <c r="I133" s="162"/>
      <c r="J133" s="62"/>
      <c r="K133" s="62"/>
      <c r="L133" s="60"/>
      <c r="M133" s="237"/>
      <c r="N133" s="41"/>
      <c r="O133" s="41"/>
      <c r="P133" s="41"/>
      <c r="Q133" s="41"/>
      <c r="R133" s="41"/>
      <c r="S133" s="41"/>
      <c r="T133" s="77"/>
      <c r="AT133" s="23" t="s">
        <v>213</v>
      </c>
      <c r="AU133" s="23" t="s">
        <v>82</v>
      </c>
    </row>
    <row r="134" spans="2:65" s="1" customFormat="1" ht="16.5" customHeight="1">
      <c r="B134" s="40"/>
      <c r="C134" s="191" t="s">
        <v>278</v>
      </c>
      <c r="D134" s="191" t="s">
        <v>169</v>
      </c>
      <c r="E134" s="192" t="s">
        <v>565</v>
      </c>
      <c r="F134" s="193" t="s">
        <v>566</v>
      </c>
      <c r="G134" s="194" t="s">
        <v>272</v>
      </c>
      <c r="H134" s="195">
        <v>37</v>
      </c>
      <c r="I134" s="196"/>
      <c r="J134" s="197">
        <f>ROUND(I134*H134,2)</f>
        <v>0</v>
      </c>
      <c r="K134" s="193" t="s">
        <v>21</v>
      </c>
      <c r="L134" s="60"/>
      <c r="M134" s="198" t="s">
        <v>21</v>
      </c>
      <c r="N134" s="199" t="s">
        <v>43</v>
      </c>
      <c r="O134" s="41"/>
      <c r="P134" s="200">
        <f>O134*H134</f>
        <v>0</v>
      </c>
      <c r="Q134" s="200">
        <v>0</v>
      </c>
      <c r="R134" s="200">
        <f>Q134*H134</f>
        <v>0</v>
      </c>
      <c r="S134" s="200">
        <v>0</v>
      </c>
      <c r="T134" s="201">
        <f>S134*H134</f>
        <v>0</v>
      </c>
      <c r="AR134" s="23" t="s">
        <v>173</v>
      </c>
      <c r="AT134" s="23" t="s">
        <v>169</v>
      </c>
      <c r="AU134" s="23" t="s">
        <v>82</v>
      </c>
      <c r="AY134" s="23" t="s">
        <v>166</v>
      </c>
      <c r="BE134" s="202">
        <f>IF(N134="základní",J134,0)</f>
        <v>0</v>
      </c>
      <c r="BF134" s="202">
        <f>IF(N134="snížená",J134,0)</f>
        <v>0</v>
      </c>
      <c r="BG134" s="202">
        <f>IF(N134="zákl. přenesená",J134,0)</f>
        <v>0</v>
      </c>
      <c r="BH134" s="202">
        <f>IF(N134="sníž. přenesená",J134,0)</f>
        <v>0</v>
      </c>
      <c r="BI134" s="202">
        <f>IF(N134="nulová",J134,0)</f>
        <v>0</v>
      </c>
      <c r="BJ134" s="23" t="s">
        <v>80</v>
      </c>
      <c r="BK134" s="202">
        <f>ROUND(I134*H134,2)</f>
        <v>0</v>
      </c>
      <c r="BL134" s="23" t="s">
        <v>173</v>
      </c>
      <c r="BM134" s="23" t="s">
        <v>281</v>
      </c>
    </row>
    <row r="135" spans="2:65" s="1" customFormat="1" ht="54">
      <c r="B135" s="40"/>
      <c r="C135" s="62"/>
      <c r="D135" s="205" t="s">
        <v>213</v>
      </c>
      <c r="E135" s="62"/>
      <c r="F135" s="236" t="s">
        <v>567</v>
      </c>
      <c r="G135" s="62"/>
      <c r="H135" s="62"/>
      <c r="I135" s="162"/>
      <c r="J135" s="62"/>
      <c r="K135" s="62"/>
      <c r="L135" s="60"/>
      <c r="M135" s="237"/>
      <c r="N135" s="41"/>
      <c r="O135" s="41"/>
      <c r="P135" s="41"/>
      <c r="Q135" s="41"/>
      <c r="R135" s="41"/>
      <c r="S135" s="41"/>
      <c r="T135" s="77"/>
      <c r="AT135" s="23" t="s">
        <v>213</v>
      </c>
      <c r="AU135" s="23" t="s">
        <v>82</v>
      </c>
    </row>
    <row r="136" spans="2:65" s="1" customFormat="1" ht="16.5" customHeight="1">
      <c r="B136" s="40"/>
      <c r="C136" s="238" t="s">
        <v>230</v>
      </c>
      <c r="D136" s="238" t="s">
        <v>232</v>
      </c>
      <c r="E136" s="239" t="s">
        <v>568</v>
      </c>
      <c r="F136" s="240" t="s">
        <v>569</v>
      </c>
      <c r="G136" s="241" t="s">
        <v>172</v>
      </c>
      <c r="H136" s="242">
        <v>1</v>
      </c>
      <c r="I136" s="243"/>
      <c r="J136" s="244">
        <f>ROUND(I136*H136,2)</f>
        <v>0</v>
      </c>
      <c r="K136" s="240" t="s">
        <v>21</v>
      </c>
      <c r="L136" s="245"/>
      <c r="M136" s="246" t="s">
        <v>21</v>
      </c>
      <c r="N136" s="247" t="s">
        <v>43</v>
      </c>
      <c r="O136" s="41"/>
      <c r="P136" s="200">
        <f>O136*H136</f>
        <v>0</v>
      </c>
      <c r="Q136" s="200">
        <v>0</v>
      </c>
      <c r="R136" s="200">
        <f>Q136*H136</f>
        <v>0</v>
      </c>
      <c r="S136" s="200">
        <v>0</v>
      </c>
      <c r="T136" s="201">
        <f>S136*H136</f>
        <v>0</v>
      </c>
      <c r="AR136" s="23" t="s">
        <v>187</v>
      </c>
      <c r="AT136" s="23" t="s">
        <v>232</v>
      </c>
      <c r="AU136" s="23" t="s">
        <v>82</v>
      </c>
      <c r="AY136" s="23" t="s">
        <v>166</v>
      </c>
      <c r="BE136" s="202">
        <f>IF(N136="základní",J136,0)</f>
        <v>0</v>
      </c>
      <c r="BF136" s="202">
        <f>IF(N136="snížená",J136,0)</f>
        <v>0</v>
      </c>
      <c r="BG136" s="202">
        <f>IF(N136="zákl. přenesená",J136,0)</f>
        <v>0</v>
      </c>
      <c r="BH136" s="202">
        <f>IF(N136="sníž. přenesená",J136,0)</f>
        <v>0</v>
      </c>
      <c r="BI136" s="202">
        <f>IF(N136="nulová",J136,0)</f>
        <v>0</v>
      </c>
      <c r="BJ136" s="23" t="s">
        <v>80</v>
      </c>
      <c r="BK136" s="202">
        <f>ROUND(I136*H136,2)</f>
        <v>0</v>
      </c>
      <c r="BL136" s="23" t="s">
        <v>173</v>
      </c>
      <c r="BM136" s="23" t="s">
        <v>284</v>
      </c>
    </row>
    <row r="137" spans="2:65" s="1" customFormat="1" ht="54">
      <c r="B137" s="40"/>
      <c r="C137" s="62"/>
      <c r="D137" s="205" t="s">
        <v>213</v>
      </c>
      <c r="E137" s="62"/>
      <c r="F137" s="236" t="s">
        <v>567</v>
      </c>
      <c r="G137" s="62"/>
      <c r="H137" s="62"/>
      <c r="I137" s="162"/>
      <c r="J137" s="62"/>
      <c r="K137" s="62"/>
      <c r="L137" s="60"/>
      <c r="M137" s="237"/>
      <c r="N137" s="41"/>
      <c r="O137" s="41"/>
      <c r="P137" s="41"/>
      <c r="Q137" s="41"/>
      <c r="R137" s="41"/>
      <c r="S137" s="41"/>
      <c r="T137" s="77"/>
      <c r="AT137" s="23" t="s">
        <v>213</v>
      </c>
      <c r="AU137" s="23" t="s">
        <v>82</v>
      </c>
    </row>
    <row r="138" spans="2:65" s="1" customFormat="1" ht="16.5" customHeight="1">
      <c r="B138" s="40"/>
      <c r="C138" s="238" t="s">
        <v>285</v>
      </c>
      <c r="D138" s="238" t="s">
        <v>232</v>
      </c>
      <c r="E138" s="239" t="s">
        <v>570</v>
      </c>
      <c r="F138" s="240" t="s">
        <v>571</v>
      </c>
      <c r="G138" s="241" t="s">
        <v>172</v>
      </c>
      <c r="H138" s="242">
        <v>1</v>
      </c>
      <c r="I138" s="243"/>
      <c r="J138" s="244">
        <f>ROUND(I138*H138,2)</f>
        <v>0</v>
      </c>
      <c r="K138" s="240" t="s">
        <v>21</v>
      </c>
      <c r="L138" s="245"/>
      <c r="M138" s="246" t="s">
        <v>21</v>
      </c>
      <c r="N138" s="247" t="s">
        <v>43</v>
      </c>
      <c r="O138" s="41"/>
      <c r="P138" s="200">
        <f>O138*H138</f>
        <v>0</v>
      </c>
      <c r="Q138" s="200">
        <v>0</v>
      </c>
      <c r="R138" s="200">
        <f>Q138*H138</f>
        <v>0</v>
      </c>
      <c r="S138" s="200">
        <v>0</v>
      </c>
      <c r="T138" s="201">
        <f>S138*H138</f>
        <v>0</v>
      </c>
      <c r="AR138" s="23" t="s">
        <v>187</v>
      </c>
      <c r="AT138" s="23" t="s">
        <v>232</v>
      </c>
      <c r="AU138" s="23" t="s">
        <v>82</v>
      </c>
      <c r="AY138" s="23" t="s">
        <v>166</v>
      </c>
      <c r="BE138" s="202">
        <f>IF(N138="základní",J138,0)</f>
        <v>0</v>
      </c>
      <c r="BF138" s="202">
        <f>IF(N138="snížená",J138,0)</f>
        <v>0</v>
      </c>
      <c r="BG138" s="202">
        <f>IF(N138="zákl. přenesená",J138,0)</f>
        <v>0</v>
      </c>
      <c r="BH138" s="202">
        <f>IF(N138="sníž. přenesená",J138,0)</f>
        <v>0</v>
      </c>
      <c r="BI138" s="202">
        <f>IF(N138="nulová",J138,0)</f>
        <v>0</v>
      </c>
      <c r="BJ138" s="23" t="s">
        <v>80</v>
      </c>
      <c r="BK138" s="202">
        <f>ROUND(I138*H138,2)</f>
        <v>0</v>
      </c>
      <c r="BL138" s="23" t="s">
        <v>173</v>
      </c>
      <c r="BM138" s="23" t="s">
        <v>289</v>
      </c>
    </row>
    <row r="139" spans="2:65" s="1" customFormat="1" ht="54">
      <c r="B139" s="40"/>
      <c r="C139" s="62"/>
      <c r="D139" s="205" t="s">
        <v>213</v>
      </c>
      <c r="E139" s="62"/>
      <c r="F139" s="236" t="s">
        <v>572</v>
      </c>
      <c r="G139" s="62"/>
      <c r="H139" s="62"/>
      <c r="I139" s="162"/>
      <c r="J139" s="62"/>
      <c r="K139" s="62"/>
      <c r="L139" s="60"/>
      <c r="M139" s="237"/>
      <c r="N139" s="41"/>
      <c r="O139" s="41"/>
      <c r="P139" s="41"/>
      <c r="Q139" s="41"/>
      <c r="R139" s="41"/>
      <c r="S139" s="41"/>
      <c r="T139" s="77"/>
      <c r="AT139" s="23" t="s">
        <v>213</v>
      </c>
      <c r="AU139" s="23" t="s">
        <v>82</v>
      </c>
    </row>
    <row r="140" spans="2:65" s="1" customFormat="1" ht="16.5" customHeight="1">
      <c r="B140" s="40"/>
      <c r="C140" s="238" t="s">
        <v>235</v>
      </c>
      <c r="D140" s="238" t="s">
        <v>232</v>
      </c>
      <c r="E140" s="239" t="s">
        <v>573</v>
      </c>
      <c r="F140" s="240" t="s">
        <v>574</v>
      </c>
      <c r="G140" s="241" t="s">
        <v>172</v>
      </c>
      <c r="H140" s="242">
        <v>1</v>
      </c>
      <c r="I140" s="243"/>
      <c r="J140" s="244">
        <f>ROUND(I140*H140,2)</f>
        <v>0</v>
      </c>
      <c r="K140" s="240" t="s">
        <v>21</v>
      </c>
      <c r="L140" s="245"/>
      <c r="M140" s="246" t="s">
        <v>21</v>
      </c>
      <c r="N140" s="247" t="s">
        <v>43</v>
      </c>
      <c r="O140" s="41"/>
      <c r="P140" s="200">
        <f>O140*H140</f>
        <v>0</v>
      </c>
      <c r="Q140" s="200">
        <v>0</v>
      </c>
      <c r="R140" s="200">
        <f>Q140*H140</f>
        <v>0</v>
      </c>
      <c r="S140" s="200">
        <v>0</v>
      </c>
      <c r="T140" s="201">
        <f>S140*H140</f>
        <v>0</v>
      </c>
      <c r="AR140" s="23" t="s">
        <v>187</v>
      </c>
      <c r="AT140" s="23" t="s">
        <v>232</v>
      </c>
      <c r="AU140" s="23" t="s">
        <v>82</v>
      </c>
      <c r="AY140" s="23" t="s">
        <v>166</v>
      </c>
      <c r="BE140" s="202">
        <f>IF(N140="základní",J140,0)</f>
        <v>0</v>
      </c>
      <c r="BF140" s="202">
        <f>IF(N140="snížená",J140,0)</f>
        <v>0</v>
      </c>
      <c r="BG140" s="202">
        <f>IF(N140="zákl. přenesená",J140,0)</f>
        <v>0</v>
      </c>
      <c r="BH140" s="202">
        <f>IF(N140="sníž. přenesená",J140,0)</f>
        <v>0</v>
      </c>
      <c r="BI140" s="202">
        <f>IF(N140="nulová",J140,0)</f>
        <v>0</v>
      </c>
      <c r="BJ140" s="23" t="s">
        <v>80</v>
      </c>
      <c r="BK140" s="202">
        <f>ROUND(I140*H140,2)</f>
        <v>0</v>
      </c>
      <c r="BL140" s="23" t="s">
        <v>173</v>
      </c>
      <c r="BM140" s="23" t="s">
        <v>292</v>
      </c>
    </row>
    <row r="141" spans="2:65" s="1" customFormat="1" ht="54">
      <c r="B141" s="40"/>
      <c r="C141" s="62"/>
      <c r="D141" s="205" t="s">
        <v>213</v>
      </c>
      <c r="E141" s="62"/>
      <c r="F141" s="236" t="s">
        <v>575</v>
      </c>
      <c r="G141" s="62"/>
      <c r="H141" s="62"/>
      <c r="I141" s="162"/>
      <c r="J141" s="62"/>
      <c r="K141" s="62"/>
      <c r="L141" s="60"/>
      <c r="M141" s="237"/>
      <c r="N141" s="41"/>
      <c r="O141" s="41"/>
      <c r="P141" s="41"/>
      <c r="Q141" s="41"/>
      <c r="R141" s="41"/>
      <c r="S141" s="41"/>
      <c r="T141" s="77"/>
      <c r="AT141" s="23" t="s">
        <v>213</v>
      </c>
      <c r="AU141" s="23" t="s">
        <v>82</v>
      </c>
    </row>
    <row r="142" spans="2:65" s="1" customFormat="1" ht="16.5" customHeight="1">
      <c r="B142" s="40"/>
      <c r="C142" s="191" t="s">
        <v>295</v>
      </c>
      <c r="D142" s="191" t="s">
        <v>169</v>
      </c>
      <c r="E142" s="192" t="s">
        <v>576</v>
      </c>
      <c r="F142" s="193" t="s">
        <v>577</v>
      </c>
      <c r="G142" s="194" t="s">
        <v>172</v>
      </c>
      <c r="H142" s="195">
        <v>1</v>
      </c>
      <c r="I142" s="196"/>
      <c r="J142" s="197">
        <f>ROUND(I142*H142,2)</f>
        <v>0</v>
      </c>
      <c r="K142" s="193" t="s">
        <v>21</v>
      </c>
      <c r="L142" s="60"/>
      <c r="M142" s="198" t="s">
        <v>21</v>
      </c>
      <c r="N142" s="199" t="s">
        <v>43</v>
      </c>
      <c r="O142" s="41"/>
      <c r="P142" s="200">
        <f>O142*H142</f>
        <v>0</v>
      </c>
      <c r="Q142" s="200">
        <v>0</v>
      </c>
      <c r="R142" s="200">
        <f>Q142*H142</f>
        <v>0</v>
      </c>
      <c r="S142" s="200">
        <v>0</v>
      </c>
      <c r="T142" s="201">
        <f>S142*H142</f>
        <v>0</v>
      </c>
      <c r="AR142" s="23" t="s">
        <v>173</v>
      </c>
      <c r="AT142" s="23" t="s">
        <v>169</v>
      </c>
      <c r="AU142" s="23" t="s">
        <v>82</v>
      </c>
      <c r="AY142" s="23" t="s">
        <v>166</v>
      </c>
      <c r="BE142" s="202">
        <f>IF(N142="základní",J142,0)</f>
        <v>0</v>
      </c>
      <c r="BF142" s="202">
        <f>IF(N142="snížená",J142,0)</f>
        <v>0</v>
      </c>
      <c r="BG142" s="202">
        <f>IF(N142="zákl. přenesená",J142,0)</f>
        <v>0</v>
      </c>
      <c r="BH142" s="202">
        <f>IF(N142="sníž. přenesená",J142,0)</f>
        <v>0</v>
      </c>
      <c r="BI142" s="202">
        <f>IF(N142="nulová",J142,0)</f>
        <v>0</v>
      </c>
      <c r="BJ142" s="23" t="s">
        <v>80</v>
      </c>
      <c r="BK142" s="202">
        <f>ROUND(I142*H142,2)</f>
        <v>0</v>
      </c>
      <c r="BL142" s="23" t="s">
        <v>173</v>
      </c>
      <c r="BM142" s="23" t="s">
        <v>299</v>
      </c>
    </row>
    <row r="143" spans="2:65" s="1" customFormat="1" ht="16.5" customHeight="1">
      <c r="B143" s="40"/>
      <c r="C143" s="238" t="s">
        <v>238</v>
      </c>
      <c r="D143" s="238" t="s">
        <v>232</v>
      </c>
      <c r="E143" s="239" t="s">
        <v>578</v>
      </c>
      <c r="F143" s="240" t="s">
        <v>579</v>
      </c>
      <c r="G143" s="241" t="s">
        <v>172</v>
      </c>
      <c r="H143" s="242">
        <v>2</v>
      </c>
      <c r="I143" s="243"/>
      <c r="J143" s="244">
        <f>ROUND(I143*H143,2)</f>
        <v>0</v>
      </c>
      <c r="K143" s="240" t="s">
        <v>21</v>
      </c>
      <c r="L143" s="245"/>
      <c r="M143" s="246" t="s">
        <v>21</v>
      </c>
      <c r="N143" s="247" t="s">
        <v>43</v>
      </c>
      <c r="O143" s="41"/>
      <c r="P143" s="200">
        <f>O143*H143</f>
        <v>0</v>
      </c>
      <c r="Q143" s="200">
        <v>0</v>
      </c>
      <c r="R143" s="200">
        <f>Q143*H143</f>
        <v>0</v>
      </c>
      <c r="S143" s="200">
        <v>0</v>
      </c>
      <c r="T143" s="201">
        <f>S143*H143</f>
        <v>0</v>
      </c>
      <c r="AR143" s="23" t="s">
        <v>187</v>
      </c>
      <c r="AT143" s="23" t="s">
        <v>232</v>
      </c>
      <c r="AU143" s="23" t="s">
        <v>82</v>
      </c>
      <c r="AY143" s="23" t="s">
        <v>166</v>
      </c>
      <c r="BE143" s="202">
        <f>IF(N143="základní",J143,0)</f>
        <v>0</v>
      </c>
      <c r="BF143" s="202">
        <f>IF(N143="snížená",J143,0)</f>
        <v>0</v>
      </c>
      <c r="BG143" s="202">
        <f>IF(N143="zákl. přenesená",J143,0)</f>
        <v>0</v>
      </c>
      <c r="BH143" s="202">
        <f>IF(N143="sníž. přenesená",J143,0)</f>
        <v>0</v>
      </c>
      <c r="BI143" s="202">
        <f>IF(N143="nulová",J143,0)</f>
        <v>0</v>
      </c>
      <c r="BJ143" s="23" t="s">
        <v>80</v>
      </c>
      <c r="BK143" s="202">
        <f>ROUND(I143*H143,2)</f>
        <v>0</v>
      </c>
      <c r="BL143" s="23" t="s">
        <v>173</v>
      </c>
      <c r="BM143" s="23" t="s">
        <v>302</v>
      </c>
    </row>
    <row r="144" spans="2:65" s="1" customFormat="1" ht="25.5" customHeight="1">
      <c r="B144" s="40"/>
      <c r="C144" s="238" t="s">
        <v>304</v>
      </c>
      <c r="D144" s="238" t="s">
        <v>232</v>
      </c>
      <c r="E144" s="239" t="s">
        <v>580</v>
      </c>
      <c r="F144" s="240" t="s">
        <v>581</v>
      </c>
      <c r="G144" s="241" t="s">
        <v>288</v>
      </c>
      <c r="H144" s="242">
        <v>1</v>
      </c>
      <c r="I144" s="243"/>
      <c r="J144" s="244">
        <f>ROUND(I144*H144,2)</f>
        <v>0</v>
      </c>
      <c r="K144" s="240" t="s">
        <v>21</v>
      </c>
      <c r="L144" s="245"/>
      <c r="M144" s="246" t="s">
        <v>21</v>
      </c>
      <c r="N144" s="247" t="s">
        <v>43</v>
      </c>
      <c r="O144" s="41"/>
      <c r="P144" s="200">
        <f>O144*H144</f>
        <v>0</v>
      </c>
      <c r="Q144" s="200">
        <v>0</v>
      </c>
      <c r="R144" s="200">
        <f>Q144*H144</f>
        <v>0</v>
      </c>
      <c r="S144" s="200">
        <v>0</v>
      </c>
      <c r="T144" s="201">
        <f>S144*H144</f>
        <v>0</v>
      </c>
      <c r="AR144" s="23" t="s">
        <v>187</v>
      </c>
      <c r="AT144" s="23" t="s">
        <v>232</v>
      </c>
      <c r="AU144" s="23" t="s">
        <v>82</v>
      </c>
      <c r="AY144" s="23" t="s">
        <v>166</v>
      </c>
      <c r="BE144" s="202">
        <f>IF(N144="základní",J144,0)</f>
        <v>0</v>
      </c>
      <c r="BF144" s="202">
        <f>IF(N144="snížená",J144,0)</f>
        <v>0</v>
      </c>
      <c r="BG144" s="202">
        <f>IF(N144="zákl. přenesená",J144,0)</f>
        <v>0</v>
      </c>
      <c r="BH144" s="202">
        <f>IF(N144="sníž. přenesená",J144,0)</f>
        <v>0</v>
      </c>
      <c r="BI144" s="202">
        <f>IF(N144="nulová",J144,0)</f>
        <v>0</v>
      </c>
      <c r="BJ144" s="23" t="s">
        <v>80</v>
      </c>
      <c r="BK144" s="202">
        <f>ROUND(I144*H144,2)</f>
        <v>0</v>
      </c>
      <c r="BL144" s="23" t="s">
        <v>173</v>
      </c>
      <c r="BM144" s="23" t="s">
        <v>307</v>
      </c>
    </row>
    <row r="145" spans="2:65" s="1" customFormat="1" ht="16.5" customHeight="1">
      <c r="B145" s="40"/>
      <c r="C145" s="191" t="s">
        <v>242</v>
      </c>
      <c r="D145" s="191" t="s">
        <v>169</v>
      </c>
      <c r="E145" s="192" t="s">
        <v>582</v>
      </c>
      <c r="F145" s="193" t="s">
        <v>583</v>
      </c>
      <c r="G145" s="194" t="s">
        <v>288</v>
      </c>
      <c r="H145" s="195">
        <v>1</v>
      </c>
      <c r="I145" s="196"/>
      <c r="J145" s="197">
        <f>ROUND(I145*H145,2)</f>
        <v>0</v>
      </c>
      <c r="K145" s="193" t="s">
        <v>21</v>
      </c>
      <c r="L145" s="60"/>
      <c r="M145" s="198" t="s">
        <v>21</v>
      </c>
      <c r="N145" s="199" t="s">
        <v>43</v>
      </c>
      <c r="O145" s="41"/>
      <c r="P145" s="200">
        <f>O145*H145</f>
        <v>0</v>
      </c>
      <c r="Q145" s="200">
        <v>0</v>
      </c>
      <c r="R145" s="200">
        <f>Q145*H145</f>
        <v>0</v>
      </c>
      <c r="S145" s="200">
        <v>0</v>
      </c>
      <c r="T145" s="201">
        <f>S145*H145</f>
        <v>0</v>
      </c>
      <c r="AR145" s="23" t="s">
        <v>173</v>
      </c>
      <c r="AT145" s="23" t="s">
        <v>169</v>
      </c>
      <c r="AU145" s="23" t="s">
        <v>82</v>
      </c>
      <c r="AY145" s="23" t="s">
        <v>166</v>
      </c>
      <c r="BE145" s="202">
        <f>IF(N145="základní",J145,0)</f>
        <v>0</v>
      </c>
      <c r="BF145" s="202">
        <f>IF(N145="snížená",J145,0)</f>
        <v>0</v>
      </c>
      <c r="BG145" s="202">
        <f>IF(N145="zákl. přenesená",J145,0)</f>
        <v>0</v>
      </c>
      <c r="BH145" s="202">
        <f>IF(N145="sníž. přenesená",J145,0)</f>
        <v>0</v>
      </c>
      <c r="BI145" s="202">
        <f>IF(N145="nulová",J145,0)</f>
        <v>0</v>
      </c>
      <c r="BJ145" s="23" t="s">
        <v>80</v>
      </c>
      <c r="BK145" s="202">
        <f>ROUND(I145*H145,2)</f>
        <v>0</v>
      </c>
      <c r="BL145" s="23" t="s">
        <v>173</v>
      </c>
      <c r="BM145" s="23" t="s">
        <v>310</v>
      </c>
    </row>
    <row r="146" spans="2:65" s="1" customFormat="1" ht="40.5">
      <c r="B146" s="40"/>
      <c r="C146" s="62"/>
      <c r="D146" s="205" t="s">
        <v>213</v>
      </c>
      <c r="E146" s="62"/>
      <c r="F146" s="236" t="s">
        <v>584</v>
      </c>
      <c r="G146" s="62"/>
      <c r="H146" s="62"/>
      <c r="I146" s="162"/>
      <c r="J146" s="62"/>
      <c r="K146" s="62"/>
      <c r="L146" s="60"/>
      <c r="M146" s="237"/>
      <c r="N146" s="41"/>
      <c r="O146" s="41"/>
      <c r="P146" s="41"/>
      <c r="Q146" s="41"/>
      <c r="R146" s="41"/>
      <c r="S146" s="41"/>
      <c r="T146" s="77"/>
      <c r="AT146" s="23" t="s">
        <v>213</v>
      </c>
      <c r="AU146" s="23" t="s">
        <v>82</v>
      </c>
    </row>
    <row r="147" spans="2:65" s="1" customFormat="1" ht="16.5" customHeight="1">
      <c r="B147" s="40"/>
      <c r="C147" s="191" t="s">
        <v>311</v>
      </c>
      <c r="D147" s="191" t="s">
        <v>169</v>
      </c>
      <c r="E147" s="192" t="s">
        <v>585</v>
      </c>
      <c r="F147" s="193" t="s">
        <v>586</v>
      </c>
      <c r="G147" s="194" t="s">
        <v>361</v>
      </c>
      <c r="H147" s="248"/>
      <c r="I147" s="196"/>
      <c r="J147" s="197">
        <f>ROUND(I147*H147,2)</f>
        <v>0</v>
      </c>
      <c r="K147" s="193" t="s">
        <v>21</v>
      </c>
      <c r="L147" s="60"/>
      <c r="M147" s="198" t="s">
        <v>21</v>
      </c>
      <c r="N147" s="199" t="s">
        <v>43</v>
      </c>
      <c r="O147" s="41"/>
      <c r="P147" s="200">
        <f>O147*H147</f>
        <v>0</v>
      </c>
      <c r="Q147" s="200">
        <v>0</v>
      </c>
      <c r="R147" s="200">
        <f>Q147*H147</f>
        <v>0</v>
      </c>
      <c r="S147" s="200">
        <v>0</v>
      </c>
      <c r="T147" s="201">
        <f>S147*H147</f>
        <v>0</v>
      </c>
      <c r="AR147" s="23" t="s">
        <v>173</v>
      </c>
      <c r="AT147" s="23" t="s">
        <v>169</v>
      </c>
      <c r="AU147" s="23" t="s">
        <v>82</v>
      </c>
      <c r="AY147" s="23" t="s">
        <v>166</v>
      </c>
      <c r="BE147" s="202">
        <f>IF(N147="základní",J147,0)</f>
        <v>0</v>
      </c>
      <c r="BF147" s="202">
        <f>IF(N147="snížená",J147,0)</f>
        <v>0</v>
      </c>
      <c r="BG147" s="202">
        <f>IF(N147="zákl. přenesená",J147,0)</f>
        <v>0</v>
      </c>
      <c r="BH147" s="202">
        <f>IF(N147="sníž. přenesená",J147,0)</f>
        <v>0</v>
      </c>
      <c r="BI147" s="202">
        <f>IF(N147="nulová",J147,0)</f>
        <v>0</v>
      </c>
      <c r="BJ147" s="23" t="s">
        <v>80</v>
      </c>
      <c r="BK147" s="202">
        <f>ROUND(I147*H147,2)</f>
        <v>0</v>
      </c>
      <c r="BL147" s="23" t="s">
        <v>173</v>
      </c>
      <c r="BM147" s="23" t="s">
        <v>314</v>
      </c>
    </row>
    <row r="148" spans="2:65" s="10" customFormat="1" ht="29.85" customHeight="1">
      <c r="B148" s="175"/>
      <c r="C148" s="176"/>
      <c r="D148" s="177" t="s">
        <v>71</v>
      </c>
      <c r="E148" s="189" t="s">
        <v>587</v>
      </c>
      <c r="F148" s="189" t="s">
        <v>588</v>
      </c>
      <c r="G148" s="176"/>
      <c r="H148" s="176"/>
      <c r="I148" s="179"/>
      <c r="J148" s="190">
        <f>BK148</f>
        <v>0</v>
      </c>
      <c r="K148" s="176"/>
      <c r="L148" s="181"/>
      <c r="M148" s="182"/>
      <c r="N148" s="183"/>
      <c r="O148" s="183"/>
      <c r="P148" s="184">
        <f>SUM(P149:P175)</f>
        <v>0</v>
      </c>
      <c r="Q148" s="183"/>
      <c r="R148" s="184">
        <f>SUM(R149:R175)</f>
        <v>0</v>
      </c>
      <c r="S148" s="183"/>
      <c r="T148" s="185">
        <f>SUM(T149:T175)</f>
        <v>0</v>
      </c>
      <c r="AR148" s="186" t="s">
        <v>80</v>
      </c>
      <c r="AT148" s="187" t="s">
        <v>71</v>
      </c>
      <c r="AU148" s="187" t="s">
        <v>80</v>
      </c>
      <c r="AY148" s="186" t="s">
        <v>166</v>
      </c>
      <c r="BK148" s="188">
        <f>SUM(BK149:BK175)</f>
        <v>0</v>
      </c>
    </row>
    <row r="149" spans="2:65" s="1" customFormat="1" ht="16.5" customHeight="1">
      <c r="B149" s="40"/>
      <c r="C149" s="191" t="s">
        <v>247</v>
      </c>
      <c r="D149" s="191" t="s">
        <v>169</v>
      </c>
      <c r="E149" s="192" t="s">
        <v>589</v>
      </c>
      <c r="F149" s="193" t="s">
        <v>590</v>
      </c>
      <c r="G149" s="194" t="s">
        <v>272</v>
      </c>
      <c r="H149" s="195">
        <v>3</v>
      </c>
      <c r="I149" s="196"/>
      <c r="J149" s="197">
        <f>ROUND(I149*H149,2)</f>
        <v>0</v>
      </c>
      <c r="K149" s="193" t="s">
        <v>21</v>
      </c>
      <c r="L149" s="60"/>
      <c r="M149" s="198" t="s">
        <v>21</v>
      </c>
      <c r="N149" s="199" t="s">
        <v>43</v>
      </c>
      <c r="O149" s="41"/>
      <c r="P149" s="200">
        <f>O149*H149</f>
        <v>0</v>
      </c>
      <c r="Q149" s="200">
        <v>0</v>
      </c>
      <c r="R149" s="200">
        <f>Q149*H149</f>
        <v>0</v>
      </c>
      <c r="S149" s="200">
        <v>0</v>
      </c>
      <c r="T149" s="201">
        <f>S149*H149</f>
        <v>0</v>
      </c>
      <c r="AR149" s="23" t="s">
        <v>173</v>
      </c>
      <c r="AT149" s="23" t="s">
        <v>169</v>
      </c>
      <c r="AU149" s="23" t="s">
        <v>82</v>
      </c>
      <c r="AY149" s="23" t="s">
        <v>166</v>
      </c>
      <c r="BE149" s="202">
        <f>IF(N149="základní",J149,0)</f>
        <v>0</v>
      </c>
      <c r="BF149" s="202">
        <f>IF(N149="snížená",J149,0)</f>
        <v>0</v>
      </c>
      <c r="BG149" s="202">
        <f>IF(N149="zákl. přenesená",J149,0)</f>
        <v>0</v>
      </c>
      <c r="BH149" s="202">
        <f>IF(N149="sníž. přenesená",J149,0)</f>
        <v>0</v>
      </c>
      <c r="BI149" s="202">
        <f>IF(N149="nulová",J149,0)</f>
        <v>0</v>
      </c>
      <c r="BJ149" s="23" t="s">
        <v>80</v>
      </c>
      <c r="BK149" s="202">
        <f>ROUND(I149*H149,2)</f>
        <v>0</v>
      </c>
      <c r="BL149" s="23" t="s">
        <v>173</v>
      </c>
      <c r="BM149" s="23" t="s">
        <v>319</v>
      </c>
    </row>
    <row r="150" spans="2:65" s="1" customFormat="1" ht="27">
      <c r="B150" s="40"/>
      <c r="C150" s="62"/>
      <c r="D150" s="205" t="s">
        <v>213</v>
      </c>
      <c r="E150" s="62"/>
      <c r="F150" s="236" t="s">
        <v>591</v>
      </c>
      <c r="G150" s="62"/>
      <c r="H150" s="62"/>
      <c r="I150" s="162"/>
      <c r="J150" s="62"/>
      <c r="K150" s="62"/>
      <c r="L150" s="60"/>
      <c r="M150" s="237"/>
      <c r="N150" s="41"/>
      <c r="O150" s="41"/>
      <c r="P150" s="41"/>
      <c r="Q150" s="41"/>
      <c r="R150" s="41"/>
      <c r="S150" s="41"/>
      <c r="T150" s="77"/>
      <c r="AT150" s="23" t="s">
        <v>213</v>
      </c>
      <c r="AU150" s="23" t="s">
        <v>82</v>
      </c>
    </row>
    <row r="151" spans="2:65" s="1" customFormat="1" ht="25.5" customHeight="1">
      <c r="B151" s="40"/>
      <c r="C151" s="191" t="s">
        <v>320</v>
      </c>
      <c r="D151" s="191" t="s">
        <v>169</v>
      </c>
      <c r="E151" s="192" t="s">
        <v>592</v>
      </c>
      <c r="F151" s="193" t="s">
        <v>593</v>
      </c>
      <c r="G151" s="194" t="s">
        <v>172</v>
      </c>
      <c r="H151" s="195">
        <v>1</v>
      </c>
      <c r="I151" s="196"/>
      <c r="J151" s="197">
        <f t="shared" ref="J151:J156" si="0">ROUND(I151*H151,2)</f>
        <v>0</v>
      </c>
      <c r="K151" s="193" t="s">
        <v>21</v>
      </c>
      <c r="L151" s="60"/>
      <c r="M151" s="198" t="s">
        <v>21</v>
      </c>
      <c r="N151" s="199" t="s">
        <v>43</v>
      </c>
      <c r="O151" s="41"/>
      <c r="P151" s="200">
        <f t="shared" ref="P151:P156" si="1">O151*H151</f>
        <v>0</v>
      </c>
      <c r="Q151" s="200">
        <v>0</v>
      </c>
      <c r="R151" s="200">
        <f t="shared" ref="R151:R156" si="2">Q151*H151</f>
        <v>0</v>
      </c>
      <c r="S151" s="200">
        <v>0</v>
      </c>
      <c r="T151" s="201">
        <f t="shared" ref="T151:T156" si="3">S151*H151</f>
        <v>0</v>
      </c>
      <c r="AR151" s="23" t="s">
        <v>173</v>
      </c>
      <c r="AT151" s="23" t="s">
        <v>169</v>
      </c>
      <c r="AU151" s="23" t="s">
        <v>82</v>
      </c>
      <c r="AY151" s="23" t="s">
        <v>166</v>
      </c>
      <c r="BE151" s="202">
        <f t="shared" ref="BE151:BE156" si="4">IF(N151="základní",J151,0)</f>
        <v>0</v>
      </c>
      <c r="BF151" s="202">
        <f t="shared" ref="BF151:BF156" si="5">IF(N151="snížená",J151,0)</f>
        <v>0</v>
      </c>
      <c r="BG151" s="202">
        <f t="shared" ref="BG151:BG156" si="6">IF(N151="zákl. přenesená",J151,0)</f>
        <v>0</v>
      </c>
      <c r="BH151" s="202">
        <f t="shared" ref="BH151:BH156" si="7">IF(N151="sníž. přenesená",J151,0)</f>
        <v>0</v>
      </c>
      <c r="BI151" s="202">
        <f t="shared" ref="BI151:BI156" si="8">IF(N151="nulová",J151,0)</f>
        <v>0</v>
      </c>
      <c r="BJ151" s="23" t="s">
        <v>80</v>
      </c>
      <c r="BK151" s="202">
        <f t="shared" ref="BK151:BK156" si="9">ROUND(I151*H151,2)</f>
        <v>0</v>
      </c>
      <c r="BL151" s="23" t="s">
        <v>173</v>
      </c>
      <c r="BM151" s="23" t="s">
        <v>323</v>
      </c>
    </row>
    <row r="152" spans="2:65" s="1" customFormat="1" ht="16.5" customHeight="1">
      <c r="B152" s="40"/>
      <c r="C152" s="191" t="s">
        <v>250</v>
      </c>
      <c r="D152" s="191" t="s">
        <v>169</v>
      </c>
      <c r="E152" s="192" t="s">
        <v>594</v>
      </c>
      <c r="F152" s="193" t="s">
        <v>595</v>
      </c>
      <c r="G152" s="194" t="s">
        <v>172</v>
      </c>
      <c r="H152" s="195">
        <v>3</v>
      </c>
      <c r="I152" s="196"/>
      <c r="J152" s="197">
        <f t="shared" si="0"/>
        <v>0</v>
      </c>
      <c r="K152" s="193" t="s">
        <v>21</v>
      </c>
      <c r="L152" s="60"/>
      <c r="M152" s="198" t="s">
        <v>21</v>
      </c>
      <c r="N152" s="199" t="s">
        <v>43</v>
      </c>
      <c r="O152" s="41"/>
      <c r="P152" s="200">
        <f t="shared" si="1"/>
        <v>0</v>
      </c>
      <c r="Q152" s="200">
        <v>0</v>
      </c>
      <c r="R152" s="200">
        <f t="shared" si="2"/>
        <v>0</v>
      </c>
      <c r="S152" s="200">
        <v>0</v>
      </c>
      <c r="T152" s="201">
        <f t="shared" si="3"/>
        <v>0</v>
      </c>
      <c r="AR152" s="23" t="s">
        <v>173</v>
      </c>
      <c r="AT152" s="23" t="s">
        <v>169</v>
      </c>
      <c r="AU152" s="23" t="s">
        <v>82</v>
      </c>
      <c r="AY152" s="23" t="s">
        <v>166</v>
      </c>
      <c r="BE152" s="202">
        <f t="shared" si="4"/>
        <v>0</v>
      </c>
      <c r="BF152" s="202">
        <f t="shared" si="5"/>
        <v>0</v>
      </c>
      <c r="BG152" s="202">
        <f t="shared" si="6"/>
        <v>0</v>
      </c>
      <c r="BH152" s="202">
        <f t="shared" si="7"/>
        <v>0</v>
      </c>
      <c r="BI152" s="202">
        <f t="shared" si="8"/>
        <v>0</v>
      </c>
      <c r="BJ152" s="23" t="s">
        <v>80</v>
      </c>
      <c r="BK152" s="202">
        <f t="shared" si="9"/>
        <v>0</v>
      </c>
      <c r="BL152" s="23" t="s">
        <v>173</v>
      </c>
      <c r="BM152" s="23" t="s">
        <v>326</v>
      </c>
    </row>
    <row r="153" spans="2:65" s="1" customFormat="1" ht="16.5" customHeight="1">
      <c r="B153" s="40"/>
      <c r="C153" s="191" t="s">
        <v>331</v>
      </c>
      <c r="D153" s="191" t="s">
        <v>169</v>
      </c>
      <c r="E153" s="192" t="s">
        <v>596</v>
      </c>
      <c r="F153" s="193" t="s">
        <v>597</v>
      </c>
      <c r="G153" s="194" t="s">
        <v>172</v>
      </c>
      <c r="H153" s="195">
        <v>4</v>
      </c>
      <c r="I153" s="196"/>
      <c r="J153" s="197">
        <f t="shared" si="0"/>
        <v>0</v>
      </c>
      <c r="K153" s="193" t="s">
        <v>21</v>
      </c>
      <c r="L153" s="60"/>
      <c r="M153" s="198" t="s">
        <v>21</v>
      </c>
      <c r="N153" s="199" t="s">
        <v>43</v>
      </c>
      <c r="O153" s="41"/>
      <c r="P153" s="200">
        <f t="shared" si="1"/>
        <v>0</v>
      </c>
      <c r="Q153" s="200">
        <v>0</v>
      </c>
      <c r="R153" s="200">
        <f t="shared" si="2"/>
        <v>0</v>
      </c>
      <c r="S153" s="200">
        <v>0</v>
      </c>
      <c r="T153" s="201">
        <f t="shared" si="3"/>
        <v>0</v>
      </c>
      <c r="AR153" s="23" t="s">
        <v>173</v>
      </c>
      <c r="AT153" s="23" t="s">
        <v>169</v>
      </c>
      <c r="AU153" s="23" t="s">
        <v>82</v>
      </c>
      <c r="AY153" s="23" t="s">
        <v>166</v>
      </c>
      <c r="BE153" s="202">
        <f t="shared" si="4"/>
        <v>0</v>
      </c>
      <c r="BF153" s="202">
        <f t="shared" si="5"/>
        <v>0</v>
      </c>
      <c r="BG153" s="202">
        <f t="shared" si="6"/>
        <v>0</v>
      </c>
      <c r="BH153" s="202">
        <f t="shared" si="7"/>
        <v>0</v>
      </c>
      <c r="BI153" s="202">
        <f t="shared" si="8"/>
        <v>0</v>
      </c>
      <c r="BJ153" s="23" t="s">
        <v>80</v>
      </c>
      <c r="BK153" s="202">
        <f t="shared" si="9"/>
        <v>0</v>
      </c>
      <c r="BL153" s="23" t="s">
        <v>173</v>
      </c>
      <c r="BM153" s="23" t="s">
        <v>334</v>
      </c>
    </row>
    <row r="154" spans="2:65" s="1" customFormat="1" ht="16.5" customHeight="1">
      <c r="B154" s="40"/>
      <c r="C154" s="191" t="s">
        <v>255</v>
      </c>
      <c r="D154" s="191" t="s">
        <v>169</v>
      </c>
      <c r="E154" s="192" t="s">
        <v>598</v>
      </c>
      <c r="F154" s="193" t="s">
        <v>599</v>
      </c>
      <c r="G154" s="194" t="s">
        <v>172</v>
      </c>
      <c r="H154" s="195">
        <v>2</v>
      </c>
      <c r="I154" s="196"/>
      <c r="J154" s="197">
        <f t="shared" si="0"/>
        <v>0</v>
      </c>
      <c r="K154" s="193" t="s">
        <v>21</v>
      </c>
      <c r="L154" s="60"/>
      <c r="M154" s="198" t="s">
        <v>21</v>
      </c>
      <c r="N154" s="199" t="s">
        <v>43</v>
      </c>
      <c r="O154" s="41"/>
      <c r="P154" s="200">
        <f t="shared" si="1"/>
        <v>0</v>
      </c>
      <c r="Q154" s="200">
        <v>0</v>
      </c>
      <c r="R154" s="200">
        <f t="shared" si="2"/>
        <v>0</v>
      </c>
      <c r="S154" s="200">
        <v>0</v>
      </c>
      <c r="T154" s="201">
        <f t="shared" si="3"/>
        <v>0</v>
      </c>
      <c r="AR154" s="23" t="s">
        <v>173</v>
      </c>
      <c r="AT154" s="23" t="s">
        <v>169</v>
      </c>
      <c r="AU154" s="23" t="s">
        <v>82</v>
      </c>
      <c r="AY154" s="23" t="s">
        <v>166</v>
      </c>
      <c r="BE154" s="202">
        <f t="shared" si="4"/>
        <v>0</v>
      </c>
      <c r="BF154" s="202">
        <f t="shared" si="5"/>
        <v>0</v>
      </c>
      <c r="BG154" s="202">
        <f t="shared" si="6"/>
        <v>0</v>
      </c>
      <c r="BH154" s="202">
        <f t="shared" si="7"/>
        <v>0</v>
      </c>
      <c r="BI154" s="202">
        <f t="shared" si="8"/>
        <v>0</v>
      </c>
      <c r="BJ154" s="23" t="s">
        <v>80</v>
      </c>
      <c r="BK154" s="202">
        <f t="shared" si="9"/>
        <v>0</v>
      </c>
      <c r="BL154" s="23" t="s">
        <v>173</v>
      </c>
      <c r="BM154" s="23" t="s">
        <v>339</v>
      </c>
    </row>
    <row r="155" spans="2:65" s="1" customFormat="1" ht="16.5" customHeight="1">
      <c r="B155" s="40"/>
      <c r="C155" s="191" t="s">
        <v>340</v>
      </c>
      <c r="D155" s="191" t="s">
        <v>169</v>
      </c>
      <c r="E155" s="192" t="s">
        <v>600</v>
      </c>
      <c r="F155" s="193" t="s">
        <v>601</v>
      </c>
      <c r="G155" s="194" t="s">
        <v>272</v>
      </c>
      <c r="H155" s="195">
        <v>1.85</v>
      </c>
      <c r="I155" s="196"/>
      <c r="J155" s="197">
        <f t="shared" si="0"/>
        <v>0</v>
      </c>
      <c r="K155" s="193" t="s">
        <v>21</v>
      </c>
      <c r="L155" s="60"/>
      <c r="M155" s="198" t="s">
        <v>21</v>
      </c>
      <c r="N155" s="199" t="s">
        <v>43</v>
      </c>
      <c r="O155" s="41"/>
      <c r="P155" s="200">
        <f t="shared" si="1"/>
        <v>0</v>
      </c>
      <c r="Q155" s="200">
        <v>0</v>
      </c>
      <c r="R155" s="200">
        <f t="shared" si="2"/>
        <v>0</v>
      </c>
      <c r="S155" s="200">
        <v>0</v>
      </c>
      <c r="T155" s="201">
        <f t="shared" si="3"/>
        <v>0</v>
      </c>
      <c r="AR155" s="23" t="s">
        <v>173</v>
      </c>
      <c r="AT155" s="23" t="s">
        <v>169</v>
      </c>
      <c r="AU155" s="23" t="s">
        <v>82</v>
      </c>
      <c r="AY155" s="23" t="s">
        <v>166</v>
      </c>
      <c r="BE155" s="202">
        <f t="shared" si="4"/>
        <v>0</v>
      </c>
      <c r="BF155" s="202">
        <f t="shared" si="5"/>
        <v>0</v>
      </c>
      <c r="BG155" s="202">
        <f t="shared" si="6"/>
        <v>0</v>
      </c>
      <c r="BH155" s="202">
        <f t="shared" si="7"/>
        <v>0</v>
      </c>
      <c r="BI155" s="202">
        <f t="shared" si="8"/>
        <v>0</v>
      </c>
      <c r="BJ155" s="23" t="s">
        <v>80</v>
      </c>
      <c r="BK155" s="202">
        <f t="shared" si="9"/>
        <v>0</v>
      </c>
      <c r="BL155" s="23" t="s">
        <v>173</v>
      </c>
      <c r="BM155" s="23" t="s">
        <v>343</v>
      </c>
    </row>
    <row r="156" spans="2:65" s="1" customFormat="1" ht="16.5" customHeight="1">
      <c r="B156" s="40"/>
      <c r="C156" s="191" t="s">
        <v>259</v>
      </c>
      <c r="D156" s="191" t="s">
        <v>169</v>
      </c>
      <c r="E156" s="192" t="s">
        <v>602</v>
      </c>
      <c r="F156" s="193" t="s">
        <v>603</v>
      </c>
      <c r="G156" s="194" t="s">
        <v>288</v>
      </c>
      <c r="H156" s="195">
        <v>10</v>
      </c>
      <c r="I156" s="196"/>
      <c r="J156" s="197">
        <f t="shared" si="0"/>
        <v>0</v>
      </c>
      <c r="K156" s="193" t="s">
        <v>21</v>
      </c>
      <c r="L156" s="60"/>
      <c r="M156" s="198" t="s">
        <v>21</v>
      </c>
      <c r="N156" s="199" t="s">
        <v>43</v>
      </c>
      <c r="O156" s="41"/>
      <c r="P156" s="200">
        <f t="shared" si="1"/>
        <v>0</v>
      </c>
      <c r="Q156" s="200">
        <v>0</v>
      </c>
      <c r="R156" s="200">
        <f t="shared" si="2"/>
        <v>0</v>
      </c>
      <c r="S156" s="200">
        <v>0</v>
      </c>
      <c r="T156" s="201">
        <f t="shared" si="3"/>
        <v>0</v>
      </c>
      <c r="AR156" s="23" t="s">
        <v>173</v>
      </c>
      <c r="AT156" s="23" t="s">
        <v>169</v>
      </c>
      <c r="AU156" s="23" t="s">
        <v>82</v>
      </c>
      <c r="AY156" s="23" t="s">
        <v>166</v>
      </c>
      <c r="BE156" s="202">
        <f t="shared" si="4"/>
        <v>0</v>
      </c>
      <c r="BF156" s="202">
        <f t="shared" si="5"/>
        <v>0</v>
      </c>
      <c r="BG156" s="202">
        <f t="shared" si="6"/>
        <v>0</v>
      </c>
      <c r="BH156" s="202">
        <f t="shared" si="7"/>
        <v>0</v>
      </c>
      <c r="BI156" s="202">
        <f t="shared" si="8"/>
        <v>0</v>
      </c>
      <c r="BJ156" s="23" t="s">
        <v>80</v>
      </c>
      <c r="BK156" s="202">
        <f t="shared" si="9"/>
        <v>0</v>
      </c>
      <c r="BL156" s="23" t="s">
        <v>173</v>
      </c>
      <c r="BM156" s="23" t="s">
        <v>347</v>
      </c>
    </row>
    <row r="157" spans="2:65" s="1" customFormat="1" ht="27">
      <c r="B157" s="40"/>
      <c r="C157" s="62"/>
      <c r="D157" s="205" t="s">
        <v>213</v>
      </c>
      <c r="E157" s="62"/>
      <c r="F157" s="236" t="s">
        <v>604</v>
      </c>
      <c r="G157" s="62"/>
      <c r="H157" s="62"/>
      <c r="I157" s="162"/>
      <c r="J157" s="62"/>
      <c r="K157" s="62"/>
      <c r="L157" s="60"/>
      <c r="M157" s="237"/>
      <c r="N157" s="41"/>
      <c r="O157" s="41"/>
      <c r="P157" s="41"/>
      <c r="Q157" s="41"/>
      <c r="R157" s="41"/>
      <c r="S157" s="41"/>
      <c r="T157" s="77"/>
      <c r="AT157" s="23" t="s">
        <v>213</v>
      </c>
      <c r="AU157" s="23" t="s">
        <v>82</v>
      </c>
    </row>
    <row r="158" spans="2:65" s="1" customFormat="1" ht="25.5" customHeight="1">
      <c r="B158" s="40"/>
      <c r="C158" s="191" t="s">
        <v>349</v>
      </c>
      <c r="D158" s="191" t="s">
        <v>169</v>
      </c>
      <c r="E158" s="192" t="s">
        <v>605</v>
      </c>
      <c r="F158" s="193" t="s">
        <v>606</v>
      </c>
      <c r="G158" s="194" t="s">
        <v>288</v>
      </c>
      <c r="H158" s="195">
        <v>1</v>
      </c>
      <c r="I158" s="196"/>
      <c r="J158" s="197">
        <f t="shared" ref="J158:J163" si="10">ROUND(I158*H158,2)</f>
        <v>0</v>
      </c>
      <c r="K158" s="193" t="s">
        <v>21</v>
      </c>
      <c r="L158" s="60"/>
      <c r="M158" s="198" t="s">
        <v>21</v>
      </c>
      <c r="N158" s="199" t="s">
        <v>43</v>
      </c>
      <c r="O158" s="41"/>
      <c r="P158" s="200">
        <f t="shared" ref="P158:P163" si="11">O158*H158</f>
        <v>0</v>
      </c>
      <c r="Q158" s="200">
        <v>0</v>
      </c>
      <c r="R158" s="200">
        <f t="shared" ref="R158:R163" si="12">Q158*H158</f>
        <v>0</v>
      </c>
      <c r="S158" s="200">
        <v>0</v>
      </c>
      <c r="T158" s="201">
        <f t="shared" ref="T158:T163" si="13">S158*H158</f>
        <v>0</v>
      </c>
      <c r="AR158" s="23" t="s">
        <v>173</v>
      </c>
      <c r="AT158" s="23" t="s">
        <v>169</v>
      </c>
      <c r="AU158" s="23" t="s">
        <v>82</v>
      </c>
      <c r="AY158" s="23" t="s">
        <v>166</v>
      </c>
      <c r="BE158" s="202">
        <f t="shared" ref="BE158:BE163" si="14">IF(N158="základní",J158,0)</f>
        <v>0</v>
      </c>
      <c r="BF158" s="202">
        <f t="shared" ref="BF158:BF163" si="15">IF(N158="snížená",J158,0)</f>
        <v>0</v>
      </c>
      <c r="BG158" s="202">
        <f t="shared" ref="BG158:BG163" si="16">IF(N158="zákl. přenesená",J158,0)</f>
        <v>0</v>
      </c>
      <c r="BH158" s="202">
        <f t="shared" ref="BH158:BH163" si="17">IF(N158="sníž. přenesená",J158,0)</f>
        <v>0</v>
      </c>
      <c r="BI158" s="202">
        <f t="shared" ref="BI158:BI163" si="18">IF(N158="nulová",J158,0)</f>
        <v>0</v>
      </c>
      <c r="BJ158" s="23" t="s">
        <v>80</v>
      </c>
      <c r="BK158" s="202">
        <f t="shared" ref="BK158:BK163" si="19">ROUND(I158*H158,2)</f>
        <v>0</v>
      </c>
      <c r="BL158" s="23" t="s">
        <v>173</v>
      </c>
      <c r="BM158" s="23" t="s">
        <v>352</v>
      </c>
    </row>
    <row r="159" spans="2:65" s="1" customFormat="1" ht="16.5" customHeight="1">
      <c r="B159" s="40"/>
      <c r="C159" s="191" t="s">
        <v>263</v>
      </c>
      <c r="D159" s="191" t="s">
        <v>169</v>
      </c>
      <c r="E159" s="192" t="s">
        <v>607</v>
      </c>
      <c r="F159" s="193" t="s">
        <v>608</v>
      </c>
      <c r="G159" s="194" t="s">
        <v>288</v>
      </c>
      <c r="H159" s="195">
        <v>1</v>
      </c>
      <c r="I159" s="196"/>
      <c r="J159" s="197">
        <f t="shared" si="10"/>
        <v>0</v>
      </c>
      <c r="K159" s="193" t="s">
        <v>21</v>
      </c>
      <c r="L159" s="60"/>
      <c r="M159" s="198" t="s">
        <v>21</v>
      </c>
      <c r="N159" s="199" t="s">
        <v>43</v>
      </c>
      <c r="O159" s="41"/>
      <c r="P159" s="200">
        <f t="shared" si="11"/>
        <v>0</v>
      </c>
      <c r="Q159" s="200">
        <v>0</v>
      </c>
      <c r="R159" s="200">
        <f t="shared" si="12"/>
        <v>0</v>
      </c>
      <c r="S159" s="200">
        <v>0</v>
      </c>
      <c r="T159" s="201">
        <f t="shared" si="13"/>
        <v>0</v>
      </c>
      <c r="AR159" s="23" t="s">
        <v>173</v>
      </c>
      <c r="AT159" s="23" t="s">
        <v>169</v>
      </c>
      <c r="AU159" s="23" t="s">
        <v>82</v>
      </c>
      <c r="AY159" s="23" t="s">
        <v>166</v>
      </c>
      <c r="BE159" s="202">
        <f t="shared" si="14"/>
        <v>0</v>
      </c>
      <c r="BF159" s="202">
        <f t="shared" si="15"/>
        <v>0</v>
      </c>
      <c r="BG159" s="202">
        <f t="shared" si="16"/>
        <v>0</v>
      </c>
      <c r="BH159" s="202">
        <f t="shared" si="17"/>
        <v>0</v>
      </c>
      <c r="BI159" s="202">
        <f t="shared" si="18"/>
        <v>0</v>
      </c>
      <c r="BJ159" s="23" t="s">
        <v>80</v>
      </c>
      <c r="BK159" s="202">
        <f t="shared" si="19"/>
        <v>0</v>
      </c>
      <c r="BL159" s="23" t="s">
        <v>173</v>
      </c>
      <c r="BM159" s="23" t="s">
        <v>356</v>
      </c>
    </row>
    <row r="160" spans="2:65" s="1" customFormat="1" ht="16.5" customHeight="1">
      <c r="B160" s="40"/>
      <c r="C160" s="238" t="s">
        <v>358</v>
      </c>
      <c r="D160" s="238" t="s">
        <v>232</v>
      </c>
      <c r="E160" s="239" t="s">
        <v>609</v>
      </c>
      <c r="F160" s="240" t="s">
        <v>610</v>
      </c>
      <c r="G160" s="241" t="s">
        <v>172</v>
      </c>
      <c r="H160" s="242">
        <v>1</v>
      </c>
      <c r="I160" s="243"/>
      <c r="J160" s="244">
        <f t="shared" si="10"/>
        <v>0</v>
      </c>
      <c r="K160" s="240" t="s">
        <v>21</v>
      </c>
      <c r="L160" s="245"/>
      <c r="M160" s="246" t="s">
        <v>21</v>
      </c>
      <c r="N160" s="247" t="s">
        <v>43</v>
      </c>
      <c r="O160" s="41"/>
      <c r="P160" s="200">
        <f t="shared" si="11"/>
        <v>0</v>
      </c>
      <c r="Q160" s="200">
        <v>0</v>
      </c>
      <c r="R160" s="200">
        <f t="shared" si="12"/>
        <v>0</v>
      </c>
      <c r="S160" s="200">
        <v>0</v>
      </c>
      <c r="T160" s="201">
        <f t="shared" si="13"/>
        <v>0</v>
      </c>
      <c r="AR160" s="23" t="s">
        <v>187</v>
      </c>
      <c r="AT160" s="23" t="s">
        <v>232</v>
      </c>
      <c r="AU160" s="23" t="s">
        <v>82</v>
      </c>
      <c r="AY160" s="23" t="s">
        <v>166</v>
      </c>
      <c r="BE160" s="202">
        <f t="shared" si="14"/>
        <v>0</v>
      </c>
      <c r="BF160" s="202">
        <f t="shared" si="15"/>
        <v>0</v>
      </c>
      <c r="BG160" s="202">
        <f t="shared" si="16"/>
        <v>0</v>
      </c>
      <c r="BH160" s="202">
        <f t="shared" si="17"/>
        <v>0</v>
      </c>
      <c r="BI160" s="202">
        <f t="shared" si="18"/>
        <v>0</v>
      </c>
      <c r="BJ160" s="23" t="s">
        <v>80</v>
      </c>
      <c r="BK160" s="202">
        <f t="shared" si="19"/>
        <v>0</v>
      </c>
      <c r="BL160" s="23" t="s">
        <v>173</v>
      </c>
      <c r="BM160" s="23" t="s">
        <v>362</v>
      </c>
    </row>
    <row r="161" spans="2:65" s="1" customFormat="1" ht="16.5" customHeight="1">
      <c r="B161" s="40"/>
      <c r="C161" s="238" t="s">
        <v>267</v>
      </c>
      <c r="D161" s="238" t="s">
        <v>232</v>
      </c>
      <c r="E161" s="239" t="s">
        <v>611</v>
      </c>
      <c r="F161" s="240" t="s">
        <v>612</v>
      </c>
      <c r="G161" s="241" t="s">
        <v>172</v>
      </c>
      <c r="H161" s="242">
        <v>2</v>
      </c>
      <c r="I161" s="243"/>
      <c r="J161" s="244">
        <f t="shared" si="10"/>
        <v>0</v>
      </c>
      <c r="K161" s="240" t="s">
        <v>21</v>
      </c>
      <c r="L161" s="245"/>
      <c r="M161" s="246" t="s">
        <v>21</v>
      </c>
      <c r="N161" s="247" t="s">
        <v>43</v>
      </c>
      <c r="O161" s="41"/>
      <c r="P161" s="200">
        <f t="shared" si="11"/>
        <v>0</v>
      </c>
      <c r="Q161" s="200">
        <v>0</v>
      </c>
      <c r="R161" s="200">
        <f t="shared" si="12"/>
        <v>0</v>
      </c>
      <c r="S161" s="200">
        <v>0</v>
      </c>
      <c r="T161" s="201">
        <f t="shared" si="13"/>
        <v>0</v>
      </c>
      <c r="AR161" s="23" t="s">
        <v>187</v>
      </c>
      <c r="AT161" s="23" t="s">
        <v>232</v>
      </c>
      <c r="AU161" s="23" t="s">
        <v>82</v>
      </c>
      <c r="AY161" s="23" t="s">
        <v>166</v>
      </c>
      <c r="BE161" s="202">
        <f t="shared" si="14"/>
        <v>0</v>
      </c>
      <c r="BF161" s="202">
        <f t="shared" si="15"/>
        <v>0</v>
      </c>
      <c r="BG161" s="202">
        <f t="shared" si="16"/>
        <v>0</v>
      </c>
      <c r="BH161" s="202">
        <f t="shared" si="17"/>
        <v>0</v>
      </c>
      <c r="BI161" s="202">
        <f t="shared" si="18"/>
        <v>0</v>
      </c>
      <c r="BJ161" s="23" t="s">
        <v>80</v>
      </c>
      <c r="BK161" s="202">
        <f t="shared" si="19"/>
        <v>0</v>
      </c>
      <c r="BL161" s="23" t="s">
        <v>173</v>
      </c>
      <c r="BM161" s="23" t="s">
        <v>367</v>
      </c>
    </row>
    <row r="162" spans="2:65" s="1" customFormat="1" ht="16.5" customHeight="1">
      <c r="B162" s="40"/>
      <c r="C162" s="191" t="s">
        <v>369</v>
      </c>
      <c r="D162" s="191" t="s">
        <v>169</v>
      </c>
      <c r="E162" s="192" t="s">
        <v>613</v>
      </c>
      <c r="F162" s="193" t="s">
        <v>614</v>
      </c>
      <c r="G162" s="194" t="s">
        <v>172</v>
      </c>
      <c r="H162" s="195">
        <v>4</v>
      </c>
      <c r="I162" s="196"/>
      <c r="J162" s="197">
        <f t="shared" si="10"/>
        <v>0</v>
      </c>
      <c r="K162" s="193" t="s">
        <v>21</v>
      </c>
      <c r="L162" s="60"/>
      <c r="M162" s="198" t="s">
        <v>21</v>
      </c>
      <c r="N162" s="199" t="s">
        <v>43</v>
      </c>
      <c r="O162" s="41"/>
      <c r="P162" s="200">
        <f t="shared" si="11"/>
        <v>0</v>
      </c>
      <c r="Q162" s="200">
        <v>0</v>
      </c>
      <c r="R162" s="200">
        <f t="shared" si="12"/>
        <v>0</v>
      </c>
      <c r="S162" s="200">
        <v>0</v>
      </c>
      <c r="T162" s="201">
        <f t="shared" si="13"/>
        <v>0</v>
      </c>
      <c r="AR162" s="23" t="s">
        <v>173</v>
      </c>
      <c r="AT162" s="23" t="s">
        <v>169</v>
      </c>
      <c r="AU162" s="23" t="s">
        <v>82</v>
      </c>
      <c r="AY162" s="23" t="s">
        <v>166</v>
      </c>
      <c r="BE162" s="202">
        <f t="shared" si="14"/>
        <v>0</v>
      </c>
      <c r="BF162" s="202">
        <f t="shared" si="15"/>
        <v>0</v>
      </c>
      <c r="BG162" s="202">
        <f t="shared" si="16"/>
        <v>0</v>
      </c>
      <c r="BH162" s="202">
        <f t="shared" si="17"/>
        <v>0</v>
      </c>
      <c r="BI162" s="202">
        <f t="shared" si="18"/>
        <v>0</v>
      </c>
      <c r="BJ162" s="23" t="s">
        <v>80</v>
      </c>
      <c r="BK162" s="202">
        <f t="shared" si="19"/>
        <v>0</v>
      </c>
      <c r="BL162" s="23" t="s">
        <v>173</v>
      </c>
      <c r="BM162" s="23" t="s">
        <v>372</v>
      </c>
    </row>
    <row r="163" spans="2:65" s="1" customFormat="1" ht="16.5" customHeight="1">
      <c r="B163" s="40"/>
      <c r="C163" s="191" t="s">
        <v>273</v>
      </c>
      <c r="D163" s="191" t="s">
        <v>169</v>
      </c>
      <c r="E163" s="192" t="s">
        <v>615</v>
      </c>
      <c r="F163" s="193" t="s">
        <v>616</v>
      </c>
      <c r="G163" s="194" t="s">
        <v>288</v>
      </c>
      <c r="H163" s="195">
        <v>3</v>
      </c>
      <c r="I163" s="196"/>
      <c r="J163" s="197">
        <f t="shared" si="10"/>
        <v>0</v>
      </c>
      <c r="K163" s="193" t="s">
        <v>21</v>
      </c>
      <c r="L163" s="60"/>
      <c r="M163" s="198" t="s">
        <v>21</v>
      </c>
      <c r="N163" s="199" t="s">
        <v>43</v>
      </c>
      <c r="O163" s="41"/>
      <c r="P163" s="200">
        <f t="shared" si="11"/>
        <v>0</v>
      </c>
      <c r="Q163" s="200">
        <v>0</v>
      </c>
      <c r="R163" s="200">
        <f t="shared" si="12"/>
        <v>0</v>
      </c>
      <c r="S163" s="200">
        <v>0</v>
      </c>
      <c r="T163" s="201">
        <f t="shared" si="13"/>
        <v>0</v>
      </c>
      <c r="AR163" s="23" t="s">
        <v>173</v>
      </c>
      <c r="AT163" s="23" t="s">
        <v>169</v>
      </c>
      <c r="AU163" s="23" t="s">
        <v>82</v>
      </c>
      <c r="AY163" s="23" t="s">
        <v>166</v>
      </c>
      <c r="BE163" s="202">
        <f t="shared" si="14"/>
        <v>0</v>
      </c>
      <c r="BF163" s="202">
        <f t="shared" si="15"/>
        <v>0</v>
      </c>
      <c r="BG163" s="202">
        <f t="shared" si="16"/>
        <v>0</v>
      </c>
      <c r="BH163" s="202">
        <f t="shared" si="17"/>
        <v>0</v>
      </c>
      <c r="BI163" s="202">
        <f t="shared" si="18"/>
        <v>0</v>
      </c>
      <c r="BJ163" s="23" t="s">
        <v>80</v>
      </c>
      <c r="BK163" s="202">
        <f t="shared" si="19"/>
        <v>0</v>
      </c>
      <c r="BL163" s="23" t="s">
        <v>173</v>
      </c>
      <c r="BM163" s="23" t="s">
        <v>375</v>
      </c>
    </row>
    <row r="164" spans="2:65" s="11" customFormat="1">
      <c r="B164" s="203"/>
      <c r="C164" s="204"/>
      <c r="D164" s="205" t="s">
        <v>174</v>
      </c>
      <c r="E164" s="206" t="s">
        <v>21</v>
      </c>
      <c r="F164" s="207" t="s">
        <v>617</v>
      </c>
      <c r="G164" s="204"/>
      <c r="H164" s="208">
        <v>2</v>
      </c>
      <c r="I164" s="209"/>
      <c r="J164" s="204"/>
      <c r="K164" s="204"/>
      <c r="L164" s="210"/>
      <c r="M164" s="211"/>
      <c r="N164" s="212"/>
      <c r="O164" s="212"/>
      <c r="P164" s="212"/>
      <c r="Q164" s="212"/>
      <c r="R164" s="212"/>
      <c r="S164" s="212"/>
      <c r="T164" s="213"/>
      <c r="AT164" s="214" t="s">
        <v>174</v>
      </c>
      <c r="AU164" s="214" t="s">
        <v>82</v>
      </c>
      <c r="AV164" s="11" t="s">
        <v>82</v>
      </c>
      <c r="AW164" s="11" t="s">
        <v>35</v>
      </c>
      <c r="AX164" s="11" t="s">
        <v>72</v>
      </c>
      <c r="AY164" s="214" t="s">
        <v>166</v>
      </c>
    </row>
    <row r="165" spans="2:65" s="11" customFormat="1">
      <c r="B165" s="203"/>
      <c r="C165" s="204"/>
      <c r="D165" s="205" t="s">
        <v>174</v>
      </c>
      <c r="E165" s="206" t="s">
        <v>21</v>
      </c>
      <c r="F165" s="207" t="s">
        <v>618</v>
      </c>
      <c r="G165" s="204"/>
      <c r="H165" s="208">
        <v>1</v>
      </c>
      <c r="I165" s="209"/>
      <c r="J165" s="204"/>
      <c r="K165" s="204"/>
      <c r="L165" s="210"/>
      <c r="M165" s="211"/>
      <c r="N165" s="212"/>
      <c r="O165" s="212"/>
      <c r="P165" s="212"/>
      <c r="Q165" s="212"/>
      <c r="R165" s="212"/>
      <c r="S165" s="212"/>
      <c r="T165" s="213"/>
      <c r="AT165" s="214" t="s">
        <v>174</v>
      </c>
      <c r="AU165" s="214" t="s">
        <v>82</v>
      </c>
      <c r="AV165" s="11" t="s">
        <v>82</v>
      </c>
      <c r="AW165" s="11" t="s">
        <v>35</v>
      </c>
      <c r="AX165" s="11" t="s">
        <v>72</v>
      </c>
      <c r="AY165" s="214" t="s">
        <v>166</v>
      </c>
    </row>
    <row r="166" spans="2:65" s="12" customFormat="1">
      <c r="B166" s="215"/>
      <c r="C166" s="216"/>
      <c r="D166" s="205" t="s">
        <v>174</v>
      </c>
      <c r="E166" s="217" t="s">
        <v>21</v>
      </c>
      <c r="F166" s="218" t="s">
        <v>176</v>
      </c>
      <c r="G166" s="216"/>
      <c r="H166" s="219">
        <v>3</v>
      </c>
      <c r="I166" s="220"/>
      <c r="J166" s="216"/>
      <c r="K166" s="216"/>
      <c r="L166" s="221"/>
      <c r="M166" s="222"/>
      <c r="N166" s="223"/>
      <c r="O166" s="223"/>
      <c r="P166" s="223"/>
      <c r="Q166" s="223"/>
      <c r="R166" s="223"/>
      <c r="S166" s="223"/>
      <c r="T166" s="224"/>
      <c r="AT166" s="225" t="s">
        <v>174</v>
      </c>
      <c r="AU166" s="225" t="s">
        <v>82</v>
      </c>
      <c r="AV166" s="12" t="s">
        <v>173</v>
      </c>
      <c r="AW166" s="12" t="s">
        <v>35</v>
      </c>
      <c r="AX166" s="12" t="s">
        <v>80</v>
      </c>
      <c r="AY166" s="225" t="s">
        <v>166</v>
      </c>
    </row>
    <row r="167" spans="2:65" s="1" customFormat="1" ht="16.5" customHeight="1">
      <c r="B167" s="40"/>
      <c r="C167" s="238" t="s">
        <v>378</v>
      </c>
      <c r="D167" s="238" t="s">
        <v>232</v>
      </c>
      <c r="E167" s="239" t="s">
        <v>619</v>
      </c>
      <c r="F167" s="240" t="s">
        <v>620</v>
      </c>
      <c r="G167" s="241" t="s">
        <v>172</v>
      </c>
      <c r="H167" s="242">
        <v>1</v>
      </c>
      <c r="I167" s="243"/>
      <c r="J167" s="244">
        <f>ROUND(I167*H167,2)</f>
        <v>0</v>
      </c>
      <c r="K167" s="240" t="s">
        <v>21</v>
      </c>
      <c r="L167" s="245"/>
      <c r="M167" s="246" t="s">
        <v>21</v>
      </c>
      <c r="N167" s="247" t="s">
        <v>43</v>
      </c>
      <c r="O167" s="41"/>
      <c r="P167" s="200">
        <f>O167*H167</f>
        <v>0</v>
      </c>
      <c r="Q167" s="200">
        <v>0</v>
      </c>
      <c r="R167" s="200">
        <f>Q167*H167</f>
        <v>0</v>
      </c>
      <c r="S167" s="200">
        <v>0</v>
      </c>
      <c r="T167" s="201">
        <f>S167*H167</f>
        <v>0</v>
      </c>
      <c r="AR167" s="23" t="s">
        <v>187</v>
      </c>
      <c r="AT167" s="23" t="s">
        <v>232</v>
      </c>
      <c r="AU167" s="23" t="s">
        <v>82</v>
      </c>
      <c r="AY167" s="23" t="s">
        <v>166</v>
      </c>
      <c r="BE167" s="202">
        <f>IF(N167="základní",J167,0)</f>
        <v>0</v>
      </c>
      <c r="BF167" s="202">
        <f>IF(N167="snížená",J167,0)</f>
        <v>0</v>
      </c>
      <c r="BG167" s="202">
        <f>IF(N167="zákl. přenesená",J167,0)</f>
        <v>0</v>
      </c>
      <c r="BH167" s="202">
        <f>IF(N167="sníž. přenesená",J167,0)</f>
        <v>0</v>
      </c>
      <c r="BI167" s="202">
        <f>IF(N167="nulová",J167,0)</f>
        <v>0</v>
      </c>
      <c r="BJ167" s="23" t="s">
        <v>80</v>
      </c>
      <c r="BK167" s="202">
        <f>ROUND(I167*H167,2)</f>
        <v>0</v>
      </c>
      <c r="BL167" s="23" t="s">
        <v>173</v>
      </c>
      <c r="BM167" s="23" t="s">
        <v>381</v>
      </c>
    </row>
    <row r="168" spans="2:65" s="1" customFormat="1" ht="16.5" customHeight="1">
      <c r="B168" s="40"/>
      <c r="C168" s="238" t="s">
        <v>277</v>
      </c>
      <c r="D168" s="238" t="s">
        <v>232</v>
      </c>
      <c r="E168" s="239" t="s">
        <v>621</v>
      </c>
      <c r="F168" s="240" t="s">
        <v>622</v>
      </c>
      <c r="G168" s="241" t="s">
        <v>172</v>
      </c>
      <c r="H168" s="242">
        <v>2</v>
      </c>
      <c r="I168" s="243"/>
      <c r="J168" s="244">
        <f>ROUND(I168*H168,2)</f>
        <v>0</v>
      </c>
      <c r="K168" s="240" t="s">
        <v>21</v>
      </c>
      <c r="L168" s="245"/>
      <c r="M168" s="246" t="s">
        <v>21</v>
      </c>
      <c r="N168" s="247" t="s">
        <v>43</v>
      </c>
      <c r="O168" s="41"/>
      <c r="P168" s="200">
        <f>O168*H168</f>
        <v>0</v>
      </c>
      <c r="Q168" s="200">
        <v>0</v>
      </c>
      <c r="R168" s="200">
        <f>Q168*H168</f>
        <v>0</v>
      </c>
      <c r="S168" s="200">
        <v>0</v>
      </c>
      <c r="T168" s="201">
        <f>S168*H168</f>
        <v>0</v>
      </c>
      <c r="AR168" s="23" t="s">
        <v>187</v>
      </c>
      <c r="AT168" s="23" t="s">
        <v>232</v>
      </c>
      <c r="AU168" s="23" t="s">
        <v>82</v>
      </c>
      <c r="AY168" s="23" t="s">
        <v>166</v>
      </c>
      <c r="BE168" s="202">
        <f>IF(N168="základní",J168,0)</f>
        <v>0</v>
      </c>
      <c r="BF168" s="202">
        <f>IF(N168="snížená",J168,0)</f>
        <v>0</v>
      </c>
      <c r="BG168" s="202">
        <f>IF(N168="zákl. přenesená",J168,0)</f>
        <v>0</v>
      </c>
      <c r="BH168" s="202">
        <f>IF(N168="sníž. přenesená",J168,0)</f>
        <v>0</v>
      </c>
      <c r="BI168" s="202">
        <f>IF(N168="nulová",J168,0)</f>
        <v>0</v>
      </c>
      <c r="BJ168" s="23" t="s">
        <v>80</v>
      </c>
      <c r="BK168" s="202">
        <f>ROUND(I168*H168,2)</f>
        <v>0</v>
      </c>
      <c r="BL168" s="23" t="s">
        <v>173</v>
      </c>
      <c r="BM168" s="23" t="s">
        <v>384</v>
      </c>
    </row>
    <row r="169" spans="2:65" s="1" customFormat="1" ht="16.5" customHeight="1">
      <c r="B169" s="40"/>
      <c r="C169" s="191" t="s">
        <v>385</v>
      </c>
      <c r="D169" s="191" t="s">
        <v>169</v>
      </c>
      <c r="E169" s="192" t="s">
        <v>623</v>
      </c>
      <c r="F169" s="193" t="s">
        <v>624</v>
      </c>
      <c r="G169" s="194" t="s">
        <v>288</v>
      </c>
      <c r="H169" s="195">
        <v>1</v>
      </c>
      <c r="I169" s="196"/>
      <c r="J169" s="197">
        <f>ROUND(I169*H169,2)</f>
        <v>0</v>
      </c>
      <c r="K169" s="193" t="s">
        <v>21</v>
      </c>
      <c r="L169" s="60"/>
      <c r="M169" s="198" t="s">
        <v>21</v>
      </c>
      <c r="N169" s="199" t="s">
        <v>43</v>
      </c>
      <c r="O169" s="41"/>
      <c r="P169" s="200">
        <f>O169*H169</f>
        <v>0</v>
      </c>
      <c r="Q169" s="200">
        <v>0</v>
      </c>
      <c r="R169" s="200">
        <f>Q169*H169</f>
        <v>0</v>
      </c>
      <c r="S169" s="200">
        <v>0</v>
      </c>
      <c r="T169" s="201">
        <f>S169*H169</f>
        <v>0</v>
      </c>
      <c r="AR169" s="23" t="s">
        <v>173</v>
      </c>
      <c r="AT169" s="23" t="s">
        <v>169</v>
      </c>
      <c r="AU169" s="23" t="s">
        <v>82</v>
      </c>
      <c r="AY169" s="23" t="s">
        <v>166</v>
      </c>
      <c r="BE169" s="202">
        <f>IF(N169="základní",J169,0)</f>
        <v>0</v>
      </c>
      <c r="BF169" s="202">
        <f>IF(N169="snížená",J169,0)</f>
        <v>0</v>
      </c>
      <c r="BG169" s="202">
        <f>IF(N169="zákl. přenesená",J169,0)</f>
        <v>0</v>
      </c>
      <c r="BH169" s="202">
        <f>IF(N169="sníž. přenesená",J169,0)</f>
        <v>0</v>
      </c>
      <c r="BI169" s="202">
        <f>IF(N169="nulová",J169,0)</f>
        <v>0</v>
      </c>
      <c r="BJ169" s="23" t="s">
        <v>80</v>
      </c>
      <c r="BK169" s="202">
        <f>ROUND(I169*H169,2)</f>
        <v>0</v>
      </c>
      <c r="BL169" s="23" t="s">
        <v>173</v>
      </c>
      <c r="BM169" s="23" t="s">
        <v>388</v>
      </c>
    </row>
    <row r="170" spans="2:65" s="1" customFormat="1" ht="409.5">
      <c r="B170" s="40"/>
      <c r="C170" s="62"/>
      <c r="D170" s="205" t="s">
        <v>213</v>
      </c>
      <c r="E170" s="62"/>
      <c r="F170" s="236" t="s">
        <v>625</v>
      </c>
      <c r="G170" s="62"/>
      <c r="H170" s="62"/>
      <c r="I170" s="162"/>
      <c r="J170" s="62"/>
      <c r="K170" s="62"/>
      <c r="L170" s="60"/>
      <c r="M170" s="237"/>
      <c r="N170" s="41"/>
      <c r="O170" s="41"/>
      <c r="P170" s="41"/>
      <c r="Q170" s="41"/>
      <c r="R170" s="41"/>
      <c r="S170" s="41"/>
      <c r="T170" s="77"/>
      <c r="AT170" s="23" t="s">
        <v>213</v>
      </c>
      <c r="AU170" s="23" t="s">
        <v>82</v>
      </c>
    </row>
    <row r="171" spans="2:65" s="1" customFormat="1" ht="16.5" customHeight="1">
      <c r="B171" s="40"/>
      <c r="C171" s="191" t="s">
        <v>281</v>
      </c>
      <c r="D171" s="191" t="s">
        <v>169</v>
      </c>
      <c r="E171" s="192" t="s">
        <v>626</v>
      </c>
      <c r="F171" s="193" t="s">
        <v>627</v>
      </c>
      <c r="G171" s="194" t="s">
        <v>288</v>
      </c>
      <c r="H171" s="195">
        <v>1</v>
      </c>
      <c r="I171" s="196"/>
      <c r="J171" s="197">
        <f>ROUND(I171*H171,2)</f>
        <v>0</v>
      </c>
      <c r="K171" s="193" t="s">
        <v>21</v>
      </c>
      <c r="L171" s="60"/>
      <c r="M171" s="198" t="s">
        <v>21</v>
      </c>
      <c r="N171" s="199" t="s">
        <v>43</v>
      </c>
      <c r="O171" s="41"/>
      <c r="P171" s="200">
        <f>O171*H171</f>
        <v>0</v>
      </c>
      <c r="Q171" s="200">
        <v>0</v>
      </c>
      <c r="R171" s="200">
        <f>Q171*H171</f>
        <v>0</v>
      </c>
      <c r="S171" s="200">
        <v>0</v>
      </c>
      <c r="T171" s="201">
        <f>S171*H171</f>
        <v>0</v>
      </c>
      <c r="AR171" s="23" t="s">
        <v>173</v>
      </c>
      <c r="AT171" s="23" t="s">
        <v>169</v>
      </c>
      <c r="AU171" s="23" t="s">
        <v>82</v>
      </c>
      <c r="AY171" s="23" t="s">
        <v>166</v>
      </c>
      <c r="BE171" s="202">
        <f>IF(N171="základní",J171,0)</f>
        <v>0</v>
      </c>
      <c r="BF171" s="202">
        <f>IF(N171="snížená",J171,0)</f>
        <v>0</v>
      </c>
      <c r="BG171" s="202">
        <f>IF(N171="zákl. přenesená",J171,0)</f>
        <v>0</v>
      </c>
      <c r="BH171" s="202">
        <f>IF(N171="sníž. přenesená",J171,0)</f>
        <v>0</v>
      </c>
      <c r="BI171" s="202">
        <f>IF(N171="nulová",J171,0)</f>
        <v>0</v>
      </c>
      <c r="BJ171" s="23" t="s">
        <v>80</v>
      </c>
      <c r="BK171" s="202">
        <f>ROUND(I171*H171,2)</f>
        <v>0</v>
      </c>
      <c r="BL171" s="23" t="s">
        <v>173</v>
      </c>
      <c r="BM171" s="23" t="s">
        <v>391</v>
      </c>
    </row>
    <row r="172" spans="2:65" s="1" customFormat="1" ht="135">
      <c r="B172" s="40"/>
      <c r="C172" s="62"/>
      <c r="D172" s="205" t="s">
        <v>213</v>
      </c>
      <c r="E172" s="62"/>
      <c r="F172" s="236" t="s">
        <v>628</v>
      </c>
      <c r="G172" s="62"/>
      <c r="H172" s="62"/>
      <c r="I172" s="162"/>
      <c r="J172" s="62"/>
      <c r="K172" s="62"/>
      <c r="L172" s="60"/>
      <c r="M172" s="237"/>
      <c r="N172" s="41"/>
      <c r="O172" s="41"/>
      <c r="P172" s="41"/>
      <c r="Q172" s="41"/>
      <c r="R172" s="41"/>
      <c r="S172" s="41"/>
      <c r="T172" s="77"/>
      <c r="AT172" s="23" t="s">
        <v>213</v>
      </c>
      <c r="AU172" s="23" t="s">
        <v>82</v>
      </c>
    </row>
    <row r="173" spans="2:65" s="1" customFormat="1" ht="25.5" customHeight="1">
      <c r="B173" s="40"/>
      <c r="C173" s="191" t="s">
        <v>392</v>
      </c>
      <c r="D173" s="191" t="s">
        <v>169</v>
      </c>
      <c r="E173" s="192" t="s">
        <v>629</v>
      </c>
      <c r="F173" s="193" t="s">
        <v>630</v>
      </c>
      <c r="G173" s="194" t="s">
        <v>288</v>
      </c>
      <c r="H173" s="195">
        <v>1</v>
      </c>
      <c r="I173" s="196"/>
      <c r="J173" s="197">
        <f>ROUND(I173*H173,2)</f>
        <v>0</v>
      </c>
      <c r="K173" s="193" t="s">
        <v>21</v>
      </c>
      <c r="L173" s="60"/>
      <c r="M173" s="198" t="s">
        <v>21</v>
      </c>
      <c r="N173" s="199" t="s">
        <v>43</v>
      </c>
      <c r="O173" s="41"/>
      <c r="P173" s="200">
        <f>O173*H173</f>
        <v>0</v>
      </c>
      <c r="Q173" s="200">
        <v>0</v>
      </c>
      <c r="R173" s="200">
        <f>Q173*H173</f>
        <v>0</v>
      </c>
      <c r="S173" s="200">
        <v>0</v>
      </c>
      <c r="T173" s="201">
        <f>S173*H173</f>
        <v>0</v>
      </c>
      <c r="AR173" s="23" t="s">
        <v>173</v>
      </c>
      <c r="AT173" s="23" t="s">
        <v>169</v>
      </c>
      <c r="AU173" s="23" t="s">
        <v>82</v>
      </c>
      <c r="AY173" s="23" t="s">
        <v>166</v>
      </c>
      <c r="BE173" s="202">
        <f>IF(N173="základní",J173,0)</f>
        <v>0</v>
      </c>
      <c r="BF173" s="202">
        <f>IF(N173="snížená",J173,0)</f>
        <v>0</v>
      </c>
      <c r="BG173" s="202">
        <f>IF(N173="zákl. přenesená",J173,0)</f>
        <v>0</v>
      </c>
      <c r="BH173" s="202">
        <f>IF(N173="sníž. přenesená",J173,0)</f>
        <v>0</v>
      </c>
      <c r="BI173" s="202">
        <f>IF(N173="nulová",J173,0)</f>
        <v>0</v>
      </c>
      <c r="BJ173" s="23" t="s">
        <v>80</v>
      </c>
      <c r="BK173" s="202">
        <f>ROUND(I173*H173,2)</f>
        <v>0</v>
      </c>
      <c r="BL173" s="23" t="s">
        <v>173</v>
      </c>
      <c r="BM173" s="23" t="s">
        <v>395</v>
      </c>
    </row>
    <row r="174" spans="2:65" s="1" customFormat="1" ht="135">
      <c r="B174" s="40"/>
      <c r="C174" s="62"/>
      <c r="D174" s="205" t="s">
        <v>213</v>
      </c>
      <c r="E174" s="62"/>
      <c r="F174" s="236" t="s">
        <v>628</v>
      </c>
      <c r="G174" s="62"/>
      <c r="H174" s="62"/>
      <c r="I174" s="162"/>
      <c r="J174" s="62"/>
      <c r="K174" s="62"/>
      <c r="L174" s="60"/>
      <c r="M174" s="237"/>
      <c r="N174" s="41"/>
      <c r="O174" s="41"/>
      <c r="P174" s="41"/>
      <c r="Q174" s="41"/>
      <c r="R174" s="41"/>
      <c r="S174" s="41"/>
      <c r="T174" s="77"/>
      <c r="AT174" s="23" t="s">
        <v>213</v>
      </c>
      <c r="AU174" s="23" t="s">
        <v>82</v>
      </c>
    </row>
    <row r="175" spans="2:65" s="1" customFormat="1" ht="16.5" customHeight="1">
      <c r="B175" s="40"/>
      <c r="C175" s="191" t="s">
        <v>284</v>
      </c>
      <c r="D175" s="191" t="s">
        <v>169</v>
      </c>
      <c r="E175" s="192" t="s">
        <v>631</v>
      </c>
      <c r="F175" s="193" t="s">
        <v>632</v>
      </c>
      <c r="G175" s="194" t="s">
        <v>361</v>
      </c>
      <c r="H175" s="248"/>
      <c r="I175" s="196"/>
      <c r="J175" s="197">
        <f>ROUND(I175*H175,2)</f>
        <v>0</v>
      </c>
      <c r="K175" s="193" t="s">
        <v>21</v>
      </c>
      <c r="L175" s="60"/>
      <c r="M175" s="198" t="s">
        <v>21</v>
      </c>
      <c r="N175" s="199" t="s">
        <v>43</v>
      </c>
      <c r="O175" s="41"/>
      <c r="P175" s="200">
        <f>O175*H175</f>
        <v>0</v>
      </c>
      <c r="Q175" s="200">
        <v>0</v>
      </c>
      <c r="R175" s="200">
        <f>Q175*H175</f>
        <v>0</v>
      </c>
      <c r="S175" s="200">
        <v>0</v>
      </c>
      <c r="T175" s="201">
        <f>S175*H175</f>
        <v>0</v>
      </c>
      <c r="AR175" s="23" t="s">
        <v>173</v>
      </c>
      <c r="AT175" s="23" t="s">
        <v>169</v>
      </c>
      <c r="AU175" s="23" t="s">
        <v>82</v>
      </c>
      <c r="AY175" s="23" t="s">
        <v>166</v>
      </c>
      <c r="BE175" s="202">
        <f>IF(N175="základní",J175,0)</f>
        <v>0</v>
      </c>
      <c r="BF175" s="202">
        <f>IF(N175="snížená",J175,0)</f>
        <v>0</v>
      </c>
      <c r="BG175" s="202">
        <f>IF(N175="zákl. přenesená",J175,0)</f>
        <v>0</v>
      </c>
      <c r="BH175" s="202">
        <f>IF(N175="sníž. přenesená",J175,0)</f>
        <v>0</v>
      </c>
      <c r="BI175" s="202">
        <f>IF(N175="nulová",J175,0)</f>
        <v>0</v>
      </c>
      <c r="BJ175" s="23" t="s">
        <v>80</v>
      </c>
      <c r="BK175" s="202">
        <f>ROUND(I175*H175,2)</f>
        <v>0</v>
      </c>
      <c r="BL175" s="23" t="s">
        <v>173</v>
      </c>
      <c r="BM175" s="23" t="s">
        <v>406</v>
      </c>
    </row>
    <row r="176" spans="2:65" s="10" customFormat="1" ht="29.85" customHeight="1">
      <c r="B176" s="175"/>
      <c r="C176" s="176"/>
      <c r="D176" s="177" t="s">
        <v>71</v>
      </c>
      <c r="E176" s="189" t="s">
        <v>633</v>
      </c>
      <c r="F176" s="189" t="s">
        <v>634</v>
      </c>
      <c r="G176" s="176"/>
      <c r="H176" s="176"/>
      <c r="I176" s="179"/>
      <c r="J176" s="190">
        <f>BK176</f>
        <v>0</v>
      </c>
      <c r="K176" s="176"/>
      <c r="L176" s="181"/>
      <c r="M176" s="182"/>
      <c r="N176" s="183"/>
      <c r="O176" s="183"/>
      <c r="P176" s="184">
        <f>SUM(P177:P191)</f>
        <v>0</v>
      </c>
      <c r="Q176" s="183"/>
      <c r="R176" s="184">
        <f>SUM(R177:R191)</f>
        <v>0</v>
      </c>
      <c r="S176" s="183"/>
      <c r="T176" s="185">
        <f>SUM(T177:T191)</f>
        <v>0</v>
      </c>
      <c r="AR176" s="186" t="s">
        <v>82</v>
      </c>
      <c r="AT176" s="187" t="s">
        <v>71</v>
      </c>
      <c r="AU176" s="187" t="s">
        <v>80</v>
      </c>
      <c r="AY176" s="186" t="s">
        <v>166</v>
      </c>
      <c r="BK176" s="188">
        <f>SUM(BK177:BK191)</f>
        <v>0</v>
      </c>
    </row>
    <row r="177" spans="2:65" s="1" customFormat="1" ht="16.5" customHeight="1">
      <c r="B177" s="40"/>
      <c r="C177" s="191" t="s">
        <v>409</v>
      </c>
      <c r="D177" s="191" t="s">
        <v>169</v>
      </c>
      <c r="E177" s="192" t="s">
        <v>635</v>
      </c>
      <c r="F177" s="193" t="s">
        <v>636</v>
      </c>
      <c r="G177" s="194" t="s">
        <v>272</v>
      </c>
      <c r="H177" s="195">
        <v>30</v>
      </c>
      <c r="I177" s="196"/>
      <c r="J177" s="197">
        <f t="shared" ref="J177:J183" si="20">ROUND(I177*H177,2)</f>
        <v>0</v>
      </c>
      <c r="K177" s="193" t="s">
        <v>21</v>
      </c>
      <c r="L177" s="60"/>
      <c r="M177" s="198" t="s">
        <v>21</v>
      </c>
      <c r="N177" s="199" t="s">
        <v>43</v>
      </c>
      <c r="O177" s="41"/>
      <c r="P177" s="200">
        <f t="shared" ref="P177:P183" si="21">O177*H177</f>
        <v>0</v>
      </c>
      <c r="Q177" s="200">
        <v>0</v>
      </c>
      <c r="R177" s="200">
        <f t="shared" ref="R177:R183" si="22">Q177*H177</f>
        <v>0</v>
      </c>
      <c r="S177" s="200">
        <v>0</v>
      </c>
      <c r="T177" s="201">
        <f t="shared" ref="T177:T183" si="23">S177*H177</f>
        <v>0</v>
      </c>
      <c r="AR177" s="23" t="s">
        <v>207</v>
      </c>
      <c r="AT177" s="23" t="s">
        <v>169</v>
      </c>
      <c r="AU177" s="23" t="s">
        <v>82</v>
      </c>
      <c r="AY177" s="23" t="s">
        <v>166</v>
      </c>
      <c r="BE177" s="202">
        <f t="shared" ref="BE177:BE183" si="24">IF(N177="základní",J177,0)</f>
        <v>0</v>
      </c>
      <c r="BF177" s="202">
        <f t="shared" ref="BF177:BF183" si="25">IF(N177="snížená",J177,0)</f>
        <v>0</v>
      </c>
      <c r="BG177" s="202">
        <f t="shared" ref="BG177:BG183" si="26">IF(N177="zákl. přenesená",J177,0)</f>
        <v>0</v>
      </c>
      <c r="BH177" s="202">
        <f t="shared" ref="BH177:BH183" si="27">IF(N177="sníž. přenesená",J177,0)</f>
        <v>0</v>
      </c>
      <c r="BI177" s="202">
        <f t="shared" ref="BI177:BI183" si="28">IF(N177="nulová",J177,0)</f>
        <v>0</v>
      </c>
      <c r="BJ177" s="23" t="s">
        <v>80</v>
      </c>
      <c r="BK177" s="202">
        <f t="shared" ref="BK177:BK183" si="29">ROUND(I177*H177,2)</f>
        <v>0</v>
      </c>
      <c r="BL177" s="23" t="s">
        <v>207</v>
      </c>
      <c r="BM177" s="23" t="s">
        <v>412</v>
      </c>
    </row>
    <row r="178" spans="2:65" s="1" customFormat="1" ht="16.5" customHeight="1">
      <c r="B178" s="40"/>
      <c r="C178" s="191" t="s">
        <v>289</v>
      </c>
      <c r="D178" s="191" t="s">
        <v>169</v>
      </c>
      <c r="E178" s="192" t="s">
        <v>637</v>
      </c>
      <c r="F178" s="193" t="s">
        <v>638</v>
      </c>
      <c r="G178" s="194" t="s">
        <v>272</v>
      </c>
      <c r="H178" s="195">
        <v>50</v>
      </c>
      <c r="I178" s="196"/>
      <c r="J178" s="197">
        <f t="shared" si="20"/>
        <v>0</v>
      </c>
      <c r="K178" s="193" t="s">
        <v>21</v>
      </c>
      <c r="L178" s="60"/>
      <c r="M178" s="198" t="s">
        <v>21</v>
      </c>
      <c r="N178" s="199" t="s">
        <v>43</v>
      </c>
      <c r="O178" s="41"/>
      <c r="P178" s="200">
        <f t="shared" si="21"/>
        <v>0</v>
      </c>
      <c r="Q178" s="200">
        <v>0</v>
      </c>
      <c r="R178" s="200">
        <f t="shared" si="22"/>
        <v>0</v>
      </c>
      <c r="S178" s="200">
        <v>0</v>
      </c>
      <c r="T178" s="201">
        <f t="shared" si="23"/>
        <v>0</v>
      </c>
      <c r="AR178" s="23" t="s">
        <v>207</v>
      </c>
      <c r="AT178" s="23" t="s">
        <v>169</v>
      </c>
      <c r="AU178" s="23" t="s">
        <v>82</v>
      </c>
      <c r="AY178" s="23" t="s">
        <v>166</v>
      </c>
      <c r="BE178" s="202">
        <f t="shared" si="24"/>
        <v>0</v>
      </c>
      <c r="BF178" s="202">
        <f t="shared" si="25"/>
        <v>0</v>
      </c>
      <c r="BG178" s="202">
        <f t="shared" si="26"/>
        <v>0</v>
      </c>
      <c r="BH178" s="202">
        <f t="shared" si="27"/>
        <v>0</v>
      </c>
      <c r="BI178" s="202">
        <f t="shared" si="28"/>
        <v>0</v>
      </c>
      <c r="BJ178" s="23" t="s">
        <v>80</v>
      </c>
      <c r="BK178" s="202">
        <f t="shared" si="29"/>
        <v>0</v>
      </c>
      <c r="BL178" s="23" t="s">
        <v>207</v>
      </c>
      <c r="BM178" s="23" t="s">
        <v>416</v>
      </c>
    </row>
    <row r="179" spans="2:65" s="1" customFormat="1" ht="16.5" customHeight="1">
      <c r="B179" s="40"/>
      <c r="C179" s="191" t="s">
        <v>418</v>
      </c>
      <c r="D179" s="191" t="s">
        <v>169</v>
      </c>
      <c r="E179" s="192" t="s">
        <v>639</v>
      </c>
      <c r="F179" s="193" t="s">
        <v>640</v>
      </c>
      <c r="G179" s="194" t="s">
        <v>272</v>
      </c>
      <c r="H179" s="195">
        <v>1</v>
      </c>
      <c r="I179" s="196"/>
      <c r="J179" s="197">
        <f t="shared" si="20"/>
        <v>0</v>
      </c>
      <c r="K179" s="193" t="s">
        <v>21</v>
      </c>
      <c r="L179" s="60"/>
      <c r="M179" s="198" t="s">
        <v>21</v>
      </c>
      <c r="N179" s="199" t="s">
        <v>43</v>
      </c>
      <c r="O179" s="41"/>
      <c r="P179" s="200">
        <f t="shared" si="21"/>
        <v>0</v>
      </c>
      <c r="Q179" s="200">
        <v>0</v>
      </c>
      <c r="R179" s="200">
        <f t="shared" si="22"/>
        <v>0</v>
      </c>
      <c r="S179" s="200">
        <v>0</v>
      </c>
      <c r="T179" s="201">
        <f t="shared" si="23"/>
        <v>0</v>
      </c>
      <c r="AR179" s="23" t="s">
        <v>207</v>
      </c>
      <c r="AT179" s="23" t="s">
        <v>169</v>
      </c>
      <c r="AU179" s="23" t="s">
        <v>82</v>
      </c>
      <c r="AY179" s="23" t="s">
        <v>166</v>
      </c>
      <c r="BE179" s="202">
        <f t="shared" si="24"/>
        <v>0</v>
      </c>
      <c r="BF179" s="202">
        <f t="shared" si="25"/>
        <v>0</v>
      </c>
      <c r="BG179" s="202">
        <f t="shared" si="26"/>
        <v>0</v>
      </c>
      <c r="BH179" s="202">
        <f t="shared" si="27"/>
        <v>0</v>
      </c>
      <c r="BI179" s="202">
        <f t="shared" si="28"/>
        <v>0</v>
      </c>
      <c r="BJ179" s="23" t="s">
        <v>80</v>
      </c>
      <c r="BK179" s="202">
        <f t="shared" si="29"/>
        <v>0</v>
      </c>
      <c r="BL179" s="23" t="s">
        <v>207</v>
      </c>
      <c r="BM179" s="23" t="s">
        <v>421</v>
      </c>
    </row>
    <row r="180" spans="2:65" s="1" customFormat="1" ht="16.5" customHeight="1">
      <c r="B180" s="40"/>
      <c r="C180" s="191" t="s">
        <v>292</v>
      </c>
      <c r="D180" s="191" t="s">
        <v>169</v>
      </c>
      <c r="E180" s="192" t="s">
        <v>641</v>
      </c>
      <c r="F180" s="193" t="s">
        <v>642</v>
      </c>
      <c r="G180" s="194" t="s">
        <v>272</v>
      </c>
      <c r="H180" s="195">
        <v>17</v>
      </c>
      <c r="I180" s="196"/>
      <c r="J180" s="197">
        <f t="shared" si="20"/>
        <v>0</v>
      </c>
      <c r="K180" s="193" t="s">
        <v>21</v>
      </c>
      <c r="L180" s="60"/>
      <c r="M180" s="198" t="s">
        <v>21</v>
      </c>
      <c r="N180" s="199" t="s">
        <v>43</v>
      </c>
      <c r="O180" s="41"/>
      <c r="P180" s="200">
        <f t="shared" si="21"/>
        <v>0</v>
      </c>
      <c r="Q180" s="200">
        <v>0</v>
      </c>
      <c r="R180" s="200">
        <f t="shared" si="22"/>
        <v>0</v>
      </c>
      <c r="S180" s="200">
        <v>0</v>
      </c>
      <c r="T180" s="201">
        <f t="shared" si="23"/>
        <v>0</v>
      </c>
      <c r="AR180" s="23" t="s">
        <v>207</v>
      </c>
      <c r="AT180" s="23" t="s">
        <v>169</v>
      </c>
      <c r="AU180" s="23" t="s">
        <v>82</v>
      </c>
      <c r="AY180" s="23" t="s">
        <v>166</v>
      </c>
      <c r="BE180" s="202">
        <f t="shared" si="24"/>
        <v>0</v>
      </c>
      <c r="BF180" s="202">
        <f t="shared" si="25"/>
        <v>0</v>
      </c>
      <c r="BG180" s="202">
        <f t="shared" si="26"/>
        <v>0</v>
      </c>
      <c r="BH180" s="202">
        <f t="shared" si="27"/>
        <v>0</v>
      </c>
      <c r="BI180" s="202">
        <f t="shared" si="28"/>
        <v>0</v>
      </c>
      <c r="BJ180" s="23" t="s">
        <v>80</v>
      </c>
      <c r="BK180" s="202">
        <f t="shared" si="29"/>
        <v>0</v>
      </c>
      <c r="BL180" s="23" t="s">
        <v>207</v>
      </c>
      <c r="BM180" s="23" t="s">
        <v>434</v>
      </c>
    </row>
    <row r="181" spans="2:65" s="1" customFormat="1" ht="16.5" customHeight="1">
      <c r="B181" s="40"/>
      <c r="C181" s="191" t="s">
        <v>643</v>
      </c>
      <c r="D181" s="191" t="s">
        <v>169</v>
      </c>
      <c r="E181" s="192" t="s">
        <v>644</v>
      </c>
      <c r="F181" s="193" t="s">
        <v>645</v>
      </c>
      <c r="G181" s="194" t="s">
        <v>272</v>
      </c>
      <c r="H181" s="195">
        <v>8</v>
      </c>
      <c r="I181" s="196"/>
      <c r="J181" s="197">
        <f t="shared" si="20"/>
        <v>0</v>
      </c>
      <c r="K181" s="193" t="s">
        <v>21</v>
      </c>
      <c r="L181" s="60"/>
      <c r="M181" s="198" t="s">
        <v>21</v>
      </c>
      <c r="N181" s="199" t="s">
        <v>43</v>
      </c>
      <c r="O181" s="41"/>
      <c r="P181" s="200">
        <f t="shared" si="21"/>
        <v>0</v>
      </c>
      <c r="Q181" s="200">
        <v>0</v>
      </c>
      <c r="R181" s="200">
        <f t="shared" si="22"/>
        <v>0</v>
      </c>
      <c r="S181" s="200">
        <v>0</v>
      </c>
      <c r="T181" s="201">
        <f t="shared" si="23"/>
        <v>0</v>
      </c>
      <c r="AR181" s="23" t="s">
        <v>207</v>
      </c>
      <c r="AT181" s="23" t="s">
        <v>169</v>
      </c>
      <c r="AU181" s="23" t="s">
        <v>82</v>
      </c>
      <c r="AY181" s="23" t="s">
        <v>166</v>
      </c>
      <c r="BE181" s="202">
        <f t="shared" si="24"/>
        <v>0</v>
      </c>
      <c r="BF181" s="202">
        <f t="shared" si="25"/>
        <v>0</v>
      </c>
      <c r="BG181" s="202">
        <f t="shared" si="26"/>
        <v>0</v>
      </c>
      <c r="BH181" s="202">
        <f t="shared" si="27"/>
        <v>0</v>
      </c>
      <c r="BI181" s="202">
        <f t="shared" si="28"/>
        <v>0</v>
      </c>
      <c r="BJ181" s="23" t="s">
        <v>80</v>
      </c>
      <c r="BK181" s="202">
        <f t="shared" si="29"/>
        <v>0</v>
      </c>
      <c r="BL181" s="23" t="s">
        <v>207</v>
      </c>
      <c r="BM181" s="23" t="s">
        <v>646</v>
      </c>
    </row>
    <row r="182" spans="2:65" s="1" customFormat="1" ht="16.5" customHeight="1">
      <c r="B182" s="40"/>
      <c r="C182" s="191" t="s">
        <v>299</v>
      </c>
      <c r="D182" s="191" t="s">
        <v>169</v>
      </c>
      <c r="E182" s="192" t="s">
        <v>647</v>
      </c>
      <c r="F182" s="193" t="s">
        <v>648</v>
      </c>
      <c r="G182" s="194" t="s">
        <v>272</v>
      </c>
      <c r="H182" s="195">
        <v>21</v>
      </c>
      <c r="I182" s="196"/>
      <c r="J182" s="197">
        <f t="shared" si="20"/>
        <v>0</v>
      </c>
      <c r="K182" s="193" t="s">
        <v>21</v>
      </c>
      <c r="L182" s="60"/>
      <c r="M182" s="198" t="s">
        <v>21</v>
      </c>
      <c r="N182" s="199" t="s">
        <v>43</v>
      </c>
      <c r="O182" s="41"/>
      <c r="P182" s="200">
        <f t="shared" si="21"/>
        <v>0</v>
      </c>
      <c r="Q182" s="200">
        <v>0</v>
      </c>
      <c r="R182" s="200">
        <f t="shared" si="22"/>
        <v>0</v>
      </c>
      <c r="S182" s="200">
        <v>0</v>
      </c>
      <c r="T182" s="201">
        <f t="shared" si="23"/>
        <v>0</v>
      </c>
      <c r="AR182" s="23" t="s">
        <v>207</v>
      </c>
      <c r="AT182" s="23" t="s">
        <v>169</v>
      </c>
      <c r="AU182" s="23" t="s">
        <v>82</v>
      </c>
      <c r="AY182" s="23" t="s">
        <v>166</v>
      </c>
      <c r="BE182" s="202">
        <f t="shared" si="24"/>
        <v>0</v>
      </c>
      <c r="BF182" s="202">
        <f t="shared" si="25"/>
        <v>0</v>
      </c>
      <c r="BG182" s="202">
        <f t="shared" si="26"/>
        <v>0</v>
      </c>
      <c r="BH182" s="202">
        <f t="shared" si="27"/>
        <v>0</v>
      </c>
      <c r="BI182" s="202">
        <f t="shared" si="28"/>
        <v>0</v>
      </c>
      <c r="BJ182" s="23" t="s">
        <v>80</v>
      </c>
      <c r="BK182" s="202">
        <f t="shared" si="29"/>
        <v>0</v>
      </c>
      <c r="BL182" s="23" t="s">
        <v>207</v>
      </c>
      <c r="BM182" s="23" t="s">
        <v>649</v>
      </c>
    </row>
    <row r="183" spans="2:65" s="1" customFormat="1" ht="25.5" customHeight="1">
      <c r="B183" s="40"/>
      <c r="C183" s="191" t="s">
        <v>650</v>
      </c>
      <c r="D183" s="191" t="s">
        <v>169</v>
      </c>
      <c r="E183" s="192" t="s">
        <v>651</v>
      </c>
      <c r="F183" s="193" t="s">
        <v>652</v>
      </c>
      <c r="G183" s="194" t="s">
        <v>172</v>
      </c>
      <c r="H183" s="195">
        <v>6</v>
      </c>
      <c r="I183" s="196"/>
      <c r="J183" s="197">
        <f t="shared" si="20"/>
        <v>0</v>
      </c>
      <c r="K183" s="193" t="s">
        <v>21</v>
      </c>
      <c r="L183" s="60"/>
      <c r="M183" s="198" t="s">
        <v>21</v>
      </c>
      <c r="N183" s="199" t="s">
        <v>43</v>
      </c>
      <c r="O183" s="41"/>
      <c r="P183" s="200">
        <f t="shared" si="21"/>
        <v>0</v>
      </c>
      <c r="Q183" s="200">
        <v>0</v>
      </c>
      <c r="R183" s="200">
        <f t="shared" si="22"/>
        <v>0</v>
      </c>
      <c r="S183" s="200">
        <v>0</v>
      </c>
      <c r="T183" s="201">
        <f t="shared" si="23"/>
        <v>0</v>
      </c>
      <c r="AR183" s="23" t="s">
        <v>207</v>
      </c>
      <c r="AT183" s="23" t="s">
        <v>169</v>
      </c>
      <c r="AU183" s="23" t="s">
        <v>82</v>
      </c>
      <c r="AY183" s="23" t="s">
        <v>166</v>
      </c>
      <c r="BE183" s="202">
        <f t="shared" si="24"/>
        <v>0</v>
      </c>
      <c r="BF183" s="202">
        <f t="shared" si="25"/>
        <v>0</v>
      </c>
      <c r="BG183" s="202">
        <f t="shared" si="26"/>
        <v>0</v>
      </c>
      <c r="BH183" s="202">
        <f t="shared" si="27"/>
        <v>0</v>
      </c>
      <c r="BI183" s="202">
        <f t="shared" si="28"/>
        <v>0</v>
      </c>
      <c r="BJ183" s="23" t="s">
        <v>80</v>
      </c>
      <c r="BK183" s="202">
        <f t="shared" si="29"/>
        <v>0</v>
      </c>
      <c r="BL183" s="23" t="s">
        <v>207</v>
      </c>
      <c r="BM183" s="23" t="s">
        <v>653</v>
      </c>
    </row>
    <row r="184" spans="2:65" s="11" customFormat="1">
      <c r="B184" s="203"/>
      <c r="C184" s="204"/>
      <c r="D184" s="205" t="s">
        <v>174</v>
      </c>
      <c r="E184" s="206" t="s">
        <v>21</v>
      </c>
      <c r="F184" s="207" t="s">
        <v>654</v>
      </c>
      <c r="G184" s="204"/>
      <c r="H184" s="208">
        <v>6</v>
      </c>
      <c r="I184" s="209"/>
      <c r="J184" s="204"/>
      <c r="K184" s="204"/>
      <c r="L184" s="210"/>
      <c r="M184" s="211"/>
      <c r="N184" s="212"/>
      <c r="O184" s="212"/>
      <c r="P184" s="212"/>
      <c r="Q184" s="212"/>
      <c r="R184" s="212"/>
      <c r="S184" s="212"/>
      <c r="T184" s="213"/>
      <c r="AT184" s="214" t="s">
        <v>174</v>
      </c>
      <c r="AU184" s="214" t="s">
        <v>82</v>
      </c>
      <c r="AV184" s="11" t="s">
        <v>82</v>
      </c>
      <c r="AW184" s="11" t="s">
        <v>35</v>
      </c>
      <c r="AX184" s="11" t="s">
        <v>72</v>
      </c>
      <c r="AY184" s="214" t="s">
        <v>166</v>
      </c>
    </row>
    <row r="185" spans="2:65" s="12" customFormat="1">
      <c r="B185" s="215"/>
      <c r="C185" s="216"/>
      <c r="D185" s="205" t="s">
        <v>174</v>
      </c>
      <c r="E185" s="217" t="s">
        <v>21</v>
      </c>
      <c r="F185" s="218" t="s">
        <v>176</v>
      </c>
      <c r="G185" s="216"/>
      <c r="H185" s="219">
        <v>6</v>
      </c>
      <c r="I185" s="220"/>
      <c r="J185" s="216"/>
      <c r="K185" s="216"/>
      <c r="L185" s="221"/>
      <c r="M185" s="222"/>
      <c r="N185" s="223"/>
      <c r="O185" s="223"/>
      <c r="P185" s="223"/>
      <c r="Q185" s="223"/>
      <c r="R185" s="223"/>
      <c r="S185" s="223"/>
      <c r="T185" s="224"/>
      <c r="AT185" s="225" t="s">
        <v>174</v>
      </c>
      <c r="AU185" s="225" t="s">
        <v>82</v>
      </c>
      <c r="AV185" s="12" t="s">
        <v>173</v>
      </c>
      <c r="AW185" s="12" t="s">
        <v>35</v>
      </c>
      <c r="AX185" s="12" t="s">
        <v>80</v>
      </c>
      <c r="AY185" s="225" t="s">
        <v>166</v>
      </c>
    </row>
    <row r="186" spans="2:65" s="1" customFormat="1" ht="16.5" customHeight="1">
      <c r="B186" s="40"/>
      <c r="C186" s="191" t="s">
        <v>302</v>
      </c>
      <c r="D186" s="191" t="s">
        <v>169</v>
      </c>
      <c r="E186" s="192" t="s">
        <v>655</v>
      </c>
      <c r="F186" s="193" t="s">
        <v>656</v>
      </c>
      <c r="G186" s="194" t="s">
        <v>272</v>
      </c>
      <c r="H186" s="195">
        <v>21</v>
      </c>
      <c r="I186" s="196"/>
      <c r="J186" s="197">
        <f t="shared" ref="J186:J191" si="30">ROUND(I186*H186,2)</f>
        <v>0</v>
      </c>
      <c r="K186" s="193" t="s">
        <v>21</v>
      </c>
      <c r="L186" s="60"/>
      <c r="M186" s="198" t="s">
        <v>21</v>
      </c>
      <c r="N186" s="199" t="s">
        <v>43</v>
      </c>
      <c r="O186" s="41"/>
      <c r="P186" s="200">
        <f t="shared" ref="P186:P191" si="31">O186*H186</f>
        <v>0</v>
      </c>
      <c r="Q186" s="200">
        <v>0</v>
      </c>
      <c r="R186" s="200">
        <f t="shared" ref="R186:R191" si="32">Q186*H186</f>
        <v>0</v>
      </c>
      <c r="S186" s="200">
        <v>0</v>
      </c>
      <c r="T186" s="201">
        <f t="shared" ref="T186:T191" si="33">S186*H186</f>
        <v>0</v>
      </c>
      <c r="AR186" s="23" t="s">
        <v>207</v>
      </c>
      <c r="AT186" s="23" t="s">
        <v>169</v>
      </c>
      <c r="AU186" s="23" t="s">
        <v>82</v>
      </c>
      <c r="AY186" s="23" t="s">
        <v>166</v>
      </c>
      <c r="BE186" s="202">
        <f t="shared" ref="BE186:BE191" si="34">IF(N186="základní",J186,0)</f>
        <v>0</v>
      </c>
      <c r="BF186" s="202">
        <f t="shared" ref="BF186:BF191" si="35">IF(N186="snížená",J186,0)</f>
        <v>0</v>
      </c>
      <c r="BG186" s="202">
        <f t="shared" ref="BG186:BG191" si="36">IF(N186="zákl. přenesená",J186,0)</f>
        <v>0</v>
      </c>
      <c r="BH186" s="202">
        <f t="shared" ref="BH186:BH191" si="37">IF(N186="sníž. přenesená",J186,0)</f>
        <v>0</v>
      </c>
      <c r="BI186" s="202">
        <f t="shared" ref="BI186:BI191" si="38">IF(N186="nulová",J186,0)</f>
        <v>0</v>
      </c>
      <c r="BJ186" s="23" t="s">
        <v>80</v>
      </c>
      <c r="BK186" s="202">
        <f t="shared" ref="BK186:BK191" si="39">ROUND(I186*H186,2)</f>
        <v>0</v>
      </c>
      <c r="BL186" s="23" t="s">
        <v>207</v>
      </c>
      <c r="BM186" s="23" t="s">
        <v>657</v>
      </c>
    </row>
    <row r="187" spans="2:65" s="1" customFormat="1" ht="16.5" customHeight="1">
      <c r="B187" s="40"/>
      <c r="C187" s="191" t="s">
        <v>658</v>
      </c>
      <c r="D187" s="191" t="s">
        <v>169</v>
      </c>
      <c r="E187" s="192" t="s">
        <v>659</v>
      </c>
      <c r="F187" s="193" t="s">
        <v>660</v>
      </c>
      <c r="G187" s="194" t="s">
        <v>172</v>
      </c>
      <c r="H187" s="195">
        <v>1</v>
      </c>
      <c r="I187" s="196"/>
      <c r="J187" s="197">
        <f t="shared" si="30"/>
        <v>0</v>
      </c>
      <c r="K187" s="193" t="s">
        <v>21</v>
      </c>
      <c r="L187" s="60"/>
      <c r="M187" s="198" t="s">
        <v>21</v>
      </c>
      <c r="N187" s="199" t="s">
        <v>43</v>
      </c>
      <c r="O187" s="41"/>
      <c r="P187" s="200">
        <f t="shared" si="31"/>
        <v>0</v>
      </c>
      <c r="Q187" s="200">
        <v>0</v>
      </c>
      <c r="R187" s="200">
        <f t="shared" si="32"/>
        <v>0</v>
      </c>
      <c r="S187" s="200">
        <v>0</v>
      </c>
      <c r="T187" s="201">
        <f t="shared" si="33"/>
        <v>0</v>
      </c>
      <c r="AR187" s="23" t="s">
        <v>207</v>
      </c>
      <c r="AT187" s="23" t="s">
        <v>169</v>
      </c>
      <c r="AU187" s="23" t="s">
        <v>82</v>
      </c>
      <c r="AY187" s="23" t="s">
        <v>166</v>
      </c>
      <c r="BE187" s="202">
        <f t="shared" si="34"/>
        <v>0</v>
      </c>
      <c r="BF187" s="202">
        <f t="shared" si="35"/>
        <v>0</v>
      </c>
      <c r="BG187" s="202">
        <f t="shared" si="36"/>
        <v>0</v>
      </c>
      <c r="BH187" s="202">
        <f t="shared" si="37"/>
        <v>0</v>
      </c>
      <c r="BI187" s="202">
        <f t="shared" si="38"/>
        <v>0</v>
      </c>
      <c r="BJ187" s="23" t="s">
        <v>80</v>
      </c>
      <c r="BK187" s="202">
        <f t="shared" si="39"/>
        <v>0</v>
      </c>
      <c r="BL187" s="23" t="s">
        <v>207</v>
      </c>
      <c r="BM187" s="23" t="s">
        <v>661</v>
      </c>
    </row>
    <row r="188" spans="2:65" s="1" customFormat="1" ht="16.5" customHeight="1">
      <c r="B188" s="40"/>
      <c r="C188" s="191" t="s">
        <v>307</v>
      </c>
      <c r="D188" s="191" t="s">
        <v>169</v>
      </c>
      <c r="E188" s="192" t="s">
        <v>662</v>
      </c>
      <c r="F188" s="193" t="s">
        <v>663</v>
      </c>
      <c r="G188" s="194" t="s">
        <v>272</v>
      </c>
      <c r="H188" s="195">
        <v>26</v>
      </c>
      <c r="I188" s="196"/>
      <c r="J188" s="197">
        <f t="shared" si="30"/>
        <v>0</v>
      </c>
      <c r="K188" s="193" t="s">
        <v>21</v>
      </c>
      <c r="L188" s="60"/>
      <c r="M188" s="198" t="s">
        <v>21</v>
      </c>
      <c r="N188" s="199" t="s">
        <v>43</v>
      </c>
      <c r="O188" s="41"/>
      <c r="P188" s="200">
        <f t="shared" si="31"/>
        <v>0</v>
      </c>
      <c r="Q188" s="200">
        <v>0</v>
      </c>
      <c r="R188" s="200">
        <f t="shared" si="32"/>
        <v>0</v>
      </c>
      <c r="S188" s="200">
        <v>0</v>
      </c>
      <c r="T188" s="201">
        <f t="shared" si="33"/>
        <v>0</v>
      </c>
      <c r="AR188" s="23" t="s">
        <v>207</v>
      </c>
      <c r="AT188" s="23" t="s">
        <v>169</v>
      </c>
      <c r="AU188" s="23" t="s">
        <v>82</v>
      </c>
      <c r="AY188" s="23" t="s">
        <v>166</v>
      </c>
      <c r="BE188" s="202">
        <f t="shared" si="34"/>
        <v>0</v>
      </c>
      <c r="BF188" s="202">
        <f t="shared" si="35"/>
        <v>0</v>
      </c>
      <c r="BG188" s="202">
        <f t="shared" si="36"/>
        <v>0</v>
      </c>
      <c r="BH188" s="202">
        <f t="shared" si="37"/>
        <v>0</v>
      </c>
      <c r="BI188" s="202">
        <f t="shared" si="38"/>
        <v>0</v>
      </c>
      <c r="BJ188" s="23" t="s">
        <v>80</v>
      </c>
      <c r="BK188" s="202">
        <f t="shared" si="39"/>
        <v>0</v>
      </c>
      <c r="BL188" s="23" t="s">
        <v>207</v>
      </c>
      <c r="BM188" s="23" t="s">
        <v>664</v>
      </c>
    </row>
    <row r="189" spans="2:65" s="1" customFormat="1" ht="16.5" customHeight="1">
      <c r="B189" s="40"/>
      <c r="C189" s="191" t="s">
        <v>665</v>
      </c>
      <c r="D189" s="191" t="s">
        <v>169</v>
      </c>
      <c r="E189" s="192" t="s">
        <v>666</v>
      </c>
      <c r="F189" s="193" t="s">
        <v>667</v>
      </c>
      <c r="G189" s="194" t="s">
        <v>272</v>
      </c>
      <c r="H189" s="195">
        <v>21</v>
      </c>
      <c r="I189" s="196"/>
      <c r="J189" s="197">
        <f t="shared" si="30"/>
        <v>0</v>
      </c>
      <c r="K189" s="193" t="s">
        <v>21</v>
      </c>
      <c r="L189" s="60"/>
      <c r="M189" s="198" t="s">
        <v>21</v>
      </c>
      <c r="N189" s="199" t="s">
        <v>43</v>
      </c>
      <c r="O189" s="41"/>
      <c r="P189" s="200">
        <f t="shared" si="31"/>
        <v>0</v>
      </c>
      <c r="Q189" s="200">
        <v>0</v>
      </c>
      <c r="R189" s="200">
        <f t="shared" si="32"/>
        <v>0</v>
      </c>
      <c r="S189" s="200">
        <v>0</v>
      </c>
      <c r="T189" s="201">
        <f t="shared" si="33"/>
        <v>0</v>
      </c>
      <c r="AR189" s="23" t="s">
        <v>207</v>
      </c>
      <c r="AT189" s="23" t="s">
        <v>169</v>
      </c>
      <c r="AU189" s="23" t="s">
        <v>82</v>
      </c>
      <c r="AY189" s="23" t="s">
        <v>166</v>
      </c>
      <c r="BE189" s="202">
        <f t="shared" si="34"/>
        <v>0</v>
      </c>
      <c r="BF189" s="202">
        <f t="shared" si="35"/>
        <v>0</v>
      </c>
      <c r="BG189" s="202">
        <f t="shared" si="36"/>
        <v>0</v>
      </c>
      <c r="BH189" s="202">
        <f t="shared" si="37"/>
        <v>0</v>
      </c>
      <c r="BI189" s="202">
        <f t="shared" si="38"/>
        <v>0</v>
      </c>
      <c r="BJ189" s="23" t="s">
        <v>80</v>
      </c>
      <c r="BK189" s="202">
        <f t="shared" si="39"/>
        <v>0</v>
      </c>
      <c r="BL189" s="23" t="s">
        <v>207</v>
      </c>
      <c r="BM189" s="23" t="s">
        <v>668</v>
      </c>
    </row>
    <row r="190" spans="2:65" s="1" customFormat="1" ht="16.5" customHeight="1">
      <c r="B190" s="40"/>
      <c r="C190" s="191" t="s">
        <v>310</v>
      </c>
      <c r="D190" s="191" t="s">
        <v>169</v>
      </c>
      <c r="E190" s="192" t="s">
        <v>669</v>
      </c>
      <c r="F190" s="193" t="s">
        <v>670</v>
      </c>
      <c r="G190" s="194" t="s">
        <v>272</v>
      </c>
      <c r="H190" s="195">
        <v>21</v>
      </c>
      <c r="I190" s="196"/>
      <c r="J190" s="197">
        <f t="shared" si="30"/>
        <v>0</v>
      </c>
      <c r="K190" s="193" t="s">
        <v>21</v>
      </c>
      <c r="L190" s="60"/>
      <c r="M190" s="198" t="s">
        <v>21</v>
      </c>
      <c r="N190" s="199" t="s">
        <v>43</v>
      </c>
      <c r="O190" s="41"/>
      <c r="P190" s="200">
        <f t="shared" si="31"/>
        <v>0</v>
      </c>
      <c r="Q190" s="200">
        <v>0</v>
      </c>
      <c r="R190" s="200">
        <f t="shared" si="32"/>
        <v>0</v>
      </c>
      <c r="S190" s="200">
        <v>0</v>
      </c>
      <c r="T190" s="201">
        <f t="shared" si="33"/>
        <v>0</v>
      </c>
      <c r="AR190" s="23" t="s">
        <v>207</v>
      </c>
      <c r="AT190" s="23" t="s">
        <v>169</v>
      </c>
      <c r="AU190" s="23" t="s">
        <v>82</v>
      </c>
      <c r="AY190" s="23" t="s">
        <v>166</v>
      </c>
      <c r="BE190" s="202">
        <f t="shared" si="34"/>
        <v>0</v>
      </c>
      <c r="BF190" s="202">
        <f t="shared" si="35"/>
        <v>0</v>
      </c>
      <c r="BG190" s="202">
        <f t="shared" si="36"/>
        <v>0</v>
      </c>
      <c r="BH190" s="202">
        <f t="shared" si="37"/>
        <v>0</v>
      </c>
      <c r="BI190" s="202">
        <f t="shared" si="38"/>
        <v>0</v>
      </c>
      <c r="BJ190" s="23" t="s">
        <v>80</v>
      </c>
      <c r="BK190" s="202">
        <f t="shared" si="39"/>
        <v>0</v>
      </c>
      <c r="BL190" s="23" t="s">
        <v>207</v>
      </c>
      <c r="BM190" s="23" t="s">
        <v>671</v>
      </c>
    </row>
    <row r="191" spans="2:65" s="1" customFormat="1" ht="16.5" customHeight="1">
      <c r="B191" s="40"/>
      <c r="C191" s="191" t="s">
        <v>672</v>
      </c>
      <c r="D191" s="191" t="s">
        <v>169</v>
      </c>
      <c r="E191" s="192" t="s">
        <v>673</v>
      </c>
      <c r="F191" s="193" t="s">
        <v>674</v>
      </c>
      <c r="G191" s="194" t="s">
        <v>361</v>
      </c>
      <c r="H191" s="248"/>
      <c r="I191" s="196"/>
      <c r="J191" s="197">
        <f t="shared" si="30"/>
        <v>0</v>
      </c>
      <c r="K191" s="193" t="s">
        <v>21</v>
      </c>
      <c r="L191" s="60"/>
      <c r="M191" s="198" t="s">
        <v>21</v>
      </c>
      <c r="N191" s="199" t="s">
        <v>43</v>
      </c>
      <c r="O191" s="41"/>
      <c r="P191" s="200">
        <f t="shared" si="31"/>
        <v>0</v>
      </c>
      <c r="Q191" s="200">
        <v>0</v>
      </c>
      <c r="R191" s="200">
        <f t="shared" si="32"/>
        <v>0</v>
      </c>
      <c r="S191" s="200">
        <v>0</v>
      </c>
      <c r="T191" s="201">
        <f t="shared" si="33"/>
        <v>0</v>
      </c>
      <c r="AR191" s="23" t="s">
        <v>207</v>
      </c>
      <c r="AT191" s="23" t="s">
        <v>169</v>
      </c>
      <c r="AU191" s="23" t="s">
        <v>82</v>
      </c>
      <c r="AY191" s="23" t="s">
        <v>166</v>
      </c>
      <c r="BE191" s="202">
        <f t="shared" si="34"/>
        <v>0</v>
      </c>
      <c r="BF191" s="202">
        <f t="shared" si="35"/>
        <v>0</v>
      </c>
      <c r="BG191" s="202">
        <f t="shared" si="36"/>
        <v>0</v>
      </c>
      <c r="BH191" s="202">
        <f t="shared" si="37"/>
        <v>0</v>
      </c>
      <c r="BI191" s="202">
        <f t="shared" si="38"/>
        <v>0</v>
      </c>
      <c r="BJ191" s="23" t="s">
        <v>80</v>
      </c>
      <c r="BK191" s="202">
        <f t="shared" si="39"/>
        <v>0</v>
      </c>
      <c r="BL191" s="23" t="s">
        <v>207</v>
      </c>
      <c r="BM191" s="23" t="s">
        <v>675</v>
      </c>
    </row>
    <row r="192" spans="2:65" s="10" customFormat="1" ht="29.85" customHeight="1">
      <c r="B192" s="175"/>
      <c r="C192" s="176"/>
      <c r="D192" s="177" t="s">
        <v>71</v>
      </c>
      <c r="E192" s="189" t="s">
        <v>676</v>
      </c>
      <c r="F192" s="189" t="s">
        <v>677</v>
      </c>
      <c r="G192" s="176"/>
      <c r="H192" s="176"/>
      <c r="I192" s="179"/>
      <c r="J192" s="190">
        <f>BK192</f>
        <v>0</v>
      </c>
      <c r="K192" s="176"/>
      <c r="L192" s="181"/>
      <c r="M192" s="182"/>
      <c r="N192" s="183"/>
      <c r="O192" s="183"/>
      <c r="P192" s="184">
        <f>SUM(P193:P232)</f>
        <v>0</v>
      </c>
      <c r="Q192" s="183"/>
      <c r="R192" s="184">
        <f>SUM(R193:R232)</f>
        <v>0</v>
      </c>
      <c r="S192" s="183"/>
      <c r="T192" s="185">
        <f>SUM(T193:T232)</f>
        <v>0</v>
      </c>
      <c r="AR192" s="186" t="s">
        <v>82</v>
      </c>
      <c r="AT192" s="187" t="s">
        <v>71</v>
      </c>
      <c r="AU192" s="187" t="s">
        <v>80</v>
      </c>
      <c r="AY192" s="186" t="s">
        <v>166</v>
      </c>
      <c r="BK192" s="188">
        <f>SUM(BK193:BK232)</f>
        <v>0</v>
      </c>
    </row>
    <row r="193" spans="2:65" s="1" customFormat="1" ht="16.5" customHeight="1">
      <c r="B193" s="40"/>
      <c r="C193" s="191" t="s">
        <v>314</v>
      </c>
      <c r="D193" s="191" t="s">
        <v>169</v>
      </c>
      <c r="E193" s="192" t="s">
        <v>678</v>
      </c>
      <c r="F193" s="193" t="s">
        <v>679</v>
      </c>
      <c r="G193" s="194" t="s">
        <v>172</v>
      </c>
      <c r="H193" s="195">
        <v>30</v>
      </c>
      <c r="I193" s="196"/>
      <c r="J193" s="197">
        <f>ROUND(I193*H193,2)</f>
        <v>0</v>
      </c>
      <c r="K193" s="193" t="s">
        <v>21</v>
      </c>
      <c r="L193" s="60"/>
      <c r="M193" s="198" t="s">
        <v>21</v>
      </c>
      <c r="N193" s="199" t="s">
        <v>43</v>
      </c>
      <c r="O193" s="41"/>
      <c r="P193" s="200">
        <f>O193*H193</f>
        <v>0</v>
      </c>
      <c r="Q193" s="200">
        <v>0</v>
      </c>
      <c r="R193" s="200">
        <f>Q193*H193</f>
        <v>0</v>
      </c>
      <c r="S193" s="200">
        <v>0</v>
      </c>
      <c r="T193" s="201">
        <f>S193*H193</f>
        <v>0</v>
      </c>
      <c r="AR193" s="23" t="s">
        <v>207</v>
      </c>
      <c r="AT193" s="23" t="s">
        <v>169</v>
      </c>
      <c r="AU193" s="23" t="s">
        <v>82</v>
      </c>
      <c r="AY193" s="23" t="s">
        <v>166</v>
      </c>
      <c r="BE193" s="202">
        <f>IF(N193="základní",J193,0)</f>
        <v>0</v>
      </c>
      <c r="BF193" s="202">
        <f>IF(N193="snížená",J193,0)</f>
        <v>0</v>
      </c>
      <c r="BG193" s="202">
        <f>IF(N193="zákl. přenesená",J193,0)</f>
        <v>0</v>
      </c>
      <c r="BH193" s="202">
        <f>IF(N193="sníž. přenesená",J193,0)</f>
        <v>0</v>
      </c>
      <c r="BI193" s="202">
        <f>IF(N193="nulová",J193,0)</f>
        <v>0</v>
      </c>
      <c r="BJ193" s="23" t="s">
        <v>80</v>
      </c>
      <c r="BK193" s="202">
        <f>ROUND(I193*H193,2)</f>
        <v>0</v>
      </c>
      <c r="BL193" s="23" t="s">
        <v>207</v>
      </c>
      <c r="BM193" s="23" t="s">
        <v>680</v>
      </c>
    </row>
    <row r="194" spans="2:65" s="1" customFormat="1" ht="16.5" customHeight="1">
      <c r="B194" s="40"/>
      <c r="C194" s="191" t="s">
        <v>681</v>
      </c>
      <c r="D194" s="191" t="s">
        <v>169</v>
      </c>
      <c r="E194" s="192" t="s">
        <v>682</v>
      </c>
      <c r="F194" s="193" t="s">
        <v>683</v>
      </c>
      <c r="G194" s="194" t="s">
        <v>288</v>
      </c>
      <c r="H194" s="195">
        <v>6</v>
      </c>
      <c r="I194" s="196"/>
      <c r="J194" s="197">
        <f>ROUND(I194*H194,2)</f>
        <v>0</v>
      </c>
      <c r="K194" s="193" t="s">
        <v>21</v>
      </c>
      <c r="L194" s="60"/>
      <c r="M194" s="198" t="s">
        <v>21</v>
      </c>
      <c r="N194" s="199" t="s">
        <v>43</v>
      </c>
      <c r="O194" s="41"/>
      <c r="P194" s="200">
        <f>O194*H194</f>
        <v>0</v>
      </c>
      <c r="Q194" s="200">
        <v>0</v>
      </c>
      <c r="R194" s="200">
        <f>Q194*H194</f>
        <v>0</v>
      </c>
      <c r="S194" s="200">
        <v>0</v>
      </c>
      <c r="T194" s="201">
        <f>S194*H194</f>
        <v>0</v>
      </c>
      <c r="AR194" s="23" t="s">
        <v>207</v>
      </c>
      <c r="AT194" s="23" t="s">
        <v>169</v>
      </c>
      <c r="AU194" s="23" t="s">
        <v>82</v>
      </c>
      <c r="AY194" s="23" t="s">
        <v>166</v>
      </c>
      <c r="BE194" s="202">
        <f>IF(N194="základní",J194,0)</f>
        <v>0</v>
      </c>
      <c r="BF194" s="202">
        <f>IF(N194="snížená",J194,0)</f>
        <v>0</v>
      </c>
      <c r="BG194" s="202">
        <f>IF(N194="zákl. přenesená",J194,0)</f>
        <v>0</v>
      </c>
      <c r="BH194" s="202">
        <f>IF(N194="sníž. přenesená",J194,0)</f>
        <v>0</v>
      </c>
      <c r="BI194" s="202">
        <f>IF(N194="nulová",J194,0)</f>
        <v>0</v>
      </c>
      <c r="BJ194" s="23" t="s">
        <v>80</v>
      </c>
      <c r="BK194" s="202">
        <f>ROUND(I194*H194,2)</f>
        <v>0</v>
      </c>
      <c r="BL194" s="23" t="s">
        <v>207</v>
      </c>
      <c r="BM194" s="23" t="s">
        <v>684</v>
      </c>
    </row>
    <row r="195" spans="2:65" s="1" customFormat="1" ht="16.5" customHeight="1">
      <c r="B195" s="40"/>
      <c r="C195" s="191" t="s">
        <v>319</v>
      </c>
      <c r="D195" s="191" t="s">
        <v>169</v>
      </c>
      <c r="E195" s="192" t="s">
        <v>685</v>
      </c>
      <c r="F195" s="193" t="s">
        <v>686</v>
      </c>
      <c r="G195" s="194" t="s">
        <v>172</v>
      </c>
      <c r="H195" s="195">
        <v>30</v>
      </c>
      <c r="I195" s="196"/>
      <c r="J195" s="197">
        <f>ROUND(I195*H195,2)</f>
        <v>0</v>
      </c>
      <c r="K195" s="193" t="s">
        <v>21</v>
      </c>
      <c r="L195" s="60"/>
      <c r="M195" s="198" t="s">
        <v>21</v>
      </c>
      <c r="N195" s="199" t="s">
        <v>43</v>
      </c>
      <c r="O195" s="41"/>
      <c r="P195" s="200">
        <f>O195*H195</f>
        <v>0</v>
      </c>
      <c r="Q195" s="200">
        <v>0</v>
      </c>
      <c r="R195" s="200">
        <f>Q195*H195</f>
        <v>0</v>
      </c>
      <c r="S195" s="200">
        <v>0</v>
      </c>
      <c r="T195" s="201">
        <f>S195*H195</f>
        <v>0</v>
      </c>
      <c r="AR195" s="23" t="s">
        <v>207</v>
      </c>
      <c r="AT195" s="23" t="s">
        <v>169</v>
      </c>
      <c r="AU195" s="23" t="s">
        <v>82</v>
      </c>
      <c r="AY195" s="23" t="s">
        <v>166</v>
      </c>
      <c r="BE195" s="202">
        <f>IF(N195="základní",J195,0)</f>
        <v>0</v>
      </c>
      <c r="BF195" s="202">
        <f>IF(N195="snížená",J195,0)</f>
        <v>0</v>
      </c>
      <c r="BG195" s="202">
        <f>IF(N195="zákl. přenesená",J195,0)</f>
        <v>0</v>
      </c>
      <c r="BH195" s="202">
        <f>IF(N195="sníž. přenesená",J195,0)</f>
        <v>0</v>
      </c>
      <c r="BI195" s="202">
        <f>IF(N195="nulová",J195,0)</f>
        <v>0</v>
      </c>
      <c r="BJ195" s="23" t="s">
        <v>80</v>
      </c>
      <c r="BK195" s="202">
        <f>ROUND(I195*H195,2)</f>
        <v>0</v>
      </c>
      <c r="BL195" s="23" t="s">
        <v>207</v>
      </c>
      <c r="BM195" s="23" t="s">
        <v>687</v>
      </c>
    </row>
    <row r="196" spans="2:65" s="1" customFormat="1" ht="16.5" customHeight="1">
      <c r="B196" s="40"/>
      <c r="C196" s="191" t="s">
        <v>688</v>
      </c>
      <c r="D196" s="191" t="s">
        <v>169</v>
      </c>
      <c r="E196" s="192" t="s">
        <v>689</v>
      </c>
      <c r="F196" s="193" t="s">
        <v>690</v>
      </c>
      <c r="G196" s="194" t="s">
        <v>172</v>
      </c>
      <c r="H196" s="195">
        <v>1</v>
      </c>
      <c r="I196" s="196"/>
      <c r="J196" s="197">
        <f>ROUND(I196*H196,2)</f>
        <v>0</v>
      </c>
      <c r="K196" s="193" t="s">
        <v>21</v>
      </c>
      <c r="L196" s="60"/>
      <c r="M196" s="198" t="s">
        <v>21</v>
      </c>
      <c r="N196" s="199" t="s">
        <v>43</v>
      </c>
      <c r="O196" s="41"/>
      <c r="P196" s="200">
        <f>O196*H196</f>
        <v>0</v>
      </c>
      <c r="Q196" s="200">
        <v>0</v>
      </c>
      <c r="R196" s="200">
        <f>Q196*H196</f>
        <v>0</v>
      </c>
      <c r="S196" s="200">
        <v>0</v>
      </c>
      <c r="T196" s="201">
        <f>S196*H196</f>
        <v>0</v>
      </c>
      <c r="AR196" s="23" t="s">
        <v>207</v>
      </c>
      <c r="AT196" s="23" t="s">
        <v>169</v>
      </c>
      <c r="AU196" s="23" t="s">
        <v>82</v>
      </c>
      <c r="AY196" s="23" t="s">
        <v>166</v>
      </c>
      <c r="BE196" s="202">
        <f>IF(N196="základní",J196,0)</f>
        <v>0</v>
      </c>
      <c r="BF196" s="202">
        <f>IF(N196="snížená",J196,0)</f>
        <v>0</v>
      </c>
      <c r="BG196" s="202">
        <f>IF(N196="zákl. přenesená",J196,0)</f>
        <v>0</v>
      </c>
      <c r="BH196" s="202">
        <f>IF(N196="sníž. přenesená",J196,0)</f>
        <v>0</v>
      </c>
      <c r="BI196" s="202">
        <f>IF(N196="nulová",J196,0)</f>
        <v>0</v>
      </c>
      <c r="BJ196" s="23" t="s">
        <v>80</v>
      </c>
      <c r="BK196" s="202">
        <f>ROUND(I196*H196,2)</f>
        <v>0</v>
      </c>
      <c r="BL196" s="23" t="s">
        <v>207</v>
      </c>
      <c r="BM196" s="23" t="s">
        <v>691</v>
      </c>
    </row>
    <row r="197" spans="2:65" s="1" customFormat="1" ht="81">
      <c r="B197" s="40"/>
      <c r="C197" s="62"/>
      <c r="D197" s="205" t="s">
        <v>213</v>
      </c>
      <c r="E197" s="62"/>
      <c r="F197" s="236" t="s">
        <v>692</v>
      </c>
      <c r="G197" s="62"/>
      <c r="H197" s="62"/>
      <c r="I197" s="162"/>
      <c r="J197" s="62"/>
      <c r="K197" s="62"/>
      <c r="L197" s="60"/>
      <c r="M197" s="237"/>
      <c r="N197" s="41"/>
      <c r="O197" s="41"/>
      <c r="P197" s="41"/>
      <c r="Q197" s="41"/>
      <c r="R197" s="41"/>
      <c r="S197" s="41"/>
      <c r="T197" s="77"/>
      <c r="AT197" s="23" t="s">
        <v>213</v>
      </c>
      <c r="AU197" s="23" t="s">
        <v>82</v>
      </c>
    </row>
    <row r="198" spans="2:65" s="1" customFormat="1" ht="16.5" customHeight="1">
      <c r="B198" s="40"/>
      <c r="C198" s="191" t="s">
        <v>323</v>
      </c>
      <c r="D198" s="191" t="s">
        <v>169</v>
      </c>
      <c r="E198" s="192" t="s">
        <v>693</v>
      </c>
      <c r="F198" s="193" t="s">
        <v>694</v>
      </c>
      <c r="G198" s="194" t="s">
        <v>172</v>
      </c>
      <c r="H198" s="195">
        <v>4</v>
      </c>
      <c r="I198" s="196"/>
      <c r="J198" s="197">
        <f>ROUND(I198*H198,2)</f>
        <v>0</v>
      </c>
      <c r="K198" s="193" t="s">
        <v>21</v>
      </c>
      <c r="L198" s="60"/>
      <c r="M198" s="198" t="s">
        <v>21</v>
      </c>
      <c r="N198" s="199" t="s">
        <v>43</v>
      </c>
      <c r="O198" s="41"/>
      <c r="P198" s="200">
        <f>O198*H198</f>
        <v>0</v>
      </c>
      <c r="Q198" s="200">
        <v>0</v>
      </c>
      <c r="R198" s="200">
        <f>Q198*H198</f>
        <v>0</v>
      </c>
      <c r="S198" s="200">
        <v>0</v>
      </c>
      <c r="T198" s="201">
        <f>S198*H198</f>
        <v>0</v>
      </c>
      <c r="AR198" s="23" t="s">
        <v>207</v>
      </c>
      <c r="AT198" s="23" t="s">
        <v>169</v>
      </c>
      <c r="AU198" s="23" t="s">
        <v>82</v>
      </c>
      <c r="AY198" s="23" t="s">
        <v>166</v>
      </c>
      <c r="BE198" s="202">
        <f>IF(N198="základní",J198,0)</f>
        <v>0</v>
      </c>
      <c r="BF198" s="202">
        <f>IF(N198="snížená",J198,0)</f>
        <v>0</v>
      </c>
      <c r="BG198" s="202">
        <f>IF(N198="zákl. přenesená",J198,0)</f>
        <v>0</v>
      </c>
      <c r="BH198" s="202">
        <f>IF(N198="sníž. přenesená",J198,0)</f>
        <v>0</v>
      </c>
      <c r="BI198" s="202">
        <f>IF(N198="nulová",J198,0)</f>
        <v>0</v>
      </c>
      <c r="BJ198" s="23" t="s">
        <v>80</v>
      </c>
      <c r="BK198" s="202">
        <f>ROUND(I198*H198,2)</f>
        <v>0</v>
      </c>
      <c r="BL198" s="23" t="s">
        <v>207</v>
      </c>
      <c r="BM198" s="23" t="s">
        <v>695</v>
      </c>
    </row>
    <row r="199" spans="2:65" s="1" customFormat="1" ht="81">
      <c r="B199" s="40"/>
      <c r="C199" s="62"/>
      <c r="D199" s="205" t="s">
        <v>213</v>
      </c>
      <c r="E199" s="62"/>
      <c r="F199" s="236" t="s">
        <v>692</v>
      </c>
      <c r="G199" s="62"/>
      <c r="H199" s="62"/>
      <c r="I199" s="162"/>
      <c r="J199" s="62"/>
      <c r="K199" s="62"/>
      <c r="L199" s="60"/>
      <c r="M199" s="237"/>
      <c r="N199" s="41"/>
      <c r="O199" s="41"/>
      <c r="P199" s="41"/>
      <c r="Q199" s="41"/>
      <c r="R199" s="41"/>
      <c r="S199" s="41"/>
      <c r="T199" s="77"/>
      <c r="AT199" s="23" t="s">
        <v>213</v>
      </c>
      <c r="AU199" s="23" t="s">
        <v>82</v>
      </c>
    </row>
    <row r="200" spans="2:65" s="1" customFormat="1" ht="16.5" customHeight="1">
      <c r="B200" s="40"/>
      <c r="C200" s="191" t="s">
        <v>696</v>
      </c>
      <c r="D200" s="191" t="s">
        <v>169</v>
      </c>
      <c r="E200" s="192" t="s">
        <v>697</v>
      </c>
      <c r="F200" s="193" t="s">
        <v>698</v>
      </c>
      <c r="G200" s="194" t="s">
        <v>172</v>
      </c>
      <c r="H200" s="195">
        <v>1</v>
      </c>
      <c r="I200" s="196"/>
      <c r="J200" s="197">
        <f>ROUND(I200*H200,2)</f>
        <v>0</v>
      </c>
      <c r="K200" s="193" t="s">
        <v>21</v>
      </c>
      <c r="L200" s="60"/>
      <c r="M200" s="198" t="s">
        <v>21</v>
      </c>
      <c r="N200" s="199" t="s">
        <v>43</v>
      </c>
      <c r="O200" s="41"/>
      <c r="P200" s="200">
        <f>O200*H200</f>
        <v>0</v>
      </c>
      <c r="Q200" s="200">
        <v>0</v>
      </c>
      <c r="R200" s="200">
        <f>Q200*H200</f>
        <v>0</v>
      </c>
      <c r="S200" s="200">
        <v>0</v>
      </c>
      <c r="T200" s="201">
        <f>S200*H200</f>
        <v>0</v>
      </c>
      <c r="AR200" s="23" t="s">
        <v>207</v>
      </c>
      <c r="AT200" s="23" t="s">
        <v>169</v>
      </c>
      <c r="AU200" s="23" t="s">
        <v>82</v>
      </c>
      <c r="AY200" s="23" t="s">
        <v>166</v>
      </c>
      <c r="BE200" s="202">
        <f>IF(N200="základní",J200,0)</f>
        <v>0</v>
      </c>
      <c r="BF200" s="202">
        <f>IF(N200="snížená",J200,0)</f>
        <v>0</v>
      </c>
      <c r="BG200" s="202">
        <f>IF(N200="zákl. přenesená",J200,0)</f>
        <v>0</v>
      </c>
      <c r="BH200" s="202">
        <f>IF(N200="sníž. přenesená",J200,0)</f>
        <v>0</v>
      </c>
      <c r="BI200" s="202">
        <f>IF(N200="nulová",J200,0)</f>
        <v>0</v>
      </c>
      <c r="BJ200" s="23" t="s">
        <v>80</v>
      </c>
      <c r="BK200" s="202">
        <f>ROUND(I200*H200,2)</f>
        <v>0</v>
      </c>
      <c r="BL200" s="23" t="s">
        <v>207</v>
      </c>
      <c r="BM200" s="23" t="s">
        <v>699</v>
      </c>
    </row>
    <row r="201" spans="2:65" s="1" customFormat="1" ht="27">
      <c r="B201" s="40"/>
      <c r="C201" s="62"/>
      <c r="D201" s="205" t="s">
        <v>213</v>
      </c>
      <c r="E201" s="62"/>
      <c r="F201" s="236" t="s">
        <v>700</v>
      </c>
      <c r="G201" s="62"/>
      <c r="H201" s="62"/>
      <c r="I201" s="162"/>
      <c r="J201" s="62"/>
      <c r="K201" s="62"/>
      <c r="L201" s="60"/>
      <c r="M201" s="237"/>
      <c r="N201" s="41"/>
      <c r="O201" s="41"/>
      <c r="P201" s="41"/>
      <c r="Q201" s="41"/>
      <c r="R201" s="41"/>
      <c r="S201" s="41"/>
      <c r="T201" s="77"/>
      <c r="AT201" s="23" t="s">
        <v>213</v>
      </c>
      <c r="AU201" s="23" t="s">
        <v>82</v>
      </c>
    </row>
    <row r="202" spans="2:65" s="1" customFormat="1" ht="16.5" customHeight="1">
      <c r="B202" s="40"/>
      <c r="C202" s="191" t="s">
        <v>326</v>
      </c>
      <c r="D202" s="191" t="s">
        <v>169</v>
      </c>
      <c r="E202" s="192" t="s">
        <v>701</v>
      </c>
      <c r="F202" s="193" t="s">
        <v>702</v>
      </c>
      <c r="G202" s="194" t="s">
        <v>172</v>
      </c>
      <c r="H202" s="195">
        <v>3</v>
      </c>
      <c r="I202" s="196"/>
      <c r="J202" s="197">
        <f>ROUND(I202*H202,2)</f>
        <v>0</v>
      </c>
      <c r="K202" s="193" t="s">
        <v>21</v>
      </c>
      <c r="L202" s="60"/>
      <c r="M202" s="198" t="s">
        <v>21</v>
      </c>
      <c r="N202" s="199" t="s">
        <v>43</v>
      </c>
      <c r="O202" s="41"/>
      <c r="P202" s="200">
        <f>O202*H202</f>
        <v>0</v>
      </c>
      <c r="Q202" s="200">
        <v>0</v>
      </c>
      <c r="R202" s="200">
        <f>Q202*H202</f>
        <v>0</v>
      </c>
      <c r="S202" s="200">
        <v>0</v>
      </c>
      <c r="T202" s="201">
        <f>S202*H202</f>
        <v>0</v>
      </c>
      <c r="AR202" s="23" t="s">
        <v>207</v>
      </c>
      <c r="AT202" s="23" t="s">
        <v>169</v>
      </c>
      <c r="AU202" s="23" t="s">
        <v>82</v>
      </c>
      <c r="AY202" s="23" t="s">
        <v>166</v>
      </c>
      <c r="BE202" s="202">
        <f>IF(N202="základní",J202,0)</f>
        <v>0</v>
      </c>
      <c r="BF202" s="202">
        <f>IF(N202="snížená",J202,0)</f>
        <v>0</v>
      </c>
      <c r="BG202" s="202">
        <f>IF(N202="zákl. přenesená",J202,0)</f>
        <v>0</v>
      </c>
      <c r="BH202" s="202">
        <f>IF(N202="sníž. přenesená",J202,0)</f>
        <v>0</v>
      </c>
      <c r="BI202" s="202">
        <f>IF(N202="nulová",J202,0)</f>
        <v>0</v>
      </c>
      <c r="BJ202" s="23" t="s">
        <v>80</v>
      </c>
      <c r="BK202" s="202">
        <f>ROUND(I202*H202,2)</f>
        <v>0</v>
      </c>
      <c r="BL202" s="23" t="s">
        <v>207</v>
      </c>
      <c r="BM202" s="23" t="s">
        <v>703</v>
      </c>
    </row>
    <row r="203" spans="2:65" s="1" customFormat="1" ht="27">
      <c r="B203" s="40"/>
      <c r="C203" s="62"/>
      <c r="D203" s="205" t="s">
        <v>213</v>
      </c>
      <c r="E203" s="62"/>
      <c r="F203" s="236" t="s">
        <v>704</v>
      </c>
      <c r="G203" s="62"/>
      <c r="H203" s="62"/>
      <c r="I203" s="162"/>
      <c r="J203" s="62"/>
      <c r="K203" s="62"/>
      <c r="L203" s="60"/>
      <c r="M203" s="237"/>
      <c r="N203" s="41"/>
      <c r="O203" s="41"/>
      <c r="P203" s="41"/>
      <c r="Q203" s="41"/>
      <c r="R203" s="41"/>
      <c r="S203" s="41"/>
      <c r="T203" s="77"/>
      <c r="AT203" s="23" t="s">
        <v>213</v>
      </c>
      <c r="AU203" s="23" t="s">
        <v>82</v>
      </c>
    </row>
    <row r="204" spans="2:65" s="1" customFormat="1" ht="16.5" customHeight="1">
      <c r="B204" s="40"/>
      <c r="C204" s="191" t="s">
        <v>705</v>
      </c>
      <c r="D204" s="191" t="s">
        <v>169</v>
      </c>
      <c r="E204" s="192" t="s">
        <v>706</v>
      </c>
      <c r="F204" s="193" t="s">
        <v>707</v>
      </c>
      <c r="G204" s="194" t="s">
        <v>172</v>
      </c>
      <c r="H204" s="195">
        <v>2</v>
      </c>
      <c r="I204" s="196"/>
      <c r="J204" s="197">
        <f>ROUND(I204*H204,2)</f>
        <v>0</v>
      </c>
      <c r="K204" s="193" t="s">
        <v>21</v>
      </c>
      <c r="L204" s="60"/>
      <c r="M204" s="198" t="s">
        <v>21</v>
      </c>
      <c r="N204" s="199" t="s">
        <v>43</v>
      </c>
      <c r="O204" s="41"/>
      <c r="P204" s="200">
        <f>O204*H204</f>
        <v>0</v>
      </c>
      <c r="Q204" s="200">
        <v>0</v>
      </c>
      <c r="R204" s="200">
        <f>Q204*H204</f>
        <v>0</v>
      </c>
      <c r="S204" s="200">
        <v>0</v>
      </c>
      <c r="T204" s="201">
        <f>S204*H204</f>
        <v>0</v>
      </c>
      <c r="AR204" s="23" t="s">
        <v>207</v>
      </c>
      <c r="AT204" s="23" t="s">
        <v>169</v>
      </c>
      <c r="AU204" s="23" t="s">
        <v>82</v>
      </c>
      <c r="AY204" s="23" t="s">
        <v>166</v>
      </c>
      <c r="BE204" s="202">
        <f>IF(N204="základní",J204,0)</f>
        <v>0</v>
      </c>
      <c r="BF204" s="202">
        <f>IF(N204="snížená",J204,0)</f>
        <v>0</v>
      </c>
      <c r="BG204" s="202">
        <f>IF(N204="zákl. přenesená",J204,0)</f>
        <v>0</v>
      </c>
      <c r="BH204" s="202">
        <f>IF(N204="sníž. přenesená",J204,0)</f>
        <v>0</v>
      </c>
      <c r="BI204" s="202">
        <f>IF(N204="nulová",J204,0)</f>
        <v>0</v>
      </c>
      <c r="BJ204" s="23" t="s">
        <v>80</v>
      </c>
      <c r="BK204" s="202">
        <f>ROUND(I204*H204,2)</f>
        <v>0</v>
      </c>
      <c r="BL204" s="23" t="s">
        <v>207</v>
      </c>
      <c r="BM204" s="23" t="s">
        <v>708</v>
      </c>
    </row>
    <row r="205" spans="2:65" s="1" customFormat="1" ht="27">
      <c r="B205" s="40"/>
      <c r="C205" s="62"/>
      <c r="D205" s="205" t="s">
        <v>213</v>
      </c>
      <c r="E205" s="62"/>
      <c r="F205" s="236" t="s">
        <v>709</v>
      </c>
      <c r="G205" s="62"/>
      <c r="H205" s="62"/>
      <c r="I205" s="162"/>
      <c r="J205" s="62"/>
      <c r="K205" s="62"/>
      <c r="L205" s="60"/>
      <c r="M205" s="237"/>
      <c r="N205" s="41"/>
      <c r="O205" s="41"/>
      <c r="P205" s="41"/>
      <c r="Q205" s="41"/>
      <c r="R205" s="41"/>
      <c r="S205" s="41"/>
      <c r="T205" s="77"/>
      <c r="AT205" s="23" t="s">
        <v>213</v>
      </c>
      <c r="AU205" s="23" t="s">
        <v>82</v>
      </c>
    </row>
    <row r="206" spans="2:65" s="1" customFormat="1" ht="16.5" customHeight="1">
      <c r="B206" s="40"/>
      <c r="C206" s="191" t="s">
        <v>334</v>
      </c>
      <c r="D206" s="191" t="s">
        <v>169</v>
      </c>
      <c r="E206" s="192" t="s">
        <v>710</v>
      </c>
      <c r="F206" s="193" t="s">
        <v>711</v>
      </c>
      <c r="G206" s="194" t="s">
        <v>172</v>
      </c>
      <c r="H206" s="195">
        <v>3</v>
      </c>
      <c r="I206" s="196"/>
      <c r="J206" s="197">
        <f t="shared" ref="J206:J227" si="40">ROUND(I206*H206,2)</f>
        <v>0</v>
      </c>
      <c r="K206" s="193" t="s">
        <v>21</v>
      </c>
      <c r="L206" s="60"/>
      <c r="M206" s="198" t="s">
        <v>21</v>
      </c>
      <c r="N206" s="199" t="s">
        <v>43</v>
      </c>
      <c r="O206" s="41"/>
      <c r="P206" s="200">
        <f t="shared" ref="P206:P227" si="41">O206*H206</f>
        <v>0</v>
      </c>
      <c r="Q206" s="200">
        <v>0</v>
      </c>
      <c r="R206" s="200">
        <f t="shared" ref="R206:R227" si="42">Q206*H206</f>
        <v>0</v>
      </c>
      <c r="S206" s="200">
        <v>0</v>
      </c>
      <c r="T206" s="201">
        <f t="shared" ref="T206:T227" si="43">S206*H206</f>
        <v>0</v>
      </c>
      <c r="AR206" s="23" t="s">
        <v>207</v>
      </c>
      <c r="AT206" s="23" t="s">
        <v>169</v>
      </c>
      <c r="AU206" s="23" t="s">
        <v>82</v>
      </c>
      <c r="AY206" s="23" t="s">
        <v>166</v>
      </c>
      <c r="BE206" s="202">
        <f t="shared" ref="BE206:BE227" si="44">IF(N206="základní",J206,0)</f>
        <v>0</v>
      </c>
      <c r="BF206" s="202">
        <f t="shared" ref="BF206:BF227" si="45">IF(N206="snížená",J206,0)</f>
        <v>0</v>
      </c>
      <c r="BG206" s="202">
        <f t="shared" ref="BG206:BG227" si="46">IF(N206="zákl. přenesená",J206,0)</f>
        <v>0</v>
      </c>
      <c r="BH206" s="202">
        <f t="shared" ref="BH206:BH227" si="47">IF(N206="sníž. přenesená",J206,0)</f>
        <v>0</v>
      </c>
      <c r="BI206" s="202">
        <f t="shared" ref="BI206:BI227" si="48">IF(N206="nulová",J206,0)</f>
        <v>0</v>
      </c>
      <c r="BJ206" s="23" t="s">
        <v>80</v>
      </c>
      <c r="BK206" s="202">
        <f t="shared" ref="BK206:BK227" si="49">ROUND(I206*H206,2)</f>
        <v>0</v>
      </c>
      <c r="BL206" s="23" t="s">
        <v>207</v>
      </c>
      <c r="BM206" s="23" t="s">
        <v>712</v>
      </c>
    </row>
    <row r="207" spans="2:65" s="1" customFormat="1" ht="16.5" customHeight="1">
      <c r="B207" s="40"/>
      <c r="C207" s="191" t="s">
        <v>713</v>
      </c>
      <c r="D207" s="191" t="s">
        <v>169</v>
      </c>
      <c r="E207" s="192" t="s">
        <v>714</v>
      </c>
      <c r="F207" s="193" t="s">
        <v>715</v>
      </c>
      <c r="G207" s="194" t="s">
        <v>172</v>
      </c>
      <c r="H207" s="195">
        <v>19</v>
      </c>
      <c r="I207" s="196"/>
      <c r="J207" s="197">
        <f t="shared" si="40"/>
        <v>0</v>
      </c>
      <c r="K207" s="193" t="s">
        <v>21</v>
      </c>
      <c r="L207" s="60"/>
      <c r="M207" s="198" t="s">
        <v>21</v>
      </c>
      <c r="N207" s="199" t="s">
        <v>43</v>
      </c>
      <c r="O207" s="41"/>
      <c r="P207" s="200">
        <f t="shared" si="41"/>
        <v>0</v>
      </c>
      <c r="Q207" s="200">
        <v>0</v>
      </c>
      <c r="R207" s="200">
        <f t="shared" si="42"/>
        <v>0</v>
      </c>
      <c r="S207" s="200">
        <v>0</v>
      </c>
      <c r="T207" s="201">
        <f t="shared" si="43"/>
        <v>0</v>
      </c>
      <c r="AR207" s="23" t="s">
        <v>207</v>
      </c>
      <c r="AT207" s="23" t="s">
        <v>169</v>
      </c>
      <c r="AU207" s="23" t="s">
        <v>82</v>
      </c>
      <c r="AY207" s="23" t="s">
        <v>166</v>
      </c>
      <c r="BE207" s="202">
        <f t="shared" si="44"/>
        <v>0</v>
      </c>
      <c r="BF207" s="202">
        <f t="shared" si="45"/>
        <v>0</v>
      </c>
      <c r="BG207" s="202">
        <f t="shared" si="46"/>
        <v>0</v>
      </c>
      <c r="BH207" s="202">
        <f t="shared" si="47"/>
        <v>0</v>
      </c>
      <c r="BI207" s="202">
        <f t="shared" si="48"/>
        <v>0</v>
      </c>
      <c r="BJ207" s="23" t="s">
        <v>80</v>
      </c>
      <c r="BK207" s="202">
        <f t="shared" si="49"/>
        <v>0</v>
      </c>
      <c r="BL207" s="23" t="s">
        <v>207</v>
      </c>
      <c r="BM207" s="23" t="s">
        <v>716</v>
      </c>
    </row>
    <row r="208" spans="2:65" s="1" customFormat="1" ht="16.5" customHeight="1">
      <c r="B208" s="40"/>
      <c r="C208" s="191" t="s">
        <v>339</v>
      </c>
      <c r="D208" s="191" t="s">
        <v>169</v>
      </c>
      <c r="E208" s="192" t="s">
        <v>717</v>
      </c>
      <c r="F208" s="193" t="s">
        <v>718</v>
      </c>
      <c r="G208" s="194" t="s">
        <v>172</v>
      </c>
      <c r="H208" s="195">
        <v>3</v>
      </c>
      <c r="I208" s="196"/>
      <c r="J208" s="197">
        <f t="shared" si="40"/>
        <v>0</v>
      </c>
      <c r="K208" s="193" t="s">
        <v>21</v>
      </c>
      <c r="L208" s="60"/>
      <c r="M208" s="198" t="s">
        <v>21</v>
      </c>
      <c r="N208" s="199" t="s">
        <v>43</v>
      </c>
      <c r="O208" s="41"/>
      <c r="P208" s="200">
        <f t="shared" si="41"/>
        <v>0</v>
      </c>
      <c r="Q208" s="200">
        <v>0</v>
      </c>
      <c r="R208" s="200">
        <f t="shared" si="42"/>
        <v>0</v>
      </c>
      <c r="S208" s="200">
        <v>0</v>
      </c>
      <c r="T208" s="201">
        <f t="shared" si="43"/>
        <v>0</v>
      </c>
      <c r="AR208" s="23" t="s">
        <v>207</v>
      </c>
      <c r="AT208" s="23" t="s">
        <v>169</v>
      </c>
      <c r="AU208" s="23" t="s">
        <v>82</v>
      </c>
      <c r="AY208" s="23" t="s">
        <v>166</v>
      </c>
      <c r="BE208" s="202">
        <f t="shared" si="44"/>
        <v>0</v>
      </c>
      <c r="BF208" s="202">
        <f t="shared" si="45"/>
        <v>0</v>
      </c>
      <c r="BG208" s="202">
        <f t="shared" si="46"/>
        <v>0</v>
      </c>
      <c r="BH208" s="202">
        <f t="shared" si="47"/>
        <v>0</v>
      </c>
      <c r="BI208" s="202">
        <f t="shared" si="48"/>
        <v>0</v>
      </c>
      <c r="BJ208" s="23" t="s">
        <v>80</v>
      </c>
      <c r="BK208" s="202">
        <f t="shared" si="49"/>
        <v>0</v>
      </c>
      <c r="BL208" s="23" t="s">
        <v>207</v>
      </c>
      <c r="BM208" s="23" t="s">
        <v>719</v>
      </c>
    </row>
    <row r="209" spans="2:65" s="1" customFormat="1" ht="16.5" customHeight="1">
      <c r="B209" s="40"/>
      <c r="C209" s="191" t="s">
        <v>720</v>
      </c>
      <c r="D209" s="191" t="s">
        <v>169</v>
      </c>
      <c r="E209" s="192" t="s">
        <v>721</v>
      </c>
      <c r="F209" s="193" t="s">
        <v>722</v>
      </c>
      <c r="G209" s="194" t="s">
        <v>172</v>
      </c>
      <c r="H209" s="195">
        <v>2</v>
      </c>
      <c r="I209" s="196"/>
      <c r="J209" s="197">
        <f t="shared" si="40"/>
        <v>0</v>
      </c>
      <c r="K209" s="193" t="s">
        <v>21</v>
      </c>
      <c r="L209" s="60"/>
      <c r="M209" s="198" t="s">
        <v>21</v>
      </c>
      <c r="N209" s="199" t="s">
        <v>43</v>
      </c>
      <c r="O209" s="41"/>
      <c r="P209" s="200">
        <f t="shared" si="41"/>
        <v>0</v>
      </c>
      <c r="Q209" s="200">
        <v>0</v>
      </c>
      <c r="R209" s="200">
        <f t="shared" si="42"/>
        <v>0</v>
      </c>
      <c r="S209" s="200">
        <v>0</v>
      </c>
      <c r="T209" s="201">
        <f t="shared" si="43"/>
        <v>0</v>
      </c>
      <c r="AR209" s="23" t="s">
        <v>207</v>
      </c>
      <c r="AT209" s="23" t="s">
        <v>169</v>
      </c>
      <c r="AU209" s="23" t="s">
        <v>82</v>
      </c>
      <c r="AY209" s="23" t="s">
        <v>166</v>
      </c>
      <c r="BE209" s="202">
        <f t="shared" si="44"/>
        <v>0</v>
      </c>
      <c r="BF209" s="202">
        <f t="shared" si="45"/>
        <v>0</v>
      </c>
      <c r="BG209" s="202">
        <f t="shared" si="46"/>
        <v>0</v>
      </c>
      <c r="BH209" s="202">
        <f t="shared" si="47"/>
        <v>0</v>
      </c>
      <c r="BI209" s="202">
        <f t="shared" si="48"/>
        <v>0</v>
      </c>
      <c r="BJ209" s="23" t="s">
        <v>80</v>
      </c>
      <c r="BK209" s="202">
        <f t="shared" si="49"/>
        <v>0</v>
      </c>
      <c r="BL209" s="23" t="s">
        <v>207</v>
      </c>
      <c r="BM209" s="23" t="s">
        <v>723</v>
      </c>
    </row>
    <row r="210" spans="2:65" s="1" customFormat="1" ht="16.5" customHeight="1">
      <c r="B210" s="40"/>
      <c r="C210" s="191" t="s">
        <v>343</v>
      </c>
      <c r="D210" s="191" t="s">
        <v>169</v>
      </c>
      <c r="E210" s="192" t="s">
        <v>724</v>
      </c>
      <c r="F210" s="193" t="s">
        <v>725</v>
      </c>
      <c r="G210" s="194" t="s">
        <v>172</v>
      </c>
      <c r="H210" s="195">
        <v>2</v>
      </c>
      <c r="I210" s="196"/>
      <c r="J210" s="197">
        <f t="shared" si="40"/>
        <v>0</v>
      </c>
      <c r="K210" s="193" t="s">
        <v>21</v>
      </c>
      <c r="L210" s="60"/>
      <c r="M210" s="198" t="s">
        <v>21</v>
      </c>
      <c r="N210" s="199" t="s">
        <v>43</v>
      </c>
      <c r="O210" s="41"/>
      <c r="P210" s="200">
        <f t="shared" si="41"/>
        <v>0</v>
      </c>
      <c r="Q210" s="200">
        <v>0</v>
      </c>
      <c r="R210" s="200">
        <f t="shared" si="42"/>
        <v>0</v>
      </c>
      <c r="S210" s="200">
        <v>0</v>
      </c>
      <c r="T210" s="201">
        <f t="shared" si="43"/>
        <v>0</v>
      </c>
      <c r="AR210" s="23" t="s">
        <v>207</v>
      </c>
      <c r="AT210" s="23" t="s">
        <v>169</v>
      </c>
      <c r="AU210" s="23" t="s">
        <v>82</v>
      </c>
      <c r="AY210" s="23" t="s">
        <v>166</v>
      </c>
      <c r="BE210" s="202">
        <f t="shared" si="44"/>
        <v>0</v>
      </c>
      <c r="BF210" s="202">
        <f t="shared" si="45"/>
        <v>0</v>
      </c>
      <c r="BG210" s="202">
        <f t="shared" si="46"/>
        <v>0</v>
      </c>
      <c r="BH210" s="202">
        <f t="shared" si="47"/>
        <v>0</v>
      </c>
      <c r="BI210" s="202">
        <f t="shared" si="48"/>
        <v>0</v>
      </c>
      <c r="BJ210" s="23" t="s">
        <v>80</v>
      </c>
      <c r="BK210" s="202">
        <f t="shared" si="49"/>
        <v>0</v>
      </c>
      <c r="BL210" s="23" t="s">
        <v>207</v>
      </c>
      <c r="BM210" s="23" t="s">
        <v>726</v>
      </c>
    </row>
    <row r="211" spans="2:65" s="1" customFormat="1" ht="16.5" customHeight="1">
      <c r="B211" s="40"/>
      <c r="C211" s="191" t="s">
        <v>727</v>
      </c>
      <c r="D211" s="191" t="s">
        <v>169</v>
      </c>
      <c r="E211" s="192" t="s">
        <v>728</v>
      </c>
      <c r="F211" s="193" t="s">
        <v>729</v>
      </c>
      <c r="G211" s="194" t="s">
        <v>172</v>
      </c>
      <c r="H211" s="195">
        <v>2</v>
      </c>
      <c r="I211" s="196"/>
      <c r="J211" s="197">
        <f t="shared" si="40"/>
        <v>0</v>
      </c>
      <c r="K211" s="193" t="s">
        <v>21</v>
      </c>
      <c r="L211" s="60"/>
      <c r="M211" s="198" t="s">
        <v>21</v>
      </c>
      <c r="N211" s="199" t="s">
        <v>43</v>
      </c>
      <c r="O211" s="41"/>
      <c r="P211" s="200">
        <f t="shared" si="41"/>
        <v>0</v>
      </c>
      <c r="Q211" s="200">
        <v>0</v>
      </c>
      <c r="R211" s="200">
        <f t="shared" si="42"/>
        <v>0</v>
      </c>
      <c r="S211" s="200">
        <v>0</v>
      </c>
      <c r="T211" s="201">
        <f t="shared" si="43"/>
        <v>0</v>
      </c>
      <c r="AR211" s="23" t="s">
        <v>207</v>
      </c>
      <c r="AT211" s="23" t="s">
        <v>169</v>
      </c>
      <c r="AU211" s="23" t="s">
        <v>82</v>
      </c>
      <c r="AY211" s="23" t="s">
        <v>166</v>
      </c>
      <c r="BE211" s="202">
        <f t="shared" si="44"/>
        <v>0</v>
      </c>
      <c r="BF211" s="202">
        <f t="shared" si="45"/>
        <v>0</v>
      </c>
      <c r="BG211" s="202">
        <f t="shared" si="46"/>
        <v>0</v>
      </c>
      <c r="BH211" s="202">
        <f t="shared" si="47"/>
        <v>0</v>
      </c>
      <c r="BI211" s="202">
        <f t="shared" si="48"/>
        <v>0</v>
      </c>
      <c r="BJ211" s="23" t="s">
        <v>80</v>
      </c>
      <c r="BK211" s="202">
        <f t="shared" si="49"/>
        <v>0</v>
      </c>
      <c r="BL211" s="23" t="s">
        <v>207</v>
      </c>
      <c r="BM211" s="23" t="s">
        <v>730</v>
      </c>
    </row>
    <row r="212" spans="2:65" s="1" customFormat="1" ht="16.5" customHeight="1">
      <c r="B212" s="40"/>
      <c r="C212" s="191" t="s">
        <v>347</v>
      </c>
      <c r="D212" s="191" t="s">
        <v>169</v>
      </c>
      <c r="E212" s="192" t="s">
        <v>731</v>
      </c>
      <c r="F212" s="193" t="s">
        <v>732</v>
      </c>
      <c r="G212" s="194" t="s">
        <v>172</v>
      </c>
      <c r="H212" s="195">
        <v>4</v>
      </c>
      <c r="I212" s="196"/>
      <c r="J212" s="197">
        <f t="shared" si="40"/>
        <v>0</v>
      </c>
      <c r="K212" s="193" t="s">
        <v>21</v>
      </c>
      <c r="L212" s="60"/>
      <c r="M212" s="198" t="s">
        <v>21</v>
      </c>
      <c r="N212" s="199" t="s">
        <v>43</v>
      </c>
      <c r="O212" s="41"/>
      <c r="P212" s="200">
        <f t="shared" si="41"/>
        <v>0</v>
      </c>
      <c r="Q212" s="200">
        <v>0</v>
      </c>
      <c r="R212" s="200">
        <f t="shared" si="42"/>
        <v>0</v>
      </c>
      <c r="S212" s="200">
        <v>0</v>
      </c>
      <c r="T212" s="201">
        <f t="shared" si="43"/>
        <v>0</v>
      </c>
      <c r="AR212" s="23" t="s">
        <v>207</v>
      </c>
      <c r="AT212" s="23" t="s">
        <v>169</v>
      </c>
      <c r="AU212" s="23" t="s">
        <v>82</v>
      </c>
      <c r="AY212" s="23" t="s">
        <v>166</v>
      </c>
      <c r="BE212" s="202">
        <f t="shared" si="44"/>
        <v>0</v>
      </c>
      <c r="BF212" s="202">
        <f t="shared" si="45"/>
        <v>0</v>
      </c>
      <c r="BG212" s="202">
        <f t="shared" si="46"/>
        <v>0</v>
      </c>
      <c r="BH212" s="202">
        <f t="shared" si="47"/>
        <v>0</v>
      </c>
      <c r="BI212" s="202">
        <f t="shared" si="48"/>
        <v>0</v>
      </c>
      <c r="BJ212" s="23" t="s">
        <v>80</v>
      </c>
      <c r="BK212" s="202">
        <f t="shared" si="49"/>
        <v>0</v>
      </c>
      <c r="BL212" s="23" t="s">
        <v>207</v>
      </c>
      <c r="BM212" s="23" t="s">
        <v>733</v>
      </c>
    </row>
    <row r="213" spans="2:65" s="1" customFormat="1" ht="16.5" customHeight="1">
      <c r="B213" s="40"/>
      <c r="C213" s="191" t="s">
        <v>734</v>
      </c>
      <c r="D213" s="191" t="s">
        <v>169</v>
      </c>
      <c r="E213" s="192" t="s">
        <v>735</v>
      </c>
      <c r="F213" s="193" t="s">
        <v>736</v>
      </c>
      <c r="G213" s="194" t="s">
        <v>172</v>
      </c>
      <c r="H213" s="195">
        <v>3</v>
      </c>
      <c r="I213" s="196"/>
      <c r="J213" s="197">
        <f t="shared" si="40"/>
        <v>0</v>
      </c>
      <c r="K213" s="193" t="s">
        <v>21</v>
      </c>
      <c r="L213" s="60"/>
      <c r="M213" s="198" t="s">
        <v>21</v>
      </c>
      <c r="N213" s="199" t="s">
        <v>43</v>
      </c>
      <c r="O213" s="41"/>
      <c r="P213" s="200">
        <f t="shared" si="41"/>
        <v>0</v>
      </c>
      <c r="Q213" s="200">
        <v>0</v>
      </c>
      <c r="R213" s="200">
        <f t="shared" si="42"/>
        <v>0</v>
      </c>
      <c r="S213" s="200">
        <v>0</v>
      </c>
      <c r="T213" s="201">
        <f t="shared" si="43"/>
        <v>0</v>
      </c>
      <c r="AR213" s="23" t="s">
        <v>207</v>
      </c>
      <c r="AT213" s="23" t="s">
        <v>169</v>
      </c>
      <c r="AU213" s="23" t="s">
        <v>82</v>
      </c>
      <c r="AY213" s="23" t="s">
        <v>166</v>
      </c>
      <c r="BE213" s="202">
        <f t="shared" si="44"/>
        <v>0</v>
      </c>
      <c r="BF213" s="202">
        <f t="shared" si="45"/>
        <v>0</v>
      </c>
      <c r="BG213" s="202">
        <f t="shared" si="46"/>
        <v>0</v>
      </c>
      <c r="BH213" s="202">
        <f t="shared" si="47"/>
        <v>0</v>
      </c>
      <c r="BI213" s="202">
        <f t="shared" si="48"/>
        <v>0</v>
      </c>
      <c r="BJ213" s="23" t="s">
        <v>80</v>
      </c>
      <c r="BK213" s="202">
        <f t="shared" si="49"/>
        <v>0</v>
      </c>
      <c r="BL213" s="23" t="s">
        <v>207</v>
      </c>
      <c r="BM213" s="23" t="s">
        <v>737</v>
      </c>
    </row>
    <row r="214" spans="2:65" s="1" customFormat="1" ht="16.5" customHeight="1">
      <c r="B214" s="40"/>
      <c r="C214" s="191" t="s">
        <v>352</v>
      </c>
      <c r="D214" s="191" t="s">
        <v>169</v>
      </c>
      <c r="E214" s="192" t="s">
        <v>738</v>
      </c>
      <c r="F214" s="193" t="s">
        <v>739</v>
      </c>
      <c r="G214" s="194" t="s">
        <v>172</v>
      </c>
      <c r="H214" s="195">
        <v>8</v>
      </c>
      <c r="I214" s="196"/>
      <c r="J214" s="197">
        <f t="shared" si="40"/>
        <v>0</v>
      </c>
      <c r="K214" s="193" t="s">
        <v>21</v>
      </c>
      <c r="L214" s="60"/>
      <c r="M214" s="198" t="s">
        <v>21</v>
      </c>
      <c r="N214" s="199" t="s">
        <v>43</v>
      </c>
      <c r="O214" s="41"/>
      <c r="P214" s="200">
        <f t="shared" si="41"/>
        <v>0</v>
      </c>
      <c r="Q214" s="200">
        <v>0</v>
      </c>
      <c r="R214" s="200">
        <f t="shared" si="42"/>
        <v>0</v>
      </c>
      <c r="S214" s="200">
        <v>0</v>
      </c>
      <c r="T214" s="201">
        <f t="shared" si="43"/>
        <v>0</v>
      </c>
      <c r="AR214" s="23" t="s">
        <v>207</v>
      </c>
      <c r="AT214" s="23" t="s">
        <v>169</v>
      </c>
      <c r="AU214" s="23" t="s">
        <v>82</v>
      </c>
      <c r="AY214" s="23" t="s">
        <v>166</v>
      </c>
      <c r="BE214" s="202">
        <f t="shared" si="44"/>
        <v>0</v>
      </c>
      <c r="BF214" s="202">
        <f t="shared" si="45"/>
        <v>0</v>
      </c>
      <c r="BG214" s="202">
        <f t="shared" si="46"/>
        <v>0</v>
      </c>
      <c r="BH214" s="202">
        <f t="shared" si="47"/>
        <v>0</v>
      </c>
      <c r="BI214" s="202">
        <f t="shared" si="48"/>
        <v>0</v>
      </c>
      <c r="BJ214" s="23" t="s">
        <v>80</v>
      </c>
      <c r="BK214" s="202">
        <f t="shared" si="49"/>
        <v>0</v>
      </c>
      <c r="BL214" s="23" t="s">
        <v>207</v>
      </c>
      <c r="BM214" s="23" t="s">
        <v>740</v>
      </c>
    </row>
    <row r="215" spans="2:65" s="1" customFormat="1" ht="16.5" customHeight="1">
      <c r="B215" s="40"/>
      <c r="C215" s="191" t="s">
        <v>741</v>
      </c>
      <c r="D215" s="191" t="s">
        <v>169</v>
      </c>
      <c r="E215" s="192" t="s">
        <v>742</v>
      </c>
      <c r="F215" s="193" t="s">
        <v>743</v>
      </c>
      <c r="G215" s="194" t="s">
        <v>172</v>
      </c>
      <c r="H215" s="195">
        <v>1</v>
      </c>
      <c r="I215" s="196"/>
      <c r="J215" s="197">
        <f t="shared" si="40"/>
        <v>0</v>
      </c>
      <c r="K215" s="193" t="s">
        <v>21</v>
      </c>
      <c r="L215" s="60"/>
      <c r="M215" s="198" t="s">
        <v>21</v>
      </c>
      <c r="N215" s="199" t="s">
        <v>43</v>
      </c>
      <c r="O215" s="41"/>
      <c r="P215" s="200">
        <f t="shared" si="41"/>
        <v>0</v>
      </c>
      <c r="Q215" s="200">
        <v>0</v>
      </c>
      <c r="R215" s="200">
        <f t="shared" si="42"/>
        <v>0</v>
      </c>
      <c r="S215" s="200">
        <v>0</v>
      </c>
      <c r="T215" s="201">
        <f t="shared" si="43"/>
        <v>0</v>
      </c>
      <c r="AR215" s="23" t="s">
        <v>207</v>
      </c>
      <c r="AT215" s="23" t="s">
        <v>169</v>
      </c>
      <c r="AU215" s="23" t="s">
        <v>82</v>
      </c>
      <c r="AY215" s="23" t="s">
        <v>166</v>
      </c>
      <c r="BE215" s="202">
        <f t="shared" si="44"/>
        <v>0</v>
      </c>
      <c r="BF215" s="202">
        <f t="shared" si="45"/>
        <v>0</v>
      </c>
      <c r="BG215" s="202">
        <f t="shared" si="46"/>
        <v>0</v>
      </c>
      <c r="BH215" s="202">
        <f t="shared" si="47"/>
        <v>0</v>
      </c>
      <c r="BI215" s="202">
        <f t="shared" si="48"/>
        <v>0</v>
      </c>
      <c r="BJ215" s="23" t="s">
        <v>80</v>
      </c>
      <c r="BK215" s="202">
        <f t="shared" si="49"/>
        <v>0</v>
      </c>
      <c r="BL215" s="23" t="s">
        <v>207</v>
      </c>
      <c r="BM215" s="23" t="s">
        <v>744</v>
      </c>
    </row>
    <row r="216" spans="2:65" s="1" customFormat="1" ht="16.5" customHeight="1">
      <c r="B216" s="40"/>
      <c r="C216" s="191" t="s">
        <v>356</v>
      </c>
      <c r="D216" s="191" t="s">
        <v>169</v>
      </c>
      <c r="E216" s="192" t="s">
        <v>745</v>
      </c>
      <c r="F216" s="193" t="s">
        <v>746</v>
      </c>
      <c r="G216" s="194" t="s">
        <v>172</v>
      </c>
      <c r="H216" s="195">
        <v>1</v>
      </c>
      <c r="I216" s="196"/>
      <c r="J216" s="197">
        <f t="shared" si="40"/>
        <v>0</v>
      </c>
      <c r="K216" s="193" t="s">
        <v>21</v>
      </c>
      <c r="L216" s="60"/>
      <c r="M216" s="198" t="s">
        <v>21</v>
      </c>
      <c r="N216" s="199" t="s">
        <v>43</v>
      </c>
      <c r="O216" s="41"/>
      <c r="P216" s="200">
        <f t="shared" si="41"/>
        <v>0</v>
      </c>
      <c r="Q216" s="200">
        <v>0</v>
      </c>
      <c r="R216" s="200">
        <f t="shared" si="42"/>
        <v>0</v>
      </c>
      <c r="S216" s="200">
        <v>0</v>
      </c>
      <c r="T216" s="201">
        <f t="shared" si="43"/>
        <v>0</v>
      </c>
      <c r="AR216" s="23" t="s">
        <v>207</v>
      </c>
      <c r="AT216" s="23" t="s">
        <v>169</v>
      </c>
      <c r="AU216" s="23" t="s">
        <v>82</v>
      </c>
      <c r="AY216" s="23" t="s">
        <v>166</v>
      </c>
      <c r="BE216" s="202">
        <f t="shared" si="44"/>
        <v>0</v>
      </c>
      <c r="BF216" s="202">
        <f t="shared" si="45"/>
        <v>0</v>
      </c>
      <c r="BG216" s="202">
        <f t="shared" si="46"/>
        <v>0</v>
      </c>
      <c r="BH216" s="202">
        <f t="shared" si="47"/>
        <v>0</v>
      </c>
      <c r="BI216" s="202">
        <f t="shared" si="48"/>
        <v>0</v>
      </c>
      <c r="BJ216" s="23" t="s">
        <v>80</v>
      </c>
      <c r="BK216" s="202">
        <f t="shared" si="49"/>
        <v>0</v>
      </c>
      <c r="BL216" s="23" t="s">
        <v>207</v>
      </c>
      <c r="BM216" s="23" t="s">
        <v>747</v>
      </c>
    </row>
    <row r="217" spans="2:65" s="1" customFormat="1" ht="16.5" customHeight="1">
      <c r="B217" s="40"/>
      <c r="C217" s="191" t="s">
        <v>748</v>
      </c>
      <c r="D217" s="191" t="s">
        <v>169</v>
      </c>
      <c r="E217" s="192" t="s">
        <v>749</v>
      </c>
      <c r="F217" s="193" t="s">
        <v>750</v>
      </c>
      <c r="G217" s="194" t="s">
        <v>172</v>
      </c>
      <c r="H217" s="195">
        <v>2</v>
      </c>
      <c r="I217" s="196"/>
      <c r="J217" s="197">
        <f t="shared" si="40"/>
        <v>0</v>
      </c>
      <c r="K217" s="193" t="s">
        <v>21</v>
      </c>
      <c r="L217" s="60"/>
      <c r="M217" s="198" t="s">
        <v>21</v>
      </c>
      <c r="N217" s="199" t="s">
        <v>43</v>
      </c>
      <c r="O217" s="41"/>
      <c r="P217" s="200">
        <f t="shared" si="41"/>
        <v>0</v>
      </c>
      <c r="Q217" s="200">
        <v>0</v>
      </c>
      <c r="R217" s="200">
        <f t="shared" si="42"/>
        <v>0</v>
      </c>
      <c r="S217" s="200">
        <v>0</v>
      </c>
      <c r="T217" s="201">
        <f t="shared" si="43"/>
        <v>0</v>
      </c>
      <c r="AR217" s="23" t="s">
        <v>207</v>
      </c>
      <c r="AT217" s="23" t="s">
        <v>169</v>
      </c>
      <c r="AU217" s="23" t="s">
        <v>82</v>
      </c>
      <c r="AY217" s="23" t="s">
        <v>166</v>
      </c>
      <c r="BE217" s="202">
        <f t="shared" si="44"/>
        <v>0</v>
      </c>
      <c r="BF217" s="202">
        <f t="shared" si="45"/>
        <v>0</v>
      </c>
      <c r="BG217" s="202">
        <f t="shared" si="46"/>
        <v>0</v>
      </c>
      <c r="BH217" s="202">
        <f t="shared" si="47"/>
        <v>0</v>
      </c>
      <c r="BI217" s="202">
        <f t="shared" si="48"/>
        <v>0</v>
      </c>
      <c r="BJ217" s="23" t="s">
        <v>80</v>
      </c>
      <c r="BK217" s="202">
        <f t="shared" si="49"/>
        <v>0</v>
      </c>
      <c r="BL217" s="23" t="s">
        <v>207</v>
      </c>
      <c r="BM217" s="23" t="s">
        <v>751</v>
      </c>
    </row>
    <row r="218" spans="2:65" s="1" customFormat="1" ht="25.5" customHeight="1">
      <c r="B218" s="40"/>
      <c r="C218" s="191" t="s">
        <v>362</v>
      </c>
      <c r="D218" s="191" t="s">
        <v>169</v>
      </c>
      <c r="E218" s="192" t="s">
        <v>752</v>
      </c>
      <c r="F218" s="193" t="s">
        <v>753</v>
      </c>
      <c r="G218" s="194" t="s">
        <v>172</v>
      </c>
      <c r="H218" s="195">
        <v>3</v>
      </c>
      <c r="I218" s="196"/>
      <c r="J218" s="197">
        <f t="shared" si="40"/>
        <v>0</v>
      </c>
      <c r="K218" s="193" t="s">
        <v>21</v>
      </c>
      <c r="L218" s="60"/>
      <c r="M218" s="198" t="s">
        <v>21</v>
      </c>
      <c r="N218" s="199" t="s">
        <v>43</v>
      </c>
      <c r="O218" s="41"/>
      <c r="P218" s="200">
        <f t="shared" si="41"/>
        <v>0</v>
      </c>
      <c r="Q218" s="200">
        <v>0</v>
      </c>
      <c r="R218" s="200">
        <f t="shared" si="42"/>
        <v>0</v>
      </c>
      <c r="S218" s="200">
        <v>0</v>
      </c>
      <c r="T218" s="201">
        <f t="shared" si="43"/>
        <v>0</v>
      </c>
      <c r="AR218" s="23" t="s">
        <v>207</v>
      </c>
      <c r="AT218" s="23" t="s">
        <v>169</v>
      </c>
      <c r="AU218" s="23" t="s">
        <v>82</v>
      </c>
      <c r="AY218" s="23" t="s">
        <v>166</v>
      </c>
      <c r="BE218" s="202">
        <f t="shared" si="44"/>
        <v>0</v>
      </c>
      <c r="BF218" s="202">
        <f t="shared" si="45"/>
        <v>0</v>
      </c>
      <c r="BG218" s="202">
        <f t="shared" si="46"/>
        <v>0</v>
      </c>
      <c r="BH218" s="202">
        <f t="shared" si="47"/>
        <v>0</v>
      </c>
      <c r="BI218" s="202">
        <f t="shared" si="48"/>
        <v>0</v>
      </c>
      <c r="BJ218" s="23" t="s">
        <v>80</v>
      </c>
      <c r="BK218" s="202">
        <f t="shared" si="49"/>
        <v>0</v>
      </c>
      <c r="BL218" s="23" t="s">
        <v>207</v>
      </c>
      <c r="BM218" s="23" t="s">
        <v>754</v>
      </c>
    </row>
    <row r="219" spans="2:65" s="1" customFormat="1" ht="16.5" customHeight="1">
      <c r="B219" s="40"/>
      <c r="C219" s="191" t="s">
        <v>755</v>
      </c>
      <c r="D219" s="191" t="s">
        <v>169</v>
      </c>
      <c r="E219" s="192" t="s">
        <v>756</v>
      </c>
      <c r="F219" s="193" t="s">
        <v>757</v>
      </c>
      <c r="G219" s="194" t="s">
        <v>172</v>
      </c>
      <c r="H219" s="195">
        <v>1</v>
      </c>
      <c r="I219" s="196"/>
      <c r="J219" s="197">
        <f t="shared" si="40"/>
        <v>0</v>
      </c>
      <c r="K219" s="193" t="s">
        <v>21</v>
      </c>
      <c r="L219" s="60"/>
      <c r="M219" s="198" t="s">
        <v>21</v>
      </c>
      <c r="N219" s="199" t="s">
        <v>43</v>
      </c>
      <c r="O219" s="41"/>
      <c r="P219" s="200">
        <f t="shared" si="41"/>
        <v>0</v>
      </c>
      <c r="Q219" s="200">
        <v>0</v>
      </c>
      <c r="R219" s="200">
        <f t="shared" si="42"/>
        <v>0</v>
      </c>
      <c r="S219" s="200">
        <v>0</v>
      </c>
      <c r="T219" s="201">
        <f t="shared" si="43"/>
        <v>0</v>
      </c>
      <c r="AR219" s="23" t="s">
        <v>207</v>
      </c>
      <c r="AT219" s="23" t="s">
        <v>169</v>
      </c>
      <c r="AU219" s="23" t="s">
        <v>82</v>
      </c>
      <c r="AY219" s="23" t="s">
        <v>166</v>
      </c>
      <c r="BE219" s="202">
        <f t="shared" si="44"/>
        <v>0</v>
      </c>
      <c r="BF219" s="202">
        <f t="shared" si="45"/>
        <v>0</v>
      </c>
      <c r="BG219" s="202">
        <f t="shared" si="46"/>
        <v>0</v>
      </c>
      <c r="BH219" s="202">
        <f t="shared" si="47"/>
        <v>0</v>
      </c>
      <c r="BI219" s="202">
        <f t="shared" si="48"/>
        <v>0</v>
      </c>
      <c r="BJ219" s="23" t="s">
        <v>80</v>
      </c>
      <c r="BK219" s="202">
        <f t="shared" si="49"/>
        <v>0</v>
      </c>
      <c r="BL219" s="23" t="s">
        <v>207</v>
      </c>
      <c r="BM219" s="23" t="s">
        <v>758</v>
      </c>
    </row>
    <row r="220" spans="2:65" s="1" customFormat="1" ht="16.5" customHeight="1">
      <c r="B220" s="40"/>
      <c r="C220" s="191" t="s">
        <v>367</v>
      </c>
      <c r="D220" s="191" t="s">
        <v>169</v>
      </c>
      <c r="E220" s="192" t="s">
        <v>759</v>
      </c>
      <c r="F220" s="193" t="s">
        <v>760</v>
      </c>
      <c r="G220" s="194" t="s">
        <v>172</v>
      </c>
      <c r="H220" s="195">
        <v>1</v>
      </c>
      <c r="I220" s="196"/>
      <c r="J220" s="197">
        <f t="shared" si="40"/>
        <v>0</v>
      </c>
      <c r="K220" s="193" t="s">
        <v>21</v>
      </c>
      <c r="L220" s="60"/>
      <c r="M220" s="198" t="s">
        <v>21</v>
      </c>
      <c r="N220" s="199" t="s">
        <v>43</v>
      </c>
      <c r="O220" s="41"/>
      <c r="P220" s="200">
        <f t="shared" si="41"/>
        <v>0</v>
      </c>
      <c r="Q220" s="200">
        <v>0</v>
      </c>
      <c r="R220" s="200">
        <f t="shared" si="42"/>
        <v>0</v>
      </c>
      <c r="S220" s="200">
        <v>0</v>
      </c>
      <c r="T220" s="201">
        <f t="shared" si="43"/>
        <v>0</v>
      </c>
      <c r="AR220" s="23" t="s">
        <v>207</v>
      </c>
      <c r="AT220" s="23" t="s">
        <v>169</v>
      </c>
      <c r="AU220" s="23" t="s">
        <v>82</v>
      </c>
      <c r="AY220" s="23" t="s">
        <v>166</v>
      </c>
      <c r="BE220" s="202">
        <f t="shared" si="44"/>
        <v>0</v>
      </c>
      <c r="BF220" s="202">
        <f t="shared" si="45"/>
        <v>0</v>
      </c>
      <c r="BG220" s="202">
        <f t="shared" si="46"/>
        <v>0</v>
      </c>
      <c r="BH220" s="202">
        <f t="shared" si="47"/>
        <v>0</v>
      </c>
      <c r="BI220" s="202">
        <f t="shared" si="48"/>
        <v>0</v>
      </c>
      <c r="BJ220" s="23" t="s">
        <v>80</v>
      </c>
      <c r="BK220" s="202">
        <f t="shared" si="49"/>
        <v>0</v>
      </c>
      <c r="BL220" s="23" t="s">
        <v>207</v>
      </c>
      <c r="BM220" s="23" t="s">
        <v>761</v>
      </c>
    </row>
    <row r="221" spans="2:65" s="1" customFormat="1" ht="16.5" customHeight="1">
      <c r="B221" s="40"/>
      <c r="C221" s="191" t="s">
        <v>762</v>
      </c>
      <c r="D221" s="191" t="s">
        <v>169</v>
      </c>
      <c r="E221" s="192" t="s">
        <v>763</v>
      </c>
      <c r="F221" s="193" t="s">
        <v>764</v>
      </c>
      <c r="G221" s="194" t="s">
        <v>172</v>
      </c>
      <c r="H221" s="195">
        <v>4</v>
      </c>
      <c r="I221" s="196"/>
      <c r="J221" s="197">
        <f t="shared" si="40"/>
        <v>0</v>
      </c>
      <c r="K221" s="193" t="s">
        <v>21</v>
      </c>
      <c r="L221" s="60"/>
      <c r="M221" s="198" t="s">
        <v>21</v>
      </c>
      <c r="N221" s="199" t="s">
        <v>43</v>
      </c>
      <c r="O221" s="41"/>
      <c r="P221" s="200">
        <f t="shared" si="41"/>
        <v>0</v>
      </c>
      <c r="Q221" s="200">
        <v>0</v>
      </c>
      <c r="R221" s="200">
        <f t="shared" si="42"/>
        <v>0</v>
      </c>
      <c r="S221" s="200">
        <v>0</v>
      </c>
      <c r="T221" s="201">
        <f t="shared" si="43"/>
        <v>0</v>
      </c>
      <c r="AR221" s="23" t="s">
        <v>207</v>
      </c>
      <c r="AT221" s="23" t="s">
        <v>169</v>
      </c>
      <c r="AU221" s="23" t="s">
        <v>82</v>
      </c>
      <c r="AY221" s="23" t="s">
        <v>166</v>
      </c>
      <c r="BE221" s="202">
        <f t="shared" si="44"/>
        <v>0</v>
      </c>
      <c r="BF221" s="202">
        <f t="shared" si="45"/>
        <v>0</v>
      </c>
      <c r="BG221" s="202">
        <f t="shared" si="46"/>
        <v>0</v>
      </c>
      <c r="BH221" s="202">
        <f t="shared" si="47"/>
        <v>0</v>
      </c>
      <c r="BI221" s="202">
        <f t="shared" si="48"/>
        <v>0</v>
      </c>
      <c r="BJ221" s="23" t="s">
        <v>80</v>
      </c>
      <c r="BK221" s="202">
        <f t="shared" si="49"/>
        <v>0</v>
      </c>
      <c r="BL221" s="23" t="s">
        <v>207</v>
      </c>
      <c r="BM221" s="23" t="s">
        <v>765</v>
      </c>
    </row>
    <row r="222" spans="2:65" s="1" customFormat="1" ht="16.5" customHeight="1">
      <c r="B222" s="40"/>
      <c r="C222" s="191" t="s">
        <v>372</v>
      </c>
      <c r="D222" s="191" t="s">
        <v>169</v>
      </c>
      <c r="E222" s="192" t="s">
        <v>766</v>
      </c>
      <c r="F222" s="193" t="s">
        <v>767</v>
      </c>
      <c r="G222" s="194" t="s">
        <v>172</v>
      </c>
      <c r="H222" s="195">
        <v>2</v>
      </c>
      <c r="I222" s="196"/>
      <c r="J222" s="197">
        <f t="shared" si="40"/>
        <v>0</v>
      </c>
      <c r="K222" s="193" t="s">
        <v>21</v>
      </c>
      <c r="L222" s="60"/>
      <c r="M222" s="198" t="s">
        <v>21</v>
      </c>
      <c r="N222" s="199" t="s">
        <v>43</v>
      </c>
      <c r="O222" s="41"/>
      <c r="P222" s="200">
        <f t="shared" si="41"/>
        <v>0</v>
      </c>
      <c r="Q222" s="200">
        <v>0</v>
      </c>
      <c r="R222" s="200">
        <f t="shared" si="42"/>
        <v>0</v>
      </c>
      <c r="S222" s="200">
        <v>0</v>
      </c>
      <c r="T222" s="201">
        <f t="shared" si="43"/>
        <v>0</v>
      </c>
      <c r="AR222" s="23" t="s">
        <v>207</v>
      </c>
      <c r="AT222" s="23" t="s">
        <v>169</v>
      </c>
      <c r="AU222" s="23" t="s">
        <v>82</v>
      </c>
      <c r="AY222" s="23" t="s">
        <v>166</v>
      </c>
      <c r="BE222" s="202">
        <f t="shared" si="44"/>
        <v>0</v>
      </c>
      <c r="BF222" s="202">
        <f t="shared" si="45"/>
        <v>0</v>
      </c>
      <c r="BG222" s="202">
        <f t="shared" si="46"/>
        <v>0</v>
      </c>
      <c r="BH222" s="202">
        <f t="shared" si="47"/>
        <v>0</v>
      </c>
      <c r="BI222" s="202">
        <f t="shared" si="48"/>
        <v>0</v>
      </c>
      <c r="BJ222" s="23" t="s">
        <v>80</v>
      </c>
      <c r="BK222" s="202">
        <f t="shared" si="49"/>
        <v>0</v>
      </c>
      <c r="BL222" s="23" t="s">
        <v>207</v>
      </c>
      <c r="BM222" s="23" t="s">
        <v>768</v>
      </c>
    </row>
    <row r="223" spans="2:65" s="1" customFormat="1" ht="16.5" customHeight="1">
      <c r="B223" s="40"/>
      <c r="C223" s="191" t="s">
        <v>769</v>
      </c>
      <c r="D223" s="191" t="s">
        <v>169</v>
      </c>
      <c r="E223" s="192" t="s">
        <v>770</v>
      </c>
      <c r="F223" s="193" t="s">
        <v>771</v>
      </c>
      <c r="G223" s="194" t="s">
        <v>172</v>
      </c>
      <c r="H223" s="195">
        <v>5</v>
      </c>
      <c r="I223" s="196"/>
      <c r="J223" s="197">
        <f t="shared" si="40"/>
        <v>0</v>
      </c>
      <c r="K223" s="193" t="s">
        <v>21</v>
      </c>
      <c r="L223" s="60"/>
      <c r="M223" s="198" t="s">
        <v>21</v>
      </c>
      <c r="N223" s="199" t="s">
        <v>43</v>
      </c>
      <c r="O223" s="41"/>
      <c r="P223" s="200">
        <f t="shared" si="41"/>
        <v>0</v>
      </c>
      <c r="Q223" s="200">
        <v>0</v>
      </c>
      <c r="R223" s="200">
        <f t="shared" si="42"/>
        <v>0</v>
      </c>
      <c r="S223" s="200">
        <v>0</v>
      </c>
      <c r="T223" s="201">
        <f t="shared" si="43"/>
        <v>0</v>
      </c>
      <c r="AR223" s="23" t="s">
        <v>207</v>
      </c>
      <c r="AT223" s="23" t="s">
        <v>169</v>
      </c>
      <c r="AU223" s="23" t="s">
        <v>82</v>
      </c>
      <c r="AY223" s="23" t="s">
        <v>166</v>
      </c>
      <c r="BE223" s="202">
        <f t="shared" si="44"/>
        <v>0</v>
      </c>
      <c r="BF223" s="202">
        <f t="shared" si="45"/>
        <v>0</v>
      </c>
      <c r="BG223" s="202">
        <f t="shared" si="46"/>
        <v>0</v>
      </c>
      <c r="BH223" s="202">
        <f t="shared" si="47"/>
        <v>0</v>
      </c>
      <c r="BI223" s="202">
        <f t="shared" si="48"/>
        <v>0</v>
      </c>
      <c r="BJ223" s="23" t="s">
        <v>80</v>
      </c>
      <c r="BK223" s="202">
        <f t="shared" si="49"/>
        <v>0</v>
      </c>
      <c r="BL223" s="23" t="s">
        <v>207</v>
      </c>
      <c r="BM223" s="23" t="s">
        <v>772</v>
      </c>
    </row>
    <row r="224" spans="2:65" s="1" customFormat="1" ht="16.5" customHeight="1">
      <c r="B224" s="40"/>
      <c r="C224" s="191" t="s">
        <v>375</v>
      </c>
      <c r="D224" s="191" t="s">
        <v>169</v>
      </c>
      <c r="E224" s="192" t="s">
        <v>773</v>
      </c>
      <c r="F224" s="193" t="s">
        <v>774</v>
      </c>
      <c r="G224" s="194" t="s">
        <v>172</v>
      </c>
      <c r="H224" s="195">
        <v>14</v>
      </c>
      <c r="I224" s="196"/>
      <c r="J224" s="197">
        <f t="shared" si="40"/>
        <v>0</v>
      </c>
      <c r="K224" s="193" t="s">
        <v>21</v>
      </c>
      <c r="L224" s="60"/>
      <c r="M224" s="198" t="s">
        <v>21</v>
      </c>
      <c r="N224" s="199" t="s">
        <v>43</v>
      </c>
      <c r="O224" s="41"/>
      <c r="P224" s="200">
        <f t="shared" si="41"/>
        <v>0</v>
      </c>
      <c r="Q224" s="200">
        <v>0</v>
      </c>
      <c r="R224" s="200">
        <f t="shared" si="42"/>
        <v>0</v>
      </c>
      <c r="S224" s="200">
        <v>0</v>
      </c>
      <c r="T224" s="201">
        <f t="shared" si="43"/>
        <v>0</v>
      </c>
      <c r="AR224" s="23" t="s">
        <v>207</v>
      </c>
      <c r="AT224" s="23" t="s">
        <v>169</v>
      </c>
      <c r="AU224" s="23" t="s">
        <v>82</v>
      </c>
      <c r="AY224" s="23" t="s">
        <v>166</v>
      </c>
      <c r="BE224" s="202">
        <f t="shared" si="44"/>
        <v>0</v>
      </c>
      <c r="BF224" s="202">
        <f t="shared" si="45"/>
        <v>0</v>
      </c>
      <c r="BG224" s="202">
        <f t="shared" si="46"/>
        <v>0</v>
      </c>
      <c r="BH224" s="202">
        <f t="shared" si="47"/>
        <v>0</v>
      </c>
      <c r="BI224" s="202">
        <f t="shared" si="48"/>
        <v>0</v>
      </c>
      <c r="BJ224" s="23" t="s">
        <v>80</v>
      </c>
      <c r="BK224" s="202">
        <f t="shared" si="49"/>
        <v>0</v>
      </c>
      <c r="BL224" s="23" t="s">
        <v>207</v>
      </c>
      <c r="BM224" s="23" t="s">
        <v>775</v>
      </c>
    </row>
    <row r="225" spans="2:65" s="1" customFormat="1" ht="16.5" customHeight="1">
      <c r="B225" s="40"/>
      <c r="C225" s="238" t="s">
        <v>776</v>
      </c>
      <c r="D225" s="238" t="s">
        <v>232</v>
      </c>
      <c r="E225" s="239" t="s">
        <v>777</v>
      </c>
      <c r="F225" s="240" t="s">
        <v>778</v>
      </c>
      <c r="G225" s="241" t="s">
        <v>172</v>
      </c>
      <c r="H225" s="242">
        <v>14</v>
      </c>
      <c r="I225" s="243"/>
      <c r="J225" s="244">
        <f t="shared" si="40"/>
        <v>0</v>
      </c>
      <c r="K225" s="240" t="s">
        <v>21</v>
      </c>
      <c r="L225" s="245"/>
      <c r="M225" s="246" t="s">
        <v>21</v>
      </c>
      <c r="N225" s="247" t="s">
        <v>43</v>
      </c>
      <c r="O225" s="41"/>
      <c r="P225" s="200">
        <f t="shared" si="41"/>
        <v>0</v>
      </c>
      <c r="Q225" s="200">
        <v>0</v>
      </c>
      <c r="R225" s="200">
        <f t="shared" si="42"/>
        <v>0</v>
      </c>
      <c r="S225" s="200">
        <v>0</v>
      </c>
      <c r="T225" s="201">
        <f t="shared" si="43"/>
        <v>0</v>
      </c>
      <c r="AR225" s="23" t="s">
        <v>242</v>
      </c>
      <c r="AT225" s="23" t="s">
        <v>232</v>
      </c>
      <c r="AU225" s="23" t="s">
        <v>82</v>
      </c>
      <c r="AY225" s="23" t="s">
        <v>166</v>
      </c>
      <c r="BE225" s="202">
        <f t="shared" si="44"/>
        <v>0</v>
      </c>
      <c r="BF225" s="202">
        <f t="shared" si="45"/>
        <v>0</v>
      </c>
      <c r="BG225" s="202">
        <f t="shared" si="46"/>
        <v>0</v>
      </c>
      <c r="BH225" s="202">
        <f t="shared" si="47"/>
        <v>0</v>
      </c>
      <c r="BI225" s="202">
        <f t="shared" si="48"/>
        <v>0</v>
      </c>
      <c r="BJ225" s="23" t="s">
        <v>80</v>
      </c>
      <c r="BK225" s="202">
        <f t="shared" si="49"/>
        <v>0</v>
      </c>
      <c r="BL225" s="23" t="s">
        <v>207</v>
      </c>
      <c r="BM225" s="23" t="s">
        <v>779</v>
      </c>
    </row>
    <row r="226" spans="2:65" s="1" customFormat="1" ht="16.5" customHeight="1">
      <c r="B226" s="40"/>
      <c r="C226" s="191" t="s">
        <v>381</v>
      </c>
      <c r="D226" s="191" t="s">
        <v>169</v>
      </c>
      <c r="E226" s="192" t="s">
        <v>780</v>
      </c>
      <c r="F226" s="193" t="s">
        <v>781</v>
      </c>
      <c r="G226" s="194" t="s">
        <v>172</v>
      </c>
      <c r="H226" s="195">
        <v>2</v>
      </c>
      <c r="I226" s="196"/>
      <c r="J226" s="197">
        <f t="shared" si="40"/>
        <v>0</v>
      </c>
      <c r="K226" s="193" t="s">
        <v>21</v>
      </c>
      <c r="L226" s="60"/>
      <c r="M226" s="198" t="s">
        <v>21</v>
      </c>
      <c r="N226" s="199" t="s">
        <v>43</v>
      </c>
      <c r="O226" s="41"/>
      <c r="P226" s="200">
        <f t="shared" si="41"/>
        <v>0</v>
      </c>
      <c r="Q226" s="200">
        <v>0</v>
      </c>
      <c r="R226" s="200">
        <f t="shared" si="42"/>
        <v>0</v>
      </c>
      <c r="S226" s="200">
        <v>0</v>
      </c>
      <c r="T226" s="201">
        <f t="shared" si="43"/>
        <v>0</v>
      </c>
      <c r="AR226" s="23" t="s">
        <v>207</v>
      </c>
      <c r="AT226" s="23" t="s">
        <v>169</v>
      </c>
      <c r="AU226" s="23" t="s">
        <v>82</v>
      </c>
      <c r="AY226" s="23" t="s">
        <v>166</v>
      </c>
      <c r="BE226" s="202">
        <f t="shared" si="44"/>
        <v>0</v>
      </c>
      <c r="BF226" s="202">
        <f t="shared" si="45"/>
        <v>0</v>
      </c>
      <c r="BG226" s="202">
        <f t="shared" si="46"/>
        <v>0</v>
      </c>
      <c r="BH226" s="202">
        <f t="shared" si="47"/>
        <v>0</v>
      </c>
      <c r="BI226" s="202">
        <f t="shared" si="48"/>
        <v>0</v>
      </c>
      <c r="BJ226" s="23" t="s">
        <v>80</v>
      </c>
      <c r="BK226" s="202">
        <f t="shared" si="49"/>
        <v>0</v>
      </c>
      <c r="BL226" s="23" t="s">
        <v>207</v>
      </c>
      <c r="BM226" s="23" t="s">
        <v>782</v>
      </c>
    </row>
    <row r="227" spans="2:65" s="1" customFormat="1" ht="16.5" customHeight="1">
      <c r="B227" s="40"/>
      <c r="C227" s="238" t="s">
        <v>783</v>
      </c>
      <c r="D227" s="238" t="s">
        <v>232</v>
      </c>
      <c r="E227" s="239" t="s">
        <v>784</v>
      </c>
      <c r="F227" s="240" t="s">
        <v>785</v>
      </c>
      <c r="G227" s="241" t="s">
        <v>172</v>
      </c>
      <c r="H227" s="242">
        <v>2</v>
      </c>
      <c r="I227" s="243"/>
      <c r="J227" s="244">
        <f t="shared" si="40"/>
        <v>0</v>
      </c>
      <c r="K227" s="240" t="s">
        <v>21</v>
      </c>
      <c r="L227" s="245"/>
      <c r="M227" s="246" t="s">
        <v>21</v>
      </c>
      <c r="N227" s="247" t="s">
        <v>43</v>
      </c>
      <c r="O227" s="41"/>
      <c r="P227" s="200">
        <f t="shared" si="41"/>
        <v>0</v>
      </c>
      <c r="Q227" s="200">
        <v>0</v>
      </c>
      <c r="R227" s="200">
        <f t="shared" si="42"/>
        <v>0</v>
      </c>
      <c r="S227" s="200">
        <v>0</v>
      </c>
      <c r="T227" s="201">
        <f t="shared" si="43"/>
        <v>0</v>
      </c>
      <c r="AR227" s="23" t="s">
        <v>242</v>
      </c>
      <c r="AT227" s="23" t="s">
        <v>232</v>
      </c>
      <c r="AU227" s="23" t="s">
        <v>82</v>
      </c>
      <c r="AY227" s="23" t="s">
        <v>166</v>
      </c>
      <c r="BE227" s="202">
        <f t="shared" si="44"/>
        <v>0</v>
      </c>
      <c r="BF227" s="202">
        <f t="shared" si="45"/>
        <v>0</v>
      </c>
      <c r="BG227" s="202">
        <f t="shared" si="46"/>
        <v>0</v>
      </c>
      <c r="BH227" s="202">
        <f t="shared" si="47"/>
        <v>0</v>
      </c>
      <c r="BI227" s="202">
        <f t="shared" si="48"/>
        <v>0</v>
      </c>
      <c r="BJ227" s="23" t="s">
        <v>80</v>
      </c>
      <c r="BK227" s="202">
        <f t="shared" si="49"/>
        <v>0</v>
      </c>
      <c r="BL227" s="23" t="s">
        <v>207</v>
      </c>
      <c r="BM227" s="23" t="s">
        <v>786</v>
      </c>
    </row>
    <row r="228" spans="2:65" s="1" customFormat="1" ht="27">
      <c r="B228" s="40"/>
      <c r="C228" s="62"/>
      <c r="D228" s="205" t="s">
        <v>213</v>
      </c>
      <c r="E228" s="62"/>
      <c r="F228" s="236" t="s">
        <v>787</v>
      </c>
      <c r="G228" s="62"/>
      <c r="H228" s="62"/>
      <c r="I228" s="162"/>
      <c r="J228" s="62"/>
      <c r="K228" s="62"/>
      <c r="L228" s="60"/>
      <c r="M228" s="237"/>
      <c r="N228" s="41"/>
      <c r="O228" s="41"/>
      <c r="P228" s="41"/>
      <c r="Q228" s="41"/>
      <c r="R228" s="41"/>
      <c r="S228" s="41"/>
      <c r="T228" s="77"/>
      <c r="AT228" s="23" t="s">
        <v>213</v>
      </c>
      <c r="AU228" s="23" t="s">
        <v>82</v>
      </c>
    </row>
    <row r="229" spans="2:65" s="1" customFormat="1" ht="16.5" customHeight="1">
      <c r="B229" s="40"/>
      <c r="C229" s="191" t="s">
        <v>384</v>
      </c>
      <c r="D229" s="191" t="s">
        <v>169</v>
      </c>
      <c r="E229" s="192" t="s">
        <v>788</v>
      </c>
      <c r="F229" s="193" t="s">
        <v>789</v>
      </c>
      <c r="G229" s="194" t="s">
        <v>172</v>
      </c>
      <c r="H229" s="195">
        <v>8</v>
      </c>
      <c r="I229" s="196"/>
      <c r="J229" s="197">
        <f>ROUND(I229*H229,2)</f>
        <v>0</v>
      </c>
      <c r="K229" s="193" t="s">
        <v>21</v>
      </c>
      <c r="L229" s="60"/>
      <c r="M229" s="198" t="s">
        <v>21</v>
      </c>
      <c r="N229" s="199" t="s">
        <v>43</v>
      </c>
      <c r="O229" s="41"/>
      <c r="P229" s="200">
        <f>O229*H229</f>
        <v>0</v>
      </c>
      <c r="Q229" s="200">
        <v>0</v>
      </c>
      <c r="R229" s="200">
        <f>Q229*H229</f>
        <v>0</v>
      </c>
      <c r="S229" s="200">
        <v>0</v>
      </c>
      <c r="T229" s="201">
        <f>S229*H229</f>
        <v>0</v>
      </c>
      <c r="AR229" s="23" t="s">
        <v>207</v>
      </c>
      <c r="AT229" s="23" t="s">
        <v>169</v>
      </c>
      <c r="AU229" s="23" t="s">
        <v>82</v>
      </c>
      <c r="AY229" s="23" t="s">
        <v>166</v>
      </c>
      <c r="BE229" s="202">
        <f>IF(N229="základní",J229,0)</f>
        <v>0</v>
      </c>
      <c r="BF229" s="202">
        <f>IF(N229="snížená",J229,0)</f>
        <v>0</v>
      </c>
      <c r="BG229" s="202">
        <f>IF(N229="zákl. přenesená",J229,0)</f>
        <v>0</v>
      </c>
      <c r="BH229" s="202">
        <f>IF(N229="sníž. přenesená",J229,0)</f>
        <v>0</v>
      </c>
      <c r="BI229" s="202">
        <f>IF(N229="nulová",J229,0)</f>
        <v>0</v>
      </c>
      <c r="BJ229" s="23" t="s">
        <v>80</v>
      </c>
      <c r="BK229" s="202">
        <f>ROUND(I229*H229,2)</f>
        <v>0</v>
      </c>
      <c r="BL229" s="23" t="s">
        <v>207</v>
      </c>
      <c r="BM229" s="23" t="s">
        <v>790</v>
      </c>
    </row>
    <row r="230" spans="2:65" s="1" customFormat="1" ht="16.5" customHeight="1">
      <c r="B230" s="40"/>
      <c r="C230" s="191" t="s">
        <v>791</v>
      </c>
      <c r="D230" s="191" t="s">
        <v>169</v>
      </c>
      <c r="E230" s="192" t="s">
        <v>792</v>
      </c>
      <c r="F230" s="193" t="s">
        <v>793</v>
      </c>
      <c r="G230" s="194" t="s">
        <v>172</v>
      </c>
      <c r="H230" s="195">
        <v>8</v>
      </c>
      <c r="I230" s="196"/>
      <c r="J230" s="197">
        <f>ROUND(I230*H230,2)</f>
        <v>0</v>
      </c>
      <c r="K230" s="193" t="s">
        <v>21</v>
      </c>
      <c r="L230" s="60"/>
      <c r="M230" s="198" t="s">
        <v>21</v>
      </c>
      <c r="N230" s="199" t="s">
        <v>43</v>
      </c>
      <c r="O230" s="41"/>
      <c r="P230" s="200">
        <f>O230*H230</f>
        <v>0</v>
      </c>
      <c r="Q230" s="200">
        <v>0</v>
      </c>
      <c r="R230" s="200">
        <f>Q230*H230</f>
        <v>0</v>
      </c>
      <c r="S230" s="200">
        <v>0</v>
      </c>
      <c r="T230" s="201">
        <f>S230*H230</f>
        <v>0</v>
      </c>
      <c r="AR230" s="23" t="s">
        <v>207</v>
      </c>
      <c r="AT230" s="23" t="s">
        <v>169</v>
      </c>
      <c r="AU230" s="23" t="s">
        <v>82</v>
      </c>
      <c r="AY230" s="23" t="s">
        <v>166</v>
      </c>
      <c r="BE230" s="202">
        <f>IF(N230="základní",J230,0)</f>
        <v>0</v>
      </c>
      <c r="BF230" s="202">
        <f>IF(N230="snížená",J230,0)</f>
        <v>0</v>
      </c>
      <c r="BG230" s="202">
        <f>IF(N230="zákl. přenesená",J230,0)</f>
        <v>0</v>
      </c>
      <c r="BH230" s="202">
        <f>IF(N230="sníž. přenesená",J230,0)</f>
        <v>0</v>
      </c>
      <c r="BI230" s="202">
        <f>IF(N230="nulová",J230,0)</f>
        <v>0</v>
      </c>
      <c r="BJ230" s="23" t="s">
        <v>80</v>
      </c>
      <c r="BK230" s="202">
        <f>ROUND(I230*H230,2)</f>
        <v>0</v>
      </c>
      <c r="BL230" s="23" t="s">
        <v>207</v>
      </c>
      <c r="BM230" s="23" t="s">
        <v>794</v>
      </c>
    </row>
    <row r="231" spans="2:65" s="1" customFormat="1" ht="16.5" customHeight="1">
      <c r="B231" s="40"/>
      <c r="C231" s="191" t="s">
        <v>388</v>
      </c>
      <c r="D231" s="191" t="s">
        <v>169</v>
      </c>
      <c r="E231" s="192" t="s">
        <v>795</v>
      </c>
      <c r="F231" s="193" t="s">
        <v>796</v>
      </c>
      <c r="G231" s="194" t="s">
        <v>172</v>
      </c>
      <c r="H231" s="195">
        <v>43</v>
      </c>
      <c r="I231" s="196"/>
      <c r="J231" s="197">
        <f>ROUND(I231*H231,2)</f>
        <v>0</v>
      </c>
      <c r="K231" s="193" t="s">
        <v>21</v>
      </c>
      <c r="L231" s="60"/>
      <c r="M231" s="198" t="s">
        <v>21</v>
      </c>
      <c r="N231" s="199" t="s">
        <v>43</v>
      </c>
      <c r="O231" s="41"/>
      <c r="P231" s="200">
        <f>O231*H231</f>
        <v>0</v>
      </c>
      <c r="Q231" s="200">
        <v>0</v>
      </c>
      <c r="R231" s="200">
        <f>Q231*H231</f>
        <v>0</v>
      </c>
      <c r="S231" s="200">
        <v>0</v>
      </c>
      <c r="T231" s="201">
        <f>S231*H231</f>
        <v>0</v>
      </c>
      <c r="AR231" s="23" t="s">
        <v>207</v>
      </c>
      <c r="AT231" s="23" t="s">
        <v>169</v>
      </c>
      <c r="AU231" s="23" t="s">
        <v>82</v>
      </c>
      <c r="AY231" s="23" t="s">
        <v>166</v>
      </c>
      <c r="BE231" s="202">
        <f>IF(N231="základní",J231,0)</f>
        <v>0</v>
      </c>
      <c r="BF231" s="202">
        <f>IF(N231="snížená",J231,0)</f>
        <v>0</v>
      </c>
      <c r="BG231" s="202">
        <f>IF(N231="zákl. přenesená",J231,0)</f>
        <v>0</v>
      </c>
      <c r="BH231" s="202">
        <f>IF(N231="sníž. přenesená",J231,0)</f>
        <v>0</v>
      </c>
      <c r="BI231" s="202">
        <f>IF(N231="nulová",J231,0)</f>
        <v>0</v>
      </c>
      <c r="BJ231" s="23" t="s">
        <v>80</v>
      </c>
      <c r="BK231" s="202">
        <f>ROUND(I231*H231,2)</f>
        <v>0</v>
      </c>
      <c r="BL231" s="23" t="s">
        <v>207</v>
      </c>
      <c r="BM231" s="23" t="s">
        <v>797</v>
      </c>
    </row>
    <row r="232" spans="2:65" s="1" customFormat="1" ht="16.5" customHeight="1">
      <c r="B232" s="40"/>
      <c r="C232" s="191" t="s">
        <v>798</v>
      </c>
      <c r="D232" s="191" t="s">
        <v>169</v>
      </c>
      <c r="E232" s="192" t="s">
        <v>799</v>
      </c>
      <c r="F232" s="193" t="s">
        <v>800</v>
      </c>
      <c r="G232" s="194" t="s">
        <v>361</v>
      </c>
      <c r="H232" s="248"/>
      <c r="I232" s="196"/>
      <c r="J232" s="197">
        <f>ROUND(I232*H232,2)</f>
        <v>0</v>
      </c>
      <c r="K232" s="193" t="s">
        <v>21</v>
      </c>
      <c r="L232" s="60"/>
      <c r="M232" s="198" t="s">
        <v>21</v>
      </c>
      <c r="N232" s="199" t="s">
        <v>43</v>
      </c>
      <c r="O232" s="41"/>
      <c r="P232" s="200">
        <f>O232*H232</f>
        <v>0</v>
      </c>
      <c r="Q232" s="200">
        <v>0</v>
      </c>
      <c r="R232" s="200">
        <f>Q232*H232</f>
        <v>0</v>
      </c>
      <c r="S232" s="200">
        <v>0</v>
      </c>
      <c r="T232" s="201">
        <f>S232*H232</f>
        <v>0</v>
      </c>
      <c r="AR232" s="23" t="s">
        <v>207</v>
      </c>
      <c r="AT232" s="23" t="s">
        <v>169</v>
      </c>
      <c r="AU232" s="23" t="s">
        <v>82</v>
      </c>
      <c r="AY232" s="23" t="s">
        <v>166</v>
      </c>
      <c r="BE232" s="202">
        <f>IF(N232="základní",J232,0)</f>
        <v>0</v>
      </c>
      <c r="BF232" s="202">
        <f>IF(N232="snížená",J232,0)</f>
        <v>0</v>
      </c>
      <c r="BG232" s="202">
        <f>IF(N232="zákl. přenesená",J232,0)</f>
        <v>0</v>
      </c>
      <c r="BH232" s="202">
        <f>IF(N232="sníž. přenesená",J232,0)</f>
        <v>0</v>
      </c>
      <c r="BI232" s="202">
        <f>IF(N232="nulová",J232,0)</f>
        <v>0</v>
      </c>
      <c r="BJ232" s="23" t="s">
        <v>80</v>
      </c>
      <c r="BK232" s="202">
        <f>ROUND(I232*H232,2)</f>
        <v>0</v>
      </c>
      <c r="BL232" s="23" t="s">
        <v>207</v>
      </c>
      <c r="BM232" s="23" t="s">
        <v>801</v>
      </c>
    </row>
    <row r="233" spans="2:65" s="10" customFormat="1" ht="29.85" customHeight="1">
      <c r="B233" s="175"/>
      <c r="C233" s="176"/>
      <c r="D233" s="177" t="s">
        <v>71</v>
      </c>
      <c r="E233" s="189" t="s">
        <v>802</v>
      </c>
      <c r="F233" s="189" t="s">
        <v>803</v>
      </c>
      <c r="G233" s="176"/>
      <c r="H233" s="176"/>
      <c r="I233" s="179"/>
      <c r="J233" s="190">
        <f>BK233</f>
        <v>0</v>
      </c>
      <c r="K233" s="176"/>
      <c r="L233" s="181"/>
      <c r="M233" s="182"/>
      <c r="N233" s="183"/>
      <c r="O233" s="183"/>
      <c r="P233" s="184">
        <f>SUM(P234:P239)</f>
        <v>0</v>
      </c>
      <c r="Q233" s="183"/>
      <c r="R233" s="184">
        <f>SUM(R234:R239)</f>
        <v>0</v>
      </c>
      <c r="S233" s="183"/>
      <c r="T233" s="185">
        <f>SUM(T234:T239)</f>
        <v>0</v>
      </c>
      <c r="AR233" s="186" t="s">
        <v>82</v>
      </c>
      <c r="AT233" s="187" t="s">
        <v>71</v>
      </c>
      <c r="AU233" s="187" t="s">
        <v>80</v>
      </c>
      <c r="AY233" s="186" t="s">
        <v>166</v>
      </c>
      <c r="BK233" s="188">
        <f>SUM(BK234:BK239)</f>
        <v>0</v>
      </c>
    </row>
    <row r="234" spans="2:65" s="1" customFormat="1" ht="16.5" customHeight="1">
      <c r="B234" s="40"/>
      <c r="C234" s="191" t="s">
        <v>391</v>
      </c>
      <c r="D234" s="191" t="s">
        <v>169</v>
      </c>
      <c r="E234" s="192" t="s">
        <v>804</v>
      </c>
      <c r="F234" s="193" t="s">
        <v>805</v>
      </c>
      <c r="G234" s="194" t="s">
        <v>181</v>
      </c>
      <c r="H234" s="195">
        <v>811.36400000000003</v>
      </c>
      <c r="I234" s="196"/>
      <c r="J234" s="197">
        <f>ROUND(I234*H234,2)</f>
        <v>0</v>
      </c>
      <c r="K234" s="193" t="s">
        <v>21</v>
      </c>
      <c r="L234" s="60"/>
      <c r="M234" s="198" t="s">
        <v>21</v>
      </c>
      <c r="N234" s="199" t="s">
        <v>43</v>
      </c>
      <c r="O234" s="41"/>
      <c r="P234" s="200">
        <f>O234*H234</f>
        <v>0</v>
      </c>
      <c r="Q234" s="200">
        <v>0</v>
      </c>
      <c r="R234" s="200">
        <f>Q234*H234</f>
        <v>0</v>
      </c>
      <c r="S234" s="200">
        <v>0</v>
      </c>
      <c r="T234" s="201">
        <f>S234*H234</f>
        <v>0</v>
      </c>
      <c r="AR234" s="23" t="s">
        <v>207</v>
      </c>
      <c r="AT234" s="23" t="s">
        <v>169</v>
      </c>
      <c r="AU234" s="23" t="s">
        <v>82</v>
      </c>
      <c r="AY234" s="23" t="s">
        <v>166</v>
      </c>
      <c r="BE234" s="202">
        <f>IF(N234="základní",J234,0)</f>
        <v>0</v>
      </c>
      <c r="BF234" s="202">
        <f>IF(N234="snížená",J234,0)</f>
        <v>0</v>
      </c>
      <c r="BG234" s="202">
        <f>IF(N234="zákl. přenesená",J234,0)</f>
        <v>0</v>
      </c>
      <c r="BH234" s="202">
        <f>IF(N234="sníž. přenesená",J234,0)</f>
        <v>0</v>
      </c>
      <c r="BI234" s="202">
        <f>IF(N234="nulová",J234,0)</f>
        <v>0</v>
      </c>
      <c r="BJ234" s="23" t="s">
        <v>80</v>
      </c>
      <c r="BK234" s="202">
        <f>ROUND(I234*H234,2)</f>
        <v>0</v>
      </c>
      <c r="BL234" s="23" t="s">
        <v>207</v>
      </c>
      <c r="BM234" s="23" t="s">
        <v>806</v>
      </c>
    </row>
    <row r="235" spans="2:65" s="11" customFormat="1">
      <c r="B235" s="203"/>
      <c r="C235" s="204"/>
      <c r="D235" s="205" t="s">
        <v>174</v>
      </c>
      <c r="E235" s="206" t="s">
        <v>21</v>
      </c>
      <c r="F235" s="207" t="s">
        <v>807</v>
      </c>
      <c r="G235" s="204"/>
      <c r="H235" s="208">
        <v>811.36400000000003</v>
      </c>
      <c r="I235" s="209"/>
      <c r="J235" s="204"/>
      <c r="K235" s="204"/>
      <c r="L235" s="210"/>
      <c r="M235" s="211"/>
      <c r="N235" s="212"/>
      <c r="O235" s="212"/>
      <c r="P235" s="212"/>
      <c r="Q235" s="212"/>
      <c r="R235" s="212"/>
      <c r="S235" s="212"/>
      <c r="T235" s="213"/>
      <c r="AT235" s="214" t="s">
        <v>174</v>
      </c>
      <c r="AU235" s="214" t="s">
        <v>82</v>
      </c>
      <c r="AV235" s="11" t="s">
        <v>82</v>
      </c>
      <c r="AW235" s="11" t="s">
        <v>35</v>
      </c>
      <c r="AX235" s="11" t="s">
        <v>72</v>
      </c>
      <c r="AY235" s="214" t="s">
        <v>166</v>
      </c>
    </row>
    <row r="236" spans="2:65" s="12" customFormat="1">
      <c r="B236" s="215"/>
      <c r="C236" s="216"/>
      <c r="D236" s="205" t="s">
        <v>174</v>
      </c>
      <c r="E236" s="217" t="s">
        <v>21</v>
      </c>
      <c r="F236" s="218" t="s">
        <v>176</v>
      </c>
      <c r="G236" s="216"/>
      <c r="H236" s="219">
        <v>811.36400000000003</v>
      </c>
      <c r="I236" s="220"/>
      <c r="J236" s="216"/>
      <c r="K236" s="216"/>
      <c r="L236" s="221"/>
      <c r="M236" s="222"/>
      <c r="N236" s="223"/>
      <c r="O236" s="223"/>
      <c r="P236" s="223"/>
      <c r="Q236" s="223"/>
      <c r="R236" s="223"/>
      <c r="S236" s="223"/>
      <c r="T236" s="224"/>
      <c r="AT236" s="225" t="s">
        <v>174</v>
      </c>
      <c r="AU236" s="225" t="s">
        <v>82</v>
      </c>
      <c r="AV236" s="12" t="s">
        <v>173</v>
      </c>
      <c r="AW236" s="12" t="s">
        <v>35</v>
      </c>
      <c r="AX236" s="12" t="s">
        <v>80</v>
      </c>
      <c r="AY236" s="225" t="s">
        <v>166</v>
      </c>
    </row>
    <row r="237" spans="2:65" s="1" customFormat="1" ht="16.5" customHeight="1">
      <c r="B237" s="40"/>
      <c r="C237" s="191" t="s">
        <v>808</v>
      </c>
      <c r="D237" s="191" t="s">
        <v>169</v>
      </c>
      <c r="E237" s="192" t="s">
        <v>809</v>
      </c>
      <c r="F237" s="193" t="s">
        <v>810</v>
      </c>
      <c r="G237" s="194" t="s">
        <v>181</v>
      </c>
      <c r="H237" s="195">
        <v>811.36400000000003</v>
      </c>
      <c r="I237" s="196"/>
      <c r="J237" s="197">
        <f>ROUND(I237*H237,2)</f>
        <v>0</v>
      </c>
      <c r="K237" s="193" t="s">
        <v>21</v>
      </c>
      <c r="L237" s="60"/>
      <c r="M237" s="198" t="s">
        <v>21</v>
      </c>
      <c r="N237" s="199" t="s">
        <v>43</v>
      </c>
      <c r="O237" s="41"/>
      <c r="P237" s="200">
        <f>O237*H237</f>
        <v>0</v>
      </c>
      <c r="Q237" s="200">
        <v>0</v>
      </c>
      <c r="R237" s="200">
        <f>Q237*H237</f>
        <v>0</v>
      </c>
      <c r="S237" s="200">
        <v>0</v>
      </c>
      <c r="T237" s="201">
        <f>S237*H237</f>
        <v>0</v>
      </c>
      <c r="AR237" s="23" t="s">
        <v>207</v>
      </c>
      <c r="AT237" s="23" t="s">
        <v>169</v>
      </c>
      <c r="AU237" s="23" t="s">
        <v>82</v>
      </c>
      <c r="AY237" s="23" t="s">
        <v>166</v>
      </c>
      <c r="BE237" s="202">
        <f>IF(N237="základní",J237,0)</f>
        <v>0</v>
      </c>
      <c r="BF237" s="202">
        <f>IF(N237="snížená",J237,0)</f>
        <v>0</v>
      </c>
      <c r="BG237" s="202">
        <f>IF(N237="zákl. přenesená",J237,0)</f>
        <v>0</v>
      </c>
      <c r="BH237" s="202">
        <f>IF(N237="sníž. přenesená",J237,0)</f>
        <v>0</v>
      </c>
      <c r="BI237" s="202">
        <f>IF(N237="nulová",J237,0)</f>
        <v>0</v>
      </c>
      <c r="BJ237" s="23" t="s">
        <v>80</v>
      </c>
      <c r="BK237" s="202">
        <f>ROUND(I237*H237,2)</f>
        <v>0</v>
      </c>
      <c r="BL237" s="23" t="s">
        <v>207</v>
      </c>
      <c r="BM237" s="23" t="s">
        <v>811</v>
      </c>
    </row>
    <row r="238" spans="2:65" s="1" customFormat="1" ht="16.5" customHeight="1">
      <c r="B238" s="40"/>
      <c r="C238" s="191" t="s">
        <v>395</v>
      </c>
      <c r="D238" s="191" t="s">
        <v>169</v>
      </c>
      <c r="E238" s="192" t="s">
        <v>812</v>
      </c>
      <c r="F238" s="193" t="s">
        <v>813</v>
      </c>
      <c r="G238" s="194" t="s">
        <v>181</v>
      </c>
      <c r="H238" s="195">
        <v>811.36400000000003</v>
      </c>
      <c r="I238" s="196"/>
      <c r="J238" s="197">
        <f>ROUND(I238*H238,2)</f>
        <v>0</v>
      </c>
      <c r="K238" s="193" t="s">
        <v>21</v>
      </c>
      <c r="L238" s="60"/>
      <c r="M238" s="198" t="s">
        <v>21</v>
      </c>
      <c r="N238" s="199" t="s">
        <v>43</v>
      </c>
      <c r="O238" s="41"/>
      <c r="P238" s="200">
        <f>O238*H238</f>
        <v>0</v>
      </c>
      <c r="Q238" s="200">
        <v>0</v>
      </c>
      <c r="R238" s="200">
        <f>Q238*H238</f>
        <v>0</v>
      </c>
      <c r="S238" s="200">
        <v>0</v>
      </c>
      <c r="T238" s="201">
        <f>S238*H238</f>
        <v>0</v>
      </c>
      <c r="AR238" s="23" t="s">
        <v>207</v>
      </c>
      <c r="AT238" s="23" t="s">
        <v>169</v>
      </c>
      <c r="AU238" s="23" t="s">
        <v>82</v>
      </c>
      <c r="AY238" s="23" t="s">
        <v>166</v>
      </c>
      <c r="BE238" s="202">
        <f>IF(N238="základní",J238,0)</f>
        <v>0</v>
      </c>
      <c r="BF238" s="202">
        <f>IF(N238="snížená",J238,0)</f>
        <v>0</v>
      </c>
      <c r="BG238" s="202">
        <f>IF(N238="zákl. přenesená",J238,0)</f>
        <v>0</v>
      </c>
      <c r="BH238" s="202">
        <f>IF(N238="sníž. přenesená",J238,0)</f>
        <v>0</v>
      </c>
      <c r="BI238" s="202">
        <f>IF(N238="nulová",J238,0)</f>
        <v>0</v>
      </c>
      <c r="BJ238" s="23" t="s">
        <v>80</v>
      </c>
      <c r="BK238" s="202">
        <f>ROUND(I238*H238,2)</f>
        <v>0</v>
      </c>
      <c r="BL238" s="23" t="s">
        <v>207</v>
      </c>
      <c r="BM238" s="23" t="s">
        <v>814</v>
      </c>
    </row>
    <row r="239" spans="2:65" s="1" customFormat="1" ht="16.5" customHeight="1">
      <c r="B239" s="40"/>
      <c r="C239" s="191" t="s">
        <v>815</v>
      </c>
      <c r="D239" s="191" t="s">
        <v>169</v>
      </c>
      <c r="E239" s="192" t="s">
        <v>816</v>
      </c>
      <c r="F239" s="193" t="s">
        <v>817</v>
      </c>
      <c r="G239" s="194" t="s">
        <v>361</v>
      </c>
      <c r="H239" s="248"/>
      <c r="I239" s="196"/>
      <c r="J239" s="197">
        <f>ROUND(I239*H239,2)</f>
        <v>0</v>
      </c>
      <c r="K239" s="193" t="s">
        <v>21</v>
      </c>
      <c r="L239" s="60"/>
      <c r="M239" s="198" t="s">
        <v>21</v>
      </c>
      <c r="N239" s="199" t="s">
        <v>43</v>
      </c>
      <c r="O239" s="41"/>
      <c r="P239" s="200">
        <f>O239*H239</f>
        <v>0</v>
      </c>
      <c r="Q239" s="200">
        <v>0</v>
      </c>
      <c r="R239" s="200">
        <f>Q239*H239</f>
        <v>0</v>
      </c>
      <c r="S239" s="200">
        <v>0</v>
      </c>
      <c r="T239" s="201">
        <f>S239*H239</f>
        <v>0</v>
      </c>
      <c r="AR239" s="23" t="s">
        <v>207</v>
      </c>
      <c r="AT239" s="23" t="s">
        <v>169</v>
      </c>
      <c r="AU239" s="23" t="s">
        <v>82</v>
      </c>
      <c r="AY239" s="23" t="s">
        <v>166</v>
      </c>
      <c r="BE239" s="202">
        <f>IF(N239="základní",J239,0)</f>
        <v>0</v>
      </c>
      <c r="BF239" s="202">
        <f>IF(N239="snížená",J239,0)</f>
        <v>0</v>
      </c>
      <c r="BG239" s="202">
        <f>IF(N239="zákl. přenesená",J239,0)</f>
        <v>0</v>
      </c>
      <c r="BH239" s="202">
        <f>IF(N239="sníž. přenesená",J239,0)</f>
        <v>0</v>
      </c>
      <c r="BI239" s="202">
        <f>IF(N239="nulová",J239,0)</f>
        <v>0</v>
      </c>
      <c r="BJ239" s="23" t="s">
        <v>80</v>
      </c>
      <c r="BK239" s="202">
        <f>ROUND(I239*H239,2)</f>
        <v>0</v>
      </c>
      <c r="BL239" s="23" t="s">
        <v>207</v>
      </c>
      <c r="BM239" s="23" t="s">
        <v>818</v>
      </c>
    </row>
    <row r="240" spans="2:65" s="10" customFormat="1" ht="29.85" customHeight="1">
      <c r="B240" s="175"/>
      <c r="C240" s="176"/>
      <c r="D240" s="177" t="s">
        <v>71</v>
      </c>
      <c r="E240" s="189" t="s">
        <v>329</v>
      </c>
      <c r="F240" s="189" t="s">
        <v>330</v>
      </c>
      <c r="G240" s="176"/>
      <c r="H240" s="176"/>
      <c r="I240" s="179"/>
      <c r="J240" s="190">
        <f>BK240</f>
        <v>0</v>
      </c>
      <c r="K240" s="176"/>
      <c r="L240" s="181"/>
      <c r="M240" s="182"/>
      <c r="N240" s="183"/>
      <c r="O240" s="183"/>
      <c r="P240" s="184">
        <f>SUM(P241:P246)</f>
        <v>0</v>
      </c>
      <c r="Q240" s="183"/>
      <c r="R240" s="184">
        <f>SUM(R241:R246)</f>
        <v>0</v>
      </c>
      <c r="S240" s="183"/>
      <c r="T240" s="185">
        <f>SUM(T241:T246)</f>
        <v>0</v>
      </c>
      <c r="AR240" s="186" t="s">
        <v>82</v>
      </c>
      <c r="AT240" s="187" t="s">
        <v>71</v>
      </c>
      <c r="AU240" s="187" t="s">
        <v>80</v>
      </c>
      <c r="AY240" s="186" t="s">
        <v>166</v>
      </c>
      <c r="BK240" s="188">
        <f>SUM(BK241:BK246)</f>
        <v>0</v>
      </c>
    </row>
    <row r="241" spans="2:65" s="1" customFormat="1" ht="16.5" customHeight="1">
      <c r="B241" s="40"/>
      <c r="C241" s="191" t="s">
        <v>819</v>
      </c>
      <c r="D241" s="191" t="s">
        <v>169</v>
      </c>
      <c r="E241" s="192" t="s">
        <v>820</v>
      </c>
      <c r="F241" s="193" t="s">
        <v>821</v>
      </c>
      <c r="G241" s="194" t="s">
        <v>822</v>
      </c>
      <c r="H241" s="195">
        <v>50</v>
      </c>
      <c r="I241" s="196"/>
      <c r="J241" s="197">
        <f>ROUND(I241*H241,2)</f>
        <v>0</v>
      </c>
      <c r="K241" s="193" t="s">
        <v>21</v>
      </c>
      <c r="L241" s="60"/>
      <c r="M241" s="198" t="s">
        <v>21</v>
      </c>
      <c r="N241" s="199" t="s">
        <v>43</v>
      </c>
      <c r="O241" s="41"/>
      <c r="P241" s="200">
        <f>O241*H241</f>
        <v>0</v>
      </c>
      <c r="Q241" s="200">
        <v>0</v>
      </c>
      <c r="R241" s="200">
        <f>Q241*H241</f>
        <v>0</v>
      </c>
      <c r="S241" s="200">
        <v>0</v>
      </c>
      <c r="T241" s="201">
        <f>S241*H241</f>
        <v>0</v>
      </c>
      <c r="AR241" s="23" t="s">
        <v>207</v>
      </c>
      <c r="AT241" s="23" t="s">
        <v>169</v>
      </c>
      <c r="AU241" s="23" t="s">
        <v>82</v>
      </c>
      <c r="AY241" s="23" t="s">
        <v>166</v>
      </c>
      <c r="BE241" s="202">
        <f>IF(N241="základní",J241,0)</f>
        <v>0</v>
      </c>
      <c r="BF241" s="202">
        <f>IF(N241="snížená",J241,0)</f>
        <v>0</v>
      </c>
      <c r="BG241" s="202">
        <f>IF(N241="zákl. přenesená",J241,0)</f>
        <v>0</v>
      </c>
      <c r="BH241" s="202">
        <f>IF(N241="sníž. přenesená",J241,0)</f>
        <v>0</v>
      </c>
      <c r="BI241" s="202">
        <f>IF(N241="nulová",J241,0)</f>
        <v>0</v>
      </c>
      <c r="BJ241" s="23" t="s">
        <v>80</v>
      </c>
      <c r="BK241" s="202">
        <f>ROUND(I241*H241,2)</f>
        <v>0</v>
      </c>
      <c r="BL241" s="23" t="s">
        <v>207</v>
      </c>
      <c r="BM241" s="23" t="s">
        <v>823</v>
      </c>
    </row>
    <row r="242" spans="2:65" s="1" customFormat="1" ht="27">
      <c r="B242" s="40"/>
      <c r="C242" s="62"/>
      <c r="D242" s="205" t="s">
        <v>213</v>
      </c>
      <c r="E242" s="62"/>
      <c r="F242" s="236" t="s">
        <v>824</v>
      </c>
      <c r="G242" s="62"/>
      <c r="H242" s="62"/>
      <c r="I242" s="162"/>
      <c r="J242" s="62"/>
      <c r="K242" s="62"/>
      <c r="L242" s="60"/>
      <c r="M242" s="237"/>
      <c r="N242" s="41"/>
      <c r="O242" s="41"/>
      <c r="P242" s="41"/>
      <c r="Q242" s="41"/>
      <c r="R242" s="41"/>
      <c r="S242" s="41"/>
      <c r="T242" s="77"/>
      <c r="AT242" s="23" t="s">
        <v>213</v>
      </c>
      <c r="AU242" s="23" t="s">
        <v>82</v>
      </c>
    </row>
    <row r="243" spans="2:65" s="1" customFormat="1" ht="16.5" customHeight="1">
      <c r="B243" s="40"/>
      <c r="C243" s="191" t="s">
        <v>406</v>
      </c>
      <c r="D243" s="191" t="s">
        <v>169</v>
      </c>
      <c r="E243" s="192" t="s">
        <v>825</v>
      </c>
      <c r="F243" s="193" t="s">
        <v>826</v>
      </c>
      <c r="G243" s="194" t="s">
        <v>822</v>
      </c>
      <c r="H243" s="195">
        <v>50</v>
      </c>
      <c r="I243" s="196"/>
      <c r="J243" s="197">
        <f>ROUND(I243*H243,2)</f>
        <v>0</v>
      </c>
      <c r="K243" s="193" t="s">
        <v>21</v>
      </c>
      <c r="L243" s="60"/>
      <c r="M243" s="198" t="s">
        <v>21</v>
      </c>
      <c r="N243" s="199" t="s">
        <v>43</v>
      </c>
      <c r="O243" s="41"/>
      <c r="P243" s="200">
        <f>O243*H243</f>
        <v>0</v>
      </c>
      <c r="Q243" s="200">
        <v>0</v>
      </c>
      <c r="R243" s="200">
        <f>Q243*H243</f>
        <v>0</v>
      </c>
      <c r="S243" s="200">
        <v>0</v>
      </c>
      <c r="T243" s="201">
        <f>S243*H243</f>
        <v>0</v>
      </c>
      <c r="AR243" s="23" t="s">
        <v>207</v>
      </c>
      <c r="AT243" s="23" t="s">
        <v>169</v>
      </c>
      <c r="AU243" s="23" t="s">
        <v>82</v>
      </c>
      <c r="AY243" s="23" t="s">
        <v>166</v>
      </c>
      <c r="BE243" s="202">
        <f>IF(N243="základní",J243,0)</f>
        <v>0</v>
      </c>
      <c r="BF243" s="202">
        <f>IF(N243="snížená",J243,0)</f>
        <v>0</v>
      </c>
      <c r="BG243" s="202">
        <f>IF(N243="zákl. přenesená",J243,0)</f>
        <v>0</v>
      </c>
      <c r="BH243" s="202">
        <f>IF(N243="sníž. přenesená",J243,0)</f>
        <v>0</v>
      </c>
      <c r="BI243" s="202">
        <f>IF(N243="nulová",J243,0)</f>
        <v>0</v>
      </c>
      <c r="BJ243" s="23" t="s">
        <v>80</v>
      </c>
      <c r="BK243" s="202">
        <f>ROUND(I243*H243,2)</f>
        <v>0</v>
      </c>
      <c r="BL243" s="23" t="s">
        <v>207</v>
      </c>
      <c r="BM243" s="23" t="s">
        <v>827</v>
      </c>
    </row>
    <row r="244" spans="2:65" s="1" customFormat="1" ht="27">
      <c r="B244" s="40"/>
      <c r="C244" s="62"/>
      <c r="D244" s="205" t="s">
        <v>213</v>
      </c>
      <c r="E244" s="62"/>
      <c r="F244" s="236" t="s">
        <v>824</v>
      </c>
      <c r="G244" s="62"/>
      <c r="H244" s="62"/>
      <c r="I244" s="162"/>
      <c r="J244" s="62"/>
      <c r="K244" s="62"/>
      <c r="L244" s="60"/>
      <c r="M244" s="237"/>
      <c r="N244" s="41"/>
      <c r="O244" s="41"/>
      <c r="P244" s="41"/>
      <c r="Q244" s="41"/>
      <c r="R244" s="41"/>
      <c r="S244" s="41"/>
      <c r="T244" s="77"/>
      <c r="AT244" s="23" t="s">
        <v>213</v>
      </c>
      <c r="AU244" s="23" t="s">
        <v>82</v>
      </c>
    </row>
    <row r="245" spans="2:65" s="1" customFormat="1" ht="16.5" customHeight="1">
      <c r="B245" s="40"/>
      <c r="C245" s="238" t="s">
        <v>828</v>
      </c>
      <c r="D245" s="238" t="s">
        <v>232</v>
      </c>
      <c r="E245" s="239" t="s">
        <v>829</v>
      </c>
      <c r="F245" s="240" t="s">
        <v>830</v>
      </c>
      <c r="G245" s="241" t="s">
        <v>822</v>
      </c>
      <c r="H245" s="242">
        <v>100</v>
      </c>
      <c r="I245" s="243"/>
      <c r="J245" s="244">
        <f>ROUND(I245*H245,2)</f>
        <v>0</v>
      </c>
      <c r="K245" s="240" t="s">
        <v>21</v>
      </c>
      <c r="L245" s="245"/>
      <c r="M245" s="246" t="s">
        <v>21</v>
      </c>
      <c r="N245" s="247" t="s">
        <v>43</v>
      </c>
      <c r="O245" s="41"/>
      <c r="P245" s="200">
        <f>O245*H245</f>
        <v>0</v>
      </c>
      <c r="Q245" s="200">
        <v>0</v>
      </c>
      <c r="R245" s="200">
        <f>Q245*H245</f>
        <v>0</v>
      </c>
      <c r="S245" s="200">
        <v>0</v>
      </c>
      <c r="T245" s="201">
        <f>S245*H245</f>
        <v>0</v>
      </c>
      <c r="AR245" s="23" t="s">
        <v>242</v>
      </c>
      <c r="AT245" s="23" t="s">
        <v>232</v>
      </c>
      <c r="AU245" s="23" t="s">
        <v>82</v>
      </c>
      <c r="AY245" s="23" t="s">
        <v>166</v>
      </c>
      <c r="BE245" s="202">
        <f>IF(N245="základní",J245,0)</f>
        <v>0</v>
      </c>
      <c r="BF245" s="202">
        <f>IF(N245="snížená",J245,0)</f>
        <v>0</v>
      </c>
      <c r="BG245" s="202">
        <f>IF(N245="zákl. přenesená",J245,0)</f>
        <v>0</v>
      </c>
      <c r="BH245" s="202">
        <f>IF(N245="sníž. přenesená",J245,0)</f>
        <v>0</v>
      </c>
      <c r="BI245" s="202">
        <f>IF(N245="nulová",J245,0)</f>
        <v>0</v>
      </c>
      <c r="BJ245" s="23" t="s">
        <v>80</v>
      </c>
      <c r="BK245" s="202">
        <f>ROUND(I245*H245,2)</f>
        <v>0</v>
      </c>
      <c r="BL245" s="23" t="s">
        <v>207</v>
      </c>
      <c r="BM245" s="23" t="s">
        <v>831</v>
      </c>
    </row>
    <row r="246" spans="2:65" s="1" customFormat="1" ht="16.5" customHeight="1">
      <c r="B246" s="40"/>
      <c r="C246" s="191" t="s">
        <v>412</v>
      </c>
      <c r="D246" s="191" t="s">
        <v>169</v>
      </c>
      <c r="E246" s="192" t="s">
        <v>359</v>
      </c>
      <c r="F246" s="193" t="s">
        <v>360</v>
      </c>
      <c r="G246" s="194" t="s">
        <v>361</v>
      </c>
      <c r="H246" s="248"/>
      <c r="I246" s="196"/>
      <c r="J246" s="197">
        <f>ROUND(I246*H246,2)</f>
        <v>0</v>
      </c>
      <c r="K246" s="193" t="s">
        <v>21</v>
      </c>
      <c r="L246" s="60"/>
      <c r="M246" s="198" t="s">
        <v>21</v>
      </c>
      <c r="N246" s="199" t="s">
        <v>43</v>
      </c>
      <c r="O246" s="41"/>
      <c r="P246" s="200">
        <f>O246*H246</f>
        <v>0</v>
      </c>
      <c r="Q246" s="200">
        <v>0</v>
      </c>
      <c r="R246" s="200">
        <f>Q246*H246</f>
        <v>0</v>
      </c>
      <c r="S246" s="200">
        <v>0</v>
      </c>
      <c r="T246" s="201">
        <f>S246*H246</f>
        <v>0</v>
      </c>
      <c r="AR246" s="23" t="s">
        <v>207</v>
      </c>
      <c r="AT246" s="23" t="s">
        <v>169</v>
      </c>
      <c r="AU246" s="23" t="s">
        <v>82</v>
      </c>
      <c r="AY246" s="23" t="s">
        <v>166</v>
      </c>
      <c r="BE246" s="202">
        <f>IF(N246="základní",J246,0)</f>
        <v>0</v>
      </c>
      <c r="BF246" s="202">
        <f>IF(N246="snížená",J246,0)</f>
        <v>0</v>
      </c>
      <c r="BG246" s="202">
        <f>IF(N246="zákl. přenesená",J246,0)</f>
        <v>0</v>
      </c>
      <c r="BH246" s="202">
        <f>IF(N246="sníž. přenesená",J246,0)</f>
        <v>0</v>
      </c>
      <c r="BI246" s="202">
        <f>IF(N246="nulová",J246,0)</f>
        <v>0</v>
      </c>
      <c r="BJ246" s="23" t="s">
        <v>80</v>
      </c>
      <c r="BK246" s="202">
        <f>ROUND(I246*H246,2)</f>
        <v>0</v>
      </c>
      <c r="BL246" s="23" t="s">
        <v>207</v>
      </c>
      <c r="BM246" s="23" t="s">
        <v>832</v>
      </c>
    </row>
    <row r="247" spans="2:65" s="10" customFormat="1" ht="29.85" customHeight="1">
      <c r="B247" s="175"/>
      <c r="C247" s="176"/>
      <c r="D247" s="177" t="s">
        <v>71</v>
      </c>
      <c r="E247" s="189" t="s">
        <v>376</v>
      </c>
      <c r="F247" s="189" t="s">
        <v>377</v>
      </c>
      <c r="G247" s="176"/>
      <c r="H247" s="176"/>
      <c r="I247" s="179"/>
      <c r="J247" s="190">
        <f>BK247</f>
        <v>0</v>
      </c>
      <c r="K247" s="176"/>
      <c r="L247" s="181"/>
      <c r="M247" s="182"/>
      <c r="N247" s="183"/>
      <c r="O247" s="183"/>
      <c r="P247" s="184">
        <f>SUM(P248:P250)</f>
        <v>0</v>
      </c>
      <c r="Q247" s="183"/>
      <c r="R247" s="184">
        <f>SUM(R248:R250)</f>
        <v>0</v>
      </c>
      <c r="S247" s="183"/>
      <c r="T247" s="185">
        <f>SUM(T248:T250)</f>
        <v>0</v>
      </c>
      <c r="AR247" s="186" t="s">
        <v>82</v>
      </c>
      <c r="AT247" s="187" t="s">
        <v>71</v>
      </c>
      <c r="AU247" s="187" t="s">
        <v>80</v>
      </c>
      <c r="AY247" s="186" t="s">
        <v>166</v>
      </c>
      <c r="BK247" s="188">
        <f>SUM(BK248:BK250)</f>
        <v>0</v>
      </c>
    </row>
    <row r="248" spans="2:65" s="1" customFormat="1" ht="16.5" customHeight="1">
      <c r="B248" s="40"/>
      <c r="C248" s="191" t="s">
        <v>833</v>
      </c>
      <c r="D248" s="191" t="s">
        <v>169</v>
      </c>
      <c r="E248" s="192" t="s">
        <v>834</v>
      </c>
      <c r="F248" s="193" t="s">
        <v>835</v>
      </c>
      <c r="G248" s="194" t="s">
        <v>181</v>
      </c>
      <c r="H248" s="195">
        <v>10</v>
      </c>
      <c r="I248" s="196"/>
      <c r="J248" s="197">
        <f>ROUND(I248*H248,2)</f>
        <v>0</v>
      </c>
      <c r="K248" s="193" t="s">
        <v>21</v>
      </c>
      <c r="L248" s="60"/>
      <c r="M248" s="198" t="s">
        <v>21</v>
      </c>
      <c r="N248" s="199" t="s">
        <v>43</v>
      </c>
      <c r="O248" s="41"/>
      <c r="P248" s="200">
        <f>O248*H248</f>
        <v>0</v>
      </c>
      <c r="Q248" s="200">
        <v>0</v>
      </c>
      <c r="R248" s="200">
        <f>Q248*H248</f>
        <v>0</v>
      </c>
      <c r="S248" s="200">
        <v>0</v>
      </c>
      <c r="T248" s="201">
        <f>S248*H248</f>
        <v>0</v>
      </c>
      <c r="AR248" s="23" t="s">
        <v>207</v>
      </c>
      <c r="AT248" s="23" t="s">
        <v>169</v>
      </c>
      <c r="AU248" s="23" t="s">
        <v>82</v>
      </c>
      <c r="AY248" s="23" t="s">
        <v>166</v>
      </c>
      <c r="BE248" s="202">
        <f>IF(N248="základní",J248,0)</f>
        <v>0</v>
      </c>
      <c r="BF248" s="202">
        <f>IF(N248="snížená",J248,0)</f>
        <v>0</v>
      </c>
      <c r="BG248" s="202">
        <f>IF(N248="zákl. přenesená",J248,0)</f>
        <v>0</v>
      </c>
      <c r="BH248" s="202">
        <f>IF(N248="sníž. přenesená",J248,0)</f>
        <v>0</v>
      </c>
      <c r="BI248" s="202">
        <f>IF(N248="nulová",J248,0)</f>
        <v>0</v>
      </c>
      <c r="BJ248" s="23" t="s">
        <v>80</v>
      </c>
      <c r="BK248" s="202">
        <f>ROUND(I248*H248,2)</f>
        <v>0</v>
      </c>
      <c r="BL248" s="23" t="s">
        <v>207</v>
      </c>
      <c r="BM248" s="23" t="s">
        <v>836</v>
      </c>
    </row>
    <row r="249" spans="2:65" s="1" customFormat="1" ht="25.5" customHeight="1">
      <c r="B249" s="40"/>
      <c r="C249" s="191" t="s">
        <v>416</v>
      </c>
      <c r="D249" s="191" t="s">
        <v>169</v>
      </c>
      <c r="E249" s="192" t="s">
        <v>837</v>
      </c>
      <c r="F249" s="193" t="s">
        <v>838</v>
      </c>
      <c r="G249" s="194" t="s">
        <v>272</v>
      </c>
      <c r="H249" s="195">
        <v>47</v>
      </c>
      <c r="I249" s="196"/>
      <c r="J249" s="197">
        <f>ROUND(I249*H249,2)</f>
        <v>0</v>
      </c>
      <c r="K249" s="193" t="s">
        <v>21</v>
      </c>
      <c r="L249" s="60"/>
      <c r="M249" s="198" t="s">
        <v>21</v>
      </c>
      <c r="N249" s="199" t="s">
        <v>43</v>
      </c>
      <c r="O249" s="41"/>
      <c r="P249" s="200">
        <f>O249*H249</f>
        <v>0</v>
      </c>
      <c r="Q249" s="200">
        <v>0</v>
      </c>
      <c r="R249" s="200">
        <f>Q249*H249</f>
        <v>0</v>
      </c>
      <c r="S249" s="200">
        <v>0</v>
      </c>
      <c r="T249" s="201">
        <f>S249*H249</f>
        <v>0</v>
      </c>
      <c r="AR249" s="23" t="s">
        <v>207</v>
      </c>
      <c r="AT249" s="23" t="s">
        <v>169</v>
      </c>
      <c r="AU249" s="23" t="s">
        <v>82</v>
      </c>
      <c r="AY249" s="23" t="s">
        <v>166</v>
      </c>
      <c r="BE249" s="202">
        <f>IF(N249="základní",J249,0)</f>
        <v>0</v>
      </c>
      <c r="BF249" s="202">
        <f>IF(N249="snížená",J249,0)</f>
        <v>0</v>
      </c>
      <c r="BG249" s="202">
        <f>IF(N249="zákl. přenesená",J249,0)</f>
        <v>0</v>
      </c>
      <c r="BH249" s="202">
        <f>IF(N249="sníž. přenesená",J249,0)</f>
        <v>0</v>
      </c>
      <c r="BI249" s="202">
        <f>IF(N249="nulová",J249,0)</f>
        <v>0</v>
      </c>
      <c r="BJ249" s="23" t="s">
        <v>80</v>
      </c>
      <c r="BK249" s="202">
        <f>ROUND(I249*H249,2)</f>
        <v>0</v>
      </c>
      <c r="BL249" s="23" t="s">
        <v>207</v>
      </c>
      <c r="BM249" s="23" t="s">
        <v>839</v>
      </c>
    </row>
    <row r="250" spans="2:65" s="1" customFormat="1" ht="25.5" customHeight="1">
      <c r="B250" s="40"/>
      <c r="C250" s="191" t="s">
        <v>840</v>
      </c>
      <c r="D250" s="191" t="s">
        <v>169</v>
      </c>
      <c r="E250" s="192" t="s">
        <v>841</v>
      </c>
      <c r="F250" s="193" t="s">
        <v>842</v>
      </c>
      <c r="G250" s="194" t="s">
        <v>272</v>
      </c>
      <c r="H250" s="195">
        <v>21</v>
      </c>
      <c r="I250" s="196"/>
      <c r="J250" s="197">
        <f>ROUND(I250*H250,2)</f>
        <v>0</v>
      </c>
      <c r="K250" s="193" t="s">
        <v>21</v>
      </c>
      <c r="L250" s="60"/>
      <c r="M250" s="198" t="s">
        <v>21</v>
      </c>
      <c r="N250" s="199" t="s">
        <v>43</v>
      </c>
      <c r="O250" s="41"/>
      <c r="P250" s="200">
        <f>O250*H250</f>
        <v>0</v>
      </c>
      <c r="Q250" s="200">
        <v>0</v>
      </c>
      <c r="R250" s="200">
        <f>Q250*H250</f>
        <v>0</v>
      </c>
      <c r="S250" s="200">
        <v>0</v>
      </c>
      <c r="T250" s="201">
        <f>S250*H250</f>
        <v>0</v>
      </c>
      <c r="AR250" s="23" t="s">
        <v>207</v>
      </c>
      <c r="AT250" s="23" t="s">
        <v>169</v>
      </c>
      <c r="AU250" s="23" t="s">
        <v>82</v>
      </c>
      <c r="AY250" s="23" t="s">
        <v>166</v>
      </c>
      <c r="BE250" s="202">
        <f>IF(N250="základní",J250,0)</f>
        <v>0</v>
      </c>
      <c r="BF250" s="202">
        <f>IF(N250="snížená",J250,0)</f>
        <v>0</v>
      </c>
      <c r="BG250" s="202">
        <f>IF(N250="zákl. přenesená",J250,0)</f>
        <v>0</v>
      </c>
      <c r="BH250" s="202">
        <f>IF(N250="sníž. přenesená",J250,0)</f>
        <v>0</v>
      </c>
      <c r="BI250" s="202">
        <f>IF(N250="nulová",J250,0)</f>
        <v>0</v>
      </c>
      <c r="BJ250" s="23" t="s">
        <v>80</v>
      </c>
      <c r="BK250" s="202">
        <f>ROUND(I250*H250,2)</f>
        <v>0</v>
      </c>
      <c r="BL250" s="23" t="s">
        <v>207</v>
      </c>
      <c r="BM250" s="23" t="s">
        <v>843</v>
      </c>
    </row>
    <row r="251" spans="2:65" s="10" customFormat="1" ht="37.35" customHeight="1">
      <c r="B251" s="175"/>
      <c r="C251" s="176"/>
      <c r="D251" s="177" t="s">
        <v>71</v>
      </c>
      <c r="E251" s="178" t="s">
        <v>428</v>
      </c>
      <c r="F251" s="178" t="s">
        <v>429</v>
      </c>
      <c r="G251" s="176"/>
      <c r="H251" s="176"/>
      <c r="I251" s="179"/>
      <c r="J251" s="180">
        <f>BK251</f>
        <v>0</v>
      </c>
      <c r="K251" s="176"/>
      <c r="L251" s="181"/>
      <c r="M251" s="182"/>
      <c r="N251" s="183"/>
      <c r="O251" s="183"/>
      <c r="P251" s="184">
        <f>SUM(P252:P257)</f>
        <v>0</v>
      </c>
      <c r="Q251" s="183"/>
      <c r="R251" s="184">
        <f>SUM(R252:R257)</f>
        <v>0</v>
      </c>
      <c r="S251" s="183"/>
      <c r="T251" s="185">
        <f>SUM(T252:T257)</f>
        <v>0</v>
      </c>
      <c r="AR251" s="186" t="s">
        <v>173</v>
      </c>
      <c r="AT251" s="187" t="s">
        <v>71</v>
      </c>
      <c r="AU251" s="187" t="s">
        <v>72</v>
      </c>
      <c r="AY251" s="186" t="s">
        <v>166</v>
      </c>
      <c r="BK251" s="188">
        <f>SUM(BK252:BK257)</f>
        <v>0</v>
      </c>
    </row>
    <row r="252" spans="2:65" s="1" customFormat="1" ht="16.5" customHeight="1">
      <c r="B252" s="40"/>
      <c r="C252" s="191" t="s">
        <v>421</v>
      </c>
      <c r="D252" s="191" t="s">
        <v>169</v>
      </c>
      <c r="E252" s="192" t="s">
        <v>844</v>
      </c>
      <c r="F252" s="193" t="s">
        <v>845</v>
      </c>
      <c r="G252" s="194" t="s">
        <v>432</v>
      </c>
      <c r="H252" s="195">
        <v>16</v>
      </c>
      <c r="I252" s="196"/>
      <c r="J252" s="197">
        <f>ROUND(I252*H252,2)</f>
        <v>0</v>
      </c>
      <c r="K252" s="193" t="s">
        <v>21</v>
      </c>
      <c r="L252" s="60"/>
      <c r="M252" s="198" t="s">
        <v>21</v>
      </c>
      <c r="N252" s="199" t="s">
        <v>43</v>
      </c>
      <c r="O252" s="41"/>
      <c r="P252" s="200">
        <f>O252*H252</f>
        <v>0</v>
      </c>
      <c r="Q252" s="200">
        <v>0</v>
      </c>
      <c r="R252" s="200">
        <f>Q252*H252</f>
        <v>0</v>
      </c>
      <c r="S252" s="200">
        <v>0</v>
      </c>
      <c r="T252" s="201">
        <f>S252*H252</f>
        <v>0</v>
      </c>
      <c r="AR252" s="23" t="s">
        <v>433</v>
      </c>
      <c r="AT252" s="23" t="s">
        <v>169</v>
      </c>
      <c r="AU252" s="23" t="s">
        <v>80</v>
      </c>
      <c r="AY252" s="23" t="s">
        <v>166</v>
      </c>
      <c r="BE252" s="202">
        <f>IF(N252="základní",J252,0)</f>
        <v>0</v>
      </c>
      <c r="BF252" s="202">
        <f>IF(N252="snížená",J252,0)</f>
        <v>0</v>
      </c>
      <c r="BG252" s="202">
        <f>IF(N252="zákl. přenesená",J252,0)</f>
        <v>0</v>
      </c>
      <c r="BH252" s="202">
        <f>IF(N252="sníž. přenesená",J252,0)</f>
        <v>0</v>
      </c>
      <c r="BI252" s="202">
        <f>IF(N252="nulová",J252,0)</f>
        <v>0</v>
      </c>
      <c r="BJ252" s="23" t="s">
        <v>80</v>
      </c>
      <c r="BK252" s="202">
        <f>ROUND(I252*H252,2)</f>
        <v>0</v>
      </c>
      <c r="BL252" s="23" t="s">
        <v>433</v>
      </c>
      <c r="BM252" s="23" t="s">
        <v>846</v>
      </c>
    </row>
    <row r="253" spans="2:65" s="1" customFormat="1" ht="16.5" customHeight="1">
      <c r="B253" s="40"/>
      <c r="C253" s="191" t="s">
        <v>847</v>
      </c>
      <c r="D253" s="191" t="s">
        <v>169</v>
      </c>
      <c r="E253" s="192" t="s">
        <v>848</v>
      </c>
      <c r="F253" s="193" t="s">
        <v>849</v>
      </c>
      <c r="G253" s="194" t="s">
        <v>432</v>
      </c>
      <c r="H253" s="195">
        <v>2</v>
      </c>
      <c r="I253" s="196"/>
      <c r="J253" s="197">
        <f>ROUND(I253*H253,2)</f>
        <v>0</v>
      </c>
      <c r="K253" s="193" t="s">
        <v>21</v>
      </c>
      <c r="L253" s="60"/>
      <c r="M253" s="198" t="s">
        <v>21</v>
      </c>
      <c r="N253" s="199" t="s">
        <v>43</v>
      </c>
      <c r="O253" s="41"/>
      <c r="P253" s="200">
        <f>O253*H253</f>
        <v>0</v>
      </c>
      <c r="Q253" s="200">
        <v>0</v>
      </c>
      <c r="R253" s="200">
        <f>Q253*H253</f>
        <v>0</v>
      </c>
      <c r="S253" s="200">
        <v>0</v>
      </c>
      <c r="T253" s="201">
        <f>S253*H253</f>
        <v>0</v>
      </c>
      <c r="AR253" s="23" t="s">
        <v>433</v>
      </c>
      <c r="AT253" s="23" t="s">
        <v>169</v>
      </c>
      <c r="AU253" s="23" t="s">
        <v>80</v>
      </c>
      <c r="AY253" s="23" t="s">
        <v>166</v>
      </c>
      <c r="BE253" s="202">
        <f>IF(N253="základní",J253,0)</f>
        <v>0</v>
      </c>
      <c r="BF253" s="202">
        <f>IF(N253="snížená",J253,0)</f>
        <v>0</v>
      </c>
      <c r="BG253" s="202">
        <f>IF(N253="zákl. přenesená",J253,0)</f>
        <v>0</v>
      </c>
      <c r="BH253" s="202">
        <f>IF(N253="sníž. přenesená",J253,0)</f>
        <v>0</v>
      </c>
      <c r="BI253" s="202">
        <f>IF(N253="nulová",J253,0)</f>
        <v>0</v>
      </c>
      <c r="BJ253" s="23" t="s">
        <v>80</v>
      </c>
      <c r="BK253" s="202">
        <f>ROUND(I253*H253,2)</f>
        <v>0</v>
      </c>
      <c r="BL253" s="23" t="s">
        <v>433</v>
      </c>
      <c r="BM253" s="23" t="s">
        <v>850</v>
      </c>
    </row>
    <row r="254" spans="2:65" s="1" customFormat="1" ht="16.5" customHeight="1">
      <c r="B254" s="40"/>
      <c r="C254" s="191" t="s">
        <v>434</v>
      </c>
      <c r="D254" s="191" t="s">
        <v>169</v>
      </c>
      <c r="E254" s="192" t="s">
        <v>851</v>
      </c>
      <c r="F254" s="193" t="s">
        <v>852</v>
      </c>
      <c r="G254" s="194" t="s">
        <v>432</v>
      </c>
      <c r="H254" s="195">
        <v>2</v>
      </c>
      <c r="I254" s="196"/>
      <c r="J254" s="197">
        <f>ROUND(I254*H254,2)</f>
        <v>0</v>
      </c>
      <c r="K254" s="193" t="s">
        <v>21</v>
      </c>
      <c r="L254" s="60"/>
      <c r="M254" s="198" t="s">
        <v>21</v>
      </c>
      <c r="N254" s="199" t="s">
        <v>43</v>
      </c>
      <c r="O254" s="41"/>
      <c r="P254" s="200">
        <f>O254*H254</f>
        <v>0</v>
      </c>
      <c r="Q254" s="200">
        <v>0</v>
      </c>
      <c r="R254" s="200">
        <f>Q254*H254</f>
        <v>0</v>
      </c>
      <c r="S254" s="200">
        <v>0</v>
      </c>
      <c r="T254" s="201">
        <f>S254*H254</f>
        <v>0</v>
      </c>
      <c r="AR254" s="23" t="s">
        <v>433</v>
      </c>
      <c r="AT254" s="23" t="s">
        <v>169</v>
      </c>
      <c r="AU254" s="23" t="s">
        <v>80</v>
      </c>
      <c r="AY254" s="23" t="s">
        <v>166</v>
      </c>
      <c r="BE254" s="202">
        <f>IF(N254="základní",J254,0)</f>
        <v>0</v>
      </c>
      <c r="BF254" s="202">
        <f>IF(N254="snížená",J254,0)</f>
        <v>0</v>
      </c>
      <c r="BG254" s="202">
        <f>IF(N254="zákl. přenesená",J254,0)</f>
        <v>0</v>
      </c>
      <c r="BH254" s="202">
        <f>IF(N254="sníž. přenesená",J254,0)</f>
        <v>0</v>
      </c>
      <c r="BI254" s="202">
        <f>IF(N254="nulová",J254,0)</f>
        <v>0</v>
      </c>
      <c r="BJ254" s="23" t="s">
        <v>80</v>
      </c>
      <c r="BK254" s="202">
        <f>ROUND(I254*H254,2)</f>
        <v>0</v>
      </c>
      <c r="BL254" s="23" t="s">
        <v>433</v>
      </c>
      <c r="BM254" s="23" t="s">
        <v>853</v>
      </c>
    </row>
    <row r="255" spans="2:65" s="1" customFormat="1" ht="16.5" customHeight="1">
      <c r="B255" s="40"/>
      <c r="C255" s="191" t="s">
        <v>854</v>
      </c>
      <c r="D255" s="191" t="s">
        <v>169</v>
      </c>
      <c r="E255" s="192" t="s">
        <v>855</v>
      </c>
      <c r="F255" s="193" t="s">
        <v>856</v>
      </c>
      <c r="G255" s="194" t="s">
        <v>432</v>
      </c>
      <c r="H255" s="195">
        <v>40</v>
      </c>
      <c r="I255" s="196"/>
      <c r="J255" s="197">
        <f>ROUND(I255*H255,2)</f>
        <v>0</v>
      </c>
      <c r="K255" s="193" t="s">
        <v>21</v>
      </c>
      <c r="L255" s="60"/>
      <c r="M255" s="198" t="s">
        <v>21</v>
      </c>
      <c r="N255" s="199" t="s">
        <v>43</v>
      </c>
      <c r="O255" s="41"/>
      <c r="P255" s="200">
        <f>O255*H255</f>
        <v>0</v>
      </c>
      <c r="Q255" s="200">
        <v>0</v>
      </c>
      <c r="R255" s="200">
        <f>Q255*H255</f>
        <v>0</v>
      </c>
      <c r="S255" s="200">
        <v>0</v>
      </c>
      <c r="T255" s="201">
        <f>S255*H255</f>
        <v>0</v>
      </c>
      <c r="AR255" s="23" t="s">
        <v>433</v>
      </c>
      <c r="AT255" s="23" t="s">
        <v>169</v>
      </c>
      <c r="AU255" s="23" t="s">
        <v>80</v>
      </c>
      <c r="AY255" s="23" t="s">
        <v>166</v>
      </c>
      <c r="BE255" s="202">
        <f>IF(N255="základní",J255,0)</f>
        <v>0</v>
      </c>
      <c r="BF255" s="202">
        <f>IF(N255="snížená",J255,0)</f>
        <v>0</v>
      </c>
      <c r="BG255" s="202">
        <f>IF(N255="zákl. přenesená",J255,0)</f>
        <v>0</v>
      </c>
      <c r="BH255" s="202">
        <f>IF(N255="sníž. přenesená",J255,0)</f>
        <v>0</v>
      </c>
      <c r="BI255" s="202">
        <f>IF(N255="nulová",J255,0)</f>
        <v>0</v>
      </c>
      <c r="BJ255" s="23" t="s">
        <v>80</v>
      </c>
      <c r="BK255" s="202">
        <f>ROUND(I255*H255,2)</f>
        <v>0</v>
      </c>
      <c r="BL255" s="23" t="s">
        <v>433</v>
      </c>
      <c r="BM255" s="23" t="s">
        <v>857</v>
      </c>
    </row>
    <row r="256" spans="2:65" s="1" customFormat="1" ht="27">
      <c r="B256" s="40"/>
      <c r="C256" s="62"/>
      <c r="D256" s="205" t="s">
        <v>213</v>
      </c>
      <c r="E256" s="62"/>
      <c r="F256" s="236" t="s">
        <v>858</v>
      </c>
      <c r="G256" s="62"/>
      <c r="H256" s="62"/>
      <c r="I256" s="162"/>
      <c r="J256" s="62"/>
      <c r="K256" s="62"/>
      <c r="L256" s="60"/>
      <c r="M256" s="237"/>
      <c r="N256" s="41"/>
      <c r="O256" s="41"/>
      <c r="P256" s="41"/>
      <c r="Q256" s="41"/>
      <c r="R256" s="41"/>
      <c r="S256" s="41"/>
      <c r="T256" s="77"/>
      <c r="AT256" s="23" t="s">
        <v>213</v>
      </c>
      <c r="AU256" s="23" t="s">
        <v>80</v>
      </c>
    </row>
    <row r="257" spans="2:65" s="1" customFormat="1" ht="16.5" customHeight="1">
      <c r="B257" s="40"/>
      <c r="C257" s="191" t="s">
        <v>646</v>
      </c>
      <c r="D257" s="191" t="s">
        <v>169</v>
      </c>
      <c r="E257" s="192" t="s">
        <v>859</v>
      </c>
      <c r="F257" s="193" t="s">
        <v>860</v>
      </c>
      <c r="G257" s="194" t="s">
        <v>432</v>
      </c>
      <c r="H257" s="195">
        <v>1</v>
      </c>
      <c r="I257" s="196"/>
      <c r="J257" s="197">
        <f>ROUND(I257*H257,2)</f>
        <v>0</v>
      </c>
      <c r="K257" s="193" t="s">
        <v>21</v>
      </c>
      <c r="L257" s="60"/>
      <c r="M257" s="198" t="s">
        <v>21</v>
      </c>
      <c r="N257" s="249" t="s">
        <v>43</v>
      </c>
      <c r="O257" s="250"/>
      <c r="P257" s="251">
        <f>O257*H257</f>
        <v>0</v>
      </c>
      <c r="Q257" s="251">
        <v>0</v>
      </c>
      <c r="R257" s="251">
        <f>Q257*H257</f>
        <v>0</v>
      </c>
      <c r="S257" s="251">
        <v>0</v>
      </c>
      <c r="T257" s="252">
        <f>S257*H257</f>
        <v>0</v>
      </c>
      <c r="AR257" s="23" t="s">
        <v>433</v>
      </c>
      <c r="AT257" s="23" t="s">
        <v>169</v>
      </c>
      <c r="AU257" s="23" t="s">
        <v>80</v>
      </c>
      <c r="AY257" s="23" t="s">
        <v>166</v>
      </c>
      <c r="BE257" s="202">
        <f>IF(N257="základní",J257,0)</f>
        <v>0</v>
      </c>
      <c r="BF257" s="202">
        <f>IF(N257="snížená",J257,0)</f>
        <v>0</v>
      </c>
      <c r="BG257" s="202">
        <f>IF(N257="zákl. přenesená",J257,0)</f>
        <v>0</v>
      </c>
      <c r="BH257" s="202">
        <f>IF(N257="sníž. přenesená",J257,0)</f>
        <v>0</v>
      </c>
      <c r="BI257" s="202">
        <f>IF(N257="nulová",J257,0)</f>
        <v>0</v>
      </c>
      <c r="BJ257" s="23" t="s">
        <v>80</v>
      </c>
      <c r="BK257" s="202">
        <f>ROUND(I257*H257,2)</f>
        <v>0</v>
      </c>
      <c r="BL257" s="23" t="s">
        <v>433</v>
      </c>
      <c r="BM257" s="23" t="s">
        <v>861</v>
      </c>
    </row>
    <row r="258" spans="2:65" s="1" customFormat="1" ht="6.95" customHeight="1">
      <c r="B258" s="55"/>
      <c r="C258" s="56"/>
      <c r="D258" s="56"/>
      <c r="E258" s="56"/>
      <c r="F258" s="56"/>
      <c r="G258" s="56"/>
      <c r="H258" s="56"/>
      <c r="I258" s="138"/>
      <c r="J258" s="56"/>
      <c r="K258" s="56"/>
      <c r="L258" s="60"/>
    </row>
  </sheetData>
  <sheetProtection algorithmName="SHA-512" hashValue="VM9Rb/Gz5eBHCoQ1O4jI41f7PIkR6o3PVz39jMmHK6z97JKBdgVtC82Wnz1FHZwnsYQfzV2wDE0u+2L0tU2bcA==" saltValue="j5+13gWIUGWYMq2KlPH6UFnap16WaKiPbjLvwT3bA05CA2xIfEHH7qsEVbmnc+YiVBRiETjPCXIKMMMiUyrJyw==" spinCount="100000" sheet="1" objects="1" scenarios="1" formatColumns="0" formatRows="0" autoFilter="0"/>
  <autoFilter ref="C87:K257"/>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91</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862</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ROUND(J79,2)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ROUND(SUM(BE79:BE104), 2)</f>
        <v>0</v>
      </c>
      <c r="G30" s="41"/>
      <c r="H30" s="41"/>
      <c r="I30" s="130">
        <v>0.21</v>
      </c>
      <c r="J30" s="129">
        <f>ROUND(ROUND((SUM(BE79:BE104)), 2)*I30, 2)</f>
        <v>0</v>
      </c>
      <c r="K30" s="44"/>
    </row>
    <row r="31" spans="2:11" s="1" customFormat="1" ht="14.45" customHeight="1">
      <c r="B31" s="40"/>
      <c r="C31" s="41"/>
      <c r="D31" s="41"/>
      <c r="E31" s="48" t="s">
        <v>44</v>
      </c>
      <c r="F31" s="129">
        <f>ROUND(SUM(BF79:BF104), 2)</f>
        <v>0</v>
      </c>
      <c r="G31" s="41"/>
      <c r="H31" s="41"/>
      <c r="I31" s="130">
        <v>0.15</v>
      </c>
      <c r="J31" s="129">
        <f>ROUND(ROUND((SUM(BF79:BF104)), 2)*I31, 2)</f>
        <v>0</v>
      </c>
      <c r="K31" s="44"/>
    </row>
    <row r="32" spans="2:11" s="1" customFormat="1" ht="14.45" hidden="1" customHeight="1">
      <c r="B32" s="40"/>
      <c r="C32" s="41"/>
      <c r="D32" s="41"/>
      <c r="E32" s="48" t="s">
        <v>45</v>
      </c>
      <c r="F32" s="129">
        <f>ROUND(SUM(BG79:BG104), 2)</f>
        <v>0</v>
      </c>
      <c r="G32" s="41"/>
      <c r="H32" s="41"/>
      <c r="I32" s="130">
        <v>0.21</v>
      </c>
      <c r="J32" s="129">
        <v>0</v>
      </c>
      <c r="K32" s="44"/>
    </row>
    <row r="33" spans="2:11" s="1" customFormat="1" ht="14.45" hidden="1" customHeight="1">
      <c r="B33" s="40"/>
      <c r="C33" s="41"/>
      <c r="D33" s="41"/>
      <c r="E33" s="48" t="s">
        <v>46</v>
      </c>
      <c r="F33" s="129">
        <f>ROUND(SUM(BH79:BH104), 2)</f>
        <v>0</v>
      </c>
      <c r="G33" s="41"/>
      <c r="H33" s="41"/>
      <c r="I33" s="130">
        <v>0.15</v>
      </c>
      <c r="J33" s="129">
        <v>0</v>
      </c>
      <c r="K33" s="44"/>
    </row>
    <row r="34" spans="2:11" s="1" customFormat="1" ht="14.45" hidden="1" customHeight="1">
      <c r="B34" s="40"/>
      <c r="C34" s="41"/>
      <c r="D34" s="41"/>
      <c r="E34" s="48" t="s">
        <v>47</v>
      </c>
      <c r="F34" s="129">
        <f>ROUND(SUM(BI79:BI104),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1.4 - Budova 1 - Vnitřní plynoinstalace</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J79</f>
        <v>0</v>
      </c>
      <c r="K56" s="44"/>
      <c r="AU56" s="23" t="s">
        <v>137</v>
      </c>
    </row>
    <row r="57" spans="2:47" s="7" customFormat="1" ht="24.95" customHeight="1">
      <c r="B57" s="148"/>
      <c r="C57" s="149"/>
      <c r="D57" s="150" t="s">
        <v>144</v>
      </c>
      <c r="E57" s="151"/>
      <c r="F57" s="151"/>
      <c r="G57" s="151"/>
      <c r="H57" s="151"/>
      <c r="I57" s="152"/>
      <c r="J57" s="153">
        <f>J80</f>
        <v>0</v>
      </c>
      <c r="K57" s="154"/>
    </row>
    <row r="58" spans="2:47" s="8" customFormat="1" ht="19.899999999999999" customHeight="1">
      <c r="B58" s="155"/>
      <c r="C58" s="156"/>
      <c r="D58" s="157" t="s">
        <v>863</v>
      </c>
      <c r="E58" s="158"/>
      <c r="F58" s="158"/>
      <c r="G58" s="158"/>
      <c r="H58" s="158"/>
      <c r="I58" s="159"/>
      <c r="J58" s="160">
        <f>J81</f>
        <v>0</v>
      </c>
      <c r="K58" s="161"/>
    </row>
    <row r="59" spans="2:47" s="8" customFormat="1" ht="19.899999999999999" customHeight="1">
      <c r="B59" s="155"/>
      <c r="C59" s="156"/>
      <c r="D59" s="157" t="s">
        <v>147</v>
      </c>
      <c r="E59" s="158"/>
      <c r="F59" s="158"/>
      <c r="G59" s="158"/>
      <c r="H59" s="158"/>
      <c r="I59" s="159"/>
      <c r="J59" s="160">
        <f>J103</f>
        <v>0</v>
      </c>
      <c r="K59" s="161"/>
    </row>
    <row r="60" spans="2:47" s="1" customFormat="1" ht="21.75" customHeight="1">
      <c r="B60" s="40"/>
      <c r="C60" s="41"/>
      <c r="D60" s="41"/>
      <c r="E60" s="41"/>
      <c r="F60" s="41"/>
      <c r="G60" s="41"/>
      <c r="H60" s="41"/>
      <c r="I60" s="117"/>
      <c r="J60" s="41"/>
      <c r="K60" s="44"/>
    </row>
    <row r="61" spans="2:47" s="1" customFormat="1" ht="6.95" customHeight="1">
      <c r="B61" s="55"/>
      <c r="C61" s="56"/>
      <c r="D61" s="56"/>
      <c r="E61" s="56"/>
      <c r="F61" s="56"/>
      <c r="G61" s="56"/>
      <c r="H61" s="56"/>
      <c r="I61" s="138"/>
      <c r="J61" s="56"/>
      <c r="K61" s="57"/>
    </row>
    <row r="65" spans="2:63" s="1" customFormat="1" ht="6.95" customHeight="1">
      <c r="B65" s="58"/>
      <c r="C65" s="59"/>
      <c r="D65" s="59"/>
      <c r="E65" s="59"/>
      <c r="F65" s="59"/>
      <c r="G65" s="59"/>
      <c r="H65" s="59"/>
      <c r="I65" s="141"/>
      <c r="J65" s="59"/>
      <c r="K65" s="59"/>
      <c r="L65" s="60"/>
    </row>
    <row r="66" spans="2:63" s="1" customFormat="1" ht="36.950000000000003" customHeight="1">
      <c r="B66" s="40"/>
      <c r="C66" s="61" t="s">
        <v>150</v>
      </c>
      <c r="D66" s="62"/>
      <c r="E66" s="62"/>
      <c r="F66" s="62"/>
      <c r="G66" s="62"/>
      <c r="H66" s="62"/>
      <c r="I66" s="162"/>
      <c r="J66" s="62"/>
      <c r="K66" s="62"/>
      <c r="L66" s="60"/>
    </row>
    <row r="67" spans="2:63" s="1" customFormat="1" ht="6.95" customHeight="1">
      <c r="B67" s="40"/>
      <c r="C67" s="62"/>
      <c r="D67" s="62"/>
      <c r="E67" s="62"/>
      <c r="F67" s="62"/>
      <c r="G67" s="62"/>
      <c r="H67" s="62"/>
      <c r="I67" s="162"/>
      <c r="J67" s="62"/>
      <c r="K67" s="62"/>
      <c r="L67" s="60"/>
    </row>
    <row r="68" spans="2:63" s="1" customFormat="1" ht="14.45" customHeight="1">
      <c r="B68" s="40"/>
      <c r="C68" s="64" t="s">
        <v>18</v>
      </c>
      <c r="D68" s="62"/>
      <c r="E68" s="62"/>
      <c r="F68" s="62"/>
      <c r="G68" s="62"/>
      <c r="H68" s="62"/>
      <c r="I68" s="162"/>
      <c r="J68" s="62"/>
      <c r="K68" s="62"/>
      <c r="L68" s="60"/>
    </row>
    <row r="69" spans="2:63" s="1" customFormat="1" ht="16.5" customHeight="1">
      <c r="B69" s="40"/>
      <c r="C69" s="62"/>
      <c r="D69" s="62"/>
      <c r="E69" s="372" t="str">
        <f>E7</f>
        <v>Brno, Šumavská - modernizace kotelen v kasárnách</v>
      </c>
      <c r="F69" s="373"/>
      <c r="G69" s="373"/>
      <c r="H69" s="373"/>
      <c r="I69" s="162"/>
      <c r="J69" s="62"/>
      <c r="K69" s="62"/>
      <c r="L69" s="60"/>
    </row>
    <row r="70" spans="2:63" s="1" customFormat="1" ht="14.45" customHeight="1">
      <c r="B70" s="40"/>
      <c r="C70" s="64" t="s">
        <v>131</v>
      </c>
      <c r="D70" s="62"/>
      <c r="E70" s="62"/>
      <c r="F70" s="62"/>
      <c r="G70" s="62"/>
      <c r="H70" s="62"/>
      <c r="I70" s="162"/>
      <c r="J70" s="62"/>
      <c r="K70" s="62"/>
      <c r="L70" s="60"/>
    </row>
    <row r="71" spans="2:63" s="1" customFormat="1" ht="17.25" customHeight="1">
      <c r="B71" s="40"/>
      <c r="C71" s="62"/>
      <c r="D71" s="62"/>
      <c r="E71" s="339" t="str">
        <f>E9</f>
        <v>SO 1.4 - Budova 1 - Vnitřní plynoinstalace</v>
      </c>
      <c r="F71" s="374"/>
      <c r="G71" s="374"/>
      <c r="H71" s="374"/>
      <c r="I71" s="162"/>
      <c r="J71" s="62"/>
      <c r="K71" s="62"/>
      <c r="L71" s="60"/>
    </row>
    <row r="72" spans="2:63" s="1" customFormat="1" ht="6.95" customHeight="1">
      <c r="B72" s="40"/>
      <c r="C72" s="62"/>
      <c r="D72" s="62"/>
      <c r="E72" s="62"/>
      <c r="F72" s="62"/>
      <c r="G72" s="62"/>
      <c r="H72" s="62"/>
      <c r="I72" s="162"/>
      <c r="J72" s="62"/>
      <c r="K72" s="62"/>
      <c r="L72" s="60"/>
    </row>
    <row r="73" spans="2:63" s="1" customFormat="1" ht="18" customHeight="1">
      <c r="B73" s="40"/>
      <c r="C73" s="64" t="s">
        <v>23</v>
      </c>
      <c r="D73" s="62"/>
      <c r="E73" s="62"/>
      <c r="F73" s="163" t="str">
        <f>F12</f>
        <v>Brno</v>
      </c>
      <c r="G73" s="62"/>
      <c r="H73" s="62"/>
      <c r="I73" s="164" t="s">
        <v>25</v>
      </c>
      <c r="J73" s="72" t="str">
        <f>IF(J12="","",J12)</f>
        <v>7. 2. 2018</v>
      </c>
      <c r="K73" s="62"/>
      <c r="L73" s="60"/>
    </row>
    <row r="74" spans="2:63" s="1" customFormat="1" ht="6.95" customHeight="1">
      <c r="B74" s="40"/>
      <c r="C74" s="62"/>
      <c r="D74" s="62"/>
      <c r="E74" s="62"/>
      <c r="F74" s="62"/>
      <c r="G74" s="62"/>
      <c r="H74" s="62"/>
      <c r="I74" s="162"/>
      <c r="J74" s="62"/>
      <c r="K74" s="62"/>
      <c r="L74" s="60"/>
    </row>
    <row r="75" spans="2:63" s="1" customFormat="1" ht="15">
      <c r="B75" s="40"/>
      <c r="C75" s="64" t="s">
        <v>27</v>
      </c>
      <c r="D75" s="62"/>
      <c r="E75" s="62"/>
      <c r="F75" s="163" t="str">
        <f>E15</f>
        <v>Armádní Servisní, p. o.</v>
      </c>
      <c r="G75" s="62"/>
      <c r="H75" s="62"/>
      <c r="I75" s="164" t="s">
        <v>33</v>
      </c>
      <c r="J75" s="163" t="str">
        <f>E21</f>
        <v>Ing. Hynek Farka</v>
      </c>
      <c r="K75" s="62"/>
      <c r="L75" s="60"/>
    </row>
    <row r="76" spans="2:63" s="1" customFormat="1" ht="14.45" customHeight="1">
      <c r="B76" s="40"/>
      <c r="C76" s="64" t="s">
        <v>31</v>
      </c>
      <c r="D76" s="62"/>
      <c r="E76" s="62"/>
      <c r="F76" s="163" t="str">
        <f>IF(E18="","",E18)</f>
        <v/>
      </c>
      <c r="G76" s="62"/>
      <c r="H76" s="62"/>
      <c r="I76" s="162"/>
      <c r="J76" s="62"/>
      <c r="K76" s="62"/>
      <c r="L76" s="60"/>
    </row>
    <row r="77" spans="2:63" s="1" customFormat="1" ht="10.35" customHeight="1">
      <c r="B77" s="40"/>
      <c r="C77" s="62"/>
      <c r="D77" s="62"/>
      <c r="E77" s="62"/>
      <c r="F77" s="62"/>
      <c r="G77" s="62"/>
      <c r="H77" s="62"/>
      <c r="I77" s="162"/>
      <c r="J77" s="62"/>
      <c r="K77" s="62"/>
      <c r="L77" s="60"/>
    </row>
    <row r="78" spans="2:63" s="9" customFormat="1" ht="29.25" customHeight="1">
      <c r="B78" s="165"/>
      <c r="C78" s="166" t="s">
        <v>151</v>
      </c>
      <c r="D78" s="167" t="s">
        <v>57</v>
      </c>
      <c r="E78" s="167" t="s">
        <v>53</v>
      </c>
      <c r="F78" s="167" t="s">
        <v>152</v>
      </c>
      <c r="G78" s="167" t="s">
        <v>153</v>
      </c>
      <c r="H78" s="167" t="s">
        <v>154</v>
      </c>
      <c r="I78" s="168" t="s">
        <v>155</v>
      </c>
      <c r="J78" s="167" t="s">
        <v>135</v>
      </c>
      <c r="K78" s="169" t="s">
        <v>156</v>
      </c>
      <c r="L78" s="170"/>
      <c r="M78" s="80" t="s">
        <v>157</v>
      </c>
      <c r="N78" s="81" t="s">
        <v>42</v>
      </c>
      <c r="O78" s="81" t="s">
        <v>158</v>
      </c>
      <c r="P78" s="81" t="s">
        <v>159</v>
      </c>
      <c r="Q78" s="81" t="s">
        <v>160</v>
      </c>
      <c r="R78" s="81" t="s">
        <v>161</v>
      </c>
      <c r="S78" s="81" t="s">
        <v>162</v>
      </c>
      <c r="T78" s="82" t="s">
        <v>163</v>
      </c>
    </row>
    <row r="79" spans="2:63" s="1" customFormat="1" ht="29.25" customHeight="1">
      <c r="B79" s="40"/>
      <c r="C79" s="86" t="s">
        <v>136</v>
      </c>
      <c r="D79" s="62"/>
      <c r="E79" s="62"/>
      <c r="F79" s="62"/>
      <c r="G79" s="62"/>
      <c r="H79" s="62"/>
      <c r="I79" s="162"/>
      <c r="J79" s="171">
        <f>BK79</f>
        <v>0</v>
      </c>
      <c r="K79" s="62"/>
      <c r="L79" s="60"/>
      <c r="M79" s="83"/>
      <c r="N79" s="84"/>
      <c r="O79" s="84"/>
      <c r="P79" s="172">
        <f>P80</f>
        <v>0</v>
      </c>
      <c r="Q79" s="84"/>
      <c r="R79" s="172">
        <f>R80</f>
        <v>0</v>
      </c>
      <c r="S79" s="84"/>
      <c r="T79" s="173">
        <f>T80</f>
        <v>0</v>
      </c>
      <c r="AT79" s="23" t="s">
        <v>71</v>
      </c>
      <c r="AU79" s="23" t="s">
        <v>137</v>
      </c>
      <c r="BK79" s="174">
        <f>BK80</f>
        <v>0</v>
      </c>
    </row>
    <row r="80" spans="2:63" s="10" customFormat="1" ht="37.35" customHeight="1">
      <c r="B80" s="175"/>
      <c r="C80" s="176"/>
      <c r="D80" s="177" t="s">
        <v>71</v>
      </c>
      <c r="E80" s="178" t="s">
        <v>327</v>
      </c>
      <c r="F80" s="178" t="s">
        <v>328</v>
      </c>
      <c r="G80" s="176"/>
      <c r="H80" s="176"/>
      <c r="I80" s="179"/>
      <c r="J80" s="180">
        <f>BK80</f>
        <v>0</v>
      </c>
      <c r="K80" s="176"/>
      <c r="L80" s="181"/>
      <c r="M80" s="182"/>
      <c r="N80" s="183"/>
      <c r="O80" s="183"/>
      <c r="P80" s="184">
        <f>P81+P103</f>
        <v>0</v>
      </c>
      <c r="Q80" s="183"/>
      <c r="R80" s="184">
        <f>R81+R103</f>
        <v>0</v>
      </c>
      <c r="S80" s="183"/>
      <c r="T80" s="185">
        <f>T81+T103</f>
        <v>0</v>
      </c>
      <c r="AR80" s="186" t="s">
        <v>82</v>
      </c>
      <c r="AT80" s="187" t="s">
        <v>71</v>
      </c>
      <c r="AU80" s="187" t="s">
        <v>72</v>
      </c>
      <c r="AY80" s="186" t="s">
        <v>166</v>
      </c>
      <c r="BK80" s="188">
        <f>BK81+BK103</f>
        <v>0</v>
      </c>
    </row>
    <row r="81" spans="2:65" s="10" customFormat="1" ht="19.899999999999999" customHeight="1">
      <c r="B81" s="175"/>
      <c r="C81" s="176"/>
      <c r="D81" s="177" t="s">
        <v>71</v>
      </c>
      <c r="E81" s="189" t="s">
        <v>864</v>
      </c>
      <c r="F81" s="189" t="s">
        <v>865</v>
      </c>
      <c r="G81" s="176"/>
      <c r="H81" s="176"/>
      <c r="I81" s="179"/>
      <c r="J81" s="190">
        <f>BK81</f>
        <v>0</v>
      </c>
      <c r="K81" s="176"/>
      <c r="L81" s="181"/>
      <c r="M81" s="182"/>
      <c r="N81" s="183"/>
      <c r="O81" s="183"/>
      <c r="P81" s="184">
        <f>SUM(P82:P102)</f>
        <v>0</v>
      </c>
      <c r="Q81" s="183"/>
      <c r="R81" s="184">
        <f>SUM(R82:R102)</f>
        <v>0</v>
      </c>
      <c r="S81" s="183"/>
      <c r="T81" s="185">
        <f>SUM(T82:T102)</f>
        <v>0</v>
      </c>
      <c r="AR81" s="186" t="s">
        <v>82</v>
      </c>
      <c r="AT81" s="187" t="s">
        <v>71</v>
      </c>
      <c r="AU81" s="187" t="s">
        <v>80</v>
      </c>
      <c r="AY81" s="186" t="s">
        <v>166</v>
      </c>
      <c r="BK81" s="188">
        <f>SUM(BK82:BK102)</f>
        <v>0</v>
      </c>
    </row>
    <row r="82" spans="2:65" s="1" customFormat="1" ht="16.5" customHeight="1">
      <c r="B82" s="40"/>
      <c r="C82" s="191" t="s">
        <v>80</v>
      </c>
      <c r="D82" s="191" t="s">
        <v>169</v>
      </c>
      <c r="E82" s="192" t="s">
        <v>866</v>
      </c>
      <c r="F82" s="193" t="s">
        <v>867</v>
      </c>
      <c r="G82" s="194" t="s">
        <v>272</v>
      </c>
      <c r="H82" s="195">
        <v>20</v>
      </c>
      <c r="I82" s="196"/>
      <c r="J82" s="197">
        <f t="shared" ref="J82:J102" si="0">ROUND(I82*H82,2)</f>
        <v>0</v>
      </c>
      <c r="K82" s="193" t="s">
        <v>21</v>
      </c>
      <c r="L82" s="60"/>
      <c r="M82" s="198" t="s">
        <v>21</v>
      </c>
      <c r="N82" s="199" t="s">
        <v>43</v>
      </c>
      <c r="O82" s="41"/>
      <c r="P82" s="200">
        <f t="shared" ref="P82:P102" si="1">O82*H82</f>
        <v>0</v>
      </c>
      <c r="Q82" s="200">
        <v>0</v>
      </c>
      <c r="R82" s="200">
        <f t="shared" ref="R82:R102" si="2">Q82*H82</f>
        <v>0</v>
      </c>
      <c r="S82" s="200">
        <v>0</v>
      </c>
      <c r="T82" s="201">
        <f t="shared" ref="T82:T102" si="3">S82*H82</f>
        <v>0</v>
      </c>
      <c r="AR82" s="23" t="s">
        <v>207</v>
      </c>
      <c r="AT82" s="23" t="s">
        <v>169</v>
      </c>
      <c r="AU82" s="23" t="s">
        <v>82</v>
      </c>
      <c r="AY82" s="23" t="s">
        <v>166</v>
      </c>
      <c r="BE82" s="202">
        <f t="shared" ref="BE82:BE102" si="4">IF(N82="základní",J82,0)</f>
        <v>0</v>
      </c>
      <c r="BF82" s="202">
        <f t="shared" ref="BF82:BF102" si="5">IF(N82="snížená",J82,0)</f>
        <v>0</v>
      </c>
      <c r="BG82" s="202">
        <f t="shared" ref="BG82:BG102" si="6">IF(N82="zákl. přenesená",J82,0)</f>
        <v>0</v>
      </c>
      <c r="BH82" s="202">
        <f t="shared" ref="BH82:BH102" si="7">IF(N82="sníž. přenesená",J82,0)</f>
        <v>0</v>
      </c>
      <c r="BI82" s="202">
        <f t="shared" ref="BI82:BI102" si="8">IF(N82="nulová",J82,0)</f>
        <v>0</v>
      </c>
      <c r="BJ82" s="23" t="s">
        <v>80</v>
      </c>
      <c r="BK82" s="202">
        <f t="shared" ref="BK82:BK102" si="9">ROUND(I82*H82,2)</f>
        <v>0</v>
      </c>
      <c r="BL82" s="23" t="s">
        <v>207</v>
      </c>
      <c r="BM82" s="23" t="s">
        <v>82</v>
      </c>
    </row>
    <row r="83" spans="2:65" s="1" customFormat="1" ht="16.5" customHeight="1">
      <c r="B83" s="40"/>
      <c r="C83" s="191" t="s">
        <v>82</v>
      </c>
      <c r="D83" s="191" t="s">
        <v>169</v>
      </c>
      <c r="E83" s="192" t="s">
        <v>868</v>
      </c>
      <c r="F83" s="193" t="s">
        <v>869</v>
      </c>
      <c r="G83" s="194" t="s">
        <v>272</v>
      </c>
      <c r="H83" s="195">
        <v>10</v>
      </c>
      <c r="I83" s="196"/>
      <c r="J83" s="197">
        <f t="shared" si="0"/>
        <v>0</v>
      </c>
      <c r="K83" s="193" t="s">
        <v>21</v>
      </c>
      <c r="L83" s="60"/>
      <c r="M83" s="198" t="s">
        <v>21</v>
      </c>
      <c r="N83" s="199" t="s">
        <v>43</v>
      </c>
      <c r="O83" s="41"/>
      <c r="P83" s="200">
        <f t="shared" si="1"/>
        <v>0</v>
      </c>
      <c r="Q83" s="200">
        <v>0</v>
      </c>
      <c r="R83" s="200">
        <f t="shared" si="2"/>
        <v>0</v>
      </c>
      <c r="S83" s="200">
        <v>0</v>
      </c>
      <c r="T83" s="201">
        <f t="shared" si="3"/>
        <v>0</v>
      </c>
      <c r="AR83" s="23" t="s">
        <v>207</v>
      </c>
      <c r="AT83" s="23" t="s">
        <v>169</v>
      </c>
      <c r="AU83" s="23" t="s">
        <v>82</v>
      </c>
      <c r="AY83" s="23" t="s">
        <v>166</v>
      </c>
      <c r="BE83" s="202">
        <f t="shared" si="4"/>
        <v>0</v>
      </c>
      <c r="BF83" s="202">
        <f t="shared" si="5"/>
        <v>0</v>
      </c>
      <c r="BG83" s="202">
        <f t="shared" si="6"/>
        <v>0</v>
      </c>
      <c r="BH83" s="202">
        <f t="shared" si="7"/>
        <v>0</v>
      </c>
      <c r="BI83" s="202">
        <f t="shared" si="8"/>
        <v>0</v>
      </c>
      <c r="BJ83" s="23" t="s">
        <v>80</v>
      </c>
      <c r="BK83" s="202">
        <f t="shared" si="9"/>
        <v>0</v>
      </c>
      <c r="BL83" s="23" t="s">
        <v>207</v>
      </c>
      <c r="BM83" s="23" t="s">
        <v>173</v>
      </c>
    </row>
    <row r="84" spans="2:65" s="1" customFormat="1" ht="25.5" customHeight="1">
      <c r="B84" s="40"/>
      <c r="C84" s="191" t="s">
        <v>167</v>
      </c>
      <c r="D84" s="191" t="s">
        <v>169</v>
      </c>
      <c r="E84" s="192" t="s">
        <v>870</v>
      </c>
      <c r="F84" s="193" t="s">
        <v>871</v>
      </c>
      <c r="G84" s="194" t="s">
        <v>288</v>
      </c>
      <c r="H84" s="195">
        <v>3</v>
      </c>
      <c r="I84" s="196"/>
      <c r="J84" s="197">
        <f t="shared" si="0"/>
        <v>0</v>
      </c>
      <c r="K84" s="193" t="s">
        <v>21</v>
      </c>
      <c r="L84" s="60"/>
      <c r="M84" s="198" t="s">
        <v>21</v>
      </c>
      <c r="N84" s="199" t="s">
        <v>43</v>
      </c>
      <c r="O84" s="41"/>
      <c r="P84" s="200">
        <f t="shared" si="1"/>
        <v>0</v>
      </c>
      <c r="Q84" s="200">
        <v>0</v>
      </c>
      <c r="R84" s="200">
        <f t="shared" si="2"/>
        <v>0</v>
      </c>
      <c r="S84" s="200">
        <v>0</v>
      </c>
      <c r="T84" s="201">
        <f t="shared" si="3"/>
        <v>0</v>
      </c>
      <c r="AR84" s="23" t="s">
        <v>207</v>
      </c>
      <c r="AT84" s="23" t="s">
        <v>169</v>
      </c>
      <c r="AU84" s="23" t="s">
        <v>82</v>
      </c>
      <c r="AY84" s="23" t="s">
        <v>166</v>
      </c>
      <c r="BE84" s="202">
        <f t="shared" si="4"/>
        <v>0</v>
      </c>
      <c r="BF84" s="202">
        <f t="shared" si="5"/>
        <v>0</v>
      </c>
      <c r="BG84" s="202">
        <f t="shared" si="6"/>
        <v>0</v>
      </c>
      <c r="BH84" s="202">
        <f t="shared" si="7"/>
        <v>0</v>
      </c>
      <c r="BI84" s="202">
        <f t="shared" si="8"/>
        <v>0</v>
      </c>
      <c r="BJ84" s="23" t="s">
        <v>80</v>
      </c>
      <c r="BK84" s="202">
        <f t="shared" si="9"/>
        <v>0</v>
      </c>
      <c r="BL84" s="23" t="s">
        <v>207</v>
      </c>
      <c r="BM84" s="23" t="s">
        <v>177</v>
      </c>
    </row>
    <row r="85" spans="2:65" s="1" customFormat="1" ht="16.5" customHeight="1">
      <c r="B85" s="40"/>
      <c r="C85" s="191" t="s">
        <v>173</v>
      </c>
      <c r="D85" s="191" t="s">
        <v>169</v>
      </c>
      <c r="E85" s="192" t="s">
        <v>872</v>
      </c>
      <c r="F85" s="193" t="s">
        <v>873</v>
      </c>
      <c r="G85" s="194" t="s">
        <v>272</v>
      </c>
      <c r="H85" s="195">
        <v>60</v>
      </c>
      <c r="I85" s="196"/>
      <c r="J85" s="197">
        <f t="shared" si="0"/>
        <v>0</v>
      </c>
      <c r="K85" s="193" t="s">
        <v>21</v>
      </c>
      <c r="L85" s="60"/>
      <c r="M85" s="198" t="s">
        <v>21</v>
      </c>
      <c r="N85" s="199" t="s">
        <v>43</v>
      </c>
      <c r="O85" s="41"/>
      <c r="P85" s="200">
        <f t="shared" si="1"/>
        <v>0</v>
      </c>
      <c r="Q85" s="200">
        <v>0</v>
      </c>
      <c r="R85" s="200">
        <f t="shared" si="2"/>
        <v>0</v>
      </c>
      <c r="S85" s="200">
        <v>0</v>
      </c>
      <c r="T85" s="201">
        <f t="shared" si="3"/>
        <v>0</v>
      </c>
      <c r="AR85" s="23" t="s">
        <v>207</v>
      </c>
      <c r="AT85" s="23" t="s">
        <v>169</v>
      </c>
      <c r="AU85" s="23" t="s">
        <v>82</v>
      </c>
      <c r="AY85" s="23" t="s">
        <v>166</v>
      </c>
      <c r="BE85" s="202">
        <f t="shared" si="4"/>
        <v>0</v>
      </c>
      <c r="BF85" s="202">
        <f t="shared" si="5"/>
        <v>0</v>
      </c>
      <c r="BG85" s="202">
        <f t="shared" si="6"/>
        <v>0</v>
      </c>
      <c r="BH85" s="202">
        <f t="shared" si="7"/>
        <v>0</v>
      </c>
      <c r="BI85" s="202">
        <f t="shared" si="8"/>
        <v>0</v>
      </c>
      <c r="BJ85" s="23" t="s">
        <v>80</v>
      </c>
      <c r="BK85" s="202">
        <f t="shared" si="9"/>
        <v>0</v>
      </c>
      <c r="BL85" s="23" t="s">
        <v>207</v>
      </c>
      <c r="BM85" s="23" t="s">
        <v>187</v>
      </c>
    </row>
    <row r="86" spans="2:65" s="1" customFormat="1" ht="16.5" customHeight="1">
      <c r="B86" s="40"/>
      <c r="C86" s="191" t="s">
        <v>190</v>
      </c>
      <c r="D86" s="191" t="s">
        <v>169</v>
      </c>
      <c r="E86" s="192" t="s">
        <v>874</v>
      </c>
      <c r="F86" s="193" t="s">
        <v>875</v>
      </c>
      <c r="G86" s="194" t="s">
        <v>172</v>
      </c>
      <c r="H86" s="195">
        <v>1</v>
      </c>
      <c r="I86" s="196"/>
      <c r="J86" s="197">
        <f t="shared" si="0"/>
        <v>0</v>
      </c>
      <c r="K86" s="193" t="s">
        <v>21</v>
      </c>
      <c r="L86" s="60"/>
      <c r="M86" s="198" t="s">
        <v>21</v>
      </c>
      <c r="N86" s="199" t="s">
        <v>43</v>
      </c>
      <c r="O86" s="41"/>
      <c r="P86" s="200">
        <f t="shared" si="1"/>
        <v>0</v>
      </c>
      <c r="Q86" s="200">
        <v>0</v>
      </c>
      <c r="R86" s="200">
        <f t="shared" si="2"/>
        <v>0</v>
      </c>
      <c r="S86" s="200">
        <v>0</v>
      </c>
      <c r="T86" s="201">
        <f t="shared" si="3"/>
        <v>0</v>
      </c>
      <c r="AR86" s="23" t="s">
        <v>207</v>
      </c>
      <c r="AT86" s="23" t="s">
        <v>169</v>
      </c>
      <c r="AU86" s="23" t="s">
        <v>82</v>
      </c>
      <c r="AY86" s="23" t="s">
        <v>166</v>
      </c>
      <c r="BE86" s="202">
        <f t="shared" si="4"/>
        <v>0</v>
      </c>
      <c r="BF86" s="202">
        <f t="shared" si="5"/>
        <v>0</v>
      </c>
      <c r="BG86" s="202">
        <f t="shared" si="6"/>
        <v>0</v>
      </c>
      <c r="BH86" s="202">
        <f t="shared" si="7"/>
        <v>0</v>
      </c>
      <c r="BI86" s="202">
        <f t="shared" si="8"/>
        <v>0</v>
      </c>
      <c r="BJ86" s="23" t="s">
        <v>80</v>
      </c>
      <c r="BK86" s="202">
        <f t="shared" si="9"/>
        <v>0</v>
      </c>
      <c r="BL86" s="23" t="s">
        <v>207</v>
      </c>
      <c r="BM86" s="23" t="s">
        <v>193</v>
      </c>
    </row>
    <row r="87" spans="2:65" s="1" customFormat="1" ht="16.5" customHeight="1">
      <c r="B87" s="40"/>
      <c r="C87" s="191" t="s">
        <v>177</v>
      </c>
      <c r="D87" s="191" t="s">
        <v>169</v>
      </c>
      <c r="E87" s="192" t="s">
        <v>876</v>
      </c>
      <c r="F87" s="193" t="s">
        <v>877</v>
      </c>
      <c r="G87" s="194" t="s">
        <v>288</v>
      </c>
      <c r="H87" s="195">
        <v>1</v>
      </c>
      <c r="I87" s="196"/>
      <c r="J87" s="197">
        <f t="shared" si="0"/>
        <v>0</v>
      </c>
      <c r="K87" s="193" t="s">
        <v>21</v>
      </c>
      <c r="L87" s="60"/>
      <c r="M87" s="198" t="s">
        <v>21</v>
      </c>
      <c r="N87" s="199" t="s">
        <v>43</v>
      </c>
      <c r="O87" s="41"/>
      <c r="P87" s="200">
        <f t="shared" si="1"/>
        <v>0</v>
      </c>
      <c r="Q87" s="200">
        <v>0</v>
      </c>
      <c r="R87" s="200">
        <f t="shared" si="2"/>
        <v>0</v>
      </c>
      <c r="S87" s="200">
        <v>0</v>
      </c>
      <c r="T87" s="201">
        <f t="shared" si="3"/>
        <v>0</v>
      </c>
      <c r="AR87" s="23" t="s">
        <v>207</v>
      </c>
      <c r="AT87" s="23" t="s">
        <v>169</v>
      </c>
      <c r="AU87" s="23" t="s">
        <v>82</v>
      </c>
      <c r="AY87" s="23" t="s">
        <v>166</v>
      </c>
      <c r="BE87" s="202">
        <f t="shared" si="4"/>
        <v>0</v>
      </c>
      <c r="BF87" s="202">
        <f t="shared" si="5"/>
        <v>0</v>
      </c>
      <c r="BG87" s="202">
        <f t="shared" si="6"/>
        <v>0</v>
      </c>
      <c r="BH87" s="202">
        <f t="shared" si="7"/>
        <v>0</v>
      </c>
      <c r="BI87" s="202">
        <f t="shared" si="8"/>
        <v>0</v>
      </c>
      <c r="BJ87" s="23" t="s">
        <v>80</v>
      </c>
      <c r="BK87" s="202">
        <f t="shared" si="9"/>
        <v>0</v>
      </c>
      <c r="BL87" s="23" t="s">
        <v>207</v>
      </c>
      <c r="BM87" s="23" t="s">
        <v>198</v>
      </c>
    </row>
    <row r="88" spans="2:65" s="1" customFormat="1" ht="16.5" customHeight="1">
      <c r="B88" s="40"/>
      <c r="C88" s="191" t="s">
        <v>199</v>
      </c>
      <c r="D88" s="191" t="s">
        <v>169</v>
      </c>
      <c r="E88" s="192" t="s">
        <v>878</v>
      </c>
      <c r="F88" s="193" t="s">
        <v>879</v>
      </c>
      <c r="G88" s="194" t="s">
        <v>172</v>
      </c>
      <c r="H88" s="195">
        <v>3</v>
      </c>
      <c r="I88" s="196"/>
      <c r="J88" s="197">
        <f t="shared" si="0"/>
        <v>0</v>
      </c>
      <c r="K88" s="193" t="s">
        <v>21</v>
      </c>
      <c r="L88" s="60"/>
      <c r="M88" s="198" t="s">
        <v>21</v>
      </c>
      <c r="N88" s="199" t="s">
        <v>43</v>
      </c>
      <c r="O88" s="41"/>
      <c r="P88" s="200">
        <f t="shared" si="1"/>
        <v>0</v>
      </c>
      <c r="Q88" s="200">
        <v>0</v>
      </c>
      <c r="R88" s="200">
        <f t="shared" si="2"/>
        <v>0</v>
      </c>
      <c r="S88" s="200">
        <v>0</v>
      </c>
      <c r="T88" s="201">
        <f t="shared" si="3"/>
        <v>0</v>
      </c>
      <c r="AR88" s="23" t="s">
        <v>207</v>
      </c>
      <c r="AT88" s="23" t="s">
        <v>169</v>
      </c>
      <c r="AU88" s="23" t="s">
        <v>82</v>
      </c>
      <c r="AY88" s="23" t="s">
        <v>166</v>
      </c>
      <c r="BE88" s="202">
        <f t="shared" si="4"/>
        <v>0</v>
      </c>
      <c r="BF88" s="202">
        <f t="shared" si="5"/>
        <v>0</v>
      </c>
      <c r="BG88" s="202">
        <f t="shared" si="6"/>
        <v>0</v>
      </c>
      <c r="BH88" s="202">
        <f t="shared" si="7"/>
        <v>0</v>
      </c>
      <c r="BI88" s="202">
        <f t="shared" si="8"/>
        <v>0</v>
      </c>
      <c r="BJ88" s="23" t="s">
        <v>80</v>
      </c>
      <c r="BK88" s="202">
        <f t="shared" si="9"/>
        <v>0</v>
      </c>
      <c r="BL88" s="23" t="s">
        <v>207</v>
      </c>
      <c r="BM88" s="23" t="s">
        <v>202</v>
      </c>
    </row>
    <row r="89" spans="2:65" s="1" customFormat="1" ht="16.5" customHeight="1">
      <c r="B89" s="40"/>
      <c r="C89" s="191" t="s">
        <v>187</v>
      </c>
      <c r="D89" s="191" t="s">
        <v>169</v>
      </c>
      <c r="E89" s="192" t="s">
        <v>880</v>
      </c>
      <c r="F89" s="193" t="s">
        <v>881</v>
      </c>
      <c r="G89" s="194" t="s">
        <v>172</v>
      </c>
      <c r="H89" s="195">
        <v>3</v>
      </c>
      <c r="I89" s="196"/>
      <c r="J89" s="197">
        <f t="shared" si="0"/>
        <v>0</v>
      </c>
      <c r="K89" s="193" t="s">
        <v>21</v>
      </c>
      <c r="L89" s="60"/>
      <c r="M89" s="198" t="s">
        <v>21</v>
      </c>
      <c r="N89" s="199" t="s">
        <v>43</v>
      </c>
      <c r="O89" s="41"/>
      <c r="P89" s="200">
        <f t="shared" si="1"/>
        <v>0</v>
      </c>
      <c r="Q89" s="200">
        <v>0</v>
      </c>
      <c r="R89" s="200">
        <f t="shared" si="2"/>
        <v>0</v>
      </c>
      <c r="S89" s="200">
        <v>0</v>
      </c>
      <c r="T89" s="201">
        <f t="shared" si="3"/>
        <v>0</v>
      </c>
      <c r="AR89" s="23" t="s">
        <v>207</v>
      </c>
      <c r="AT89" s="23" t="s">
        <v>169</v>
      </c>
      <c r="AU89" s="23" t="s">
        <v>82</v>
      </c>
      <c r="AY89" s="23" t="s">
        <v>166</v>
      </c>
      <c r="BE89" s="202">
        <f t="shared" si="4"/>
        <v>0</v>
      </c>
      <c r="BF89" s="202">
        <f t="shared" si="5"/>
        <v>0</v>
      </c>
      <c r="BG89" s="202">
        <f t="shared" si="6"/>
        <v>0</v>
      </c>
      <c r="BH89" s="202">
        <f t="shared" si="7"/>
        <v>0</v>
      </c>
      <c r="BI89" s="202">
        <f t="shared" si="8"/>
        <v>0</v>
      </c>
      <c r="BJ89" s="23" t="s">
        <v>80</v>
      </c>
      <c r="BK89" s="202">
        <f t="shared" si="9"/>
        <v>0</v>
      </c>
      <c r="BL89" s="23" t="s">
        <v>207</v>
      </c>
      <c r="BM89" s="23" t="s">
        <v>207</v>
      </c>
    </row>
    <row r="90" spans="2:65" s="1" customFormat="1" ht="16.5" customHeight="1">
      <c r="B90" s="40"/>
      <c r="C90" s="191" t="s">
        <v>209</v>
      </c>
      <c r="D90" s="191" t="s">
        <v>169</v>
      </c>
      <c r="E90" s="192" t="s">
        <v>882</v>
      </c>
      <c r="F90" s="193" t="s">
        <v>883</v>
      </c>
      <c r="G90" s="194" t="s">
        <v>172</v>
      </c>
      <c r="H90" s="195">
        <v>3</v>
      </c>
      <c r="I90" s="196"/>
      <c r="J90" s="197">
        <f t="shared" si="0"/>
        <v>0</v>
      </c>
      <c r="K90" s="193" t="s">
        <v>21</v>
      </c>
      <c r="L90" s="60"/>
      <c r="M90" s="198" t="s">
        <v>21</v>
      </c>
      <c r="N90" s="199" t="s">
        <v>43</v>
      </c>
      <c r="O90" s="41"/>
      <c r="P90" s="200">
        <f t="shared" si="1"/>
        <v>0</v>
      </c>
      <c r="Q90" s="200">
        <v>0</v>
      </c>
      <c r="R90" s="200">
        <f t="shared" si="2"/>
        <v>0</v>
      </c>
      <c r="S90" s="200">
        <v>0</v>
      </c>
      <c r="T90" s="201">
        <f t="shared" si="3"/>
        <v>0</v>
      </c>
      <c r="AR90" s="23" t="s">
        <v>207</v>
      </c>
      <c r="AT90" s="23" t="s">
        <v>169</v>
      </c>
      <c r="AU90" s="23" t="s">
        <v>82</v>
      </c>
      <c r="AY90" s="23" t="s">
        <v>166</v>
      </c>
      <c r="BE90" s="202">
        <f t="shared" si="4"/>
        <v>0</v>
      </c>
      <c r="BF90" s="202">
        <f t="shared" si="5"/>
        <v>0</v>
      </c>
      <c r="BG90" s="202">
        <f t="shared" si="6"/>
        <v>0</v>
      </c>
      <c r="BH90" s="202">
        <f t="shared" si="7"/>
        <v>0</v>
      </c>
      <c r="BI90" s="202">
        <f t="shared" si="8"/>
        <v>0</v>
      </c>
      <c r="BJ90" s="23" t="s">
        <v>80</v>
      </c>
      <c r="BK90" s="202">
        <f t="shared" si="9"/>
        <v>0</v>
      </c>
      <c r="BL90" s="23" t="s">
        <v>207</v>
      </c>
      <c r="BM90" s="23" t="s">
        <v>212</v>
      </c>
    </row>
    <row r="91" spans="2:65" s="1" customFormat="1" ht="16.5" customHeight="1">
      <c r="B91" s="40"/>
      <c r="C91" s="191" t="s">
        <v>193</v>
      </c>
      <c r="D91" s="191" t="s">
        <v>169</v>
      </c>
      <c r="E91" s="192" t="s">
        <v>884</v>
      </c>
      <c r="F91" s="193" t="s">
        <v>885</v>
      </c>
      <c r="G91" s="194" t="s">
        <v>172</v>
      </c>
      <c r="H91" s="195">
        <v>3</v>
      </c>
      <c r="I91" s="196"/>
      <c r="J91" s="197">
        <f t="shared" si="0"/>
        <v>0</v>
      </c>
      <c r="K91" s="193" t="s">
        <v>21</v>
      </c>
      <c r="L91" s="60"/>
      <c r="M91" s="198" t="s">
        <v>21</v>
      </c>
      <c r="N91" s="199" t="s">
        <v>43</v>
      </c>
      <c r="O91" s="41"/>
      <c r="P91" s="200">
        <f t="shared" si="1"/>
        <v>0</v>
      </c>
      <c r="Q91" s="200">
        <v>0</v>
      </c>
      <c r="R91" s="200">
        <f t="shared" si="2"/>
        <v>0</v>
      </c>
      <c r="S91" s="200">
        <v>0</v>
      </c>
      <c r="T91" s="201">
        <f t="shared" si="3"/>
        <v>0</v>
      </c>
      <c r="AR91" s="23" t="s">
        <v>207</v>
      </c>
      <c r="AT91" s="23" t="s">
        <v>169</v>
      </c>
      <c r="AU91" s="23" t="s">
        <v>82</v>
      </c>
      <c r="AY91" s="23" t="s">
        <v>166</v>
      </c>
      <c r="BE91" s="202">
        <f t="shared" si="4"/>
        <v>0</v>
      </c>
      <c r="BF91" s="202">
        <f t="shared" si="5"/>
        <v>0</v>
      </c>
      <c r="BG91" s="202">
        <f t="shared" si="6"/>
        <v>0</v>
      </c>
      <c r="BH91" s="202">
        <f t="shared" si="7"/>
        <v>0</v>
      </c>
      <c r="BI91" s="202">
        <f t="shared" si="8"/>
        <v>0</v>
      </c>
      <c r="BJ91" s="23" t="s">
        <v>80</v>
      </c>
      <c r="BK91" s="202">
        <f t="shared" si="9"/>
        <v>0</v>
      </c>
      <c r="BL91" s="23" t="s">
        <v>207</v>
      </c>
      <c r="BM91" s="23" t="s">
        <v>217</v>
      </c>
    </row>
    <row r="92" spans="2:65" s="1" customFormat="1" ht="16.5" customHeight="1">
      <c r="B92" s="40"/>
      <c r="C92" s="191" t="s">
        <v>218</v>
      </c>
      <c r="D92" s="191" t="s">
        <v>169</v>
      </c>
      <c r="E92" s="192" t="s">
        <v>886</v>
      </c>
      <c r="F92" s="193" t="s">
        <v>887</v>
      </c>
      <c r="G92" s="194" t="s">
        <v>172</v>
      </c>
      <c r="H92" s="195">
        <v>3</v>
      </c>
      <c r="I92" s="196"/>
      <c r="J92" s="197">
        <f t="shared" si="0"/>
        <v>0</v>
      </c>
      <c r="K92" s="193" t="s">
        <v>21</v>
      </c>
      <c r="L92" s="60"/>
      <c r="M92" s="198" t="s">
        <v>21</v>
      </c>
      <c r="N92" s="199" t="s">
        <v>43</v>
      </c>
      <c r="O92" s="41"/>
      <c r="P92" s="200">
        <f t="shared" si="1"/>
        <v>0</v>
      </c>
      <c r="Q92" s="200">
        <v>0</v>
      </c>
      <c r="R92" s="200">
        <f t="shared" si="2"/>
        <v>0</v>
      </c>
      <c r="S92" s="200">
        <v>0</v>
      </c>
      <c r="T92" s="201">
        <f t="shared" si="3"/>
        <v>0</v>
      </c>
      <c r="AR92" s="23" t="s">
        <v>207</v>
      </c>
      <c r="AT92" s="23" t="s">
        <v>169</v>
      </c>
      <c r="AU92" s="23" t="s">
        <v>82</v>
      </c>
      <c r="AY92" s="23" t="s">
        <v>166</v>
      </c>
      <c r="BE92" s="202">
        <f t="shared" si="4"/>
        <v>0</v>
      </c>
      <c r="BF92" s="202">
        <f t="shared" si="5"/>
        <v>0</v>
      </c>
      <c r="BG92" s="202">
        <f t="shared" si="6"/>
        <v>0</v>
      </c>
      <c r="BH92" s="202">
        <f t="shared" si="7"/>
        <v>0</v>
      </c>
      <c r="BI92" s="202">
        <f t="shared" si="8"/>
        <v>0</v>
      </c>
      <c r="BJ92" s="23" t="s">
        <v>80</v>
      </c>
      <c r="BK92" s="202">
        <f t="shared" si="9"/>
        <v>0</v>
      </c>
      <c r="BL92" s="23" t="s">
        <v>207</v>
      </c>
      <c r="BM92" s="23" t="s">
        <v>221</v>
      </c>
    </row>
    <row r="93" spans="2:65" s="1" customFormat="1" ht="16.5" customHeight="1">
      <c r="B93" s="40"/>
      <c r="C93" s="191" t="s">
        <v>198</v>
      </c>
      <c r="D93" s="191" t="s">
        <v>169</v>
      </c>
      <c r="E93" s="192" t="s">
        <v>888</v>
      </c>
      <c r="F93" s="193" t="s">
        <v>889</v>
      </c>
      <c r="G93" s="194" t="s">
        <v>172</v>
      </c>
      <c r="H93" s="195">
        <v>1</v>
      </c>
      <c r="I93" s="196"/>
      <c r="J93" s="197">
        <f t="shared" si="0"/>
        <v>0</v>
      </c>
      <c r="K93" s="193" t="s">
        <v>21</v>
      </c>
      <c r="L93" s="60"/>
      <c r="M93" s="198" t="s">
        <v>21</v>
      </c>
      <c r="N93" s="199" t="s">
        <v>43</v>
      </c>
      <c r="O93" s="41"/>
      <c r="P93" s="200">
        <f t="shared" si="1"/>
        <v>0</v>
      </c>
      <c r="Q93" s="200">
        <v>0</v>
      </c>
      <c r="R93" s="200">
        <f t="shared" si="2"/>
        <v>0</v>
      </c>
      <c r="S93" s="200">
        <v>0</v>
      </c>
      <c r="T93" s="201">
        <f t="shared" si="3"/>
        <v>0</v>
      </c>
      <c r="AR93" s="23" t="s">
        <v>207</v>
      </c>
      <c r="AT93" s="23" t="s">
        <v>169</v>
      </c>
      <c r="AU93" s="23" t="s">
        <v>82</v>
      </c>
      <c r="AY93" s="23" t="s">
        <v>166</v>
      </c>
      <c r="BE93" s="202">
        <f t="shared" si="4"/>
        <v>0</v>
      </c>
      <c r="BF93" s="202">
        <f t="shared" si="5"/>
        <v>0</v>
      </c>
      <c r="BG93" s="202">
        <f t="shared" si="6"/>
        <v>0</v>
      </c>
      <c r="BH93" s="202">
        <f t="shared" si="7"/>
        <v>0</v>
      </c>
      <c r="BI93" s="202">
        <f t="shared" si="8"/>
        <v>0</v>
      </c>
      <c r="BJ93" s="23" t="s">
        <v>80</v>
      </c>
      <c r="BK93" s="202">
        <f t="shared" si="9"/>
        <v>0</v>
      </c>
      <c r="BL93" s="23" t="s">
        <v>207</v>
      </c>
      <c r="BM93" s="23" t="s">
        <v>225</v>
      </c>
    </row>
    <row r="94" spans="2:65" s="1" customFormat="1" ht="16.5" customHeight="1">
      <c r="B94" s="40"/>
      <c r="C94" s="238" t="s">
        <v>227</v>
      </c>
      <c r="D94" s="238" t="s">
        <v>232</v>
      </c>
      <c r="E94" s="239" t="s">
        <v>890</v>
      </c>
      <c r="F94" s="240" t="s">
        <v>891</v>
      </c>
      <c r="G94" s="241" t="s">
        <v>172</v>
      </c>
      <c r="H94" s="242">
        <v>1</v>
      </c>
      <c r="I94" s="243"/>
      <c r="J94" s="244">
        <f t="shared" si="0"/>
        <v>0</v>
      </c>
      <c r="K94" s="240" t="s">
        <v>21</v>
      </c>
      <c r="L94" s="245"/>
      <c r="M94" s="246" t="s">
        <v>21</v>
      </c>
      <c r="N94" s="247" t="s">
        <v>43</v>
      </c>
      <c r="O94" s="41"/>
      <c r="P94" s="200">
        <f t="shared" si="1"/>
        <v>0</v>
      </c>
      <c r="Q94" s="200">
        <v>0</v>
      </c>
      <c r="R94" s="200">
        <f t="shared" si="2"/>
        <v>0</v>
      </c>
      <c r="S94" s="200">
        <v>0</v>
      </c>
      <c r="T94" s="201">
        <f t="shared" si="3"/>
        <v>0</v>
      </c>
      <c r="AR94" s="23" t="s">
        <v>242</v>
      </c>
      <c r="AT94" s="23" t="s">
        <v>232</v>
      </c>
      <c r="AU94" s="23" t="s">
        <v>82</v>
      </c>
      <c r="AY94" s="23" t="s">
        <v>166</v>
      </c>
      <c r="BE94" s="202">
        <f t="shared" si="4"/>
        <v>0</v>
      </c>
      <c r="BF94" s="202">
        <f t="shared" si="5"/>
        <v>0</v>
      </c>
      <c r="BG94" s="202">
        <f t="shared" si="6"/>
        <v>0</v>
      </c>
      <c r="BH94" s="202">
        <f t="shared" si="7"/>
        <v>0</v>
      </c>
      <c r="BI94" s="202">
        <f t="shared" si="8"/>
        <v>0</v>
      </c>
      <c r="BJ94" s="23" t="s">
        <v>80</v>
      </c>
      <c r="BK94" s="202">
        <f t="shared" si="9"/>
        <v>0</v>
      </c>
      <c r="BL94" s="23" t="s">
        <v>207</v>
      </c>
      <c r="BM94" s="23" t="s">
        <v>230</v>
      </c>
    </row>
    <row r="95" spans="2:65" s="1" customFormat="1" ht="16.5" customHeight="1">
      <c r="B95" s="40"/>
      <c r="C95" s="191" t="s">
        <v>202</v>
      </c>
      <c r="D95" s="191" t="s">
        <v>169</v>
      </c>
      <c r="E95" s="192" t="s">
        <v>892</v>
      </c>
      <c r="F95" s="193" t="s">
        <v>893</v>
      </c>
      <c r="G95" s="194" t="s">
        <v>172</v>
      </c>
      <c r="H95" s="195">
        <v>3</v>
      </c>
      <c r="I95" s="196"/>
      <c r="J95" s="197">
        <f t="shared" si="0"/>
        <v>0</v>
      </c>
      <c r="K95" s="193" t="s">
        <v>21</v>
      </c>
      <c r="L95" s="60"/>
      <c r="M95" s="198" t="s">
        <v>21</v>
      </c>
      <c r="N95" s="199" t="s">
        <v>43</v>
      </c>
      <c r="O95" s="41"/>
      <c r="P95" s="200">
        <f t="shared" si="1"/>
        <v>0</v>
      </c>
      <c r="Q95" s="200">
        <v>0</v>
      </c>
      <c r="R95" s="200">
        <f t="shared" si="2"/>
        <v>0</v>
      </c>
      <c r="S95" s="200">
        <v>0</v>
      </c>
      <c r="T95" s="201">
        <f t="shared" si="3"/>
        <v>0</v>
      </c>
      <c r="AR95" s="23" t="s">
        <v>207</v>
      </c>
      <c r="AT95" s="23" t="s">
        <v>169</v>
      </c>
      <c r="AU95" s="23" t="s">
        <v>82</v>
      </c>
      <c r="AY95" s="23" t="s">
        <v>166</v>
      </c>
      <c r="BE95" s="202">
        <f t="shared" si="4"/>
        <v>0</v>
      </c>
      <c r="BF95" s="202">
        <f t="shared" si="5"/>
        <v>0</v>
      </c>
      <c r="BG95" s="202">
        <f t="shared" si="6"/>
        <v>0</v>
      </c>
      <c r="BH95" s="202">
        <f t="shared" si="7"/>
        <v>0</v>
      </c>
      <c r="BI95" s="202">
        <f t="shared" si="8"/>
        <v>0</v>
      </c>
      <c r="BJ95" s="23" t="s">
        <v>80</v>
      </c>
      <c r="BK95" s="202">
        <f t="shared" si="9"/>
        <v>0</v>
      </c>
      <c r="BL95" s="23" t="s">
        <v>207</v>
      </c>
      <c r="BM95" s="23" t="s">
        <v>235</v>
      </c>
    </row>
    <row r="96" spans="2:65" s="1" customFormat="1" ht="16.5" customHeight="1">
      <c r="B96" s="40"/>
      <c r="C96" s="191" t="s">
        <v>10</v>
      </c>
      <c r="D96" s="191" t="s">
        <v>169</v>
      </c>
      <c r="E96" s="192" t="s">
        <v>894</v>
      </c>
      <c r="F96" s="193" t="s">
        <v>895</v>
      </c>
      <c r="G96" s="194" t="s">
        <v>172</v>
      </c>
      <c r="H96" s="195">
        <v>3</v>
      </c>
      <c r="I96" s="196"/>
      <c r="J96" s="197">
        <f t="shared" si="0"/>
        <v>0</v>
      </c>
      <c r="K96" s="193" t="s">
        <v>21</v>
      </c>
      <c r="L96" s="60"/>
      <c r="M96" s="198" t="s">
        <v>21</v>
      </c>
      <c r="N96" s="199" t="s">
        <v>43</v>
      </c>
      <c r="O96" s="41"/>
      <c r="P96" s="200">
        <f t="shared" si="1"/>
        <v>0</v>
      </c>
      <c r="Q96" s="200">
        <v>0</v>
      </c>
      <c r="R96" s="200">
        <f t="shared" si="2"/>
        <v>0</v>
      </c>
      <c r="S96" s="200">
        <v>0</v>
      </c>
      <c r="T96" s="201">
        <f t="shared" si="3"/>
        <v>0</v>
      </c>
      <c r="AR96" s="23" t="s">
        <v>207</v>
      </c>
      <c r="AT96" s="23" t="s">
        <v>169</v>
      </c>
      <c r="AU96" s="23" t="s">
        <v>82</v>
      </c>
      <c r="AY96" s="23" t="s">
        <v>166</v>
      </c>
      <c r="BE96" s="202">
        <f t="shared" si="4"/>
        <v>0</v>
      </c>
      <c r="BF96" s="202">
        <f t="shared" si="5"/>
        <v>0</v>
      </c>
      <c r="BG96" s="202">
        <f t="shared" si="6"/>
        <v>0</v>
      </c>
      <c r="BH96" s="202">
        <f t="shared" si="7"/>
        <v>0</v>
      </c>
      <c r="BI96" s="202">
        <f t="shared" si="8"/>
        <v>0</v>
      </c>
      <c r="BJ96" s="23" t="s">
        <v>80</v>
      </c>
      <c r="BK96" s="202">
        <f t="shared" si="9"/>
        <v>0</v>
      </c>
      <c r="BL96" s="23" t="s">
        <v>207</v>
      </c>
      <c r="BM96" s="23" t="s">
        <v>238</v>
      </c>
    </row>
    <row r="97" spans="2:65" s="1" customFormat="1" ht="16.5" customHeight="1">
      <c r="B97" s="40"/>
      <c r="C97" s="191" t="s">
        <v>207</v>
      </c>
      <c r="D97" s="191" t="s">
        <v>169</v>
      </c>
      <c r="E97" s="192" t="s">
        <v>896</v>
      </c>
      <c r="F97" s="193" t="s">
        <v>897</v>
      </c>
      <c r="G97" s="194" t="s">
        <v>172</v>
      </c>
      <c r="H97" s="195">
        <v>1</v>
      </c>
      <c r="I97" s="196"/>
      <c r="J97" s="197">
        <f t="shared" si="0"/>
        <v>0</v>
      </c>
      <c r="K97" s="193" t="s">
        <v>21</v>
      </c>
      <c r="L97" s="60"/>
      <c r="M97" s="198" t="s">
        <v>21</v>
      </c>
      <c r="N97" s="199" t="s">
        <v>43</v>
      </c>
      <c r="O97" s="41"/>
      <c r="P97" s="200">
        <f t="shared" si="1"/>
        <v>0</v>
      </c>
      <c r="Q97" s="200">
        <v>0</v>
      </c>
      <c r="R97" s="200">
        <f t="shared" si="2"/>
        <v>0</v>
      </c>
      <c r="S97" s="200">
        <v>0</v>
      </c>
      <c r="T97" s="201">
        <f t="shared" si="3"/>
        <v>0</v>
      </c>
      <c r="AR97" s="23" t="s">
        <v>207</v>
      </c>
      <c r="AT97" s="23" t="s">
        <v>169</v>
      </c>
      <c r="AU97" s="23" t="s">
        <v>82</v>
      </c>
      <c r="AY97" s="23" t="s">
        <v>166</v>
      </c>
      <c r="BE97" s="202">
        <f t="shared" si="4"/>
        <v>0</v>
      </c>
      <c r="BF97" s="202">
        <f t="shared" si="5"/>
        <v>0</v>
      </c>
      <c r="BG97" s="202">
        <f t="shared" si="6"/>
        <v>0</v>
      </c>
      <c r="BH97" s="202">
        <f t="shared" si="7"/>
        <v>0</v>
      </c>
      <c r="BI97" s="202">
        <f t="shared" si="8"/>
        <v>0</v>
      </c>
      <c r="BJ97" s="23" t="s">
        <v>80</v>
      </c>
      <c r="BK97" s="202">
        <f t="shared" si="9"/>
        <v>0</v>
      </c>
      <c r="BL97" s="23" t="s">
        <v>207</v>
      </c>
      <c r="BM97" s="23" t="s">
        <v>242</v>
      </c>
    </row>
    <row r="98" spans="2:65" s="1" customFormat="1" ht="16.5" customHeight="1">
      <c r="B98" s="40"/>
      <c r="C98" s="191" t="s">
        <v>244</v>
      </c>
      <c r="D98" s="191" t="s">
        <v>169</v>
      </c>
      <c r="E98" s="192" t="s">
        <v>898</v>
      </c>
      <c r="F98" s="193" t="s">
        <v>899</v>
      </c>
      <c r="G98" s="194" t="s">
        <v>172</v>
      </c>
      <c r="H98" s="195">
        <v>1</v>
      </c>
      <c r="I98" s="196"/>
      <c r="J98" s="197">
        <f t="shared" si="0"/>
        <v>0</v>
      </c>
      <c r="K98" s="193" t="s">
        <v>21</v>
      </c>
      <c r="L98" s="60"/>
      <c r="M98" s="198" t="s">
        <v>21</v>
      </c>
      <c r="N98" s="199" t="s">
        <v>43</v>
      </c>
      <c r="O98" s="41"/>
      <c r="P98" s="200">
        <f t="shared" si="1"/>
        <v>0</v>
      </c>
      <c r="Q98" s="200">
        <v>0</v>
      </c>
      <c r="R98" s="200">
        <f t="shared" si="2"/>
        <v>0</v>
      </c>
      <c r="S98" s="200">
        <v>0</v>
      </c>
      <c r="T98" s="201">
        <f t="shared" si="3"/>
        <v>0</v>
      </c>
      <c r="AR98" s="23" t="s">
        <v>207</v>
      </c>
      <c r="AT98" s="23" t="s">
        <v>169</v>
      </c>
      <c r="AU98" s="23" t="s">
        <v>82</v>
      </c>
      <c r="AY98" s="23" t="s">
        <v>166</v>
      </c>
      <c r="BE98" s="202">
        <f t="shared" si="4"/>
        <v>0</v>
      </c>
      <c r="BF98" s="202">
        <f t="shared" si="5"/>
        <v>0</v>
      </c>
      <c r="BG98" s="202">
        <f t="shared" si="6"/>
        <v>0</v>
      </c>
      <c r="BH98" s="202">
        <f t="shared" si="7"/>
        <v>0</v>
      </c>
      <c r="BI98" s="202">
        <f t="shared" si="8"/>
        <v>0</v>
      </c>
      <c r="BJ98" s="23" t="s">
        <v>80</v>
      </c>
      <c r="BK98" s="202">
        <f t="shared" si="9"/>
        <v>0</v>
      </c>
      <c r="BL98" s="23" t="s">
        <v>207</v>
      </c>
      <c r="BM98" s="23" t="s">
        <v>247</v>
      </c>
    </row>
    <row r="99" spans="2:65" s="1" customFormat="1" ht="16.5" customHeight="1">
      <c r="B99" s="40"/>
      <c r="C99" s="191" t="s">
        <v>212</v>
      </c>
      <c r="D99" s="191" t="s">
        <v>169</v>
      </c>
      <c r="E99" s="192" t="s">
        <v>900</v>
      </c>
      <c r="F99" s="193" t="s">
        <v>901</v>
      </c>
      <c r="G99" s="194" t="s">
        <v>172</v>
      </c>
      <c r="H99" s="195">
        <v>1</v>
      </c>
      <c r="I99" s="196"/>
      <c r="J99" s="197">
        <f t="shared" si="0"/>
        <v>0</v>
      </c>
      <c r="K99" s="193" t="s">
        <v>21</v>
      </c>
      <c r="L99" s="60"/>
      <c r="M99" s="198" t="s">
        <v>21</v>
      </c>
      <c r="N99" s="199" t="s">
        <v>43</v>
      </c>
      <c r="O99" s="41"/>
      <c r="P99" s="200">
        <f t="shared" si="1"/>
        <v>0</v>
      </c>
      <c r="Q99" s="200">
        <v>0</v>
      </c>
      <c r="R99" s="200">
        <f t="shared" si="2"/>
        <v>0</v>
      </c>
      <c r="S99" s="200">
        <v>0</v>
      </c>
      <c r="T99" s="201">
        <f t="shared" si="3"/>
        <v>0</v>
      </c>
      <c r="AR99" s="23" t="s">
        <v>207</v>
      </c>
      <c r="AT99" s="23" t="s">
        <v>169</v>
      </c>
      <c r="AU99" s="23" t="s">
        <v>82</v>
      </c>
      <c r="AY99" s="23" t="s">
        <v>166</v>
      </c>
      <c r="BE99" s="202">
        <f t="shared" si="4"/>
        <v>0</v>
      </c>
      <c r="BF99" s="202">
        <f t="shared" si="5"/>
        <v>0</v>
      </c>
      <c r="BG99" s="202">
        <f t="shared" si="6"/>
        <v>0</v>
      </c>
      <c r="BH99" s="202">
        <f t="shared" si="7"/>
        <v>0</v>
      </c>
      <c r="BI99" s="202">
        <f t="shared" si="8"/>
        <v>0</v>
      </c>
      <c r="BJ99" s="23" t="s">
        <v>80</v>
      </c>
      <c r="BK99" s="202">
        <f t="shared" si="9"/>
        <v>0</v>
      </c>
      <c r="BL99" s="23" t="s">
        <v>207</v>
      </c>
      <c r="BM99" s="23" t="s">
        <v>250</v>
      </c>
    </row>
    <row r="100" spans="2:65" s="1" customFormat="1" ht="16.5" customHeight="1">
      <c r="B100" s="40"/>
      <c r="C100" s="191" t="s">
        <v>252</v>
      </c>
      <c r="D100" s="191" t="s">
        <v>169</v>
      </c>
      <c r="E100" s="192" t="s">
        <v>902</v>
      </c>
      <c r="F100" s="193" t="s">
        <v>903</v>
      </c>
      <c r="G100" s="194" t="s">
        <v>172</v>
      </c>
      <c r="H100" s="195">
        <v>1</v>
      </c>
      <c r="I100" s="196"/>
      <c r="J100" s="197">
        <f t="shared" si="0"/>
        <v>0</v>
      </c>
      <c r="K100" s="193" t="s">
        <v>21</v>
      </c>
      <c r="L100" s="60"/>
      <c r="M100" s="198" t="s">
        <v>21</v>
      </c>
      <c r="N100" s="199" t="s">
        <v>43</v>
      </c>
      <c r="O100" s="41"/>
      <c r="P100" s="200">
        <f t="shared" si="1"/>
        <v>0</v>
      </c>
      <c r="Q100" s="200">
        <v>0</v>
      </c>
      <c r="R100" s="200">
        <f t="shared" si="2"/>
        <v>0</v>
      </c>
      <c r="S100" s="200">
        <v>0</v>
      </c>
      <c r="T100" s="201">
        <f t="shared" si="3"/>
        <v>0</v>
      </c>
      <c r="AR100" s="23" t="s">
        <v>207</v>
      </c>
      <c r="AT100" s="23" t="s">
        <v>169</v>
      </c>
      <c r="AU100" s="23" t="s">
        <v>82</v>
      </c>
      <c r="AY100" s="23" t="s">
        <v>166</v>
      </c>
      <c r="BE100" s="202">
        <f t="shared" si="4"/>
        <v>0</v>
      </c>
      <c r="BF100" s="202">
        <f t="shared" si="5"/>
        <v>0</v>
      </c>
      <c r="BG100" s="202">
        <f t="shared" si="6"/>
        <v>0</v>
      </c>
      <c r="BH100" s="202">
        <f t="shared" si="7"/>
        <v>0</v>
      </c>
      <c r="BI100" s="202">
        <f t="shared" si="8"/>
        <v>0</v>
      </c>
      <c r="BJ100" s="23" t="s">
        <v>80</v>
      </c>
      <c r="BK100" s="202">
        <f t="shared" si="9"/>
        <v>0</v>
      </c>
      <c r="BL100" s="23" t="s">
        <v>207</v>
      </c>
      <c r="BM100" s="23" t="s">
        <v>255</v>
      </c>
    </row>
    <row r="101" spans="2:65" s="1" customFormat="1" ht="16.5" customHeight="1">
      <c r="B101" s="40"/>
      <c r="C101" s="191" t="s">
        <v>217</v>
      </c>
      <c r="D101" s="191" t="s">
        <v>169</v>
      </c>
      <c r="E101" s="192" t="s">
        <v>904</v>
      </c>
      <c r="F101" s="193" t="s">
        <v>905</v>
      </c>
      <c r="G101" s="194" t="s">
        <v>172</v>
      </c>
      <c r="H101" s="195">
        <v>1</v>
      </c>
      <c r="I101" s="196"/>
      <c r="J101" s="197">
        <f t="shared" si="0"/>
        <v>0</v>
      </c>
      <c r="K101" s="193" t="s">
        <v>21</v>
      </c>
      <c r="L101" s="60"/>
      <c r="M101" s="198" t="s">
        <v>21</v>
      </c>
      <c r="N101" s="199" t="s">
        <v>43</v>
      </c>
      <c r="O101" s="41"/>
      <c r="P101" s="200">
        <f t="shared" si="1"/>
        <v>0</v>
      </c>
      <c r="Q101" s="200">
        <v>0</v>
      </c>
      <c r="R101" s="200">
        <f t="shared" si="2"/>
        <v>0</v>
      </c>
      <c r="S101" s="200">
        <v>0</v>
      </c>
      <c r="T101" s="201">
        <f t="shared" si="3"/>
        <v>0</v>
      </c>
      <c r="AR101" s="23" t="s">
        <v>207</v>
      </c>
      <c r="AT101" s="23" t="s">
        <v>169</v>
      </c>
      <c r="AU101" s="23" t="s">
        <v>82</v>
      </c>
      <c r="AY101" s="23" t="s">
        <v>166</v>
      </c>
      <c r="BE101" s="202">
        <f t="shared" si="4"/>
        <v>0</v>
      </c>
      <c r="BF101" s="202">
        <f t="shared" si="5"/>
        <v>0</v>
      </c>
      <c r="BG101" s="202">
        <f t="shared" si="6"/>
        <v>0</v>
      </c>
      <c r="BH101" s="202">
        <f t="shared" si="7"/>
        <v>0</v>
      </c>
      <c r="BI101" s="202">
        <f t="shared" si="8"/>
        <v>0</v>
      </c>
      <c r="BJ101" s="23" t="s">
        <v>80</v>
      </c>
      <c r="BK101" s="202">
        <f t="shared" si="9"/>
        <v>0</v>
      </c>
      <c r="BL101" s="23" t="s">
        <v>207</v>
      </c>
      <c r="BM101" s="23" t="s">
        <v>259</v>
      </c>
    </row>
    <row r="102" spans="2:65" s="1" customFormat="1" ht="16.5" customHeight="1">
      <c r="B102" s="40"/>
      <c r="C102" s="191" t="s">
        <v>9</v>
      </c>
      <c r="D102" s="191" t="s">
        <v>169</v>
      </c>
      <c r="E102" s="192" t="s">
        <v>906</v>
      </c>
      <c r="F102" s="193" t="s">
        <v>907</v>
      </c>
      <c r="G102" s="194" t="s">
        <v>361</v>
      </c>
      <c r="H102" s="248"/>
      <c r="I102" s="196"/>
      <c r="J102" s="197">
        <f t="shared" si="0"/>
        <v>0</v>
      </c>
      <c r="K102" s="193" t="s">
        <v>21</v>
      </c>
      <c r="L102" s="60"/>
      <c r="M102" s="198" t="s">
        <v>21</v>
      </c>
      <c r="N102" s="199" t="s">
        <v>43</v>
      </c>
      <c r="O102" s="41"/>
      <c r="P102" s="200">
        <f t="shared" si="1"/>
        <v>0</v>
      </c>
      <c r="Q102" s="200">
        <v>0</v>
      </c>
      <c r="R102" s="200">
        <f t="shared" si="2"/>
        <v>0</v>
      </c>
      <c r="S102" s="200">
        <v>0</v>
      </c>
      <c r="T102" s="201">
        <f t="shared" si="3"/>
        <v>0</v>
      </c>
      <c r="AR102" s="23" t="s">
        <v>207</v>
      </c>
      <c r="AT102" s="23" t="s">
        <v>169</v>
      </c>
      <c r="AU102" s="23" t="s">
        <v>82</v>
      </c>
      <c r="AY102" s="23" t="s">
        <v>166</v>
      </c>
      <c r="BE102" s="202">
        <f t="shared" si="4"/>
        <v>0</v>
      </c>
      <c r="BF102" s="202">
        <f t="shared" si="5"/>
        <v>0</v>
      </c>
      <c r="BG102" s="202">
        <f t="shared" si="6"/>
        <v>0</v>
      </c>
      <c r="BH102" s="202">
        <f t="shared" si="7"/>
        <v>0</v>
      </c>
      <c r="BI102" s="202">
        <f t="shared" si="8"/>
        <v>0</v>
      </c>
      <c r="BJ102" s="23" t="s">
        <v>80</v>
      </c>
      <c r="BK102" s="202">
        <f t="shared" si="9"/>
        <v>0</v>
      </c>
      <c r="BL102" s="23" t="s">
        <v>207</v>
      </c>
      <c r="BM102" s="23" t="s">
        <v>263</v>
      </c>
    </row>
    <row r="103" spans="2:65" s="10" customFormat="1" ht="29.85" customHeight="1">
      <c r="B103" s="175"/>
      <c r="C103" s="176"/>
      <c r="D103" s="177" t="s">
        <v>71</v>
      </c>
      <c r="E103" s="189" t="s">
        <v>376</v>
      </c>
      <c r="F103" s="189" t="s">
        <v>377</v>
      </c>
      <c r="G103" s="176"/>
      <c r="H103" s="176"/>
      <c r="I103" s="179"/>
      <c r="J103" s="190">
        <f>BK103</f>
        <v>0</v>
      </c>
      <c r="K103" s="176"/>
      <c r="L103" s="181"/>
      <c r="M103" s="182"/>
      <c r="N103" s="183"/>
      <c r="O103" s="183"/>
      <c r="P103" s="184">
        <f>P104</f>
        <v>0</v>
      </c>
      <c r="Q103" s="183"/>
      <c r="R103" s="184">
        <f>R104</f>
        <v>0</v>
      </c>
      <c r="S103" s="183"/>
      <c r="T103" s="185">
        <f>T104</f>
        <v>0</v>
      </c>
      <c r="AR103" s="186" t="s">
        <v>82</v>
      </c>
      <c r="AT103" s="187" t="s">
        <v>71</v>
      </c>
      <c r="AU103" s="187" t="s">
        <v>80</v>
      </c>
      <c r="AY103" s="186" t="s">
        <v>166</v>
      </c>
      <c r="BK103" s="188">
        <f>BK104</f>
        <v>0</v>
      </c>
    </row>
    <row r="104" spans="2:65" s="1" customFormat="1" ht="25.5" customHeight="1">
      <c r="B104" s="40"/>
      <c r="C104" s="191" t="s">
        <v>221</v>
      </c>
      <c r="D104" s="191" t="s">
        <v>169</v>
      </c>
      <c r="E104" s="192" t="s">
        <v>908</v>
      </c>
      <c r="F104" s="193" t="s">
        <v>909</v>
      </c>
      <c r="G104" s="194" t="s">
        <v>272</v>
      </c>
      <c r="H104" s="195">
        <v>30</v>
      </c>
      <c r="I104" s="196"/>
      <c r="J104" s="197">
        <f>ROUND(I104*H104,2)</f>
        <v>0</v>
      </c>
      <c r="K104" s="193" t="s">
        <v>21</v>
      </c>
      <c r="L104" s="60"/>
      <c r="M104" s="198" t="s">
        <v>21</v>
      </c>
      <c r="N104" s="249" t="s">
        <v>43</v>
      </c>
      <c r="O104" s="250"/>
      <c r="P104" s="251">
        <f>O104*H104</f>
        <v>0</v>
      </c>
      <c r="Q104" s="251">
        <v>0</v>
      </c>
      <c r="R104" s="251">
        <f>Q104*H104</f>
        <v>0</v>
      </c>
      <c r="S104" s="251">
        <v>0</v>
      </c>
      <c r="T104" s="252">
        <f>S104*H104</f>
        <v>0</v>
      </c>
      <c r="AR104" s="23" t="s">
        <v>207</v>
      </c>
      <c r="AT104" s="23" t="s">
        <v>169</v>
      </c>
      <c r="AU104" s="23" t="s">
        <v>82</v>
      </c>
      <c r="AY104" s="23" t="s">
        <v>166</v>
      </c>
      <c r="BE104" s="202">
        <f>IF(N104="základní",J104,0)</f>
        <v>0</v>
      </c>
      <c r="BF104" s="202">
        <f>IF(N104="snížená",J104,0)</f>
        <v>0</v>
      </c>
      <c r="BG104" s="202">
        <f>IF(N104="zákl. přenesená",J104,0)</f>
        <v>0</v>
      </c>
      <c r="BH104" s="202">
        <f>IF(N104="sníž. přenesená",J104,0)</f>
        <v>0</v>
      </c>
      <c r="BI104" s="202">
        <f>IF(N104="nulová",J104,0)</f>
        <v>0</v>
      </c>
      <c r="BJ104" s="23" t="s">
        <v>80</v>
      </c>
      <c r="BK104" s="202">
        <f>ROUND(I104*H104,2)</f>
        <v>0</v>
      </c>
      <c r="BL104" s="23" t="s">
        <v>207</v>
      </c>
      <c r="BM104" s="23" t="s">
        <v>267</v>
      </c>
    </row>
    <row r="105" spans="2:65" s="1" customFormat="1" ht="6.95" customHeight="1">
      <c r="B105" s="55"/>
      <c r="C105" s="56"/>
      <c r="D105" s="56"/>
      <c r="E105" s="56"/>
      <c r="F105" s="56"/>
      <c r="G105" s="56"/>
      <c r="H105" s="56"/>
      <c r="I105" s="138"/>
      <c r="J105" s="56"/>
      <c r="K105" s="56"/>
      <c r="L105" s="60"/>
    </row>
  </sheetData>
  <sheetProtection algorithmName="SHA-512" hashValue="1IzrZqd4qIPsAF2//T540wfJdQ47j1ukHVmxNVtLGoeGeQWoUe+Wkno3AX1VmFgdZQpTtnf48XIyWTHfCU5Xvw==" saltValue="1ETUzYo4IDDzVpnO8+WnG3WXVmgmqIyMLDkgUfdmuLKG6c0aj6RjYjX17XEcOZr2E3ho/fOrBHZF0MxDmV0W9g==" spinCount="100000" sheet="1" objects="1" scenarios="1" formatColumns="0" formatRows="0" autoFilter="0"/>
  <autoFilter ref="C78:K104"/>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94</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910</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ROUND(J83,2)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ROUND(SUM(BE83:BE222), 2)</f>
        <v>0</v>
      </c>
      <c r="G30" s="41"/>
      <c r="H30" s="41"/>
      <c r="I30" s="130">
        <v>0.21</v>
      </c>
      <c r="J30" s="129">
        <f>ROUND(ROUND((SUM(BE83:BE222)), 2)*I30, 2)</f>
        <v>0</v>
      </c>
      <c r="K30" s="44"/>
    </row>
    <row r="31" spans="2:11" s="1" customFormat="1" ht="14.45" customHeight="1">
      <c r="B31" s="40"/>
      <c r="C31" s="41"/>
      <c r="D31" s="41"/>
      <c r="E31" s="48" t="s">
        <v>44</v>
      </c>
      <c r="F31" s="129">
        <f>ROUND(SUM(BF83:BF222), 2)</f>
        <v>0</v>
      </c>
      <c r="G31" s="41"/>
      <c r="H31" s="41"/>
      <c r="I31" s="130">
        <v>0.15</v>
      </c>
      <c r="J31" s="129">
        <f>ROUND(ROUND((SUM(BF83:BF222)), 2)*I31, 2)</f>
        <v>0</v>
      </c>
      <c r="K31" s="44"/>
    </row>
    <row r="32" spans="2:11" s="1" customFormat="1" ht="14.45" hidden="1" customHeight="1">
      <c r="B32" s="40"/>
      <c r="C32" s="41"/>
      <c r="D32" s="41"/>
      <c r="E32" s="48" t="s">
        <v>45</v>
      </c>
      <c r="F32" s="129">
        <f>ROUND(SUM(BG83:BG222), 2)</f>
        <v>0</v>
      </c>
      <c r="G32" s="41"/>
      <c r="H32" s="41"/>
      <c r="I32" s="130">
        <v>0.21</v>
      </c>
      <c r="J32" s="129">
        <v>0</v>
      </c>
      <c r="K32" s="44"/>
    </row>
    <row r="33" spans="2:11" s="1" customFormat="1" ht="14.45" hidden="1" customHeight="1">
      <c r="B33" s="40"/>
      <c r="C33" s="41"/>
      <c r="D33" s="41"/>
      <c r="E33" s="48" t="s">
        <v>46</v>
      </c>
      <c r="F33" s="129">
        <f>ROUND(SUM(BH83:BH222), 2)</f>
        <v>0</v>
      </c>
      <c r="G33" s="41"/>
      <c r="H33" s="41"/>
      <c r="I33" s="130">
        <v>0.15</v>
      </c>
      <c r="J33" s="129">
        <v>0</v>
      </c>
      <c r="K33" s="44"/>
    </row>
    <row r="34" spans="2:11" s="1" customFormat="1" ht="14.45" hidden="1" customHeight="1">
      <c r="B34" s="40"/>
      <c r="C34" s="41"/>
      <c r="D34" s="41"/>
      <c r="E34" s="48" t="s">
        <v>47</v>
      </c>
      <c r="F34" s="129">
        <f>ROUND(SUM(BI83:BI222),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1.5 - Budova 1 - Elektroinstalace a MaR</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J83</f>
        <v>0</v>
      </c>
      <c r="K56" s="44"/>
      <c r="AU56" s="23" t="s">
        <v>137</v>
      </c>
    </row>
    <row r="57" spans="2:47" s="7" customFormat="1" ht="24.95" customHeight="1">
      <c r="B57" s="148"/>
      <c r="C57" s="149"/>
      <c r="D57" s="150" t="s">
        <v>144</v>
      </c>
      <c r="E57" s="151"/>
      <c r="F57" s="151"/>
      <c r="G57" s="151"/>
      <c r="H57" s="151"/>
      <c r="I57" s="152"/>
      <c r="J57" s="153">
        <f>J84</f>
        <v>0</v>
      </c>
      <c r="K57" s="154"/>
    </row>
    <row r="58" spans="2:47" s="8" customFormat="1" ht="19.899999999999999" customHeight="1">
      <c r="B58" s="155"/>
      <c r="C58" s="156"/>
      <c r="D58" s="157" t="s">
        <v>911</v>
      </c>
      <c r="E58" s="158"/>
      <c r="F58" s="158"/>
      <c r="G58" s="158"/>
      <c r="H58" s="158"/>
      <c r="I58" s="159"/>
      <c r="J58" s="160">
        <f>J85</f>
        <v>0</v>
      </c>
      <c r="K58" s="161"/>
    </row>
    <row r="59" spans="2:47" s="7" customFormat="1" ht="24.95" customHeight="1">
      <c r="B59" s="148"/>
      <c r="C59" s="149"/>
      <c r="D59" s="150" t="s">
        <v>912</v>
      </c>
      <c r="E59" s="151"/>
      <c r="F59" s="151"/>
      <c r="G59" s="151"/>
      <c r="H59" s="151"/>
      <c r="I59" s="152"/>
      <c r="J59" s="153">
        <f>J87</f>
        <v>0</v>
      </c>
      <c r="K59" s="154"/>
    </row>
    <row r="60" spans="2:47" s="8" customFormat="1" ht="19.899999999999999" customHeight="1">
      <c r="B60" s="155"/>
      <c r="C60" s="156"/>
      <c r="D60" s="157" t="s">
        <v>913</v>
      </c>
      <c r="E60" s="158"/>
      <c r="F60" s="158"/>
      <c r="G60" s="158"/>
      <c r="H60" s="158"/>
      <c r="I60" s="159"/>
      <c r="J60" s="160">
        <f>J88</f>
        <v>0</v>
      </c>
      <c r="K60" s="161"/>
    </row>
    <row r="61" spans="2:47" s="8" customFormat="1" ht="19.899999999999999" customHeight="1">
      <c r="B61" s="155"/>
      <c r="C61" s="156"/>
      <c r="D61" s="157" t="s">
        <v>914</v>
      </c>
      <c r="E61" s="158"/>
      <c r="F61" s="158"/>
      <c r="G61" s="158"/>
      <c r="H61" s="158"/>
      <c r="I61" s="159"/>
      <c r="J61" s="160">
        <f>J148</f>
        <v>0</v>
      </c>
      <c r="K61" s="161"/>
    </row>
    <row r="62" spans="2:47" s="7" customFormat="1" ht="24.95" customHeight="1">
      <c r="B62" s="148"/>
      <c r="C62" s="149"/>
      <c r="D62" s="150" t="s">
        <v>915</v>
      </c>
      <c r="E62" s="151"/>
      <c r="F62" s="151"/>
      <c r="G62" s="151"/>
      <c r="H62" s="151"/>
      <c r="I62" s="152"/>
      <c r="J62" s="153">
        <f>J152</f>
        <v>0</v>
      </c>
      <c r="K62" s="154"/>
    </row>
    <row r="63" spans="2:47" s="7" customFormat="1" ht="24.95" customHeight="1">
      <c r="B63" s="148"/>
      <c r="C63" s="149"/>
      <c r="D63" s="150" t="s">
        <v>149</v>
      </c>
      <c r="E63" s="151"/>
      <c r="F63" s="151"/>
      <c r="G63" s="151"/>
      <c r="H63" s="151"/>
      <c r="I63" s="152"/>
      <c r="J63" s="153">
        <f>J210</f>
        <v>0</v>
      </c>
      <c r="K63" s="154"/>
    </row>
    <row r="64" spans="2:47" s="1" customFormat="1" ht="21.75" customHeight="1">
      <c r="B64" s="40"/>
      <c r="C64" s="41"/>
      <c r="D64" s="41"/>
      <c r="E64" s="41"/>
      <c r="F64" s="41"/>
      <c r="G64" s="41"/>
      <c r="H64" s="41"/>
      <c r="I64" s="117"/>
      <c r="J64" s="41"/>
      <c r="K64" s="44"/>
    </row>
    <row r="65" spans="2:12" s="1" customFormat="1" ht="6.95" customHeight="1">
      <c r="B65" s="55"/>
      <c r="C65" s="56"/>
      <c r="D65" s="56"/>
      <c r="E65" s="56"/>
      <c r="F65" s="56"/>
      <c r="G65" s="56"/>
      <c r="H65" s="56"/>
      <c r="I65" s="138"/>
      <c r="J65" s="56"/>
      <c r="K65" s="57"/>
    </row>
    <row r="69" spans="2:12" s="1" customFormat="1" ht="6.95" customHeight="1">
      <c r="B69" s="58"/>
      <c r="C69" s="59"/>
      <c r="D69" s="59"/>
      <c r="E69" s="59"/>
      <c r="F69" s="59"/>
      <c r="G69" s="59"/>
      <c r="H69" s="59"/>
      <c r="I69" s="141"/>
      <c r="J69" s="59"/>
      <c r="K69" s="59"/>
      <c r="L69" s="60"/>
    </row>
    <row r="70" spans="2:12" s="1" customFormat="1" ht="36.950000000000003" customHeight="1">
      <c r="B70" s="40"/>
      <c r="C70" s="61" t="s">
        <v>150</v>
      </c>
      <c r="D70" s="62"/>
      <c r="E70" s="62"/>
      <c r="F70" s="62"/>
      <c r="G70" s="62"/>
      <c r="H70" s="62"/>
      <c r="I70" s="162"/>
      <c r="J70" s="62"/>
      <c r="K70" s="62"/>
      <c r="L70" s="60"/>
    </row>
    <row r="71" spans="2:12" s="1" customFormat="1" ht="6.95" customHeight="1">
      <c r="B71" s="40"/>
      <c r="C71" s="62"/>
      <c r="D71" s="62"/>
      <c r="E71" s="62"/>
      <c r="F71" s="62"/>
      <c r="G71" s="62"/>
      <c r="H71" s="62"/>
      <c r="I71" s="162"/>
      <c r="J71" s="62"/>
      <c r="K71" s="62"/>
      <c r="L71" s="60"/>
    </row>
    <row r="72" spans="2:12" s="1" customFormat="1" ht="14.45" customHeight="1">
      <c r="B72" s="40"/>
      <c r="C72" s="64" t="s">
        <v>18</v>
      </c>
      <c r="D72" s="62"/>
      <c r="E72" s="62"/>
      <c r="F72" s="62"/>
      <c r="G72" s="62"/>
      <c r="H72" s="62"/>
      <c r="I72" s="162"/>
      <c r="J72" s="62"/>
      <c r="K72" s="62"/>
      <c r="L72" s="60"/>
    </row>
    <row r="73" spans="2:12" s="1" customFormat="1" ht="16.5" customHeight="1">
      <c r="B73" s="40"/>
      <c r="C73" s="62"/>
      <c r="D73" s="62"/>
      <c r="E73" s="372" t="str">
        <f>E7</f>
        <v>Brno, Šumavská - modernizace kotelen v kasárnách</v>
      </c>
      <c r="F73" s="373"/>
      <c r="G73" s="373"/>
      <c r="H73" s="373"/>
      <c r="I73" s="162"/>
      <c r="J73" s="62"/>
      <c r="K73" s="62"/>
      <c r="L73" s="60"/>
    </row>
    <row r="74" spans="2:12" s="1" customFormat="1" ht="14.45" customHeight="1">
      <c r="B74" s="40"/>
      <c r="C74" s="64" t="s">
        <v>131</v>
      </c>
      <c r="D74" s="62"/>
      <c r="E74" s="62"/>
      <c r="F74" s="62"/>
      <c r="G74" s="62"/>
      <c r="H74" s="62"/>
      <c r="I74" s="162"/>
      <c r="J74" s="62"/>
      <c r="K74" s="62"/>
      <c r="L74" s="60"/>
    </row>
    <row r="75" spans="2:12" s="1" customFormat="1" ht="17.25" customHeight="1">
      <c r="B75" s="40"/>
      <c r="C75" s="62"/>
      <c r="D75" s="62"/>
      <c r="E75" s="339" t="str">
        <f>E9</f>
        <v>SO 1.5 - Budova 1 - Elektroinstalace a MaR</v>
      </c>
      <c r="F75" s="374"/>
      <c r="G75" s="374"/>
      <c r="H75" s="374"/>
      <c r="I75" s="162"/>
      <c r="J75" s="62"/>
      <c r="K75" s="62"/>
      <c r="L75" s="60"/>
    </row>
    <row r="76" spans="2:12" s="1" customFormat="1" ht="6.95" customHeight="1">
      <c r="B76" s="40"/>
      <c r="C76" s="62"/>
      <c r="D76" s="62"/>
      <c r="E76" s="62"/>
      <c r="F76" s="62"/>
      <c r="G76" s="62"/>
      <c r="H76" s="62"/>
      <c r="I76" s="162"/>
      <c r="J76" s="62"/>
      <c r="K76" s="62"/>
      <c r="L76" s="60"/>
    </row>
    <row r="77" spans="2:12" s="1" customFormat="1" ht="18" customHeight="1">
      <c r="B77" s="40"/>
      <c r="C77" s="64" t="s">
        <v>23</v>
      </c>
      <c r="D77" s="62"/>
      <c r="E77" s="62"/>
      <c r="F77" s="163" t="str">
        <f>F12</f>
        <v>Brno</v>
      </c>
      <c r="G77" s="62"/>
      <c r="H77" s="62"/>
      <c r="I77" s="164" t="s">
        <v>25</v>
      </c>
      <c r="J77" s="72" t="str">
        <f>IF(J12="","",J12)</f>
        <v>7. 2. 2018</v>
      </c>
      <c r="K77" s="62"/>
      <c r="L77" s="60"/>
    </row>
    <row r="78" spans="2:12" s="1" customFormat="1" ht="6.95" customHeight="1">
      <c r="B78" s="40"/>
      <c r="C78" s="62"/>
      <c r="D78" s="62"/>
      <c r="E78" s="62"/>
      <c r="F78" s="62"/>
      <c r="G78" s="62"/>
      <c r="H78" s="62"/>
      <c r="I78" s="162"/>
      <c r="J78" s="62"/>
      <c r="K78" s="62"/>
      <c r="L78" s="60"/>
    </row>
    <row r="79" spans="2:12" s="1" customFormat="1" ht="15">
      <c r="B79" s="40"/>
      <c r="C79" s="64" t="s">
        <v>27</v>
      </c>
      <c r="D79" s="62"/>
      <c r="E79" s="62"/>
      <c r="F79" s="163" t="str">
        <f>E15</f>
        <v>Armádní Servisní, p. o.</v>
      </c>
      <c r="G79" s="62"/>
      <c r="H79" s="62"/>
      <c r="I79" s="164" t="s">
        <v>33</v>
      </c>
      <c r="J79" s="163" t="str">
        <f>E21</f>
        <v>Ing. Hynek Farka</v>
      </c>
      <c r="K79" s="62"/>
      <c r="L79" s="60"/>
    </row>
    <row r="80" spans="2:12" s="1" customFormat="1" ht="14.45" customHeight="1">
      <c r="B80" s="40"/>
      <c r="C80" s="64" t="s">
        <v>31</v>
      </c>
      <c r="D80" s="62"/>
      <c r="E80" s="62"/>
      <c r="F80" s="163" t="str">
        <f>IF(E18="","",E18)</f>
        <v/>
      </c>
      <c r="G80" s="62"/>
      <c r="H80" s="62"/>
      <c r="I80" s="162"/>
      <c r="J80" s="62"/>
      <c r="K80" s="62"/>
      <c r="L80" s="60"/>
    </row>
    <row r="81" spans="2:65" s="1" customFormat="1" ht="10.35" customHeight="1">
      <c r="B81" s="40"/>
      <c r="C81" s="62"/>
      <c r="D81" s="62"/>
      <c r="E81" s="62"/>
      <c r="F81" s="62"/>
      <c r="G81" s="62"/>
      <c r="H81" s="62"/>
      <c r="I81" s="162"/>
      <c r="J81" s="62"/>
      <c r="K81" s="62"/>
      <c r="L81" s="60"/>
    </row>
    <row r="82" spans="2:65" s="9" customFormat="1" ht="29.25" customHeight="1">
      <c r="B82" s="165"/>
      <c r="C82" s="166" t="s">
        <v>151</v>
      </c>
      <c r="D82" s="167" t="s">
        <v>57</v>
      </c>
      <c r="E82" s="167" t="s">
        <v>53</v>
      </c>
      <c r="F82" s="167" t="s">
        <v>152</v>
      </c>
      <c r="G82" s="167" t="s">
        <v>153</v>
      </c>
      <c r="H82" s="167" t="s">
        <v>154</v>
      </c>
      <c r="I82" s="168" t="s">
        <v>155</v>
      </c>
      <c r="J82" s="167" t="s">
        <v>135</v>
      </c>
      <c r="K82" s="169" t="s">
        <v>156</v>
      </c>
      <c r="L82" s="170"/>
      <c r="M82" s="80" t="s">
        <v>157</v>
      </c>
      <c r="N82" s="81" t="s">
        <v>42</v>
      </c>
      <c r="O82" s="81" t="s">
        <v>158</v>
      </c>
      <c r="P82" s="81" t="s">
        <v>159</v>
      </c>
      <c r="Q82" s="81" t="s">
        <v>160</v>
      </c>
      <c r="R82" s="81" t="s">
        <v>161</v>
      </c>
      <c r="S82" s="81" t="s">
        <v>162</v>
      </c>
      <c r="T82" s="82" t="s">
        <v>163</v>
      </c>
    </row>
    <row r="83" spans="2:65" s="1" customFormat="1" ht="29.25" customHeight="1">
      <c r="B83" s="40"/>
      <c r="C83" s="86" t="s">
        <v>136</v>
      </c>
      <c r="D83" s="62"/>
      <c r="E83" s="62"/>
      <c r="F83" s="62"/>
      <c r="G83" s="62"/>
      <c r="H83" s="62"/>
      <c r="I83" s="162"/>
      <c r="J83" s="171">
        <f>BK83</f>
        <v>0</v>
      </c>
      <c r="K83" s="62"/>
      <c r="L83" s="60"/>
      <c r="M83" s="83"/>
      <c r="N83" s="84"/>
      <c r="O83" s="84"/>
      <c r="P83" s="172">
        <f>P84+P87+P152+P210</f>
        <v>0</v>
      </c>
      <c r="Q83" s="84"/>
      <c r="R83" s="172">
        <f>R84+R87+R152+R210</f>
        <v>0</v>
      </c>
      <c r="S83" s="84"/>
      <c r="T83" s="173">
        <f>T84+T87+T152+T210</f>
        <v>0</v>
      </c>
      <c r="AT83" s="23" t="s">
        <v>71</v>
      </c>
      <c r="AU83" s="23" t="s">
        <v>137</v>
      </c>
      <c r="BK83" s="174">
        <f>BK84+BK87+BK152+BK210</f>
        <v>0</v>
      </c>
    </row>
    <row r="84" spans="2:65" s="10" customFormat="1" ht="37.35" customHeight="1">
      <c r="B84" s="175"/>
      <c r="C84" s="176"/>
      <c r="D84" s="177" t="s">
        <v>71</v>
      </c>
      <c r="E84" s="178" t="s">
        <v>327</v>
      </c>
      <c r="F84" s="178" t="s">
        <v>328</v>
      </c>
      <c r="G84" s="176"/>
      <c r="H84" s="176"/>
      <c r="I84" s="179"/>
      <c r="J84" s="180">
        <f>BK84</f>
        <v>0</v>
      </c>
      <c r="K84" s="176"/>
      <c r="L84" s="181"/>
      <c r="M84" s="182"/>
      <c r="N84" s="183"/>
      <c r="O84" s="183"/>
      <c r="P84" s="184">
        <f>P85</f>
        <v>0</v>
      </c>
      <c r="Q84" s="183"/>
      <c r="R84" s="184">
        <f>R85</f>
        <v>0</v>
      </c>
      <c r="S84" s="183"/>
      <c r="T84" s="185">
        <f>T85</f>
        <v>0</v>
      </c>
      <c r="AR84" s="186" t="s">
        <v>80</v>
      </c>
      <c r="AT84" s="187" t="s">
        <v>71</v>
      </c>
      <c r="AU84" s="187" t="s">
        <v>72</v>
      </c>
      <c r="AY84" s="186" t="s">
        <v>166</v>
      </c>
      <c r="BK84" s="188">
        <f>BK85</f>
        <v>0</v>
      </c>
    </row>
    <row r="85" spans="2:65" s="10" customFormat="1" ht="19.899999999999999" customHeight="1">
      <c r="B85" s="175"/>
      <c r="C85" s="176"/>
      <c r="D85" s="177" t="s">
        <v>71</v>
      </c>
      <c r="E85" s="189" t="s">
        <v>916</v>
      </c>
      <c r="F85" s="189" t="s">
        <v>917</v>
      </c>
      <c r="G85" s="176"/>
      <c r="H85" s="176"/>
      <c r="I85" s="179"/>
      <c r="J85" s="190">
        <f>BK85</f>
        <v>0</v>
      </c>
      <c r="K85" s="176"/>
      <c r="L85" s="181"/>
      <c r="M85" s="182"/>
      <c r="N85" s="183"/>
      <c r="O85" s="183"/>
      <c r="P85" s="184">
        <f>P86</f>
        <v>0</v>
      </c>
      <c r="Q85" s="183"/>
      <c r="R85" s="184">
        <f>R86</f>
        <v>0</v>
      </c>
      <c r="S85" s="183"/>
      <c r="T85" s="185">
        <f>T86</f>
        <v>0</v>
      </c>
      <c r="AR85" s="186" t="s">
        <v>80</v>
      </c>
      <c r="AT85" s="187" t="s">
        <v>71</v>
      </c>
      <c r="AU85" s="187" t="s">
        <v>80</v>
      </c>
      <c r="AY85" s="186" t="s">
        <v>166</v>
      </c>
      <c r="BK85" s="188">
        <f>BK86</f>
        <v>0</v>
      </c>
    </row>
    <row r="86" spans="2:65" s="1" customFormat="1" ht="16.5" customHeight="1">
      <c r="B86" s="40"/>
      <c r="C86" s="191" t="s">
        <v>80</v>
      </c>
      <c r="D86" s="191" t="s">
        <v>169</v>
      </c>
      <c r="E86" s="192" t="s">
        <v>918</v>
      </c>
      <c r="F86" s="193" t="s">
        <v>919</v>
      </c>
      <c r="G86" s="194" t="s">
        <v>172</v>
      </c>
      <c r="H86" s="195">
        <v>1</v>
      </c>
      <c r="I86" s="196"/>
      <c r="J86" s="197">
        <f>ROUND(I86*H86,2)</f>
        <v>0</v>
      </c>
      <c r="K86" s="193" t="s">
        <v>21</v>
      </c>
      <c r="L86" s="60"/>
      <c r="M86" s="198" t="s">
        <v>21</v>
      </c>
      <c r="N86" s="199" t="s">
        <v>43</v>
      </c>
      <c r="O86" s="41"/>
      <c r="P86" s="200">
        <f>O86*H86</f>
        <v>0</v>
      </c>
      <c r="Q86" s="200">
        <v>0</v>
      </c>
      <c r="R86" s="200">
        <f>Q86*H86</f>
        <v>0</v>
      </c>
      <c r="S86" s="200">
        <v>0</v>
      </c>
      <c r="T86" s="201">
        <f>S86*H86</f>
        <v>0</v>
      </c>
      <c r="AR86" s="23" t="s">
        <v>173</v>
      </c>
      <c r="AT86" s="23" t="s">
        <v>169</v>
      </c>
      <c r="AU86" s="23" t="s">
        <v>82</v>
      </c>
      <c r="AY86" s="23" t="s">
        <v>166</v>
      </c>
      <c r="BE86" s="202">
        <f>IF(N86="základní",J86,0)</f>
        <v>0</v>
      </c>
      <c r="BF86" s="202">
        <f>IF(N86="snížená",J86,0)</f>
        <v>0</v>
      </c>
      <c r="BG86" s="202">
        <f>IF(N86="zákl. přenesená",J86,0)</f>
        <v>0</v>
      </c>
      <c r="BH86" s="202">
        <f>IF(N86="sníž. přenesená",J86,0)</f>
        <v>0</v>
      </c>
      <c r="BI86" s="202">
        <f>IF(N86="nulová",J86,0)</f>
        <v>0</v>
      </c>
      <c r="BJ86" s="23" t="s">
        <v>80</v>
      </c>
      <c r="BK86" s="202">
        <f>ROUND(I86*H86,2)</f>
        <v>0</v>
      </c>
      <c r="BL86" s="23" t="s">
        <v>173</v>
      </c>
      <c r="BM86" s="23" t="s">
        <v>82</v>
      </c>
    </row>
    <row r="87" spans="2:65" s="10" customFormat="1" ht="37.35" customHeight="1">
      <c r="B87" s="175"/>
      <c r="C87" s="176"/>
      <c r="D87" s="177" t="s">
        <v>71</v>
      </c>
      <c r="E87" s="178" t="s">
        <v>232</v>
      </c>
      <c r="F87" s="178" t="s">
        <v>920</v>
      </c>
      <c r="G87" s="176"/>
      <c r="H87" s="176"/>
      <c r="I87" s="179"/>
      <c r="J87" s="180">
        <f>BK87</f>
        <v>0</v>
      </c>
      <c r="K87" s="176"/>
      <c r="L87" s="181"/>
      <c r="M87" s="182"/>
      <c r="N87" s="183"/>
      <c r="O87" s="183"/>
      <c r="P87" s="184">
        <f>P88+P148</f>
        <v>0</v>
      </c>
      <c r="Q87" s="183"/>
      <c r="R87" s="184">
        <f>R88+R148</f>
        <v>0</v>
      </c>
      <c r="S87" s="183"/>
      <c r="T87" s="185">
        <f>T88+T148</f>
        <v>0</v>
      </c>
      <c r="AR87" s="186" t="s">
        <v>80</v>
      </c>
      <c r="AT87" s="187" t="s">
        <v>71</v>
      </c>
      <c r="AU87" s="187" t="s">
        <v>72</v>
      </c>
      <c r="AY87" s="186" t="s">
        <v>166</v>
      </c>
      <c r="BK87" s="188">
        <f>BK88+BK148</f>
        <v>0</v>
      </c>
    </row>
    <row r="88" spans="2:65" s="10" customFormat="1" ht="19.899999999999999" customHeight="1">
      <c r="B88" s="175"/>
      <c r="C88" s="176"/>
      <c r="D88" s="177" t="s">
        <v>71</v>
      </c>
      <c r="E88" s="189" t="s">
        <v>921</v>
      </c>
      <c r="F88" s="189" t="s">
        <v>922</v>
      </c>
      <c r="G88" s="176"/>
      <c r="H88" s="176"/>
      <c r="I88" s="179"/>
      <c r="J88" s="190">
        <f>BK88</f>
        <v>0</v>
      </c>
      <c r="K88" s="176"/>
      <c r="L88" s="181"/>
      <c r="M88" s="182"/>
      <c r="N88" s="183"/>
      <c r="O88" s="183"/>
      <c r="P88" s="184">
        <f>SUM(P89:P147)</f>
        <v>0</v>
      </c>
      <c r="Q88" s="183"/>
      <c r="R88" s="184">
        <f>SUM(R89:R147)</f>
        <v>0</v>
      </c>
      <c r="S88" s="183"/>
      <c r="T88" s="185">
        <f>SUM(T89:T147)</f>
        <v>0</v>
      </c>
      <c r="AR88" s="186" t="s">
        <v>80</v>
      </c>
      <c r="AT88" s="187" t="s">
        <v>71</v>
      </c>
      <c r="AU88" s="187" t="s">
        <v>80</v>
      </c>
      <c r="AY88" s="186" t="s">
        <v>166</v>
      </c>
      <c r="BK88" s="188">
        <f>SUM(BK89:BK147)</f>
        <v>0</v>
      </c>
    </row>
    <row r="89" spans="2:65" s="1" customFormat="1" ht="16.5" customHeight="1">
      <c r="B89" s="40"/>
      <c r="C89" s="191" t="s">
        <v>82</v>
      </c>
      <c r="D89" s="191" t="s">
        <v>169</v>
      </c>
      <c r="E89" s="192" t="s">
        <v>923</v>
      </c>
      <c r="F89" s="193" t="s">
        <v>924</v>
      </c>
      <c r="G89" s="194" t="s">
        <v>272</v>
      </c>
      <c r="H89" s="195">
        <v>4</v>
      </c>
      <c r="I89" s="196"/>
      <c r="J89" s="197">
        <f>ROUND(I89*H89,2)</f>
        <v>0</v>
      </c>
      <c r="K89" s="193" t="s">
        <v>21</v>
      </c>
      <c r="L89" s="60"/>
      <c r="M89" s="198" t="s">
        <v>21</v>
      </c>
      <c r="N89" s="199" t="s">
        <v>43</v>
      </c>
      <c r="O89" s="41"/>
      <c r="P89" s="200">
        <f>O89*H89</f>
        <v>0</v>
      </c>
      <c r="Q89" s="200">
        <v>0</v>
      </c>
      <c r="R89" s="200">
        <f>Q89*H89</f>
        <v>0</v>
      </c>
      <c r="S89" s="200">
        <v>0</v>
      </c>
      <c r="T89" s="201">
        <f>S89*H89</f>
        <v>0</v>
      </c>
      <c r="AR89" s="23" t="s">
        <v>173</v>
      </c>
      <c r="AT89" s="23" t="s">
        <v>169</v>
      </c>
      <c r="AU89" s="23" t="s">
        <v>82</v>
      </c>
      <c r="AY89" s="23" t="s">
        <v>166</v>
      </c>
      <c r="BE89" s="202">
        <f>IF(N89="základní",J89,0)</f>
        <v>0</v>
      </c>
      <c r="BF89" s="202">
        <f>IF(N89="snížená",J89,0)</f>
        <v>0</v>
      </c>
      <c r="BG89" s="202">
        <f>IF(N89="zákl. přenesená",J89,0)</f>
        <v>0</v>
      </c>
      <c r="BH89" s="202">
        <f>IF(N89="sníž. přenesená",J89,0)</f>
        <v>0</v>
      </c>
      <c r="BI89" s="202">
        <f>IF(N89="nulová",J89,0)</f>
        <v>0</v>
      </c>
      <c r="BJ89" s="23" t="s">
        <v>80</v>
      </c>
      <c r="BK89" s="202">
        <f>ROUND(I89*H89,2)</f>
        <v>0</v>
      </c>
      <c r="BL89" s="23" t="s">
        <v>173</v>
      </c>
      <c r="BM89" s="23" t="s">
        <v>173</v>
      </c>
    </row>
    <row r="90" spans="2:65" s="1" customFormat="1" ht="16.5" customHeight="1">
      <c r="B90" s="40"/>
      <c r="C90" s="238" t="s">
        <v>167</v>
      </c>
      <c r="D90" s="238" t="s">
        <v>232</v>
      </c>
      <c r="E90" s="239" t="s">
        <v>925</v>
      </c>
      <c r="F90" s="240" t="s">
        <v>926</v>
      </c>
      <c r="G90" s="241" t="s">
        <v>272</v>
      </c>
      <c r="H90" s="242">
        <v>4</v>
      </c>
      <c r="I90" s="243"/>
      <c r="J90" s="244">
        <f>ROUND(I90*H90,2)</f>
        <v>0</v>
      </c>
      <c r="K90" s="240" t="s">
        <v>21</v>
      </c>
      <c r="L90" s="245"/>
      <c r="M90" s="246" t="s">
        <v>21</v>
      </c>
      <c r="N90" s="247" t="s">
        <v>43</v>
      </c>
      <c r="O90" s="41"/>
      <c r="P90" s="200">
        <f>O90*H90</f>
        <v>0</v>
      </c>
      <c r="Q90" s="200">
        <v>0</v>
      </c>
      <c r="R90" s="200">
        <f>Q90*H90</f>
        <v>0</v>
      </c>
      <c r="S90" s="200">
        <v>0</v>
      </c>
      <c r="T90" s="201">
        <f>S90*H90</f>
        <v>0</v>
      </c>
      <c r="AR90" s="23" t="s">
        <v>187</v>
      </c>
      <c r="AT90" s="23" t="s">
        <v>232</v>
      </c>
      <c r="AU90" s="23" t="s">
        <v>82</v>
      </c>
      <c r="AY90" s="23" t="s">
        <v>166</v>
      </c>
      <c r="BE90" s="202">
        <f>IF(N90="základní",J90,0)</f>
        <v>0</v>
      </c>
      <c r="BF90" s="202">
        <f>IF(N90="snížená",J90,0)</f>
        <v>0</v>
      </c>
      <c r="BG90" s="202">
        <f>IF(N90="zákl. přenesená",J90,0)</f>
        <v>0</v>
      </c>
      <c r="BH90" s="202">
        <f>IF(N90="sníž. přenesená",J90,0)</f>
        <v>0</v>
      </c>
      <c r="BI90" s="202">
        <f>IF(N90="nulová",J90,0)</f>
        <v>0</v>
      </c>
      <c r="BJ90" s="23" t="s">
        <v>80</v>
      </c>
      <c r="BK90" s="202">
        <f>ROUND(I90*H90,2)</f>
        <v>0</v>
      </c>
      <c r="BL90" s="23" t="s">
        <v>173</v>
      </c>
      <c r="BM90" s="23" t="s">
        <v>177</v>
      </c>
    </row>
    <row r="91" spans="2:65" s="1" customFormat="1" ht="27">
      <c r="B91" s="40"/>
      <c r="C91" s="62"/>
      <c r="D91" s="205" t="s">
        <v>213</v>
      </c>
      <c r="E91" s="62"/>
      <c r="F91" s="236" t="s">
        <v>927</v>
      </c>
      <c r="G91" s="62"/>
      <c r="H91" s="62"/>
      <c r="I91" s="162"/>
      <c r="J91" s="62"/>
      <c r="K91" s="62"/>
      <c r="L91" s="60"/>
      <c r="M91" s="237"/>
      <c r="N91" s="41"/>
      <c r="O91" s="41"/>
      <c r="P91" s="41"/>
      <c r="Q91" s="41"/>
      <c r="R91" s="41"/>
      <c r="S91" s="41"/>
      <c r="T91" s="77"/>
      <c r="AT91" s="23" t="s">
        <v>213</v>
      </c>
      <c r="AU91" s="23" t="s">
        <v>82</v>
      </c>
    </row>
    <row r="92" spans="2:65" s="1" customFormat="1" ht="16.5" customHeight="1">
      <c r="B92" s="40"/>
      <c r="C92" s="191" t="s">
        <v>173</v>
      </c>
      <c r="D92" s="191" t="s">
        <v>169</v>
      </c>
      <c r="E92" s="192" t="s">
        <v>928</v>
      </c>
      <c r="F92" s="193" t="s">
        <v>929</v>
      </c>
      <c r="G92" s="194" t="s">
        <v>272</v>
      </c>
      <c r="H92" s="195">
        <v>4</v>
      </c>
      <c r="I92" s="196"/>
      <c r="J92" s="197">
        <f>ROUND(I92*H92,2)</f>
        <v>0</v>
      </c>
      <c r="K92" s="193" t="s">
        <v>21</v>
      </c>
      <c r="L92" s="60"/>
      <c r="M92" s="198" t="s">
        <v>21</v>
      </c>
      <c r="N92" s="199" t="s">
        <v>43</v>
      </c>
      <c r="O92" s="41"/>
      <c r="P92" s="200">
        <f>O92*H92</f>
        <v>0</v>
      </c>
      <c r="Q92" s="200">
        <v>0</v>
      </c>
      <c r="R92" s="200">
        <f>Q92*H92</f>
        <v>0</v>
      </c>
      <c r="S92" s="200">
        <v>0</v>
      </c>
      <c r="T92" s="201">
        <f>S92*H92</f>
        <v>0</v>
      </c>
      <c r="AR92" s="23" t="s">
        <v>173</v>
      </c>
      <c r="AT92" s="23" t="s">
        <v>169</v>
      </c>
      <c r="AU92" s="23" t="s">
        <v>82</v>
      </c>
      <c r="AY92" s="23" t="s">
        <v>166</v>
      </c>
      <c r="BE92" s="202">
        <f>IF(N92="základní",J92,0)</f>
        <v>0</v>
      </c>
      <c r="BF92" s="202">
        <f>IF(N92="snížená",J92,0)</f>
        <v>0</v>
      </c>
      <c r="BG92" s="202">
        <f>IF(N92="zákl. přenesená",J92,0)</f>
        <v>0</v>
      </c>
      <c r="BH92" s="202">
        <f>IF(N92="sníž. přenesená",J92,0)</f>
        <v>0</v>
      </c>
      <c r="BI92" s="202">
        <f>IF(N92="nulová",J92,0)</f>
        <v>0</v>
      </c>
      <c r="BJ92" s="23" t="s">
        <v>80</v>
      </c>
      <c r="BK92" s="202">
        <f>ROUND(I92*H92,2)</f>
        <v>0</v>
      </c>
      <c r="BL92" s="23" t="s">
        <v>173</v>
      </c>
      <c r="BM92" s="23" t="s">
        <v>187</v>
      </c>
    </row>
    <row r="93" spans="2:65" s="1" customFormat="1" ht="16.5" customHeight="1">
      <c r="B93" s="40"/>
      <c r="C93" s="238" t="s">
        <v>190</v>
      </c>
      <c r="D93" s="238" t="s">
        <v>232</v>
      </c>
      <c r="E93" s="239" t="s">
        <v>930</v>
      </c>
      <c r="F93" s="240" t="s">
        <v>931</v>
      </c>
      <c r="G93" s="241" t="s">
        <v>272</v>
      </c>
      <c r="H93" s="242">
        <v>4</v>
      </c>
      <c r="I93" s="243"/>
      <c r="J93" s="244">
        <f>ROUND(I93*H93,2)</f>
        <v>0</v>
      </c>
      <c r="K93" s="240" t="s">
        <v>21</v>
      </c>
      <c r="L93" s="245"/>
      <c r="M93" s="246" t="s">
        <v>21</v>
      </c>
      <c r="N93" s="247" t="s">
        <v>43</v>
      </c>
      <c r="O93" s="41"/>
      <c r="P93" s="200">
        <f>O93*H93</f>
        <v>0</v>
      </c>
      <c r="Q93" s="200">
        <v>0</v>
      </c>
      <c r="R93" s="200">
        <f>Q93*H93</f>
        <v>0</v>
      </c>
      <c r="S93" s="200">
        <v>0</v>
      </c>
      <c r="T93" s="201">
        <f>S93*H93</f>
        <v>0</v>
      </c>
      <c r="AR93" s="23" t="s">
        <v>187</v>
      </c>
      <c r="AT93" s="23" t="s">
        <v>232</v>
      </c>
      <c r="AU93" s="23" t="s">
        <v>82</v>
      </c>
      <c r="AY93" s="23" t="s">
        <v>166</v>
      </c>
      <c r="BE93" s="202">
        <f>IF(N93="základní",J93,0)</f>
        <v>0</v>
      </c>
      <c r="BF93" s="202">
        <f>IF(N93="snížená",J93,0)</f>
        <v>0</v>
      </c>
      <c r="BG93" s="202">
        <f>IF(N93="zákl. přenesená",J93,0)</f>
        <v>0</v>
      </c>
      <c r="BH93" s="202">
        <f>IF(N93="sníž. přenesená",J93,0)</f>
        <v>0</v>
      </c>
      <c r="BI93" s="202">
        <f>IF(N93="nulová",J93,0)</f>
        <v>0</v>
      </c>
      <c r="BJ93" s="23" t="s">
        <v>80</v>
      </c>
      <c r="BK93" s="202">
        <f>ROUND(I93*H93,2)</f>
        <v>0</v>
      </c>
      <c r="BL93" s="23" t="s">
        <v>173</v>
      </c>
      <c r="BM93" s="23" t="s">
        <v>193</v>
      </c>
    </row>
    <row r="94" spans="2:65" s="1" customFormat="1" ht="27">
      <c r="B94" s="40"/>
      <c r="C94" s="62"/>
      <c r="D94" s="205" t="s">
        <v>213</v>
      </c>
      <c r="E94" s="62"/>
      <c r="F94" s="236" t="s">
        <v>932</v>
      </c>
      <c r="G94" s="62"/>
      <c r="H94" s="62"/>
      <c r="I94" s="162"/>
      <c r="J94" s="62"/>
      <c r="K94" s="62"/>
      <c r="L94" s="60"/>
      <c r="M94" s="237"/>
      <c r="N94" s="41"/>
      <c r="O94" s="41"/>
      <c r="P94" s="41"/>
      <c r="Q94" s="41"/>
      <c r="R94" s="41"/>
      <c r="S94" s="41"/>
      <c r="T94" s="77"/>
      <c r="AT94" s="23" t="s">
        <v>213</v>
      </c>
      <c r="AU94" s="23" t="s">
        <v>82</v>
      </c>
    </row>
    <row r="95" spans="2:65" s="1" customFormat="1" ht="16.5" customHeight="1">
      <c r="B95" s="40"/>
      <c r="C95" s="191" t="s">
        <v>177</v>
      </c>
      <c r="D95" s="191" t="s">
        <v>169</v>
      </c>
      <c r="E95" s="192" t="s">
        <v>933</v>
      </c>
      <c r="F95" s="193" t="s">
        <v>934</v>
      </c>
      <c r="G95" s="194" t="s">
        <v>172</v>
      </c>
      <c r="H95" s="195">
        <v>18</v>
      </c>
      <c r="I95" s="196"/>
      <c r="J95" s="197">
        <f>ROUND(I95*H95,2)</f>
        <v>0</v>
      </c>
      <c r="K95" s="193" t="s">
        <v>21</v>
      </c>
      <c r="L95" s="60"/>
      <c r="M95" s="198" t="s">
        <v>21</v>
      </c>
      <c r="N95" s="199" t="s">
        <v>43</v>
      </c>
      <c r="O95" s="41"/>
      <c r="P95" s="200">
        <f>O95*H95</f>
        <v>0</v>
      </c>
      <c r="Q95" s="200">
        <v>0</v>
      </c>
      <c r="R95" s="200">
        <f>Q95*H95</f>
        <v>0</v>
      </c>
      <c r="S95" s="200">
        <v>0</v>
      </c>
      <c r="T95" s="201">
        <f>S95*H95</f>
        <v>0</v>
      </c>
      <c r="AR95" s="23" t="s">
        <v>173</v>
      </c>
      <c r="AT95" s="23" t="s">
        <v>169</v>
      </c>
      <c r="AU95" s="23" t="s">
        <v>82</v>
      </c>
      <c r="AY95" s="23" t="s">
        <v>166</v>
      </c>
      <c r="BE95" s="202">
        <f>IF(N95="základní",J95,0)</f>
        <v>0</v>
      </c>
      <c r="BF95" s="202">
        <f>IF(N95="snížená",J95,0)</f>
        <v>0</v>
      </c>
      <c r="BG95" s="202">
        <f>IF(N95="zákl. přenesená",J95,0)</f>
        <v>0</v>
      </c>
      <c r="BH95" s="202">
        <f>IF(N95="sníž. přenesená",J95,0)</f>
        <v>0</v>
      </c>
      <c r="BI95" s="202">
        <f>IF(N95="nulová",J95,0)</f>
        <v>0</v>
      </c>
      <c r="BJ95" s="23" t="s">
        <v>80</v>
      </c>
      <c r="BK95" s="202">
        <f>ROUND(I95*H95,2)</f>
        <v>0</v>
      </c>
      <c r="BL95" s="23" t="s">
        <v>173</v>
      </c>
      <c r="BM95" s="23" t="s">
        <v>198</v>
      </c>
    </row>
    <row r="96" spans="2:65" s="1" customFormat="1" ht="25.5" customHeight="1">
      <c r="B96" s="40"/>
      <c r="C96" s="191" t="s">
        <v>199</v>
      </c>
      <c r="D96" s="191" t="s">
        <v>169</v>
      </c>
      <c r="E96" s="192" t="s">
        <v>935</v>
      </c>
      <c r="F96" s="193" t="s">
        <v>936</v>
      </c>
      <c r="G96" s="194" t="s">
        <v>172</v>
      </c>
      <c r="H96" s="195">
        <v>5</v>
      </c>
      <c r="I96" s="196"/>
      <c r="J96" s="197">
        <f>ROUND(I96*H96,2)</f>
        <v>0</v>
      </c>
      <c r="K96" s="193" t="s">
        <v>21</v>
      </c>
      <c r="L96" s="60"/>
      <c r="M96" s="198" t="s">
        <v>21</v>
      </c>
      <c r="N96" s="199" t="s">
        <v>43</v>
      </c>
      <c r="O96" s="41"/>
      <c r="P96" s="200">
        <f>O96*H96</f>
        <v>0</v>
      </c>
      <c r="Q96" s="200">
        <v>0</v>
      </c>
      <c r="R96" s="200">
        <f>Q96*H96</f>
        <v>0</v>
      </c>
      <c r="S96" s="200">
        <v>0</v>
      </c>
      <c r="T96" s="201">
        <f>S96*H96</f>
        <v>0</v>
      </c>
      <c r="AR96" s="23" t="s">
        <v>173</v>
      </c>
      <c r="AT96" s="23" t="s">
        <v>169</v>
      </c>
      <c r="AU96" s="23" t="s">
        <v>82</v>
      </c>
      <c r="AY96" s="23" t="s">
        <v>166</v>
      </c>
      <c r="BE96" s="202">
        <f>IF(N96="základní",J96,0)</f>
        <v>0</v>
      </c>
      <c r="BF96" s="202">
        <f>IF(N96="snížená",J96,0)</f>
        <v>0</v>
      </c>
      <c r="BG96" s="202">
        <f>IF(N96="zákl. přenesená",J96,0)</f>
        <v>0</v>
      </c>
      <c r="BH96" s="202">
        <f>IF(N96="sníž. přenesená",J96,0)</f>
        <v>0</v>
      </c>
      <c r="BI96" s="202">
        <f>IF(N96="nulová",J96,0)</f>
        <v>0</v>
      </c>
      <c r="BJ96" s="23" t="s">
        <v>80</v>
      </c>
      <c r="BK96" s="202">
        <f>ROUND(I96*H96,2)</f>
        <v>0</v>
      </c>
      <c r="BL96" s="23" t="s">
        <v>173</v>
      </c>
      <c r="BM96" s="23" t="s">
        <v>202</v>
      </c>
    </row>
    <row r="97" spans="2:65" s="1" customFormat="1" ht="25.5" customHeight="1">
      <c r="B97" s="40"/>
      <c r="C97" s="191" t="s">
        <v>187</v>
      </c>
      <c r="D97" s="191" t="s">
        <v>169</v>
      </c>
      <c r="E97" s="192" t="s">
        <v>937</v>
      </c>
      <c r="F97" s="193" t="s">
        <v>938</v>
      </c>
      <c r="G97" s="194" t="s">
        <v>172</v>
      </c>
      <c r="H97" s="195">
        <v>60</v>
      </c>
      <c r="I97" s="196"/>
      <c r="J97" s="197">
        <f>ROUND(I97*H97,2)</f>
        <v>0</v>
      </c>
      <c r="K97" s="193" t="s">
        <v>21</v>
      </c>
      <c r="L97" s="60"/>
      <c r="M97" s="198" t="s">
        <v>21</v>
      </c>
      <c r="N97" s="199" t="s">
        <v>43</v>
      </c>
      <c r="O97" s="41"/>
      <c r="P97" s="200">
        <f>O97*H97</f>
        <v>0</v>
      </c>
      <c r="Q97" s="200">
        <v>0</v>
      </c>
      <c r="R97" s="200">
        <f>Q97*H97</f>
        <v>0</v>
      </c>
      <c r="S97" s="200">
        <v>0</v>
      </c>
      <c r="T97" s="201">
        <f>S97*H97</f>
        <v>0</v>
      </c>
      <c r="AR97" s="23" t="s">
        <v>173</v>
      </c>
      <c r="AT97" s="23" t="s">
        <v>169</v>
      </c>
      <c r="AU97" s="23" t="s">
        <v>82</v>
      </c>
      <c r="AY97" s="23" t="s">
        <v>166</v>
      </c>
      <c r="BE97" s="202">
        <f>IF(N97="základní",J97,0)</f>
        <v>0</v>
      </c>
      <c r="BF97" s="202">
        <f>IF(N97="snížená",J97,0)</f>
        <v>0</v>
      </c>
      <c r="BG97" s="202">
        <f>IF(N97="zákl. přenesená",J97,0)</f>
        <v>0</v>
      </c>
      <c r="BH97" s="202">
        <f>IF(N97="sníž. přenesená",J97,0)</f>
        <v>0</v>
      </c>
      <c r="BI97" s="202">
        <f>IF(N97="nulová",J97,0)</f>
        <v>0</v>
      </c>
      <c r="BJ97" s="23" t="s">
        <v>80</v>
      </c>
      <c r="BK97" s="202">
        <f>ROUND(I97*H97,2)</f>
        <v>0</v>
      </c>
      <c r="BL97" s="23" t="s">
        <v>173</v>
      </c>
      <c r="BM97" s="23" t="s">
        <v>207</v>
      </c>
    </row>
    <row r="98" spans="2:65" s="1" customFormat="1" ht="16.5" customHeight="1">
      <c r="B98" s="40"/>
      <c r="C98" s="191" t="s">
        <v>209</v>
      </c>
      <c r="D98" s="191" t="s">
        <v>169</v>
      </c>
      <c r="E98" s="192" t="s">
        <v>939</v>
      </c>
      <c r="F98" s="193" t="s">
        <v>940</v>
      </c>
      <c r="G98" s="194" t="s">
        <v>272</v>
      </c>
      <c r="H98" s="195">
        <v>12</v>
      </c>
      <c r="I98" s="196"/>
      <c r="J98" s="197">
        <f>ROUND(I98*H98,2)</f>
        <v>0</v>
      </c>
      <c r="K98" s="193" t="s">
        <v>21</v>
      </c>
      <c r="L98" s="60"/>
      <c r="M98" s="198" t="s">
        <v>21</v>
      </c>
      <c r="N98" s="199" t="s">
        <v>43</v>
      </c>
      <c r="O98" s="41"/>
      <c r="P98" s="200">
        <f>O98*H98</f>
        <v>0</v>
      </c>
      <c r="Q98" s="200">
        <v>0</v>
      </c>
      <c r="R98" s="200">
        <f>Q98*H98</f>
        <v>0</v>
      </c>
      <c r="S98" s="200">
        <v>0</v>
      </c>
      <c r="T98" s="201">
        <f>S98*H98</f>
        <v>0</v>
      </c>
      <c r="AR98" s="23" t="s">
        <v>173</v>
      </c>
      <c r="AT98" s="23" t="s">
        <v>169</v>
      </c>
      <c r="AU98" s="23" t="s">
        <v>82</v>
      </c>
      <c r="AY98" s="23" t="s">
        <v>166</v>
      </c>
      <c r="BE98" s="202">
        <f>IF(N98="základní",J98,0)</f>
        <v>0</v>
      </c>
      <c r="BF98" s="202">
        <f>IF(N98="snížená",J98,0)</f>
        <v>0</v>
      </c>
      <c r="BG98" s="202">
        <f>IF(N98="zákl. přenesená",J98,0)</f>
        <v>0</v>
      </c>
      <c r="BH98" s="202">
        <f>IF(N98="sníž. přenesená",J98,0)</f>
        <v>0</v>
      </c>
      <c r="BI98" s="202">
        <f>IF(N98="nulová",J98,0)</f>
        <v>0</v>
      </c>
      <c r="BJ98" s="23" t="s">
        <v>80</v>
      </c>
      <c r="BK98" s="202">
        <f>ROUND(I98*H98,2)</f>
        <v>0</v>
      </c>
      <c r="BL98" s="23" t="s">
        <v>173</v>
      </c>
      <c r="BM98" s="23" t="s">
        <v>212</v>
      </c>
    </row>
    <row r="99" spans="2:65" s="1" customFormat="1" ht="27">
      <c r="B99" s="40"/>
      <c r="C99" s="62"/>
      <c r="D99" s="205" t="s">
        <v>213</v>
      </c>
      <c r="E99" s="62"/>
      <c r="F99" s="236" t="s">
        <v>941</v>
      </c>
      <c r="G99" s="62"/>
      <c r="H99" s="62"/>
      <c r="I99" s="162"/>
      <c r="J99" s="62"/>
      <c r="K99" s="62"/>
      <c r="L99" s="60"/>
      <c r="M99" s="237"/>
      <c r="N99" s="41"/>
      <c r="O99" s="41"/>
      <c r="P99" s="41"/>
      <c r="Q99" s="41"/>
      <c r="R99" s="41"/>
      <c r="S99" s="41"/>
      <c r="T99" s="77"/>
      <c r="AT99" s="23" t="s">
        <v>213</v>
      </c>
      <c r="AU99" s="23" t="s">
        <v>82</v>
      </c>
    </row>
    <row r="100" spans="2:65" s="1" customFormat="1" ht="16.5" customHeight="1">
      <c r="B100" s="40"/>
      <c r="C100" s="191" t="s">
        <v>193</v>
      </c>
      <c r="D100" s="191" t="s">
        <v>169</v>
      </c>
      <c r="E100" s="192" t="s">
        <v>942</v>
      </c>
      <c r="F100" s="193" t="s">
        <v>943</v>
      </c>
      <c r="G100" s="194" t="s">
        <v>272</v>
      </c>
      <c r="H100" s="195">
        <v>6</v>
      </c>
      <c r="I100" s="196"/>
      <c r="J100" s="197">
        <f>ROUND(I100*H100,2)</f>
        <v>0</v>
      </c>
      <c r="K100" s="193" t="s">
        <v>21</v>
      </c>
      <c r="L100" s="60"/>
      <c r="M100" s="198" t="s">
        <v>21</v>
      </c>
      <c r="N100" s="199" t="s">
        <v>43</v>
      </c>
      <c r="O100" s="41"/>
      <c r="P100" s="200">
        <f>O100*H100</f>
        <v>0</v>
      </c>
      <c r="Q100" s="200">
        <v>0</v>
      </c>
      <c r="R100" s="200">
        <f>Q100*H100</f>
        <v>0</v>
      </c>
      <c r="S100" s="200">
        <v>0</v>
      </c>
      <c r="T100" s="201">
        <f>S100*H100</f>
        <v>0</v>
      </c>
      <c r="AR100" s="23" t="s">
        <v>173</v>
      </c>
      <c r="AT100" s="23" t="s">
        <v>169</v>
      </c>
      <c r="AU100" s="23" t="s">
        <v>82</v>
      </c>
      <c r="AY100" s="23" t="s">
        <v>166</v>
      </c>
      <c r="BE100" s="202">
        <f>IF(N100="základní",J100,0)</f>
        <v>0</v>
      </c>
      <c r="BF100" s="202">
        <f>IF(N100="snížená",J100,0)</f>
        <v>0</v>
      </c>
      <c r="BG100" s="202">
        <f>IF(N100="zákl. přenesená",J100,0)</f>
        <v>0</v>
      </c>
      <c r="BH100" s="202">
        <f>IF(N100="sníž. přenesená",J100,0)</f>
        <v>0</v>
      </c>
      <c r="BI100" s="202">
        <f>IF(N100="nulová",J100,0)</f>
        <v>0</v>
      </c>
      <c r="BJ100" s="23" t="s">
        <v>80</v>
      </c>
      <c r="BK100" s="202">
        <f>ROUND(I100*H100,2)</f>
        <v>0</v>
      </c>
      <c r="BL100" s="23" t="s">
        <v>173</v>
      </c>
      <c r="BM100" s="23" t="s">
        <v>217</v>
      </c>
    </row>
    <row r="101" spans="2:65" s="1" customFormat="1" ht="16.5" customHeight="1">
      <c r="B101" s="40"/>
      <c r="C101" s="238" t="s">
        <v>218</v>
      </c>
      <c r="D101" s="238" t="s">
        <v>232</v>
      </c>
      <c r="E101" s="239" t="s">
        <v>944</v>
      </c>
      <c r="F101" s="240" t="s">
        <v>945</v>
      </c>
      <c r="G101" s="241" t="s">
        <v>172</v>
      </c>
      <c r="H101" s="242">
        <v>6</v>
      </c>
      <c r="I101" s="243"/>
      <c r="J101" s="244">
        <f>ROUND(I101*H101,2)</f>
        <v>0</v>
      </c>
      <c r="K101" s="240" t="s">
        <v>21</v>
      </c>
      <c r="L101" s="245"/>
      <c r="M101" s="246" t="s">
        <v>21</v>
      </c>
      <c r="N101" s="247" t="s">
        <v>43</v>
      </c>
      <c r="O101" s="41"/>
      <c r="P101" s="200">
        <f>O101*H101</f>
        <v>0</v>
      </c>
      <c r="Q101" s="200">
        <v>0</v>
      </c>
      <c r="R101" s="200">
        <f>Q101*H101</f>
        <v>0</v>
      </c>
      <c r="S101" s="200">
        <v>0</v>
      </c>
      <c r="T101" s="201">
        <f>S101*H101</f>
        <v>0</v>
      </c>
      <c r="AR101" s="23" t="s">
        <v>187</v>
      </c>
      <c r="AT101" s="23" t="s">
        <v>232</v>
      </c>
      <c r="AU101" s="23" t="s">
        <v>82</v>
      </c>
      <c r="AY101" s="23" t="s">
        <v>166</v>
      </c>
      <c r="BE101" s="202">
        <f>IF(N101="základní",J101,0)</f>
        <v>0</v>
      </c>
      <c r="BF101" s="202">
        <f>IF(N101="snížená",J101,0)</f>
        <v>0</v>
      </c>
      <c r="BG101" s="202">
        <f>IF(N101="zákl. přenesená",J101,0)</f>
        <v>0</v>
      </c>
      <c r="BH101" s="202">
        <f>IF(N101="sníž. přenesená",J101,0)</f>
        <v>0</v>
      </c>
      <c r="BI101" s="202">
        <f>IF(N101="nulová",J101,0)</f>
        <v>0</v>
      </c>
      <c r="BJ101" s="23" t="s">
        <v>80</v>
      </c>
      <c r="BK101" s="202">
        <f>ROUND(I101*H101,2)</f>
        <v>0</v>
      </c>
      <c r="BL101" s="23" t="s">
        <v>173</v>
      </c>
      <c r="BM101" s="23" t="s">
        <v>221</v>
      </c>
    </row>
    <row r="102" spans="2:65" s="1" customFormat="1" ht="27">
      <c r="B102" s="40"/>
      <c r="C102" s="62"/>
      <c r="D102" s="205" t="s">
        <v>213</v>
      </c>
      <c r="E102" s="62"/>
      <c r="F102" s="236" t="s">
        <v>946</v>
      </c>
      <c r="G102" s="62"/>
      <c r="H102" s="62"/>
      <c r="I102" s="162"/>
      <c r="J102" s="62"/>
      <c r="K102" s="62"/>
      <c r="L102" s="60"/>
      <c r="M102" s="237"/>
      <c r="N102" s="41"/>
      <c r="O102" s="41"/>
      <c r="P102" s="41"/>
      <c r="Q102" s="41"/>
      <c r="R102" s="41"/>
      <c r="S102" s="41"/>
      <c r="T102" s="77"/>
      <c r="AT102" s="23" t="s">
        <v>213</v>
      </c>
      <c r="AU102" s="23" t="s">
        <v>82</v>
      </c>
    </row>
    <row r="103" spans="2:65" s="1" customFormat="1" ht="25.5" customHeight="1">
      <c r="B103" s="40"/>
      <c r="C103" s="191" t="s">
        <v>198</v>
      </c>
      <c r="D103" s="191" t="s">
        <v>169</v>
      </c>
      <c r="E103" s="192" t="s">
        <v>947</v>
      </c>
      <c r="F103" s="193" t="s">
        <v>948</v>
      </c>
      <c r="G103" s="194" t="s">
        <v>172</v>
      </c>
      <c r="H103" s="195">
        <v>48</v>
      </c>
      <c r="I103" s="196"/>
      <c r="J103" s="197">
        <f t="shared" ref="J103:J109" si="0">ROUND(I103*H103,2)</f>
        <v>0</v>
      </c>
      <c r="K103" s="193" t="s">
        <v>21</v>
      </c>
      <c r="L103" s="60"/>
      <c r="M103" s="198" t="s">
        <v>21</v>
      </c>
      <c r="N103" s="199" t="s">
        <v>43</v>
      </c>
      <c r="O103" s="41"/>
      <c r="P103" s="200">
        <f t="shared" ref="P103:P109" si="1">O103*H103</f>
        <v>0</v>
      </c>
      <c r="Q103" s="200">
        <v>0</v>
      </c>
      <c r="R103" s="200">
        <f t="shared" ref="R103:R109" si="2">Q103*H103</f>
        <v>0</v>
      </c>
      <c r="S103" s="200">
        <v>0</v>
      </c>
      <c r="T103" s="201">
        <f t="shared" ref="T103:T109" si="3">S103*H103</f>
        <v>0</v>
      </c>
      <c r="AR103" s="23" t="s">
        <v>173</v>
      </c>
      <c r="AT103" s="23" t="s">
        <v>169</v>
      </c>
      <c r="AU103" s="23" t="s">
        <v>82</v>
      </c>
      <c r="AY103" s="23" t="s">
        <v>166</v>
      </c>
      <c r="BE103" s="202">
        <f t="shared" ref="BE103:BE109" si="4">IF(N103="základní",J103,0)</f>
        <v>0</v>
      </c>
      <c r="BF103" s="202">
        <f t="shared" ref="BF103:BF109" si="5">IF(N103="snížená",J103,0)</f>
        <v>0</v>
      </c>
      <c r="BG103" s="202">
        <f t="shared" ref="BG103:BG109" si="6">IF(N103="zákl. přenesená",J103,0)</f>
        <v>0</v>
      </c>
      <c r="BH103" s="202">
        <f t="shared" ref="BH103:BH109" si="7">IF(N103="sníž. přenesená",J103,0)</f>
        <v>0</v>
      </c>
      <c r="BI103" s="202">
        <f t="shared" ref="BI103:BI109" si="8">IF(N103="nulová",J103,0)</f>
        <v>0</v>
      </c>
      <c r="BJ103" s="23" t="s">
        <v>80</v>
      </c>
      <c r="BK103" s="202">
        <f t="shared" ref="BK103:BK109" si="9">ROUND(I103*H103,2)</f>
        <v>0</v>
      </c>
      <c r="BL103" s="23" t="s">
        <v>173</v>
      </c>
      <c r="BM103" s="23" t="s">
        <v>225</v>
      </c>
    </row>
    <row r="104" spans="2:65" s="1" customFormat="1" ht="16.5" customHeight="1">
      <c r="B104" s="40"/>
      <c r="C104" s="191" t="s">
        <v>227</v>
      </c>
      <c r="D104" s="191" t="s">
        <v>169</v>
      </c>
      <c r="E104" s="192" t="s">
        <v>949</v>
      </c>
      <c r="F104" s="193" t="s">
        <v>950</v>
      </c>
      <c r="G104" s="194" t="s">
        <v>172</v>
      </c>
      <c r="H104" s="195">
        <v>10</v>
      </c>
      <c r="I104" s="196"/>
      <c r="J104" s="197">
        <f t="shared" si="0"/>
        <v>0</v>
      </c>
      <c r="K104" s="193" t="s">
        <v>21</v>
      </c>
      <c r="L104" s="60"/>
      <c r="M104" s="198" t="s">
        <v>21</v>
      </c>
      <c r="N104" s="199" t="s">
        <v>43</v>
      </c>
      <c r="O104" s="41"/>
      <c r="P104" s="200">
        <f t="shared" si="1"/>
        <v>0</v>
      </c>
      <c r="Q104" s="200">
        <v>0</v>
      </c>
      <c r="R104" s="200">
        <f t="shared" si="2"/>
        <v>0</v>
      </c>
      <c r="S104" s="200">
        <v>0</v>
      </c>
      <c r="T104" s="201">
        <f t="shared" si="3"/>
        <v>0</v>
      </c>
      <c r="AR104" s="23" t="s">
        <v>173</v>
      </c>
      <c r="AT104" s="23" t="s">
        <v>169</v>
      </c>
      <c r="AU104" s="23" t="s">
        <v>82</v>
      </c>
      <c r="AY104" s="23" t="s">
        <v>166</v>
      </c>
      <c r="BE104" s="202">
        <f t="shared" si="4"/>
        <v>0</v>
      </c>
      <c r="BF104" s="202">
        <f t="shared" si="5"/>
        <v>0</v>
      </c>
      <c r="BG104" s="202">
        <f t="shared" si="6"/>
        <v>0</v>
      </c>
      <c r="BH104" s="202">
        <f t="shared" si="7"/>
        <v>0</v>
      </c>
      <c r="BI104" s="202">
        <f t="shared" si="8"/>
        <v>0</v>
      </c>
      <c r="BJ104" s="23" t="s">
        <v>80</v>
      </c>
      <c r="BK104" s="202">
        <f t="shared" si="9"/>
        <v>0</v>
      </c>
      <c r="BL104" s="23" t="s">
        <v>173</v>
      </c>
      <c r="BM104" s="23" t="s">
        <v>230</v>
      </c>
    </row>
    <row r="105" spans="2:65" s="1" customFormat="1" ht="16.5" customHeight="1">
      <c r="B105" s="40"/>
      <c r="C105" s="191" t="s">
        <v>202</v>
      </c>
      <c r="D105" s="191" t="s">
        <v>169</v>
      </c>
      <c r="E105" s="192" t="s">
        <v>951</v>
      </c>
      <c r="F105" s="193" t="s">
        <v>952</v>
      </c>
      <c r="G105" s="194" t="s">
        <v>172</v>
      </c>
      <c r="H105" s="195">
        <v>1</v>
      </c>
      <c r="I105" s="196"/>
      <c r="J105" s="197">
        <f t="shared" si="0"/>
        <v>0</v>
      </c>
      <c r="K105" s="193" t="s">
        <v>21</v>
      </c>
      <c r="L105" s="60"/>
      <c r="M105" s="198" t="s">
        <v>21</v>
      </c>
      <c r="N105" s="199" t="s">
        <v>43</v>
      </c>
      <c r="O105" s="41"/>
      <c r="P105" s="200">
        <f t="shared" si="1"/>
        <v>0</v>
      </c>
      <c r="Q105" s="200">
        <v>0</v>
      </c>
      <c r="R105" s="200">
        <f t="shared" si="2"/>
        <v>0</v>
      </c>
      <c r="S105" s="200">
        <v>0</v>
      </c>
      <c r="T105" s="201">
        <f t="shared" si="3"/>
        <v>0</v>
      </c>
      <c r="AR105" s="23" t="s">
        <v>173</v>
      </c>
      <c r="AT105" s="23" t="s">
        <v>169</v>
      </c>
      <c r="AU105" s="23" t="s">
        <v>82</v>
      </c>
      <c r="AY105" s="23" t="s">
        <v>166</v>
      </c>
      <c r="BE105" s="202">
        <f t="shared" si="4"/>
        <v>0</v>
      </c>
      <c r="BF105" s="202">
        <f t="shared" si="5"/>
        <v>0</v>
      </c>
      <c r="BG105" s="202">
        <f t="shared" si="6"/>
        <v>0</v>
      </c>
      <c r="BH105" s="202">
        <f t="shared" si="7"/>
        <v>0</v>
      </c>
      <c r="BI105" s="202">
        <f t="shared" si="8"/>
        <v>0</v>
      </c>
      <c r="BJ105" s="23" t="s">
        <v>80</v>
      </c>
      <c r="BK105" s="202">
        <f t="shared" si="9"/>
        <v>0</v>
      </c>
      <c r="BL105" s="23" t="s">
        <v>173</v>
      </c>
      <c r="BM105" s="23" t="s">
        <v>235</v>
      </c>
    </row>
    <row r="106" spans="2:65" s="1" customFormat="1" ht="16.5" customHeight="1">
      <c r="B106" s="40"/>
      <c r="C106" s="191" t="s">
        <v>10</v>
      </c>
      <c r="D106" s="191" t="s">
        <v>169</v>
      </c>
      <c r="E106" s="192" t="s">
        <v>953</v>
      </c>
      <c r="F106" s="193" t="s">
        <v>954</v>
      </c>
      <c r="G106" s="194" t="s">
        <v>172</v>
      </c>
      <c r="H106" s="195">
        <v>1</v>
      </c>
      <c r="I106" s="196"/>
      <c r="J106" s="197">
        <f t="shared" si="0"/>
        <v>0</v>
      </c>
      <c r="K106" s="193" t="s">
        <v>21</v>
      </c>
      <c r="L106" s="60"/>
      <c r="M106" s="198" t="s">
        <v>21</v>
      </c>
      <c r="N106" s="199" t="s">
        <v>43</v>
      </c>
      <c r="O106" s="41"/>
      <c r="P106" s="200">
        <f t="shared" si="1"/>
        <v>0</v>
      </c>
      <c r="Q106" s="200">
        <v>0</v>
      </c>
      <c r="R106" s="200">
        <f t="shared" si="2"/>
        <v>0</v>
      </c>
      <c r="S106" s="200">
        <v>0</v>
      </c>
      <c r="T106" s="201">
        <f t="shared" si="3"/>
        <v>0</v>
      </c>
      <c r="AR106" s="23" t="s">
        <v>173</v>
      </c>
      <c r="AT106" s="23" t="s">
        <v>169</v>
      </c>
      <c r="AU106" s="23" t="s">
        <v>82</v>
      </c>
      <c r="AY106" s="23" t="s">
        <v>166</v>
      </c>
      <c r="BE106" s="202">
        <f t="shared" si="4"/>
        <v>0</v>
      </c>
      <c r="BF106" s="202">
        <f t="shared" si="5"/>
        <v>0</v>
      </c>
      <c r="BG106" s="202">
        <f t="shared" si="6"/>
        <v>0</v>
      </c>
      <c r="BH106" s="202">
        <f t="shared" si="7"/>
        <v>0</v>
      </c>
      <c r="BI106" s="202">
        <f t="shared" si="8"/>
        <v>0</v>
      </c>
      <c r="BJ106" s="23" t="s">
        <v>80</v>
      </c>
      <c r="BK106" s="202">
        <f t="shared" si="9"/>
        <v>0</v>
      </c>
      <c r="BL106" s="23" t="s">
        <v>173</v>
      </c>
      <c r="BM106" s="23" t="s">
        <v>238</v>
      </c>
    </row>
    <row r="107" spans="2:65" s="1" customFormat="1" ht="16.5" customHeight="1">
      <c r="B107" s="40"/>
      <c r="C107" s="238" t="s">
        <v>207</v>
      </c>
      <c r="D107" s="238" t="s">
        <v>232</v>
      </c>
      <c r="E107" s="239" t="s">
        <v>955</v>
      </c>
      <c r="F107" s="240" t="s">
        <v>956</v>
      </c>
      <c r="G107" s="241" t="s">
        <v>172</v>
      </c>
      <c r="H107" s="242">
        <v>1</v>
      </c>
      <c r="I107" s="243"/>
      <c r="J107" s="244">
        <f t="shared" si="0"/>
        <v>0</v>
      </c>
      <c r="K107" s="240" t="s">
        <v>21</v>
      </c>
      <c r="L107" s="245"/>
      <c r="M107" s="246" t="s">
        <v>21</v>
      </c>
      <c r="N107" s="247" t="s">
        <v>43</v>
      </c>
      <c r="O107" s="41"/>
      <c r="P107" s="200">
        <f t="shared" si="1"/>
        <v>0</v>
      </c>
      <c r="Q107" s="200">
        <v>0</v>
      </c>
      <c r="R107" s="200">
        <f t="shared" si="2"/>
        <v>0</v>
      </c>
      <c r="S107" s="200">
        <v>0</v>
      </c>
      <c r="T107" s="201">
        <f t="shared" si="3"/>
        <v>0</v>
      </c>
      <c r="AR107" s="23" t="s">
        <v>187</v>
      </c>
      <c r="AT107" s="23" t="s">
        <v>232</v>
      </c>
      <c r="AU107" s="23" t="s">
        <v>82</v>
      </c>
      <c r="AY107" s="23" t="s">
        <v>166</v>
      </c>
      <c r="BE107" s="202">
        <f t="shared" si="4"/>
        <v>0</v>
      </c>
      <c r="BF107" s="202">
        <f t="shared" si="5"/>
        <v>0</v>
      </c>
      <c r="BG107" s="202">
        <f t="shared" si="6"/>
        <v>0</v>
      </c>
      <c r="BH107" s="202">
        <f t="shared" si="7"/>
        <v>0</v>
      </c>
      <c r="BI107" s="202">
        <f t="shared" si="8"/>
        <v>0</v>
      </c>
      <c r="BJ107" s="23" t="s">
        <v>80</v>
      </c>
      <c r="BK107" s="202">
        <f t="shared" si="9"/>
        <v>0</v>
      </c>
      <c r="BL107" s="23" t="s">
        <v>173</v>
      </c>
      <c r="BM107" s="23" t="s">
        <v>242</v>
      </c>
    </row>
    <row r="108" spans="2:65" s="1" customFormat="1" ht="16.5" customHeight="1">
      <c r="B108" s="40"/>
      <c r="C108" s="191" t="s">
        <v>244</v>
      </c>
      <c r="D108" s="191" t="s">
        <v>169</v>
      </c>
      <c r="E108" s="192" t="s">
        <v>957</v>
      </c>
      <c r="F108" s="193" t="s">
        <v>958</v>
      </c>
      <c r="G108" s="194" t="s">
        <v>172</v>
      </c>
      <c r="H108" s="195">
        <v>6</v>
      </c>
      <c r="I108" s="196"/>
      <c r="J108" s="197">
        <f t="shared" si="0"/>
        <v>0</v>
      </c>
      <c r="K108" s="193" t="s">
        <v>21</v>
      </c>
      <c r="L108" s="60"/>
      <c r="M108" s="198" t="s">
        <v>21</v>
      </c>
      <c r="N108" s="199" t="s">
        <v>43</v>
      </c>
      <c r="O108" s="41"/>
      <c r="P108" s="200">
        <f t="shared" si="1"/>
        <v>0</v>
      </c>
      <c r="Q108" s="200">
        <v>0</v>
      </c>
      <c r="R108" s="200">
        <f t="shared" si="2"/>
        <v>0</v>
      </c>
      <c r="S108" s="200">
        <v>0</v>
      </c>
      <c r="T108" s="201">
        <f t="shared" si="3"/>
        <v>0</v>
      </c>
      <c r="AR108" s="23" t="s">
        <v>173</v>
      </c>
      <c r="AT108" s="23" t="s">
        <v>169</v>
      </c>
      <c r="AU108" s="23" t="s">
        <v>82</v>
      </c>
      <c r="AY108" s="23" t="s">
        <v>166</v>
      </c>
      <c r="BE108" s="202">
        <f t="shared" si="4"/>
        <v>0</v>
      </c>
      <c r="BF108" s="202">
        <f t="shared" si="5"/>
        <v>0</v>
      </c>
      <c r="BG108" s="202">
        <f t="shared" si="6"/>
        <v>0</v>
      </c>
      <c r="BH108" s="202">
        <f t="shared" si="7"/>
        <v>0</v>
      </c>
      <c r="BI108" s="202">
        <f t="shared" si="8"/>
        <v>0</v>
      </c>
      <c r="BJ108" s="23" t="s">
        <v>80</v>
      </c>
      <c r="BK108" s="202">
        <f t="shared" si="9"/>
        <v>0</v>
      </c>
      <c r="BL108" s="23" t="s">
        <v>173</v>
      </c>
      <c r="BM108" s="23" t="s">
        <v>247</v>
      </c>
    </row>
    <row r="109" spans="2:65" s="1" customFormat="1" ht="16.5" customHeight="1">
      <c r="B109" s="40"/>
      <c r="C109" s="238" t="s">
        <v>212</v>
      </c>
      <c r="D109" s="238" t="s">
        <v>232</v>
      </c>
      <c r="E109" s="239" t="s">
        <v>959</v>
      </c>
      <c r="F109" s="240" t="s">
        <v>960</v>
      </c>
      <c r="G109" s="241" t="s">
        <v>172</v>
      </c>
      <c r="H109" s="242">
        <v>12</v>
      </c>
      <c r="I109" s="243"/>
      <c r="J109" s="244">
        <f t="shared" si="0"/>
        <v>0</v>
      </c>
      <c r="K109" s="240" t="s">
        <v>21</v>
      </c>
      <c r="L109" s="245"/>
      <c r="M109" s="246" t="s">
        <v>21</v>
      </c>
      <c r="N109" s="247" t="s">
        <v>43</v>
      </c>
      <c r="O109" s="41"/>
      <c r="P109" s="200">
        <f t="shared" si="1"/>
        <v>0</v>
      </c>
      <c r="Q109" s="200">
        <v>0</v>
      </c>
      <c r="R109" s="200">
        <f t="shared" si="2"/>
        <v>0</v>
      </c>
      <c r="S109" s="200">
        <v>0</v>
      </c>
      <c r="T109" s="201">
        <f t="shared" si="3"/>
        <v>0</v>
      </c>
      <c r="AR109" s="23" t="s">
        <v>187</v>
      </c>
      <c r="AT109" s="23" t="s">
        <v>232</v>
      </c>
      <c r="AU109" s="23" t="s">
        <v>82</v>
      </c>
      <c r="AY109" s="23" t="s">
        <v>166</v>
      </c>
      <c r="BE109" s="202">
        <f t="shared" si="4"/>
        <v>0</v>
      </c>
      <c r="BF109" s="202">
        <f t="shared" si="5"/>
        <v>0</v>
      </c>
      <c r="BG109" s="202">
        <f t="shared" si="6"/>
        <v>0</v>
      </c>
      <c r="BH109" s="202">
        <f t="shared" si="7"/>
        <v>0</v>
      </c>
      <c r="BI109" s="202">
        <f t="shared" si="8"/>
        <v>0</v>
      </c>
      <c r="BJ109" s="23" t="s">
        <v>80</v>
      </c>
      <c r="BK109" s="202">
        <f t="shared" si="9"/>
        <v>0</v>
      </c>
      <c r="BL109" s="23" t="s">
        <v>173</v>
      </c>
      <c r="BM109" s="23" t="s">
        <v>250</v>
      </c>
    </row>
    <row r="110" spans="2:65" s="1" customFormat="1" ht="27">
      <c r="B110" s="40"/>
      <c r="C110" s="62"/>
      <c r="D110" s="205" t="s">
        <v>213</v>
      </c>
      <c r="E110" s="62"/>
      <c r="F110" s="236" t="s">
        <v>961</v>
      </c>
      <c r="G110" s="62"/>
      <c r="H110" s="62"/>
      <c r="I110" s="162"/>
      <c r="J110" s="62"/>
      <c r="K110" s="62"/>
      <c r="L110" s="60"/>
      <c r="M110" s="237"/>
      <c r="N110" s="41"/>
      <c r="O110" s="41"/>
      <c r="P110" s="41"/>
      <c r="Q110" s="41"/>
      <c r="R110" s="41"/>
      <c r="S110" s="41"/>
      <c r="T110" s="77"/>
      <c r="AT110" s="23" t="s">
        <v>213</v>
      </c>
      <c r="AU110" s="23" t="s">
        <v>82</v>
      </c>
    </row>
    <row r="111" spans="2:65" s="1" customFormat="1" ht="25.5" customHeight="1">
      <c r="B111" s="40"/>
      <c r="C111" s="191" t="s">
        <v>252</v>
      </c>
      <c r="D111" s="191" t="s">
        <v>169</v>
      </c>
      <c r="E111" s="192" t="s">
        <v>962</v>
      </c>
      <c r="F111" s="193" t="s">
        <v>963</v>
      </c>
      <c r="G111" s="194" t="s">
        <v>272</v>
      </c>
      <c r="H111" s="195">
        <v>8</v>
      </c>
      <c r="I111" s="196"/>
      <c r="J111" s="197">
        <f>ROUND(I111*H111,2)</f>
        <v>0</v>
      </c>
      <c r="K111" s="193" t="s">
        <v>21</v>
      </c>
      <c r="L111" s="60"/>
      <c r="M111" s="198" t="s">
        <v>21</v>
      </c>
      <c r="N111" s="199" t="s">
        <v>43</v>
      </c>
      <c r="O111" s="41"/>
      <c r="P111" s="200">
        <f>O111*H111</f>
        <v>0</v>
      </c>
      <c r="Q111" s="200">
        <v>0</v>
      </c>
      <c r="R111" s="200">
        <f>Q111*H111</f>
        <v>0</v>
      </c>
      <c r="S111" s="200">
        <v>0</v>
      </c>
      <c r="T111" s="201">
        <f>S111*H111</f>
        <v>0</v>
      </c>
      <c r="AR111" s="23" t="s">
        <v>173</v>
      </c>
      <c r="AT111" s="23" t="s">
        <v>169</v>
      </c>
      <c r="AU111" s="23" t="s">
        <v>82</v>
      </c>
      <c r="AY111" s="23" t="s">
        <v>166</v>
      </c>
      <c r="BE111" s="202">
        <f>IF(N111="základní",J111,0)</f>
        <v>0</v>
      </c>
      <c r="BF111" s="202">
        <f>IF(N111="snížená",J111,0)</f>
        <v>0</v>
      </c>
      <c r="BG111" s="202">
        <f>IF(N111="zákl. přenesená",J111,0)</f>
        <v>0</v>
      </c>
      <c r="BH111" s="202">
        <f>IF(N111="sníž. přenesená",J111,0)</f>
        <v>0</v>
      </c>
      <c r="BI111" s="202">
        <f>IF(N111="nulová",J111,0)</f>
        <v>0</v>
      </c>
      <c r="BJ111" s="23" t="s">
        <v>80</v>
      </c>
      <c r="BK111" s="202">
        <f>ROUND(I111*H111,2)</f>
        <v>0</v>
      </c>
      <c r="BL111" s="23" t="s">
        <v>173</v>
      </c>
      <c r="BM111" s="23" t="s">
        <v>255</v>
      </c>
    </row>
    <row r="112" spans="2:65" s="1" customFormat="1" ht="16.5" customHeight="1">
      <c r="B112" s="40"/>
      <c r="C112" s="238" t="s">
        <v>217</v>
      </c>
      <c r="D112" s="238" t="s">
        <v>232</v>
      </c>
      <c r="E112" s="239" t="s">
        <v>964</v>
      </c>
      <c r="F112" s="240" t="s">
        <v>965</v>
      </c>
      <c r="G112" s="241" t="s">
        <v>822</v>
      </c>
      <c r="H112" s="242">
        <v>4.9690000000000003</v>
      </c>
      <c r="I112" s="243"/>
      <c r="J112" s="244">
        <f>ROUND(I112*H112,2)</f>
        <v>0</v>
      </c>
      <c r="K112" s="240" t="s">
        <v>21</v>
      </c>
      <c r="L112" s="245"/>
      <c r="M112" s="246" t="s">
        <v>21</v>
      </c>
      <c r="N112" s="247" t="s">
        <v>43</v>
      </c>
      <c r="O112" s="41"/>
      <c r="P112" s="200">
        <f>O112*H112</f>
        <v>0</v>
      </c>
      <c r="Q112" s="200">
        <v>0</v>
      </c>
      <c r="R112" s="200">
        <f>Q112*H112</f>
        <v>0</v>
      </c>
      <c r="S112" s="200">
        <v>0</v>
      </c>
      <c r="T112" s="201">
        <f>S112*H112</f>
        <v>0</v>
      </c>
      <c r="AR112" s="23" t="s">
        <v>187</v>
      </c>
      <c r="AT112" s="23" t="s">
        <v>232</v>
      </c>
      <c r="AU112" s="23" t="s">
        <v>82</v>
      </c>
      <c r="AY112" s="23" t="s">
        <v>166</v>
      </c>
      <c r="BE112" s="202">
        <f>IF(N112="základní",J112,0)</f>
        <v>0</v>
      </c>
      <c r="BF112" s="202">
        <f>IF(N112="snížená",J112,0)</f>
        <v>0</v>
      </c>
      <c r="BG112" s="202">
        <f>IF(N112="zákl. přenesená",J112,0)</f>
        <v>0</v>
      </c>
      <c r="BH112" s="202">
        <f>IF(N112="sníž. přenesená",J112,0)</f>
        <v>0</v>
      </c>
      <c r="BI112" s="202">
        <f>IF(N112="nulová",J112,0)</f>
        <v>0</v>
      </c>
      <c r="BJ112" s="23" t="s">
        <v>80</v>
      </c>
      <c r="BK112" s="202">
        <f>ROUND(I112*H112,2)</f>
        <v>0</v>
      </c>
      <c r="BL112" s="23" t="s">
        <v>173</v>
      </c>
      <c r="BM112" s="23" t="s">
        <v>259</v>
      </c>
    </row>
    <row r="113" spans="2:65" s="1" customFormat="1" ht="27">
      <c r="B113" s="40"/>
      <c r="C113" s="62"/>
      <c r="D113" s="205" t="s">
        <v>213</v>
      </c>
      <c r="E113" s="62"/>
      <c r="F113" s="236" t="s">
        <v>966</v>
      </c>
      <c r="G113" s="62"/>
      <c r="H113" s="62"/>
      <c r="I113" s="162"/>
      <c r="J113" s="62"/>
      <c r="K113" s="62"/>
      <c r="L113" s="60"/>
      <c r="M113" s="237"/>
      <c r="N113" s="41"/>
      <c r="O113" s="41"/>
      <c r="P113" s="41"/>
      <c r="Q113" s="41"/>
      <c r="R113" s="41"/>
      <c r="S113" s="41"/>
      <c r="T113" s="77"/>
      <c r="AT113" s="23" t="s">
        <v>213</v>
      </c>
      <c r="AU113" s="23" t="s">
        <v>82</v>
      </c>
    </row>
    <row r="114" spans="2:65" s="11" customFormat="1">
      <c r="B114" s="203"/>
      <c r="C114" s="204"/>
      <c r="D114" s="205" t="s">
        <v>174</v>
      </c>
      <c r="E114" s="206" t="s">
        <v>21</v>
      </c>
      <c r="F114" s="207" t="s">
        <v>967</v>
      </c>
      <c r="G114" s="204"/>
      <c r="H114" s="208">
        <v>4.9690000000000003</v>
      </c>
      <c r="I114" s="209"/>
      <c r="J114" s="204"/>
      <c r="K114" s="204"/>
      <c r="L114" s="210"/>
      <c r="M114" s="211"/>
      <c r="N114" s="212"/>
      <c r="O114" s="212"/>
      <c r="P114" s="212"/>
      <c r="Q114" s="212"/>
      <c r="R114" s="212"/>
      <c r="S114" s="212"/>
      <c r="T114" s="213"/>
      <c r="AT114" s="214" t="s">
        <v>174</v>
      </c>
      <c r="AU114" s="214" t="s">
        <v>82</v>
      </c>
      <c r="AV114" s="11" t="s">
        <v>82</v>
      </c>
      <c r="AW114" s="11" t="s">
        <v>35</v>
      </c>
      <c r="AX114" s="11" t="s">
        <v>72</v>
      </c>
      <c r="AY114" s="214" t="s">
        <v>166</v>
      </c>
    </row>
    <row r="115" spans="2:65" s="12" customFormat="1">
      <c r="B115" s="215"/>
      <c r="C115" s="216"/>
      <c r="D115" s="205" t="s">
        <v>174</v>
      </c>
      <c r="E115" s="217" t="s">
        <v>21</v>
      </c>
      <c r="F115" s="218" t="s">
        <v>176</v>
      </c>
      <c r="G115" s="216"/>
      <c r="H115" s="219">
        <v>4.9690000000000003</v>
      </c>
      <c r="I115" s="220"/>
      <c r="J115" s="216"/>
      <c r="K115" s="216"/>
      <c r="L115" s="221"/>
      <c r="M115" s="222"/>
      <c r="N115" s="223"/>
      <c r="O115" s="223"/>
      <c r="P115" s="223"/>
      <c r="Q115" s="223"/>
      <c r="R115" s="223"/>
      <c r="S115" s="223"/>
      <c r="T115" s="224"/>
      <c r="AT115" s="225" t="s">
        <v>174</v>
      </c>
      <c r="AU115" s="225" t="s">
        <v>82</v>
      </c>
      <c r="AV115" s="12" t="s">
        <v>173</v>
      </c>
      <c r="AW115" s="12" t="s">
        <v>35</v>
      </c>
      <c r="AX115" s="12" t="s">
        <v>80</v>
      </c>
      <c r="AY115" s="225" t="s">
        <v>166</v>
      </c>
    </row>
    <row r="116" spans="2:65" s="1" customFormat="1" ht="25.5" customHeight="1">
      <c r="B116" s="40"/>
      <c r="C116" s="191" t="s">
        <v>9</v>
      </c>
      <c r="D116" s="191" t="s">
        <v>169</v>
      </c>
      <c r="E116" s="192" t="s">
        <v>968</v>
      </c>
      <c r="F116" s="193" t="s">
        <v>969</v>
      </c>
      <c r="G116" s="194" t="s">
        <v>172</v>
      </c>
      <c r="H116" s="195">
        <v>6</v>
      </c>
      <c r="I116" s="196"/>
      <c r="J116" s="197">
        <f>ROUND(I116*H116,2)</f>
        <v>0</v>
      </c>
      <c r="K116" s="193" t="s">
        <v>21</v>
      </c>
      <c r="L116" s="60"/>
      <c r="M116" s="198" t="s">
        <v>21</v>
      </c>
      <c r="N116" s="199" t="s">
        <v>43</v>
      </c>
      <c r="O116" s="41"/>
      <c r="P116" s="200">
        <f>O116*H116</f>
        <v>0</v>
      </c>
      <c r="Q116" s="200">
        <v>0</v>
      </c>
      <c r="R116" s="200">
        <f>Q116*H116</f>
        <v>0</v>
      </c>
      <c r="S116" s="200">
        <v>0</v>
      </c>
      <c r="T116" s="201">
        <f>S116*H116</f>
        <v>0</v>
      </c>
      <c r="AR116" s="23" t="s">
        <v>173</v>
      </c>
      <c r="AT116" s="23" t="s">
        <v>169</v>
      </c>
      <c r="AU116" s="23" t="s">
        <v>82</v>
      </c>
      <c r="AY116" s="23" t="s">
        <v>166</v>
      </c>
      <c r="BE116" s="202">
        <f>IF(N116="základní",J116,0)</f>
        <v>0</v>
      </c>
      <c r="BF116" s="202">
        <f>IF(N116="snížená",J116,0)</f>
        <v>0</v>
      </c>
      <c r="BG116" s="202">
        <f>IF(N116="zákl. přenesená",J116,0)</f>
        <v>0</v>
      </c>
      <c r="BH116" s="202">
        <f>IF(N116="sníž. přenesená",J116,0)</f>
        <v>0</v>
      </c>
      <c r="BI116" s="202">
        <f>IF(N116="nulová",J116,0)</f>
        <v>0</v>
      </c>
      <c r="BJ116" s="23" t="s">
        <v>80</v>
      </c>
      <c r="BK116" s="202">
        <f>ROUND(I116*H116,2)</f>
        <v>0</v>
      </c>
      <c r="BL116" s="23" t="s">
        <v>173</v>
      </c>
      <c r="BM116" s="23" t="s">
        <v>263</v>
      </c>
    </row>
    <row r="117" spans="2:65" s="11" customFormat="1">
      <c r="B117" s="203"/>
      <c r="C117" s="204"/>
      <c r="D117" s="205" t="s">
        <v>174</v>
      </c>
      <c r="E117" s="206" t="s">
        <v>21</v>
      </c>
      <c r="F117" s="207" t="s">
        <v>970</v>
      </c>
      <c r="G117" s="204"/>
      <c r="H117" s="208">
        <v>6</v>
      </c>
      <c r="I117" s="209"/>
      <c r="J117" s="204"/>
      <c r="K117" s="204"/>
      <c r="L117" s="210"/>
      <c r="M117" s="211"/>
      <c r="N117" s="212"/>
      <c r="O117" s="212"/>
      <c r="P117" s="212"/>
      <c r="Q117" s="212"/>
      <c r="R117" s="212"/>
      <c r="S117" s="212"/>
      <c r="T117" s="213"/>
      <c r="AT117" s="214" t="s">
        <v>174</v>
      </c>
      <c r="AU117" s="214" t="s">
        <v>82</v>
      </c>
      <c r="AV117" s="11" t="s">
        <v>82</v>
      </c>
      <c r="AW117" s="11" t="s">
        <v>35</v>
      </c>
      <c r="AX117" s="11" t="s">
        <v>72</v>
      </c>
      <c r="AY117" s="214" t="s">
        <v>166</v>
      </c>
    </row>
    <row r="118" spans="2:65" s="12" customFormat="1">
      <c r="B118" s="215"/>
      <c r="C118" s="216"/>
      <c r="D118" s="205" t="s">
        <v>174</v>
      </c>
      <c r="E118" s="217" t="s">
        <v>21</v>
      </c>
      <c r="F118" s="218" t="s">
        <v>176</v>
      </c>
      <c r="G118" s="216"/>
      <c r="H118" s="219">
        <v>6</v>
      </c>
      <c r="I118" s="220"/>
      <c r="J118" s="216"/>
      <c r="K118" s="216"/>
      <c r="L118" s="221"/>
      <c r="M118" s="222"/>
      <c r="N118" s="223"/>
      <c r="O118" s="223"/>
      <c r="P118" s="223"/>
      <c r="Q118" s="223"/>
      <c r="R118" s="223"/>
      <c r="S118" s="223"/>
      <c r="T118" s="224"/>
      <c r="AT118" s="225" t="s">
        <v>174</v>
      </c>
      <c r="AU118" s="225" t="s">
        <v>82</v>
      </c>
      <c r="AV118" s="12" t="s">
        <v>173</v>
      </c>
      <c r="AW118" s="12" t="s">
        <v>35</v>
      </c>
      <c r="AX118" s="12" t="s">
        <v>80</v>
      </c>
      <c r="AY118" s="225" t="s">
        <v>166</v>
      </c>
    </row>
    <row r="119" spans="2:65" s="1" customFormat="1" ht="16.5" customHeight="1">
      <c r="B119" s="40"/>
      <c r="C119" s="238" t="s">
        <v>221</v>
      </c>
      <c r="D119" s="238" t="s">
        <v>232</v>
      </c>
      <c r="E119" s="239" t="s">
        <v>971</v>
      </c>
      <c r="F119" s="240" t="s">
        <v>972</v>
      </c>
      <c r="G119" s="241" t="s">
        <v>172</v>
      </c>
      <c r="H119" s="242">
        <v>4</v>
      </c>
      <c r="I119" s="243"/>
      <c r="J119" s="244">
        <f t="shared" ref="J119:J127" si="10">ROUND(I119*H119,2)</f>
        <v>0</v>
      </c>
      <c r="K119" s="240" t="s">
        <v>21</v>
      </c>
      <c r="L119" s="245"/>
      <c r="M119" s="246" t="s">
        <v>21</v>
      </c>
      <c r="N119" s="247" t="s">
        <v>43</v>
      </c>
      <c r="O119" s="41"/>
      <c r="P119" s="200">
        <f t="shared" ref="P119:P127" si="11">O119*H119</f>
        <v>0</v>
      </c>
      <c r="Q119" s="200">
        <v>0</v>
      </c>
      <c r="R119" s="200">
        <f t="shared" ref="R119:R127" si="12">Q119*H119</f>
        <v>0</v>
      </c>
      <c r="S119" s="200">
        <v>0</v>
      </c>
      <c r="T119" s="201">
        <f t="shared" ref="T119:T127" si="13">S119*H119</f>
        <v>0</v>
      </c>
      <c r="AR119" s="23" t="s">
        <v>187</v>
      </c>
      <c r="AT119" s="23" t="s">
        <v>232</v>
      </c>
      <c r="AU119" s="23" t="s">
        <v>82</v>
      </c>
      <c r="AY119" s="23" t="s">
        <v>166</v>
      </c>
      <c r="BE119" s="202">
        <f t="shared" ref="BE119:BE127" si="14">IF(N119="základní",J119,0)</f>
        <v>0</v>
      </c>
      <c r="BF119" s="202">
        <f t="shared" ref="BF119:BF127" si="15">IF(N119="snížená",J119,0)</f>
        <v>0</v>
      </c>
      <c r="BG119" s="202">
        <f t="shared" ref="BG119:BG127" si="16">IF(N119="zákl. přenesená",J119,0)</f>
        <v>0</v>
      </c>
      <c r="BH119" s="202">
        <f t="shared" ref="BH119:BH127" si="17">IF(N119="sníž. přenesená",J119,0)</f>
        <v>0</v>
      </c>
      <c r="BI119" s="202">
        <f t="shared" ref="BI119:BI127" si="18">IF(N119="nulová",J119,0)</f>
        <v>0</v>
      </c>
      <c r="BJ119" s="23" t="s">
        <v>80</v>
      </c>
      <c r="BK119" s="202">
        <f t="shared" ref="BK119:BK127" si="19">ROUND(I119*H119,2)</f>
        <v>0</v>
      </c>
      <c r="BL119" s="23" t="s">
        <v>173</v>
      </c>
      <c r="BM119" s="23" t="s">
        <v>267</v>
      </c>
    </row>
    <row r="120" spans="2:65" s="1" customFormat="1" ht="25.5" customHeight="1">
      <c r="B120" s="40"/>
      <c r="C120" s="238" t="s">
        <v>269</v>
      </c>
      <c r="D120" s="238" t="s">
        <v>232</v>
      </c>
      <c r="E120" s="239" t="s">
        <v>973</v>
      </c>
      <c r="F120" s="240" t="s">
        <v>974</v>
      </c>
      <c r="G120" s="241" t="s">
        <v>172</v>
      </c>
      <c r="H120" s="242">
        <v>2</v>
      </c>
      <c r="I120" s="243"/>
      <c r="J120" s="244">
        <f t="shared" si="10"/>
        <v>0</v>
      </c>
      <c r="K120" s="240" t="s">
        <v>21</v>
      </c>
      <c r="L120" s="245"/>
      <c r="M120" s="246" t="s">
        <v>21</v>
      </c>
      <c r="N120" s="247" t="s">
        <v>43</v>
      </c>
      <c r="O120" s="41"/>
      <c r="P120" s="200">
        <f t="shared" si="11"/>
        <v>0</v>
      </c>
      <c r="Q120" s="200">
        <v>0</v>
      </c>
      <c r="R120" s="200">
        <f t="shared" si="12"/>
        <v>0</v>
      </c>
      <c r="S120" s="200">
        <v>0</v>
      </c>
      <c r="T120" s="201">
        <f t="shared" si="13"/>
        <v>0</v>
      </c>
      <c r="AR120" s="23" t="s">
        <v>187</v>
      </c>
      <c r="AT120" s="23" t="s">
        <v>232</v>
      </c>
      <c r="AU120" s="23" t="s">
        <v>82</v>
      </c>
      <c r="AY120" s="23" t="s">
        <v>166</v>
      </c>
      <c r="BE120" s="202">
        <f t="shared" si="14"/>
        <v>0</v>
      </c>
      <c r="BF120" s="202">
        <f t="shared" si="15"/>
        <v>0</v>
      </c>
      <c r="BG120" s="202">
        <f t="shared" si="16"/>
        <v>0</v>
      </c>
      <c r="BH120" s="202">
        <f t="shared" si="17"/>
        <v>0</v>
      </c>
      <c r="BI120" s="202">
        <f t="shared" si="18"/>
        <v>0</v>
      </c>
      <c r="BJ120" s="23" t="s">
        <v>80</v>
      </c>
      <c r="BK120" s="202">
        <f t="shared" si="19"/>
        <v>0</v>
      </c>
      <c r="BL120" s="23" t="s">
        <v>173</v>
      </c>
      <c r="BM120" s="23" t="s">
        <v>273</v>
      </c>
    </row>
    <row r="121" spans="2:65" s="1" customFormat="1" ht="16.5" customHeight="1">
      <c r="B121" s="40"/>
      <c r="C121" s="191" t="s">
        <v>225</v>
      </c>
      <c r="D121" s="191" t="s">
        <v>169</v>
      </c>
      <c r="E121" s="192" t="s">
        <v>975</v>
      </c>
      <c r="F121" s="193" t="s">
        <v>976</v>
      </c>
      <c r="G121" s="194" t="s">
        <v>172</v>
      </c>
      <c r="H121" s="195">
        <v>8</v>
      </c>
      <c r="I121" s="196"/>
      <c r="J121" s="197">
        <f t="shared" si="10"/>
        <v>0</v>
      </c>
      <c r="K121" s="193" t="s">
        <v>21</v>
      </c>
      <c r="L121" s="60"/>
      <c r="M121" s="198" t="s">
        <v>21</v>
      </c>
      <c r="N121" s="199" t="s">
        <v>43</v>
      </c>
      <c r="O121" s="41"/>
      <c r="P121" s="200">
        <f t="shared" si="11"/>
        <v>0</v>
      </c>
      <c r="Q121" s="200">
        <v>0</v>
      </c>
      <c r="R121" s="200">
        <f t="shared" si="12"/>
        <v>0</v>
      </c>
      <c r="S121" s="200">
        <v>0</v>
      </c>
      <c r="T121" s="201">
        <f t="shared" si="13"/>
        <v>0</v>
      </c>
      <c r="AR121" s="23" t="s">
        <v>173</v>
      </c>
      <c r="AT121" s="23" t="s">
        <v>169</v>
      </c>
      <c r="AU121" s="23" t="s">
        <v>82</v>
      </c>
      <c r="AY121" s="23" t="s">
        <v>166</v>
      </c>
      <c r="BE121" s="202">
        <f t="shared" si="14"/>
        <v>0</v>
      </c>
      <c r="BF121" s="202">
        <f t="shared" si="15"/>
        <v>0</v>
      </c>
      <c r="BG121" s="202">
        <f t="shared" si="16"/>
        <v>0</v>
      </c>
      <c r="BH121" s="202">
        <f t="shared" si="17"/>
        <v>0</v>
      </c>
      <c r="BI121" s="202">
        <f t="shared" si="18"/>
        <v>0</v>
      </c>
      <c r="BJ121" s="23" t="s">
        <v>80</v>
      </c>
      <c r="BK121" s="202">
        <f t="shared" si="19"/>
        <v>0</v>
      </c>
      <c r="BL121" s="23" t="s">
        <v>173</v>
      </c>
      <c r="BM121" s="23" t="s">
        <v>277</v>
      </c>
    </row>
    <row r="122" spans="2:65" s="1" customFormat="1" ht="16.5" customHeight="1">
      <c r="B122" s="40"/>
      <c r="C122" s="238" t="s">
        <v>278</v>
      </c>
      <c r="D122" s="238" t="s">
        <v>232</v>
      </c>
      <c r="E122" s="239" t="s">
        <v>977</v>
      </c>
      <c r="F122" s="240" t="s">
        <v>978</v>
      </c>
      <c r="G122" s="241" t="s">
        <v>172</v>
      </c>
      <c r="H122" s="242">
        <v>8</v>
      </c>
      <c r="I122" s="243"/>
      <c r="J122" s="244">
        <f t="shared" si="10"/>
        <v>0</v>
      </c>
      <c r="K122" s="240" t="s">
        <v>21</v>
      </c>
      <c r="L122" s="245"/>
      <c r="M122" s="246" t="s">
        <v>21</v>
      </c>
      <c r="N122" s="247" t="s">
        <v>43</v>
      </c>
      <c r="O122" s="41"/>
      <c r="P122" s="200">
        <f t="shared" si="11"/>
        <v>0</v>
      </c>
      <c r="Q122" s="200">
        <v>0</v>
      </c>
      <c r="R122" s="200">
        <f t="shared" si="12"/>
        <v>0</v>
      </c>
      <c r="S122" s="200">
        <v>0</v>
      </c>
      <c r="T122" s="201">
        <f t="shared" si="13"/>
        <v>0</v>
      </c>
      <c r="AR122" s="23" t="s">
        <v>187</v>
      </c>
      <c r="AT122" s="23" t="s">
        <v>232</v>
      </c>
      <c r="AU122" s="23" t="s">
        <v>82</v>
      </c>
      <c r="AY122" s="23" t="s">
        <v>166</v>
      </c>
      <c r="BE122" s="202">
        <f t="shared" si="14"/>
        <v>0</v>
      </c>
      <c r="BF122" s="202">
        <f t="shared" si="15"/>
        <v>0</v>
      </c>
      <c r="BG122" s="202">
        <f t="shared" si="16"/>
        <v>0</v>
      </c>
      <c r="BH122" s="202">
        <f t="shared" si="17"/>
        <v>0</v>
      </c>
      <c r="BI122" s="202">
        <f t="shared" si="18"/>
        <v>0</v>
      </c>
      <c r="BJ122" s="23" t="s">
        <v>80</v>
      </c>
      <c r="BK122" s="202">
        <f t="shared" si="19"/>
        <v>0</v>
      </c>
      <c r="BL122" s="23" t="s">
        <v>173</v>
      </c>
      <c r="BM122" s="23" t="s">
        <v>281</v>
      </c>
    </row>
    <row r="123" spans="2:65" s="1" customFormat="1" ht="16.5" customHeight="1">
      <c r="B123" s="40"/>
      <c r="C123" s="191" t="s">
        <v>230</v>
      </c>
      <c r="D123" s="191" t="s">
        <v>169</v>
      </c>
      <c r="E123" s="192" t="s">
        <v>979</v>
      </c>
      <c r="F123" s="193" t="s">
        <v>980</v>
      </c>
      <c r="G123" s="194" t="s">
        <v>172</v>
      </c>
      <c r="H123" s="195">
        <v>1</v>
      </c>
      <c r="I123" s="196"/>
      <c r="J123" s="197">
        <f t="shared" si="10"/>
        <v>0</v>
      </c>
      <c r="K123" s="193" t="s">
        <v>21</v>
      </c>
      <c r="L123" s="60"/>
      <c r="M123" s="198" t="s">
        <v>21</v>
      </c>
      <c r="N123" s="199" t="s">
        <v>43</v>
      </c>
      <c r="O123" s="41"/>
      <c r="P123" s="200">
        <f t="shared" si="11"/>
        <v>0</v>
      </c>
      <c r="Q123" s="200">
        <v>0</v>
      </c>
      <c r="R123" s="200">
        <f t="shared" si="12"/>
        <v>0</v>
      </c>
      <c r="S123" s="200">
        <v>0</v>
      </c>
      <c r="T123" s="201">
        <f t="shared" si="13"/>
        <v>0</v>
      </c>
      <c r="AR123" s="23" t="s">
        <v>173</v>
      </c>
      <c r="AT123" s="23" t="s">
        <v>169</v>
      </c>
      <c r="AU123" s="23" t="s">
        <v>82</v>
      </c>
      <c r="AY123" s="23" t="s">
        <v>166</v>
      </c>
      <c r="BE123" s="202">
        <f t="shared" si="14"/>
        <v>0</v>
      </c>
      <c r="BF123" s="202">
        <f t="shared" si="15"/>
        <v>0</v>
      </c>
      <c r="BG123" s="202">
        <f t="shared" si="16"/>
        <v>0</v>
      </c>
      <c r="BH123" s="202">
        <f t="shared" si="17"/>
        <v>0</v>
      </c>
      <c r="BI123" s="202">
        <f t="shared" si="18"/>
        <v>0</v>
      </c>
      <c r="BJ123" s="23" t="s">
        <v>80</v>
      </c>
      <c r="BK123" s="202">
        <f t="shared" si="19"/>
        <v>0</v>
      </c>
      <c r="BL123" s="23" t="s">
        <v>173</v>
      </c>
      <c r="BM123" s="23" t="s">
        <v>284</v>
      </c>
    </row>
    <row r="124" spans="2:65" s="1" customFormat="1" ht="16.5" customHeight="1">
      <c r="B124" s="40"/>
      <c r="C124" s="191" t="s">
        <v>285</v>
      </c>
      <c r="D124" s="191" t="s">
        <v>169</v>
      </c>
      <c r="E124" s="192" t="s">
        <v>981</v>
      </c>
      <c r="F124" s="193" t="s">
        <v>982</v>
      </c>
      <c r="G124" s="194" t="s">
        <v>172</v>
      </c>
      <c r="H124" s="195">
        <v>2</v>
      </c>
      <c r="I124" s="196"/>
      <c r="J124" s="197">
        <f t="shared" si="10"/>
        <v>0</v>
      </c>
      <c r="K124" s="193" t="s">
        <v>21</v>
      </c>
      <c r="L124" s="60"/>
      <c r="M124" s="198" t="s">
        <v>21</v>
      </c>
      <c r="N124" s="199" t="s">
        <v>43</v>
      </c>
      <c r="O124" s="41"/>
      <c r="P124" s="200">
        <f t="shared" si="11"/>
        <v>0</v>
      </c>
      <c r="Q124" s="200">
        <v>0</v>
      </c>
      <c r="R124" s="200">
        <f t="shared" si="12"/>
        <v>0</v>
      </c>
      <c r="S124" s="200">
        <v>0</v>
      </c>
      <c r="T124" s="201">
        <f t="shared" si="13"/>
        <v>0</v>
      </c>
      <c r="AR124" s="23" t="s">
        <v>173</v>
      </c>
      <c r="AT124" s="23" t="s">
        <v>169</v>
      </c>
      <c r="AU124" s="23" t="s">
        <v>82</v>
      </c>
      <c r="AY124" s="23" t="s">
        <v>166</v>
      </c>
      <c r="BE124" s="202">
        <f t="shared" si="14"/>
        <v>0</v>
      </c>
      <c r="BF124" s="202">
        <f t="shared" si="15"/>
        <v>0</v>
      </c>
      <c r="BG124" s="202">
        <f t="shared" si="16"/>
        <v>0</v>
      </c>
      <c r="BH124" s="202">
        <f t="shared" si="17"/>
        <v>0</v>
      </c>
      <c r="BI124" s="202">
        <f t="shared" si="18"/>
        <v>0</v>
      </c>
      <c r="BJ124" s="23" t="s">
        <v>80</v>
      </c>
      <c r="BK124" s="202">
        <f t="shared" si="19"/>
        <v>0</v>
      </c>
      <c r="BL124" s="23" t="s">
        <v>173</v>
      </c>
      <c r="BM124" s="23" t="s">
        <v>289</v>
      </c>
    </row>
    <row r="125" spans="2:65" s="1" customFormat="1" ht="16.5" customHeight="1">
      <c r="B125" s="40"/>
      <c r="C125" s="191" t="s">
        <v>235</v>
      </c>
      <c r="D125" s="191" t="s">
        <v>169</v>
      </c>
      <c r="E125" s="192" t="s">
        <v>983</v>
      </c>
      <c r="F125" s="193" t="s">
        <v>984</v>
      </c>
      <c r="G125" s="194" t="s">
        <v>272</v>
      </c>
      <c r="H125" s="195">
        <v>32</v>
      </c>
      <c r="I125" s="196"/>
      <c r="J125" s="197">
        <f t="shared" si="10"/>
        <v>0</v>
      </c>
      <c r="K125" s="193" t="s">
        <v>21</v>
      </c>
      <c r="L125" s="60"/>
      <c r="M125" s="198" t="s">
        <v>21</v>
      </c>
      <c r="N125" s="199" t="s">
        <v>43</v>
      </c>
      <c r="O125" s="41"/>
      <c r="P125" s="200">
        <f t="shared" si="11"/>
        <v>0</v>
      </c>
      <c r="Q125" s="200">
        <v>0</v>
      </c>
      <c r="R125" s="200">
        <f t="shared" si="12"/>
        <v>0</v>
      </c>
      <c r="S125" s="200">
        <v>0</v>
      </c>
      <c r="T125" s="201">
        <f t="shared" si="13"/>
        <v>0</v>
      </c>
      <c r="AR125" s="23" t="s">
        <v>173</v>
      </c>
      <c r="AT125" s="23" t="s">
        <v>169</v>
      </c>
      <c r="AU125" s="23" t="s">
        <v>82</v>
      </c>
      <c r="AY125" s="23" t="s">
        <v>166</v>
      </c>
      <c r="BE125" s="202">
        <f t="shared" si="14"/>
        <v>0</v>
      </c>
      <c r="BF125" s="202">
        <f t="shared" si="15"/>
        <v>0</v>
      </c>
      <c r="BG125" s="202">
        <f t="shared" si="16"/>
        <v>0</v>
      </c>
      <c r="BH125" s="202">
        <f t="shared" si="17"/>
        <v>0</v>
      </c>
      <c r="BI125" s="202">
        <f t="shared" si="18"/>
        <v>0</v>
      </c>
      <c r="BJ125" s="23" t="s">
        <v>80</v>
      </c>
      <c r="BK125" s="202">
        <f t="shared" si="19"/>
        <v>0</v>
      </c>
      <c r="BL125" s="23" t="s">
        <v>173</v>
      </c>
      <c r="BM125" s="23" t="s">
        <v>292</v>
      </c>
    </row>
    <row r="126" spans="2:65" s="1" customFormat="1" ht="16.5" customHeight="1">
      <c r="B126" s="40"/>
      <c r="C126" s="238" t="s">
        <v>295</v>
      </c>
      <c r="D126" s="238" t="s">
        <v>232</v>
      </c>
      <c r="E126" s="239" t="s">
        <v>985</v>
      </c>
      <c r="F126" s="240" t="s">
        <v>986</v>
      </c>
      <c r="G126" s="241" t="s">
        <v>172</v>
      </c>
      <c r="H126" s="242">
        <v>3</v>
      </c>
      <c r="I126" s="243"/>
      <c r="J126" s="244">
        <f t="shared" si="10"/>
        <v>0</v>
      </c>
      <c r="K126" s="240" t="s">
        <v>21</v>
      </c>
      <c r="L126" s="245"/>
      <c r="M126" s="246" t="s">
        <v>21</v>
      </c>
      <c r="N126" s="247" t="s">
        <v>43</v>
      </c>
      <c r="O126" s="41"/>
      <c r="P126" s="200">
        <f t="shared" si="11"/>
        <v>0</v>
      </c>
      <c r="Q126" s="200">
        <v>0</v>
      </c>
      <c r="R126" s="200">
        <f t="shared" si="12"/>
        <v>0</v>
      </c>
      <c r="S126" s="200">
        <v>0</v>
      </c>
      <c r="T126" s="201">
        <f t="shared" si="13"/>
        <v>0</v>
      </c>
      <c r="AR126" s="23" t="s">
        <v>187</v>
      </c>
      <c r="AT126" s="23" t="s">
        <v>232</v>
      </c>
      <c r="AU126" s="23" t="s">
        <v>82</v>
      </c>
      <c r="AY126" s="23" t="s">
        <v>166</v>
      </c>
      <c r="BE126" s="202">
        <f t="shared" si="14"/>
        <v>0</v>
      </c>
      <c r="BF126" s="202">
        <f t="shared" si="15"/>
        <v>0</v>
      </c>
      <c r="BG126" s="202">
        <f t="shared" si="16"/>
        <v>0</v>
      </c>
      <c r="BH126" s="202">
        <f t="shared" si="17"/>
        <v>0</v>
      </c>
      <c r="BI126" s="202">
        <f t="shared" si="18"/>
        <v>0</v>
      </c>
      <c r="BJ126" s="23" t="s">
        <v>80</v>
      </c>
      <c r="BK126" s="202">
        <f t="shared" si="19"/>
        <v>0</v>
      </c>
      <c r="BL126" s="23" t="s">
        <v>173</v>
      </c>
      <c r="BM126" s="23" t="s">
        <v>299</v>
      </c>
    </row>
    <row r="127" spans="2:65" s="1" customFormat="1" ht="16.5" customHeight="1">
      <c r="B127" s="40"/>
      <c r="C127" s="238" t="s">
        <v>238</v>
      </c>
      <c r="D127" s="238" t="s">
        <v>232</v>
      </c>
      <c r="E127" s="239" t="s">
        <v>987</v>
      </c>
      <c r="F127" s="240" t="s">
        <v>988</v>
      </c>
      <c r="G127" s="241" t="s">
        <v>272</v>
      </c>
      <c r="H127" s="242">
        <v>32</v>
      </c>
      <c r="I127" s="243"/>
      <c r="J127" s="244">
        <f t="shared" si="10"/>
        <v>0</v>
      </c>
      <c r="K127" s="240" t="s">
        <v>21</v>
      </c>
      <c r="L127" s="245"/>
      <c r="M127" s="246" t="s">
        <v>21</v>
      </c>
      <c r="N127" s="247" t="s">
        <v>43</v>
      </c>
      <c r="O127" s="41"/>
      <c r="P127" s="200">
        <f t="shared" si="11"/>
        <v>0</v>
      </c>
      <c r="Q127" s="200">
        <v>0</v>
      </c>
      <c r="R127" s="200">
        <f t="shared" si="12"/>
        <v>0</v>
      </c>
      <c r="S127" s="200">
        <v>0</v>
      </c>
      <c r="T127" s="201">
        <f t="shared" si="13"/>
        <v>0</v>
      </c>
      <c r="AR127" s="23" t="s">
        <v>187</v>
      </c>
      <c r="AT127" s="23" t="s">
        <v>232</v>
      </c>
      <c r="AU127" s="23" t="s">
        <v>82</v>
      </c>
      <c r="AY127" s="23" t="s">
        <v>166</v>
      </c>
      <c r="BE127" s="202">
        <f t="shared" si="14"/>
        <v>0</v>
      </c>
      <c r="BF127" s="202">
        <f t="shared" si="15"/>
        <v>0</v>
      </c>
      <c r="BG127" s="202">
        <f t="shared" si="16"/>
        <v>0</v>
      </c>
      <c r="BH127" s="202">
        <f t="shared" si="17"/>
        <v>0</v>
      </c>
      <c r="BI127" s="202">
        <f t="shared" si="18"/>
        <v>0</v>
      </c>
      <c r="BJ127" s="23" t="s">
        <v>80</v>
      </c>
      <c r="BK127" s="202">
        <f t="shared" si="19"/>
        <v>0</v>
      </c>
      <c r="BL127" s="23" t="s">
        <v>173</v>
      </c>
      <c r="BM127" s="23" t="s">
        <v>302</v>
      </c>
    </row>
    <row r="128" spans="2:65" s="1" customFormat="1" ht="27">
      <c r="B128" s="40"/>
      <c r="C128" s="62"/>
      <c r="D128" s="205" t="s">
        <v>213</v>
      </c>
      <c r="E128" s="62"/>
      <c r="F128" s="236" t="s">
        <v>989</v>
      </c>
      <c r="G128" s="62"/>
      <c r="H128" s="62"/>
      <c r="I128" s="162"/>
      <c r="J128" s="62"/>
      <c r="K128" s="62"/>
      <c r="L128" s="60"/>
      <c r="M128" s="237"/>
      <c r="N128" s="41"/>
      <c r="O128" s="41"/>
      <c r="P128" s="41"/>
      <c r="Q128" s="41"/>
      <c r="R128" s="41"/>
      <c r="S128" s="41"/>
      <c r="T128" s="77"/>
      <c r="AT128" s="23" t="s">
        <v>213</v>
      </c>
      <c r="AU128" s="23" t="s">
        <v>82</v>
      </c>
    </row>
    <row r="129" spans="2:65" s="1" customFormat="1" ht="25.5" customHeight="1">
      <c r="B129" s="40"/>
      <c r="C129" s="191" t="s">
        <v>304</v>
      </c>
      <c r="D129" s="191" t="s">
        <v>169</v>
      </c>
      <c r="E129" s="192" t="s">
        <v>990</v>
      </c>
      <c r="F129" s="193" t="s">
        <v>991</v>
      </c>
      <c r="G129" s="194" t="s">
        <v>272</v>
      </c>
      <c r="H129" s="195">
        <v>28</v>
      </c>
      <c r="I129" s="196"/>
      <c r="J129" s="197">
        <f>ROUND(I129*H129,2)</f>
        <v>0</v>
      </c>
      <c r="K129" s="193" t="s">
        <v>21</v>
      </c>
      <c r="L129" s="60"/>
      <c r="M129" s="198" t="s">
        <v>21</v>
      </c>
      <c r="N129" s="199" t="s">
        <v>43</v>
      </c>
      <c r="O129" s="41"/>
      <c r="P129" s="200">
        <f>O129*H129</f>
        <v>0</v>
      </c>
      <c r="Q129" s="200">
        <v>0</v>
      </c>
      <c r="R129" s="200">
        <f>Q129*H129</f>
        <v>0</v>
      </c>
      <c r="S129" s="200">
        <v>0</v>
      </c>
      <c r="T129" s="201">
        <f>S129*H129</f>
        <v>0</v>
      </c>
      <c r="AR129" s="23" t="s">
        <v>173</v>
      </c>
      <c r="AT129" s="23" t="s">
        <v>169</v>
      </c>
      <c r="AU129" s="23" t="s">
        <v>82</v>
      </c>
      <c r="AY129" s="23" t="s">
        <v>166</v>
      </c>
      <c r="BE129" s="202">
        <f>IF(N129="základní",J129,0)</f>
        <v>0</v>
      </c>
      <c r="BF129" s="202">
        <f>IF(N129="snížená",J129,0)</f>
        <v>0</v>
      </c>
      <c r="BG129" s="202">
        <f>IF(N129="zákl. přenesená",J129,0)</f>
        <v>0</v>
      </c>
      <c r="BH129" s="202">
        <f>IF(N129="sníž. přenesená",J129,0)</f>
        <v>0</v>
      </c>
      <c r="BI129" s="202">
        <f>IF(N129="nulová",J129,0)</f>
        <v>0</v>
      </c>
      <c r="BJ129" s="23" t="s">
        <v>80</v>
      </c>
      <c r="BK129" s="202">
        <f>ROUND(I129*H129,2)</f>
        <v>0</v>
      </c>
      <c r="BL129" s="23" t="s">
        <v>173</v>
      </c>
      <c r="BM129" s="23" t="s">
        <v>307</v>
      </c>
    </row>
    <row r="130" spans="2:65" s="1" customFormat="1" ht="16.5" customHeight="1">
      <c r="B130" s="40"/>
      <c r="C130" s="238" t="s">
        <v>242</v>
      </c>
      <c r="D130" s="238" t="s">
        <v>232</v>
      </c>
      <c r="E130" s="239" t="s">
        <v>992</v>
      </c>
      <c r="F130" s="240" t="s">
        <v>993</v>
      </c>
      <c r="G130" s="241" t="s">
        <v>272</v>
      </c>
      <c r="H130" s="242">
        <v>28</v>
      </c>
      <c r="I130" s="243"/>
      <c r="J130" s="244">
        <f>ROUND(I130*H130,2)</f>
        <v>0</v>
      </c>
      <c r="K130" s="240" t="s">
        <v>21</v>
      </c>
      <c r="L130" s="245"/>
      <c r="M130" s="246" t="s">
        <v>21</v>
      </c>
      <c r="N130" s="247" t="s">
        <v>43</v>
      </c>
      <c r="O130" s="41"/>
      <c r="P130" s="200">
        <f>O130*H130</f>
        <v>0</v>
      </c>
      <c r="Q130" s="200">
        <v>0</v>
      </c>
      <c r="R130" s="200">
        <f>Q130*H130</f>
        <v>0</v>
      </c>
      <c r="S130" s="200">
        <v>0</v>
      </c>
      <c r="T130" s="201">
        <f>S130*H130</f>
        <v>0</v>
      </c>
      <c r="AR130" s="23" t="s">
        <v>187</v>
      </c>
      <c r="AT130" s="23" t="s">
        <v>232</v>
      </c>
      <c r="AU130" s="23" t="s">
        <v>82</v>
      </c>
      <c r="AY130" s="23" t="s">
        <v>166</v>
      </c>
      <c r="BE130" s="202">
        <f>IF(N130="základní",J130,0)</f>
        <v>0</v>
      </c>
      <c r="BF130" s="202">
        <f>IF(N130="snížená",J130,0)</f>
        <v>0</v>
      </c>
      <c r="BG130" s="202">
        <f>IF(N130="zákl. přenesená",J130,0)</f>
        <v>0</v>
      </c>
      <c r="BH130" s="202">
        <f>IF(N130="sníž. přenesená",J130,0)</f>
        <v>0</v>
      </c>
      <c r="BI130" s="202">
        <f>IF(N130="nulová",J130,0)</f>
        <v>0</v>
      </c>
      <c r="BJ130" s="23" t="s">
        <v>80</v>
      </c>
      <c r="BK130" s="202">
        <f>ROUND(I130*H130,2)</f>
        <v>0</v>
      </c>
      <c r="BL130" s="23" t="s">
        <v>173</v>
      </c>
      <c r="BM130" s="23" t="s">
        <v>310</v>
      </c>
    </row>
    <row r="131" spans="2:65" s="1" customFormat="1" ht="27">
      <c r="B131" s="40"/>
      <c r="C131" s="62"/>
      <c r="D131" s="205" t="s">
        <v>213</v>
      </c>
      <c r="E131" s="62"/>
      <c r="F131" s="236" t="s">
        <v>994</v>
      </c>
      <c r="G131" s="62"/>
      <c r="H131" s="62"/>
      <c r="I131" s="162"/>
      <c r="J131" s="62"/>
      <c r="K131" s="62"/>
      <c r="L131" s="60"/>
      <c r="M131" s="237"/>
      <c r="N131" s="41"/>
      <c r="O131" s="41"/>
      <c r="P131" s="41"/>
      <c r="Q131" s="41"/>
      <c r="R131" s="41"/>
      <c r="S131" s="41"/>
      <c r="T131" s="77"/>
      <c r="AT131" s="23" t="s">
        <v>213</v>
      </c>
      <c r="AU131" s="23" t="s">
        <v>82</v>
      </c>
    </row>
    <row r="132" spans="2:65" s="1" customFormat="1" ht="25.5" customHeight="1">
      <c r="B132" s="40"/>
      <c r="C132" s="191" t="s">
        <v>311</v>
      </c>
      <c r="D132" s="191" t="s">
        <v>169</v>
      </c>
      <c r="E132" s="192" t="s">
        <v>995</v>
      </c>
      <c r="F132" s="193" t="s">
        <v>996</v>
      </c>
      <c r="G132" s="194" t="s">
        <v>272</v>
      </c>
      <c r="H132" s="195">
        <v>84</v>
      </c>
      <c r="I132" s="196"/>
      <c r="J132" s="197">
        <f>ROUND(I132*H132,2)</f>
        <v>0</v>
      </c>
      <c r="K132" s="193" t="s">
        <v>21</v>
      </c>
      <c r="L132" s="60"/>
      <c r="M132" s="198" t="s">
        <v>21</v>
      </c>
      <c r="N132" s="199" t="s">
        <v>43</v>
      </c>
      <c r="O132" s="41"/>
      <c r="P132" s="200">
        <f>O132*H132</f>
        <v>0</v>
      </c>
      <c r="Q132" s="200">
        <v>0</v>
      </c>
      <c r="R132" s="200">
        <f>Q132*H132</f>
        <v>0</v>
      </c>
      <c r="S132" s="200">
        <v>0</v>
      </c>
      <c r="T132" s="201">
        <f>S132*H132</f>
        <v>0</v>
      </c>
      <c r="AR132" s="23" t="s">
        <v>173</v>
      </c>
      <c r="AT132" s="23" t="s">
        <v>169</v>
      </c>
      <c r="AU132" s="23" t="s">
        <v>82</v>
      </c>
      <c r="AY132" s="23" t="s">
        <v>166</v>
      </c>
      <c r="BE132" s="202">
        <f>IF(N132="základní",J132,0)</f>
        <v>0</v>
      </c>
      <c r="BF132" s="202">
        <f>IF(N132="snížená",J132,0)</f>
        <v>0</v>
      </c>
      <c r="BG132" s="202">
        <f>IF(N132="zákl. přenesená",J132,0)</f>
        <v>0</v>
      </c>
      <c r="BH132" s="202">
        <f>IF(N132="sníž. přenesená",J132,0)</f>
        <v>0</v>
      </c>
      <c r="BI132" s="202">
        <f>IF(N132="nulová",J132,0)</f>
        <v>0</v>
      </c>
      <c r="BJ132" s="23" t="s">
        <v>80</v>
      </c>
      <c r="BK132" s="202">
        <f>ROUND(I132*H132,2)</f>
        <v>0</v>
      </c>
      <c r="BL132" s="23" t="s">
        <v>173</v>
      </c>
      <c r="BM132" s="23" t="s">
        <v>314</v>
      </c>
    </row>
    <row r="133" spans="2:65" s="1" customFormat="1" ht="16.5" customHeight="1">
      <c r="B133" s="40"/>
      <c r="C133" s="238" t="s">
        <v>247</v>
      </c>
      <c r="D133" s="238" t="s">
        <v>232</v>
      </c>
      <c r="E133" s="239" t="s">
        <v>997</v>
      </c>
      <c r="F133" s="240" t="s">
        <v>998</v>
      </c>
      <c r="G133" s="241" t="s">
        <v>272</v>
      </c>
      <c r="H133" s="242">
        <v>84</v>
      </c>
      <c r="I133" s="243"/>
      <c r="J133" s="244">
        <f>ROUND(I133*H133,2)</f>
        <v>0</v>
      </c>
      <c r="K133" s="240" t="s">
        <v>21</v>
      </c>
      <c r="L133" s="245"/>
      <c r="M133" s="246" t="s">
        <v>21</v>
      </c>
      <c r="N133" s="247" t="s">
        <v>43</v>
      </c>
      <c r="O133" s="41"/>
      <c r="P133" s="200">
        <f>O133*H133</f>
        <v>0</v>
      </c>
      <c r="Q133" s="200">
        <v>0</v>
      </c>
      <c r="R133" s="200">
        <f>Q133*H133</f>
        <v>0</v>
      </c>
      <c r="S133" s="200">
        <v>0</v>
      </c>
      <c r="T133" s="201">
        <f>S133*H133</f>
        <v>0</v>
      </c>
      <c r="AR133" s="23" t="s">
        <v>187</v>
      </c>
      <c r="AT133" s="23" t="s">
        <v>232</v>
      </c>
      <c r="AU133" s="23" t="s">
        <v>82</v>
      </c>
      <c r="AY133" s="23" t="s">
        <v>166</v>
      </c>
      <c r="BE133" s="202">
        <f>IF(N133="základní",J133,0)</f>
        <v>0</v>
      </c>
      <c r="BF133" s="202">
        <f>IF(N133="snížená",J133,0)</f>
        <v>0</v>
      </c>
      <c r="BG133" s="202">
        <f>IF(N133="zákl. přenesená",J133,0)</f>
        <v>0</v>
      </c>
      <c r="BH133" s="202">
        <f>IF(N133="sníž. přenesená",J133,0)</f>
        <v>0</v>
      </c>
      <c r="BI133" s="202">
        <f>IF(N133="nulová",J133,0)</f>
        <v>0</v>
      </c>
      <c r="BJ133" s="23" t="s">
        <v>80</v>
      </c>
      <c r="BK133" s="202">
        <f>ROUND(I133*H133,2)</f>
        <v>0</v>
      </c>
      <c r="BL133" s="23" t="s">
        <v>173</v>
      </c>
      <c r="BM133" s="23" t="s">
        <v>319</v>
      </c>
    </row>
    <row r="134" spans="2:65" s="1" customFormat="1" ht="27">
      <c r="B134" s="40"/>
      <c r="C134" s="62"/>
      <c r="D134" s="205" t="s">
        <v>213</v>
      </c>
      <c r="E134" s="62"/>
      <c r="F134" s="236" t="s">
        <v>999</v>
      </c>
      <c r="G134" s="62"/>
      <c r="H134" s="62"/>
      <c r="I134" s="162"/>
      <c r="J134" s="62"/>
      <c r="K134" s="62"/>
      <c r="L134" s="60"/>
      <c r="M134" s="237"/>
      <c r="N134" s="41"/>
      <c r="O134" s="41"/>
      <c r="P134" s="41"/>
      <c r="Q134" s="41"/>
      <c r="R134" s="41"/>
      <c r="S134" s="41"/>
      <c r="T134" s="77"/>
      <c r="AT134" s="23" t="s">
        <v>213</v>
      </c>
      <c r="AU134" s="23" t="s">
        <v>82</v>
      </c>
    </row>
    <row r="135" spans="2:65" s="1" customFormat="1" ht="25.5" customHeight="1">
      <c r="B135" s="40"/>
      <c r="C135" s="191" t="s">
        <v>320</v>
      </c>
      <c r="D135" s="191" t="s">
        <v>169</v>
      </c>
      <c r="E135" s="192" t="s">
        <v>1000</v>
      </c>
      <c r="F135" s="193" t="s">
        <v>1001</v>
      </c>
      <c r="G135" s="194" t="s">
        <v>272</v>
      </c>
      <c r="H135" s="195">
        <v>79</v>
      </c>
      <c r="I135" s="196"/>
      <c r="J135" s="197">
        <f>ROUND(I135*H135,2)</f>
        <v>0</v>
      </c>
      <c r="K135" s="193" t="s">
        <v>21</v>
      </c>
      <c r="L135" s="60"/>
      <c r="M135" s="198" t="s">
        <v>21</v>
      </c>
      <c r="N135" s="199" t="s">
        <v>43</v>
      </c>
      <c r="O135" s="41"/>
      <c r="P135" s="200">
        <f>O135*H135</f>
        <v>0</v>
      </c>
      <c r="Q135" s="200">
        <v>0</v>
      </c>
      <c r="R135" s="200">
        <f>Q135*H135</f>
        <v>0</v>
      </c>
      <c r="S135" s="200">
        <v>0</v>
      </c>
      <c r="T135" s="201">
        <f>S135*H135</f>
        <v>0</v>
      </c>
      <c r="AR135" s="23" t="s">
        <v>173</v>
      </c>
      <c r="AT135" s="23" t="s">
        <v>169</v>
      </c>
      <c r="AU135" s="23" t="s">
        <v>82</v>
      </c>
      <c r="AY135" s="23" t="s">
        <v>166</v>
      </c>
      <c r="BE135" s="202">
        <f>IF(N135="základní",J135,0)</f>
        <v>0</v>
      </c>
      <c r="BF135" s="202">
        <f>IF(N135="snížená",J135,0)</f>
        <v>0</v>
      </c>
      <c r="BG135" s="202">
        <f>IF(N135="zákl. přenesená",J135,0)</f>
        <v>0</v>
      </c>
      <c r="BH135" s="202">
        <f>IF(N135="sníž. přenesená",J135,0)</f>
        <v>0</v>
      </c>
      <c r="BI135" s="202">
        <f>IF(N135="nulová",J135,0)</f>
        <v>0</v>
      </c>
      <c r="BJ135" s="23" t="s">
        <v>80</v>
      </c>
      <c r="BK135" s="202">
        <f>ROUND(I135*H135,2)</f>
        <v>0</v>
      </c>
      <c r="BL135" s="23" t="s">
        <v>173</v>
      </c>
      <c r="BM135" s="23" t="s">
        <v>323</v>
      </c>
    </row>
    <row r="136" spans="2:65" s="1" customFormat="1" ht="16.5" customHeight="1">
      <c r="B136" s="40"/>
      <c r="C136" s="238" t="s">
        <v>250</v>
      </c>
      <c r="D136" s="238" t="s">
        <v>232</v>
      </c>
      <c r="E136" s="239" t="s">
        <v>1002</v>
      </c>
      <c r="F136" s="240" t="s">
        <v>1003</v>
      </c>
      <c r="G136" s="241" t="s">
        <v>272</v>
      </c>
      <c r="H136" s="242">
        <v>79</v>
      </c>
      <c r="I136" s="243"/>
      <c r="J136" s="244">
        <f>ROUND(I136*H136,2)</f>
        <v>0</v>
      </c>
      <c r="K136" s="240" t="s">
        <v>21</v>
      </c>
      <c r="L136" s="245"/>
      <c r="M136" s="246" t="s">
        <v>21</v>
      </c>
      <c r="N136" s="247" t="s">
        <v>43</v>
      </c>
      <c r="O136" s="41"/>
      <c r="P136" s="200">
        <f>O136*H136</f>
        <v>0</v>
      </c>
      <c r="Q136" s="200">
        <v>0</v>
      </c>
      <c r="R136" s="200">
        <f>Q136*H136</f>
        <v>0</v>
      </c>
      <c r="S136" s="200">
        <v>0</v>
      </c>
      <c r="T136" s="201">
        <f>S136*H136</f>
        <v>0</v>
      </c>
      <c r="AR136" s="23" t="s">
        <v>187</v>
      </c>
      <c r="AT136" s="23" t="s">
        <v>232</v>
      </c>
      <c r="AU136" s="23" t="s">
        <v>82</v>
      </c>
      <c r="AY136" s="23" t="s">
        <v>166</v>
      </c>
      <c r="BE136" s="202">
        <f>IF(N136="základní",J136,0)</f>
        <v>0</v>
      </c>
      <c r="BF136" s="202">
        <f>IF(N136="snížená",J136,0)</f>
        <v>0</v>
      </c>
      <c r="BG136" s="202">
        <f>IF(N136="zákl. přenesená",J136,0)</f>
        <v>0</v>
      </c>
      <c r="BH136" s="202">
        <f>IF(N136="sníž. přenesená",J136,0)</f>
        <v>0</v>
      </c>
      <c r="BI136" s="202">
        <f>IF(N136="nulová",J136,0)</f>
        <v>0</v>
      </c>
      <c r="BJ136" s="23" t="s">
        <v>80</v>
      </c>
      <c r="BK136" s="202">
        <f>ROUND(I136*H136,2)</f>
        <v>0</v>
      </c>
      <c r="BL136" s="23" t="s">
        <v>173</v>
      </c>
      <c r="BM136" s="23" t="s">
        <v>326</v>
      </c>
    </row>
    <row r="137" spans="2:65" s="1" customFormat="1" ht="27">
      <c r="B137" s="40"/>
      <c r="C137" s="62"/>
      <c r="D137" s="205" t="s">
        <v>213</v>
      </c>
      <c r="E137" s="62"/>
      <c r="F137" s="236" t="s">
        <v>1004</v>
      </c>
      <c r="G137" s="62"/>
      <c r="H137" s="62"/>
      <c r="I137" s="162"/>
      <c r="J137" s="62"/>
      <c r="K137" s="62"/>
      <c r="L137" s="60"/>
      <c r="M137" s="237"/>
      <c r="N137" s="41"/>
      <c r="O137" s="41"/>
      <c r="P137" s="41"/>
      <c r="Q137" s="41"/>
      <c r="R137" s="41"/>
      <c r="S137" s="41"/>
      <c r="T137" s="77"/>
      <c r="AT137" s="23" t="s">
        <v>213</v>
      </c>
      <c r="AU137" s="23" t="s">
        <v>82</v>
      </c>
    </row>
    <row r="138" spans="2:65" s="1" customFormat="1" ht="16.5" customHeight="1">
      <c r="B138" s="40"/>
      <c r="C138" s="191" t="s">
        <v>331</v>
      </c>
      <c r="D138" s="191" t="s">
        <v>169</v>
      </c>
      <c r="E138" s="192" t="s">
        <v>1005</v>
      </c>
      <c r="F138" s="193" t="s">
        <v>1006</v>
      </c>
      <c r="G138" s="194" t="s">
        <v>272</v>
      </c>
      <c r="H138" s="195">
        <v>153</v>
      </c>
      <c r="I138" s="196"/>
      <c r="J138" s="197">
        <f t="shared" ref="J138:J147" si="20">ROUND(I138*H138,2)</f>
        <v>0</v>
      </c>
      <c r="K138" s="193" t="s">
        <v>21</v>
      </c>
      <c r="L138" s="60"/>
      <c r="M138" s="198" t="s">
        <v>21</v>
      </c>
      <c r="N138" s="199" t="s">
        <v>43</v>
      </c>
      <c r="O138" s="41"/>
      <c r="P138" s="200">
        <f t="shared" ref="P138:P147" si="21">O138*H138</f>
        <v>0</v>
      </c>
      <c r="Q138" s="200">
        <v>0</v>
      </c>
      <c r="R138" s="200">
        <f t="shared" ref="R138:R147" si="22">Q138*H138</f>
        <v>0</v>
      </c>
      <c r="S138" s="200">
        <v>0</v>
      </c>
      <c r="T138" s="201">
        <f t="shared" ref="T138:T147" si="23">S138*H138</f>
        <v>0</v>
      </c>
      <c r="AR138" s="23" t="s">
        <v>173</v>
      </c>
      <c r="AT138" s="23" t="s">
        <v>169</v>
      </c>
      <c r="AU138" s="23" t="s">
        <v>82</v>
      </c>
      <c r="AY138" s="23" t="s">
        <v>166</v>
      </c>
      <c r="BE138" s="202">
        <f t="shared" ref="BE138:BE147" si="24">IF(N138="základní",J138,0)</f>
        <v>0</v>
      </c>
      <c r="BF138" s="202">
        <f t="shared" ref="BF138:BF147" si="25">IF(N138="snížená",J138,0)</f>
        <v>0</v>
      </c>
      <c r="BG138" s="202">
        <f t="shared" ref="BG138:BG147" si="26">IF(N138="zákl. přenesená",J138,0)</f>
        <v>0</v>
      </c>
      <c r="BH138" s="202">
        <f t="shared" ref="BH138:BH147" si="27">IF(N138="sníž. přenesená",J138,0)</f>
        <v>0</v>
      </c>
      <c r="BI138" s="202">
        <f t="shared" ref="BI138:BI147" si="28">IF(N138="nulová",J138,0)</f>
        <v>0</v>
      </c>
      <c r="BJ138" s="23" t="s">
        <v>80</v>
      </c>
      <c r="BK138" s="202">
        <f t="shared" ref="BK138:BK147" si="29">ROUND(I138*H138,2)</f>
        <v>0</v>
      </c>
      <c r="BL138" s="23" t="s">
        <v>173</v>
      </c>
      <c r="BM138" s="23" t="s">
        <v>334</v>
      </c>
    </row>
    <row r="139" spans="2:65" s="1" customFormat="1" ht="16.5" customHeight="1">
      <c r="B139" s="40"/>
      <c r="C139" s="238" t="s">
        <v>255</v>
      </c>
      <c r="D139" s="238" t="s">
        <v>232</v>
      </c>
      <c r="E139" s="239" t="s">
        <v>1007</v>
      </c>
      <c r="F139" s="240" t="s">
        <v>1008</v>
      </c>
      <c r="G139" s="241" t="s">
        <v>272</v>
      </c>
      <c r="H139" s="242">
        <v>153</v>
      </c>
      <c r="I139" s="243"/>
      <c r="J139" s="244">
        <f t="shared" si="20"/>
        <v>0</v>
      </c>
      <c r="K139" s="240" t="s">
        <v>21</v>
      </c>
      <c r="L139" s="245"/>
      <c r="M139" s="246" t="s">
        <v>21</v>
      </c>
      <c r="N139" s="247" t="s">
        <v>43</v>
      </c>
      <c r="O139" s="41"/>
      <c r="P139" s="200">
        <f t="shared" si="21"/>
        <v>0</v>
      </c>
      <c r="Q139" s="200">
        <v>0</v>
      </c>
      <c r="R139" s="200">
        <f t="shared" si="22"/>
        <v>0</v>
      </c>
      <c r="S139" s="200">
        <v>0</v>
      </c>
      <c r="T139" s="201">
        <f t="shared" si="23"/>
        <v>0</v>
      </c>
      <c r="AR139" s="23" t="s">
        <v>187</v>
      </c>
      <c r="AT139" s="23" t="s">
        <v>232</v>
      </c>
      <c r="AU139" s="23" t="s">
        <v>82</v>
      </c>
      <c r="AY139" s="23" t="s">
        <v>166</v>
      </c>
      <c r="BE139" s="202">
        <f t="shared" si="24"/>
        <v>0</v>
      </c>
      <c r="BF139" s="202">
        <f t="shared" si="25"/>
        <v>0</v>
      </c>
      <c r="BG139" s="202">
        <f t="shared" si="26"/>
        <v>0</v>
      </c>
      <c r="BH139" s="202">
        <f t="shared" si="27"/>
        <v>0</v>
      </c>
      <c r="BI139" s="202">
        <f t="shared" si="28"/>
        <v>0</v>
      </c>
      <c r="BJ139" s="23" t="s">
        <v>80</v>
      </c>
      <c r="BK139" s="202">
        <f t="shared" si="29"/>
        <v>0</v>
      </c>
      <c r="BL139" s="23" t="s">
        <v>173</v>
      </c>
      <c r="BM139" s="23" t="s">
        <v>339</v>
      </c>
    </row>
    <row r="140" spans="2:65" s="1" customFormat="1" ht="16.5" customHeight="1">
      <c r="B140" s="40"/>
      <c r="C140" s="191" t="s">
        <v>340</v>
      </c>
      <c r="D140" s="191" t="s">
        <v>169</v>
      </c>
      <c r="E140" s="192" t="s">
        <v>1009</v>
      </c>
      <c r="F140" s="193" t="s">
        <v>1010</v>
      </c>
      <c r="G140" s="194" t="s">
        <v>272</v>
      </c>
      <c r="H140" s="195">
        <v>31</v>
      </c>
      <c r="I140" s="196"/>
      <c r="J140" s="197">
        <f t="shared" si="20"/>
        <v>0</v>
      </c>
      <c r="K140" s="193" t="s">
        <v>21</v>
      </c>
      <c r="L140" s="60"/>
      <c r="M140" s="198" t="s">
        <v>21</v>
      </c>
      <c r="N140" s="199" t="s">
        <v>43</v>
      </c>
      <c r="O140" s="41"/>
      <c r="P140" s="200">
        <f t="shared" si="21"/>
        <v>0</v>
      </c>
      <c r="Q140" s="200">
        <v>0</v>
      </c>
      <c r="R140" s="200">
        <f t="shared" si="22"/>
        <v>0</v>
      </c>
      <c r="S140" s="200">
        <v>0</v>
      </c>
      <c r="T140" s="201">
        <f t="shared" si="23"/>
        <v>0</v>
      </c>
      <c r="AR140" s="23" t="s">
        <v>173</v>
      </c>
      <c r="AT140" s="23" t="s">
        <v>169</v>
      </c>
      <c r="AU140" s="23" t="s">
        <v>82</v>
      </c>
      <c r="AY140" s="23" t="s">
        <v>166</v>
      </c>
      <c r="BE140" s="202">
        <f t="shared" si="24"/>
        <v>0</v>
      </c>
      <c r="BF140" s="202">
        <f t="shared" si="25"/>
        <v>0</v>
      </c>
      <c r="BG140" s="202">
        <f t="shared" si="26"/>
        <v>0</v>
      </c>
      <c r="BH140" s="202">
        <f t="shared" si="27"/>
        <v>0</v>
      </c>
      <c r="BI140" s="202">
        <f t="shared" si="28"/>
        <v>0</v>
      </c>
      <c r="BJ140" s="23" t="s">
        <v>80</v>
      </c>
      <c r="BK140" s="202">
        <f t="shared" si="29"/>
        <v>0</v>
      </c>
      <c r="BL140" s="23" t="s">
        <v>173</v>
      </c>
      <c r="BM140" s="23" t="s">
        <v>343</v>
      </c>
    </row>
    <row r="141" spans="2:65" s="1" customFormat="1" ht="16.5" customHeight="1">
      <c r="B141" s="40"/>
      <c r="C141" s="238" t="s">
        <v>259</v>
      </c>
      <c r="D141" s="238" t="s">
        <v>232</v>
      </c>
      <c r="E141" s="239" t="s">
        <v>1011</v>
      </c>
      <c r="F141" s="240" t="s">
        <v>1012</v>
      </c>
      <c r="G141" s="241" t="s">
        <v>272</v>
      </c>
      <c r="H141" s="242">
        <v>31</v>
      </c>
      <c r="I141" s="243"/>
      <c r="J141" s="244">
        <f t="shared" si="20"/>
        <v>0</v>
      </c>
      <c r="K141" s="240" t="s">
        <v>21</v>
      </c>
      <c r="L141" s="245"/>
      <c r="M141" s="246" t="s">
        <v>21</v>
      </c>
      <c r="N141" s="247" t="s">
        <v>43</v>
      </c>
      <c r="O141" s="41"/>
      <c r="P141" s="200">
        <f t="shared" si="21"/>
        <v>0</v>
      </c>
      <c r="Q141" s="200">
        <v>0</v>
      </c>
      <c r="R141" s="200">
        <f t="shared" si="22"/>
        <v>0</v>
      </c>
      <c r="S141" s="200">
        <v>0</v>
      </c>
      <c r="T141" s="201">
        <f t="shared" si="23"/>
        <v>0</v>
      </c>
      <c r="AR141" s="23" t="s">
        <v>187</v>
      </c>
      <c r="AT141" s="23" t="s">
        <v>232</v>
      </c>
      <c r="AU141" s="23" t="s">
        <v>82</v>
      </c>
      <c r="AY141" s="23" t="s">
        <v>166</v>
      </c>
      <c r="BE141" s="202">
        <f t="shared" si="24"/>
        <v>0</v>
      </c>
      <c r="BF141" s="202">
        <f t="shared" si="25"/>
        <v>0</v>
      </c>
      <c r="BG141" s="202">
        <f t="shared" si="26"/>
        <v>0</v>
      </c>
      <c r="BH141" s="202">
        <f t="shared" si="27"/>
        <v>0</v>
      </c>
      <c r="BI141" s="202">
        <f t="shared" si="28"/>
        <v>0</v>
      </c>
      <c r="BJ141" s="23" t="s">
        <v>80</v>
      </c>
      <c r="BK141" s="202">
        <f t="shared" si="29"/>
        <v>0</v>
      </c>
      <c r="BL141" s="23" t="s">
        <v>173</v>
      </c>
      <c r="BM141" s="23" t="s">
        <v>347</v>
      </c>
    </row>
    <row r="142" spans="2:65" s="1" customFormat="1" ht="16.5" customHeight="1">
      <c r="B142" s="40"/>
      <c r="C142" s="191" t="s">
        <v>349</v>
      </c>
      <c r="D142" s="191" t="s">
        <v>169</v>
      </c>
      <c r="E142" s="192" t="s">
        <v>1013</v>
      </c>
      <c r="F142" s="193" t="s">
        <v>1014</v>
      </c>
      <c r="G142" s="194" t="s">
        <v>272</v>
      </c>
      <c r="H142" s="195">
        <v>55</v>
      </c>
      <c r="I142" s="196"/>
      <c r="J142" s="197">
        <f t="shared" si="20"/>
        <v>0</v>
      </c>
      <c r="K142" s="193" t="s">
        <v>21</v>
      </c>
      <c r="L142" s="60"/>
      <c r="M142" s="198" t="s">
        <v>21</v>
      </c>
      <c r="N142" s="199" t="s">
        <v>43</v>
      </c>
      <c r="O142" s="41"/>
      <c r="P142" s="200">
        <f t="shared" si="21"/>
        <v>0</v>
      </c>
      <c r="Q142" s="200">
        <v>0</v>
      </c>
      <c r="R142" s="200">
        <f t="shared" si="22"/>
        <v>0</v>
      </c>
      <c r="S142" s="200">
        <v>0</v>
      </c>
      <c r="T142" s="201">
        <f t="shared" si="23"/>
        <v>0</v>
      </c>
      <c r="AR142" s="23" t="s">
        <v>173</v>
      </c>
      <c r="AT142" s="23" t="s">
        <v>169</v>
      </c>
      <c r="AU142" s="23" t="s">
        <v>82</v>
      </c>
      <c r="AY142" s="23" t="s">
        <v>166</v>
      </c>
      <c r="BE142" s="202">
        <f t="shared" si="24"/>
        <v>0</v>
      </c>
      <c r="BF142" s="202">
        <f t="shared" si="25"/>
        <v>0</v>
      </c>
      <c r="BG142" s="202">
        <f t="shared" si="26"/>
        <v>0</v>
      </c>
      <c r="BH142" s="202">
        <f t="shared" si="27"/>
        <v>0</v>
      </c>
      <c r="BI142" s="202">
        <f t="shared" si="28"/>
        <v>0</v>
      </c>
      <c r="BJ142" s="23" t="s">
        <v>80</v>
      </c>
      <c r="BK142" s="202">
        <f t="shared" si="29"/>
        <v>0</v>
      </c>
      <c r="BL142" s="23" t="s">
        <v>173</v>
      </c>
      <c r="BM142" s="23" t="s">
        <v>352</v>
      </c>
    </row>
    <row r="143" spans="2:65" s="1" customFormat="1" ht="16.5" customHeight="1">
      <c r="B143" s="40"/>
      <c r="C143" s="238" t="s">
        <v>263</v>
      </c>
      <c r="D143" s="238" t="s">
        <v>232</v>
      </c>
      <c r="E143" s="239" t="s">
        <v>1015</v>
      </c>
      <c r="F143" s="240" t="s">
        <v>1016</v>
      </c>
      <c r="G143" s="241" t="s">
        <v>272</v>
      </c>
      <c r="H143" s="242">
        <v>55</v>
      </c>
      <c r="I143" s="243"/>
      <c r="J143" s="244">
        <f t="shared" si="20"/>
        <v>0</v>
      </c>
      <c r="K143" s="240" t="s">
        <v>21</v>
      </c>
      <c r="L143" s="245"/>
      <c r="M143" s="246" t="s">
        <v>21</v>
      </c>
      <c r="N143" s="247" t="s">
        <v>43</v>
      </c>
      <c r="O143" s="41"/>
      <c r="P143" s="200">
        <f t="shared" si="21"/>
        <v>0</v>
      </c>
      <c r="Q143" s="200">
        <v>0</v>
      </c>
      <c r="R143" s="200">
        <f t="shared" si="22"/>
        <v>0</v>
      </c>
      <c r="S143" s="200">
        <v>0</v>
      </c>
      <c r="T143" s="201">
        <f t="shared" si="23"/>
        <v>0</v>
      </c>
      <c r="AR143" s="23" t="s">
        <v>187</v>
      </c>
      <c r="AT143" s="23" t="s">
        <v>232</v>
      </c>
      <c r="AU143" s="23" t="s">
        <v>82</v>
      </c>
      <c r="AY143" s="23" t="s">
        <v>166</v>
      </c>
      <c r="BE143" s="202">
        <f t="shared" si="24"/>
        <v>0</v>
      </c>
      <c r="BF143" s="202">
        <f t="shared" si="25"/>
        <v>0</v>
      </c>
      <c r="BG143" s="202">
        <f t="shared" si="26"/>
        <v>0</v>
      </c>
      <c r="BH143" s="202">
        <f t="shared" si="27"/>
        <v>0</v>
      </c>
      <c r="BI143" s="202">
        <f t="shared" si="28"/>
        <v>0</v>
      </c>
      <c r="BJ143" s="23" t="s">
        <v>80</v>
      </c>
      <c r="BK143" s="202">
        <f t="shared" si="29"/>
        <v>0</v>
      </c>
      <c r="BL143" s="23" t="s">
        <v>173</v>
      </c>
      <c r="BM143" s="23" t="s">
        <v>356</v>
      </c>
    </row>
    <row r="144" spans="2:65" s="1" customFormat="1" ht="16.5" customHeight="1">
      <c r="B144" s="40"/>
      <c r="C144" s="191" t="s">
        <v>358</v>
      </c>
      <c r="D144" s="191" t="s">
        <v>169</v>
      </c>
      <c r="E144" s="192" t="s">
        <v>1017</v>
      </c>
      <c r="F144" s="193" t="s">
        <v>1018</v>
      </c>
      <c r="G144" s="194" t="s">
        <v>272</v>
      </c>
      <c r="H144" s="195">
        <v>55</v>
      </c>
      <c r="I144" s="196"/>
      <c r="J144" s="197">
        <f t="shared" si="20"/>
        <v>0</v>
      </c>
      <c r="K144" s="193" t="s">
        <v>21</v>
      </c>
      <c r="L144" s="60"/>
      <c r="M144" s="198" t="s">
        <v>21</v>
      </c>
      <c r="N144" s="199" t="s">
        <v>43</v>
      </c>
      <c r="O144" s="41"/>
      <c r="P144" s="200">
        <f t="shared" si="21"/>
        <v>0</v>
      </c>
      <c r="Q144" s="200">
        <v>0</v>
      </c>
      <c r="R144" s="200">
        <f t="shared" si="22"/>
        <v>0</v>
      </c>
      <c r="S144" s="200">
        <v>0</v>
      </c>
      <c r="T144" s="201">
        <f t="shared" si="23"/>
        <v>0</v>
      </c>
      <c r="AR144" s="23" t="s">
        <v>173</v>
      </c>
      <c r="AT144" s="23" t="s">
        <v>169</v>
      </c>
      <c r="AU144" s="23" t="s">
        <v>82</v>
      </c>
      <c r="AY144" s="23" t="s">
        <v>166</v>
      </c>
      <c r="BE144" s="202">
        <f t="shared" si="24"/>
        <v>0</v>
      </c>
      <c r="BF144" s="202">
        <f t="shared" si="25"/>
        <v>0</v>
      </c>
      <c r="BG144" s="202">
        <f t="shared" si="26"/>
        <v>0</v>
      </c>
      <c r="BH144" s="202">
        <f t="shared" si="27"/>
        <v>0</v>
      </c>
      <c r="BI144" s="202">
        <f t="shared" si="28"/>
        <v>0</v>
      </c>
      <c r="BJ144" s="23" t="s">
        <v>80</v>
      </c>
      <c r="BK144" s="202">
        <f t="shared" si="29"/>
        <v>0</v>
      </c>
      <c r="BL144" s="23" t="s">
        <v>173</v>
      </c>
      <c r="BM144" s="23" t="s">
        <v>362</v>
      </c>
    </row>
    <row r="145" spans="2:65" s="1" customFormat="1" ht="16.5" customHeight="1">
      <c r="B145" s="40"/>
      <c r="C145" s="238" t="s">
        <v>267</v>
      </c>
      <c r="D145" s="238" t="s">
        <v>232</v>
      </c>
      <c r="E145" s="239" t="s">
        <v>1019</v>
      </c>
      <c r="F145" s="240" t="s">
        <v>1020</v>
      </c>
      <c r="G145" s="241" t="s">
        <v>272</v>
      </c>
      <c r="H145" s="242">
        <v>55</v>
      </c>
      <c r="I145" s="243"/>
      <c r="J145" s="244">
        <f t="shared" si="20"/>
        <v>0</v>
      </c>
      <c r="K145" s="240" t="s">
        <v>21</v>
      </c>
      <c r="L145" s="245"/>
      <c r="M145" s="246" t="s">
        <v>21</v>
      </c>
      <c r="N145" s="247" t="s">
        <v>43</v>
      </c>
      <c r="O145" s="41"/>
      <c r="P145" s="200">
        <f t="shared" si="21"/>
        <v>0</v>
      </c>
      <c r="Q145" s="200">
        <v>0</v>
      </c>
      <c r="R145" s="200">
        <f t="shared" si="22"/>
        <v>0</v>
      </c>
      <c r="S145" s="200">
        <v>0</v>
      </c>
      <c r="T145" s="201">
        <f t="shared" si="23"/>
        <v>0</v>
      </c>
      <c r="AR145" s="23" t="s">
        <v>187</v>
      </c>
      <c r="AT145" s="23" t="s">
        <v>232</v>
      </c>
      <c r="AU145" s="23" t="s">
        <v>82</v>
      </c>
      <c r="AY145" s="23" t="s">
        <v>166</v>
      </c>
      <c r="BE145" s="202">
        <f t="shared" si="24"/>
        <v>0</v>
      </c>
      <c r="BF145" s="202">
        <f t="shared" si="25"/>
        <v>0</v>
      </c>
      <c r="BG145" s="202">
        <f t="shared" si="26"/>
        <v>0</v>
      </c>
      <c r="BH145" s="202">
        <f t="shared" si="27"/>
        <v>0</v>
      </c>
      <c r="BI145" s="202">
        <f t="shared" si="28"/>
        <v>0</v>
      </c>
      <c r="BJ145" s="23" t="s">
        <v>80</v>
      </c>
      <c r="BK145" s="202">
        <f t="shared" si="29"/>
        <v>0</v>
      </c>
      <c r="BL145" s="23" t="s">
        <v>173</v>
      </c>
      <c r="BM145" s="23" t="s">
        <v>367</v>
      </c>
    </row>
    <row r="146" spans="2:65" s="1" customFormat="1" ht="16.5" customHeight="1">
      <c r="B146" s="40"/>
      <c r="C146" s="191" t="s">
        <v>369</v>
      </c>
      <c r="D146" s="191" t="s">
        <v>169</v>
      </c>
      <c r="E146" s="192" t="s">
        <v>1021</v>
      </c>
      <c r="F146" s="193" t="s">
        <v>1022</v>
      </c>
      <c r="G146" s="194" t="s">
        <v>288</v>
      </c>
      <c r="H146" s="195">
        <v>1</v>
      </c>
      <c r="I146" s="196"/>
      <c r="J146" s="197">
        <f t="shared" si="20"/>
        <v>0</v>
      </c>
      <c r="K146" s="193" t="s">
        <v>21</v>
      </c>
      <c r="L146" s="60"/>
      <c r="M146" s="198" t="s">
        <v>21</v>
      </c>
      <c r="N146" s="199" t="s">
        <v>43</v>
      </c>
      <c r="O146" s="41"/>
      <c r="P146" s="200">
        <f t="shared" si="21"/>
        <v>0</v>
      </c>
      <c r="Q146" s="200">
        <v>0</v>
      </c>
      <c r="R146" s="200">
        <f t="shared" si="22"/>
        <v>0</v>
      </c>
      <c r="S146" s="200">
        <v>0</v>
      </c>
      <c r="T146" s="201">
        <f t="shared" si="23"/>
        <v>0</v>
      </c>
      <c r="AR146" s="23" t="s">
        <v>173</v>
      </c>
      <c r="AT146" s="23" t="s">
        <v>169</v>
      </c>
      <c r="AU146" s="23" t="s">
        <v>82</v>
      </c>
      <c r="AY146" s="23" t="s">
        <v>166</v>
      </c>
      <c r="BE146" s="202">
        <f t="shared" si="24"/>
        <v>0</v>
      </c>
      <c r="BF146" s="202">
        <f t="shared" si="25"/>
        <v>0</v>
      </c>
      <c r="BG146" s="202">
        <f t="shared" si="26"/>
        <v>0</v>
      </c>
      <c r="BH146" s="202">
        <f t="shared" si="27"/>
        <v>0</v>
      </c>
      <c r="BI146" s="202">
        <f t="shared" si="28"/>
        <v>0</v>
      </c>
      <c r="BJ146" s="23" t="s">
        <v>80</v>
      </c>
      <c r="BK146" s="202">
        <f t="shared" si="29"/>
        <v>0</v>
      </c>
      <c r="BL146" s="23" t="s">
        <v>173</v>
      </c>
      <c r="BM146" s="23" t="s">
        <v>372</v>
      </c>
    </row>
    <row r="147" spans="2:65" s="1" customFormat="1" ht="16.5" customHeight="1">
      <c r="B147" s="40"/>
      <c r="C147" s="191" t="s">
        <v>273</v>
      </c>
      <c r="D147" s="191" t="s">
        <v>169</v>
      </c>
      <c r="E147" s="192" t="s">
        <v>1023</v>
      </c>
      <c r="F147" s="193" t="s">
        <v>1024</v>
      </c>
      <c r="G147" s="194" t="s">
        <v>172</v>
      </c>
      <c r="H147" s="195">
        <v>12</v>
      </c>
      <c r="I147" s="196"/>
      <c r="J147" s="197">
        <f t="shared" si="20"/>
        <v>0</v>
      </c>
      <c r="K147" s="193" t="s">
        <v>21</v>
      </c>
      <c r="L147" s="60"/>
      <c r="M147" s="198" t="s">
        <v>21</v>
      </c>
      <c r="N147" s="199" t="s">
        <v>43</v>
      </c>
      <c r="O147" s="41"/>
      <c r="P147" s="200">
        <f t="shared" si="21"/>
        <v>0</v>
      </c>
      <c r="Q147" s="200">
        <v>0</v>
      </c>
      <c r="R147" s="200">
        <f t="shared" si="22"/>
        <v>0</v>
      </c>
      <c r="S147" s="200">
        <v>0</v>
      </c>
      <c r="T147" s="201">
        <f t="shared" si="23"/>
        <v>0</v>
      </c>
      <c r="AR147" s="23" t="s">
        <v>173</v>
      </c>
      <c r="AT147" s="23" t="s">
        <v>169</v>
      </c>
      <c r="AU147" s="23" t="s">
        <v>82</v>
      </c>
      <c r="AY147" s="23" t="s">
        <v>166</v>
      </c>
      <c r="BE147" s="202">
        <f t="shared" si="24"/>
        <v>0</v>
      </c>
      <c r="BF147" s="202">
        <f t="shared" si="25"/>
        <v>0</v>
      </c>
      <c r="BG147" s="202">
        <f t="shared" si="26"/>
        <v>0</v>
      </c>
      <c r="BH147" s="202">
        <f t="shared" si="27"/>
        <v>0</v>
      </c>
      <c r="BI147" s="202">
        <f t="shared" si="28"/>
        <v>0</v>
      </c>
      <c r="BJ147" s="23" t="s">
        <v>80</v>
      </c>
      <c r="BK147" s="202">
        <f t="shared" si="29"/>
        <v>0</v>
      </c>
      <c r="BL147" s="23" t="s">
        <v>173</v>
      </c>
      <c r="BM147" s="23" t="s">
        <v>375</v>
      </c>
    </row>
    <row r="148" spans="2:65" s="10" customFormat="1" ht="29.85" customHeight="1">
      <c r="B148" s="175"/>
      <c r="C148" s="176"/>
      <c r="D148" s="177" t="s">
        <v>71</v>
      </c>
      <c r="E148" s="189" t="s">
        <v>1025</v>
      </c>
      <c r="F148" s="189" t="s">
        <v>1026</v>
      </c>
      <c r="G148" s="176"/>
      <c r="H148" s="176"/>
      <c r="I148" s="179"/>
      <c r="J148" s="190">
        <f>BK148</f>
        <v>0</v>
      </c>
      <c r="K148" s="176"/>
      <c r="L148" s="181"/>
      <c r="M148" s="182"/>
      <c r="N148" s="183"/>
      <c r="O148" s="183"/>
      <c r="P148" s="184">
        <f>SUM(P149:P151)</f>
        <v>0</v>
      </c>
      <c r="Q148" s="183"/>
      <c r="R148" s="184">
        <f>SUM(R149:R151)</f>
        <v>0</v>
      </c>
      <c r="S148" s="183"/>
      <c r="T148" s="185">
        <f>SUM(T149:T151)</f>
        <v>0</v>
      </c>
      <c r="AR148" s="186" t="s">
        <v>80</v>
      </c>
      <c r="AT148" s="187" t="s">
        <v>71</v>
      </c>
      <c r="AU148" s="187" t="s">
        <v>80</v>
      </c>
      <c r="AY148" s="186" t="s">
        <v>166</v>
      </c>
      <c r="BK148" s="188">
        <f>SUM(BK149:BK151)</f>
        <v>0</v>
      </c>
    </row>
    <row r="149" spans="2:65" s="1" customFormat="1" ht="16.5" customHeight="1">
      <c r="B149" s="40"/>
      <c r="C149" s="191" t="s">
        <v>378</v>
      </c>
      <c r="D149" s="191" t="s">
        <v>169</v>
      </c>
      <c r="E149" s="192" t="s">
        <v>1027</v>
      </c>
      <c r="F149" s="193" t="s">
        <v>1028</v>
      </c>
      <c r="G149" s="194" t="s">
        <v>272</v>
      </c>
      <c r="H149" s="195">
        <v>12</v>
      </c>
      <c r="I149" s="196"/>
      <c r="J149" s="197">
        <f>ROUND(I149*H149,2)</f>
        <v>0</v>
      </c>
      <c r="K149" s="193" t="s">
        <v>21</v>
      </c>
      <c r="L149" s="60"/>
      <c r="M149" s="198" t="s">
        <v>21</v>
      </c>
      <c r="N149" s="199" t="s">
        <v>43</v>
      </c>
      <c r="O149" s="41"/>
      <c r="P149" s="200">
        <f>O149*H149</f>
        <v>0</v>
      </c>
      <c r="Q149" s="200">
        <v>0</v>
      </c>
      <c r="R149" s="200">
        <f>Q149*H149</f>
        <v>0</v>
      </c>
      <c r="S149" s="200">
        <v>0</v>
      </c>
      <c r="T149" s="201">
        <f>S149*H149</f>
        <v>0</v>
      </c>
      <c r="AR149" s="23" t="s">
        <v>173</v>
      </c>
      <c r="AT149" s="23" t="s">
        <v>169</v>
      </c>
      <c r="AU149" s="23" t="s">
        <v>82</v>
      </c>
      <c r="AY149" s="23" t="s">
        <v>166</v>
      </c>
      <c r="BE149" s="202">
        <f>IF(N149="základní",J149,0)</f>
        <v>0</v>
      </c>
      <c r="BF149" s="202">
        <f>IF(N149="snížená",J149,0)</f>
        <v>0</v>
      </c>
      <c r="BG149" s="202">
        <f>IF(N149="zákl. přenesená",J149,0)</f>
        <v>0</v>
      </c>
      <c r="BH149" s="202">
        <f>IF(N149="sníž. přenesená",J149,0)</f>
        <v>0</v>
      </c>
      <c r="BI149" s="202">
        <f>IF(N149="nulová",J149,0)</f>
        <v>0</v>
      </c>
      <c r="BJ149" s="23" t="s">
        <v>80</v>
      </c>
      <c r="BK149" s="202">
        <f>ROUND(I149*H149,2)</f>
        <v>0</v>
      </c>
      <c r="BL149" s="23" t="s">
        <v>173</v>
      </c>
      <c r="BM149" s="23" t="s">
        <v>381</v>
      </c>
    </row>
    <row r="150" spans="2:65" s="1" customFormat="1" ht="16.5" customHeight="1">
      <c r="B150" s="40"/>
      <c r="C150" s="238" t="s">
        <v>277</v>
      </c>
      <c r="D150" s="238" t="s">
        <v>232</v>
      </c>
      <c r="E150" s="239" t="s">
        <v>1029</v>
      </c>
      <c r="F150" s="240" t="s">
        <v>1030</v>
      </c>
      <c r="G150" s="241" t="s">
        <v>272</v>
      </c>
      <c r="H150" s="242">
        <v>12</v>
      </c>
      <c r="I150" s="243"/>
      <c r="J150" s="244">
        <f>ROUND(I150*H150,2)</f>
        <v>0</v>
      </c>
      <c r="K150" s="240" t="s">
        <v>21</v>
      </c>
      <c r="L150" s="245"/>
      <c r="M150" s="246" t="s">
        <v>21</v>
      </c>
      <c r="N150" s="247" t="s">
        <v>43</v>
      </c>
      <c r="O150" s="41"/>
      <c r="P150" s="200">
        <f>O150*H150</f>
        <v>0</v>
      </c>
      <c r="Q150" s="200">
        <v>0</v>
      </c>
      <c r="R150" s="200">
        <f>Q150*H150</f>
        <v>0</v>
      </c>
      <c r="S150" s="200">
        <v>0</v>
      </c>
      <c r="T150" s="201">
        <f>S150*H150</f>
        <v>0</v>
      </c>
      <c r="AR150" s="23" t="s">
        <v>187</v>
      </c>
      <c r="AT150" s="23" t="s">
        <v>232</v>
      </c>
      <c r="AU150" s="23" t="s">
        <v>82</v>
      </c>
      <c r="AY150" s="23" t="s">
        <v>166</v>
      </c>
      <c r="BE150" s="202">
        <f>IF(N150="základní",J150,0)</f>
        <v>0</v>
      </c>
      <c r="BF150" s="202">
        <f>IF(N150="snížená",J150,0)</f>
        <v>0</v>
      </c>
      <c r="BG150" s="202">
        <f>IF(N150="zákl. přenesená",J150,0)</f>
        <v>0</v>
      </c>
      <c r="BH150" s="202">
        <f>IF(N150="sníž. přenesená",J150,0)</f>
        <v>0</v>
      </c>
      <c r="BI150" s="202">
        <f>IF(N150="nulová",J150,0)</f>
        <v>0</v>
      </c>
      <c r="BJ150" s="23" t="s">
        <v>80</v>
      </c>
      <c r="BK150" s="202">
        <f>ROUND(I150*H150,2)</f>
        <v>0</v>
      </c>
      <c r="BL150" s="23" t="s">
        <v>173</v>
      </c>
      <c r="BM150" s="23" t="s">
        <v>384</v>
      </c>
    </row>
    <row r="151" spans="2:65" s="1" customFormat="1" ht="27">
      <c r="B151" s="40"/>
      <c r="C151" s="62"/>
      <c r="D151" s="205" t="s">
        <v>213</v>
      </c>
      <c r="E151" s="62"/>
      <c r="F151" s="236" t="s">
        <v>1031</v>
      </c>
      <c r="G151" s="62"/>
      <c r="H151" s="62"/>
      <c r="I151" s="162"/>
      <c r="J151" s="62"/>
      <c r="K151" s="62"/>
      <c r="L151" s="60"/>
      <c r="M151" s="237"/>
      <c r="N151" s="41"/>
      <c r="O151" s="41"/>
      <c r="P151" s="41"/>
      <c r="Q151" s="41"/>
      <c r="R151" s="41"/>
      <c r="S151" s="41"/>
      <c r="T151" s="77"/>
      <c r="AT151" s="23" t="s">
        <v>213</v>
      </c>
      <c r="AU151" s="23" t="s">
        <v>82</v>
      </c>
    </row>
    <row r="152" spans="2:65" s="10" customFormat="1" ht="37.35" customHeight="1">
      <c r="B152" s="175"/>
      <c r="C152" s="176"/>
      <c r="D152" s="177" t="s">
        <v>71</v>
      </c>
      <c r="E152" s="178" t="s">
        <v>1032</v>
      </c>
      <c r="F152" s="178" t="s">
        <v>1033</v>
      </c>
      <c r="G152" s="176"/>
      <c r="H152" s="176"/>
      <c r="I152" s="179"/>
      <c r="J152" s="180">
        <f>BK152</f>
        <v>0</v>
      </c>
      <c r="K152" s="176"/>
      <c r="L152" s="181"/>
      <c r="M152" s="182"/>
      <c r="N152" s="183"/>
      <c r="O152" s="183"/>
      <c r="P152" s="184">
        <f>SUM(P153:P209)</f>
        <v>0</v>
      </c>
      <c r="Q152" s="183"/>
      <c r="R152" s="184">
        <f>SUM(R153:R209)</f>
        <v>0</v>
      </c>
      <c r="S152" s="183"/>
      <c r="T152" s="185">
        <f>SUM(T153:T209)</f>
        <v>0</v>
      </c>
      <c r="AR152" s="186" t="s">
        <v>80</v>
      </c>
      <c r="AT152" s="187" t="s">
        <v>71</v>
      </c>
      <c r="AU152" s="187" t="s">
        <v>72</v>
      </c>
      <c r="AY152" s="186" t="s">
        <v>166</v>
      </c>
      <c r="BK152" s="188">
        <f>SUM(BK153:BK209)</f>
        <v>0</v>
      </c>
    </row>
    <row r="153" spans="2:65" s="1" customFormat="1" ht="16.5" customHeight="1">
      <c r="B153" s="40"/>
      <c r="C153" s="191" t="s">
        <v>385</v>
      </c>
      <c r="D153" s="191" t="s">
        <v>169</v>
      </c>
      <c r="E153" s="192" t="s">
        <v>1034</v>
      </c>
      <c r="F153" s="193" t="s">
        <v>1035</v>
      </c>
      <c r="G153" s="194" t="s">
        <v>1036</v>
      </c>
      <c r="H153" s="195">
        <v>1</v>
      </c>
      <c r="I153" s="196"/>
      <c r="J153" s="197">
        <f>ROUND(I153*H153,2)</f>
        <v>0</v>
      </c>
      <c r="K153" s="193" t="s">
        <v>21</v>
      </c>
      <c r="L153" s="60"/>
      <c r="M153" s="198" t="s">
        <v>21</v>
      </c>
      <c r="N153" s="199" t="s">
        <v>43</v>
      </c>
      <c r="O153" s="41"/>
      <c r="P153" s="200">
        <f>O153*H153</f>
        <v>0</v>
      </c>
      <c r="Q153" s="200">
        <v>0</v>
      </c>
      <c r="R153" s="200">
        <f>Q153*H153</f>
        <v>0</v>
      </c>
      <c r="S153" s="200">
        <v>0</v>
      </c>
      <c r="T153" s="201">
        <f>S153*H153</f>
        <v>0</v>
      </c>
      <c r="AR153" s="23" t="s">
        <v>173</v>
      </c>
      <c r="AT153" s="23" t="s">
        <v>169</v>
      </c>
      <c r="AU153" s="23" t="s">
        <v>80</v>
      </c>
      <c r="AY153" s="23" t="s">
        <v>166</v>
      </c>
      <c r="BE153" s="202">
        <f>IF(N153="základní",J153,0)</f>
        <v>0</v>
      </c>
      <c r="BF153" s="202">
        <f>IF(N153="snížená",J153,0)</f>
        <v>0</v>
      </c>
      <c r="BG153" s="202">
        <f>IF(N153="zákl. přenesená",J153,0)</f>
        <v>0</v>
      </c>
      <c r="BH153" s="202">
        <f>IF(N153="sníž. přenesená",J153,0)</f>
        <v>0</v>
      </c>
      <c r="BI153" s="202">
        <f>IF(N153="nulová",J153,0)</f>
        <v>0</v>
      </c>
      <c r="BJ153" s="23" t="s">
        <v>80</v>
      </c>
      <c r="BK153" s="202">
        <f>ROUND(I153*H153,2)</f>
        <v>0</v>
      </c>
      <c r="BL153" s="23" t="s">
        <v>173</v>
      </c>
      <c r="BM153" s="23" t="s">
        <v>388</v>
      </c>
    </row>
    <row r="154" spans="2:65" s="1" customFormat="1" ht="121.5">
      <c r="B154" s="40"/>
      <c r="C154" s="62"/>
      <c r="D154" s="205" t="s">
        <v>213</v>
      </c>
      <c r="E154" s="62"/>
      <c r="F154" s="236" t="s">
        <v>1037</v>
      </c>
      <c r="G154" s="62"/>
      <c r="H154" s="62"/>
      <c r="I154" s="162"/>
      <c r="J154" s="62"/>
      <c r="K154" s="62"/>
      <c r="L154" s="60"/>
      <c r="M154" s="237"/>
      <c r="N154" s="41"/>
      <c r="O154" s="41"/>
      <c r="P154" s="41"/>
      <c r="Q154" s="41"/>
      <c r="R154" s="41"/>
      <c r="S154" s="41"/>
      <c r="T154" s="77"/>
      <c r="AT154" s="23" t="s">
        <v>213</v>
      </c>
      <c r="AU154" s="23" t="s">
        <v>80</v>
      </c>
    </row>
    <row r="155" spans="2:65" s="1" customFormat="1" ht="16.5" customHeight="1">
      <c r="B155" s="40"/>
      <c r="C155" s="191" t="s">
        <v>281</v>
      </c>
      <c r="D155" s="191" t="s">
        <v>169</v>
      </c>
      <c r="E155" s="192" t="s">
        <v>1038</v>
      </c>
      <c r="F155" s="193" t="s">
        <v>1039</v>
      </c>
      <c r="G155" s="194" t="s">
        <v>1036</v>
      </c>
      <c r="H155" s="195">
        <v>1</v>
      </c>
      <c r="I155" s="196"/>
      <c r="J155" s="197">
        <f>ROUND(I155*H155,2)</f>
        <v>0</v>
      </c>
      <c r="K155" s="193" t="s">
        <v>21</v>
      </c>
      <c r="L155" s="60"/>
      <c r="M155" s="198" t="s">
        <v>21</v>
      </c>
      <c r="N155" s="199" t="s">
        <v>43</v>
      </c>
      <c r="O155" s="41"/>
      <c r="P155" s="200">
        <f>O155*H155</f>
        <v>0</v>
      </c>
      <c r="Q155" s="200">
        <v>0</v>
      </c>
      <c r="R155" s="200">
        <f>Q155*H155</f>
        <v>0</v>
      </c>
      <c r="S155" s="200">
        <v>0</v>
      </c>
      <c r="T155" s="201">
        <f>S155*H155</f>
        <v>0</v>
      </c>
      <c r="AR155" s="23" t="s">
        <v>173</v>
      </c>
      <c r="AT155" s="23" t="s">
        <v>169</v>
      </c>
      <c r="AU155" s="23" t="s">
        <v>80</v>
      </c>
      <c r="AY155" s="23" t="s">
        <v>166</v>
      </c>
      <c r="BE155" s="202">
        <f>IF(N155="základní",J155,0)</f>
        <v>0</v>
      </c>
      <c r="BF155" s="202">
        <f>IF(N155="snížená",J155,0)</f>
        <v>0</v>
      </c>
      <c r="BG155" s="202">
        <f>IF(N155="zákl. přenesená",J155,0)</f>
        <v>0</v>
      </c>
      <c r="BH155" s="202">
        <f>IF(N155="sníž. přenesená",J155,0)</f>
        <v>0</v>
      </c>
      <c r="BI155" s="202">
        <f>IF(N155="nulová",J155,0)</f>
        <v>0</v>
      </c>
      <c r="BJ155" s="23" t="s">
        <v>80</v>
      </c>
      <c r="BK155" s="202">
        <f>ROUND(I155*H155,2)</f>
        <v>0</v>
      </c>
      <c r="BL155" s="23" t="s">
        <v>173</v>
      </c>
      <c r="BM155" s="23" t="s">
        <v>391</v>
      </c>
    </row>
    <row r="156" spans="2:65" s="1" customFormat="1" ht="54">
      <c r="B156" s="40"/>
      <c r="C156" s="62"/>
      <c r="D156" s="205" t="s">
        <v>213</v>
      </c>
      <c r="E156" s="62"/>
      <c r="F156" s="236" t="s">
        <v>1040</v>
      </c>
      <c r="G156" s="62"/>
      <c r="H156" s="62"/>
      <c r="I156" s="162"/>
      <c r="J156" s="62"/>
      <c r="K156" s="62"/>
      <c r="L156" s="60"/>
      <c r="M156" s="237"/>
      <c r="N156" s="41"/>
      <c r="O156" s="41"/>
      <c r="P156" s="41"/>
      <c r="Q156" s="41"/>
      <c r="R156" s="41"/>
      <c r="S156" s="41"/>
      <c r="T156" s="77"/>
      <c r="AT156" s="23" t="s">
        <v>213</v>
      </c>
      <c r="AU156" s="23" t="s">
        <v>80</v>
      </c>
    </row>
    <row r="157" spans="2:65" s="1" customFormat="1" ht="16.5" customHeight="1">
      <c r="B157" s="40"/>
      <c r="C157" s="191" t="s">
        <v>392</v>
      </c>
      <c r="D157" s="191" t="s">
        <v>169</v>
      </c>
      <c r="E157" s="192" t="s">
        <v>1041</v>
      </c>
      <c r="F157" s="193" t="s">
        <v>1042</v>
      </c>
      <c r="G157" s="194" t="s">
        <v>1036</v>
      </c>
      <c r="H157" s="195">
        <v>1</v>
      </c>
      <c r="I157" s="196"/>
      <c r="J157" s="197">
        <f>ROUND(I157*H157,2)</f>
        <v>0</v>
      </c>
      <c r="K157" s="193" t="s">
        <v>21</v>
      </c>
      <c r="L157" s="60"/>
      <c r="M157" s="198" t="s">
        <v>21</v>
      </c>
      <c r="N157" s="199" t="s">
        <v>43</v>
      </c>
      <c r="O157" s="41"/>
      <c r="P157" s="200">
        <f>O157*H157</f>
        <v>0</v>
      </c>
      <c r="Q157" s="200">
        <v>0</v>
      </c>
      <c r="R157" s="200">
        <f>Q157*H157</f>
        <v>0</v>
      </c>
      <c r="S157" s="200">
        <v>0</v>
      </c>
      <c r="T157" s="201">
        <f>S157*H157</f>
        <v>0</v>
      </c>
      <c r="AR157" s="23" t="s">
        <v>173</v>
      </c>
      <c r="AT157" s="23" t="s">
        <v>169</v>
      </c>
      <c r="AU157" s="23" t="s">
        <v>80</v>
      </c>
      <c r="AY157" s="23" t="s">
        <v>166</v>
      </c>
      <c r="BE157" s="202">
        <f>IF(N157="základní",J157,0)</f>
        <v>0</v>
      </c>
      <c r="BF157" s="202">
        <f>IF(N157="snížená",J157,0)</f>
        <v>0</v>
      </c>
      <c r="BG157" s="202">
        <f>IF(N157="zákl. přenesená",J157,0)</f>
        <v>0</v>
      </c>
      <c r="BH157" s="202">
        <f>IF(N157="sníž. přenesená",J157,0)</f>
        <v>0</v>
      </c>
      <c r="BI157" s="202">
        <f>IF(N157="nulová",J157,0)</f>
        <v>0</v>
      </c>
      <c r="BJ157" s="23" t="s">
        <v>80</v>
      </c>
      <c r="BK157" s="202">
        <f>ROUND(I157*H157,2)</f>
        <v>0</v>
      </c>
      <c r="BL157" s="23" t="s">
        <v>173</v>
      </c>
      <c r="BM157" s="23" t="s">
        <v>395</v>
      </c>
    </row>
    <row r="158" spans="2:65" s="1" customFormat="1" ht="135">
      <c r="B158" s="40"/>
      <c r="C158" s="62"/>
      <c r="D158" s="205" t="s">
        <v>213</v>
      </c>
      <c r="E158" s="62"/>
      <c r="F158" s="236" t="s">
        <v>1043</v>
      </c>
      <c r="G158" s="62"/>
      <c r="H158" s="62"/>
      <c r="I158" s="162"/>
      <c r="J158" s="62"/>
      <c r="K158" s="62"/>
      <c r="L158" s="60"/>
      <c r="M158" s="237"/>
      <c r="N158" s="41"/>
      <c r="O158" s="41"/>
      <c r="P158" s="41"/>
      <c r="Q158" s="41"/>
      <c r="R158" s="41"/>
      <c r="S158" s="41"/>
      <c r="T158" s="77"/>
      <c r="AT158" s="23" t="s">
        <v>213</v>
      </c>
      <c r="AU158" s="23" t="s">
        <v>80</v>
      </c>
    </row>
    <row r="159" spans="2:65" s="1" customFormat="1" ht="16.5" customHeight="1">
      <c r="B159" s="40"/>
      <c r="C159" s="191" t="s">
        <v>284</v>
      </c>
      <c r="D159" s="191" t="s">
        <v>169</v>
      </c>
      <c r="E159" s="192" t="s">
        <v>1044</v>
      </c>
      <c r="F159" s="193" t="s">
        <v>1045</v>
      </c>
      <c r="G159" s="194" t="s">
        <v>1036</v>
      </c>
      <c r="H159" s="195">
        <v>1</v>
      </c>
      <c r="I159" s="196"/>
      <c r="J159" s="197">
        <f>ROUND(I159*H159,2)</f>
        <v>0</v>
      </c>
      <c r="K159" s="193" t="s">
        <v>21</v>
      </c>
      <c r="L159" s="60"/>
      <c r="M159" s="198" t="s">
        <v>21</v>
      </c>
      <c r="N159" s="199" t="s">
        <v>43</v>
      </c>
      <c r="O159" s="41"/>
      <c r="P159" s="200">
        <f>O159*H159</f>
        <v>0</v>
      </c>
      <c r="Q159" s="200">
        <v>0</v>
      </c>
      <c r="R159" s="200">
        <f>Q159*H159</f>
        <v>0</v>
      </c>
      <c r="S159" s="200">
        <v>0</v>
      </c>
      <c r="T159" s="201">
        <f>S159*H159</f>
        <v>0</v>
      </c>
      <c r="AR159" s="23" t="s">
        <v>173</v>
      </c>
      <c r="AT159" s="23" t="s">
        <v>169</v>
      </c>
      <c r="AU159" s="23" t="s">
        <v>80</v>
      </c>
      <c r="AY159" s="23" t="s">
        <v>166</v>
      </c>
      <c r="BE159" s="202">
        <f>IF(N159="základní",J159,0)</f>
        <v>0</v>
      </c>
      <c r="BF159" s="202">
        <f>IF(N159="snížená",J159,0)</f>
        <v>0</v>
      </c>
      <c r="BG159" s="202">
        <f>IF(N159="zákl. přenesená",J159,0)</f>
        <v>0</v>
      </c>
      <c r="BH159" s="202">
        <f>IF(N159="sníž. přenesená",J159,0)</f>
        <v>0</v>
      </c>
      <c r="BI159" s="202">
        <f>IF(N159="nulová",J159,0)</f>
        <v>0</v>
      </c>
      <c r="BJ159" s="23" t="s">
        <v>80</v>
      </c>
      <c r="BK159" s="202">
        <f>ROUND(I159*H159,2)</f>
        <v>0</v>
      </c>
      <c r="BL159" s="23" t="s">
        <v>173</v>
      </c>
      <c r="BM159" s="23" t="s">
        <v>406</v>
      </c>
    </row>
    <row r="160" spans="2:65" s="1" customFormat="1" ht="27">
      <c r="B160" s="40"/>
      <c r="C160" s="62"/>
      <c r="D160" s="205" t="s">
        <v>213</v>
      </c>
      <c r="E160" s="62"/>
      <c r="F160" s="236" t="s">
        <v>1046</v>
      </c>
      <c r="G160" s="62"/>
      <c r="H160" s="62"/>
      <c r="I160" s="162"/>
      <c r="J160" s="62"/>
      <c r="K160" s="62"/>
      <c r="L160" s="60"/>
      <c r="M160" s="237"/>
      <c r="N160" s="41"/>
      <c r="O160" s="41"/>
      <c r="P160" s="41"/>
      <c r="Q160" s="41"/>
      <c r="R160" s="41"/>
      <c r="S160" s="41"/>
      <c r="T160" s="77"/>
      <c r="AT160" s="23" t="s">
        <v>213</v>
      </c>
      <c r="AU160" s="23" t="s">
        <v>80</v>
      </c>
    </row>
    <row r="161" spans="2:65" s="1" customFormat="1" ht="16.5" customHeight="1">
      <c r="B161" s="40"/>
      <c r="C161" s="191" t="s">
        <v>409</v>
      </c>
      <c r="D161" s="191" t="s">
        <v>169</v>
      </c>
      <c r="E161" s="192" t="s">
        <v>1047</v>
      </c>
      <c r="F161" s="193" t="s">
        <v>1048</v>
      </c>
      <c r="G161" s="194" t="s">
        <v>1036</v>
      </c>
      <c r="H161" s="195">
        <v>1</v>
      </c>
      <c r="I161" s="196"/>
      <c r="J161" s="197">
        <f>ROUND(I161*H161,2)</f>
        <v>0</v>
      </c>
      <c r="K161" s="193" t="s">
        <v>21</v>
      </c>
      <c r="L161" s="60"/>
      <c r="M161" s="198" t="s">
        <v>21</v>
      </c>
      <c r="N161" s="199" t="s">
        <v>43</v>
      </c>
      <c r="O161" s="41"/>
      <c r="P161" s="200">
        <f>O161*H161</f>
        <v>0</v>
      </c>
      <c r="Q161" s="200">
        <v>0</v>
      </c>
      <c r="R161" s="200">
        <f>Q161*H161</f>
        <v>0</v>
      </c>
      <c r="S161" s="200">
        <v>0</v>
      </c>
      <c r="T161" s="201">
        <f>S161*H161</f>
        <v>0</v>
      </c>
      <c r="AR161" s="23" t="s">
        <v>173</v>
      </c>
      <c r="AT161" s="23" t="s">
        <v>169</v>
      </c>
      <c r="AU161" s="23" t="s">
        <v>80</v>
      </c>
      <c r="AY161" s="23" t="s">
        <v>166</v>
      </c>
      <c r="BE161" s="202">
        <f>IF(N161="základní",J161,0)</f>
        <v>0</v>
      </c>
      <c r="BF161" s="202">
        <f>IF(N161="snížená",J161,0)</f>
        <v>0</v>
      </c>
      <c r="BG161" s="202">
        <f>IF(N161="zákl. přenesená",J161,0)</f>
        <v>0</v>
      </c>
      <c r="BH161" s="202">
        <f>IF(N161="sníž. přenesená",J161,0)</f>
        <v>0</v>
      </c>
      <c r="BI161" s="202">
        <f>IF(N161="nulová",J161,0)</f>
        <v>0</v>
      </c>
      <c r="BJ161" s="23" t="s">
        <v>80</v>
      </c>
      <c r="BK161" s="202">
        <f>ROUND(I161*H161,2)</f>
        <v>0</v>
      </c>
      <c r="BL161" s="23" t="s">
        <v>173</v>
      </c>
      <c r="BM161" s="23" t="s">
        <v>412</v>
      </c>
    </row>
    <row r="162" spans="2:65" s="1" customFormat="1" ht="67.5">
      <c r="B162" s="40"/>
      <c r="C162" s="62"/>
      <c r="D162" s="205" t="s">
        <v>213</v>
      </c>
      <c r="E162" s="62"/>
      <c r="F162" s="236" t="s">
        <v>1049</v>
      </c>
      <c r="G162" s="62"/>
      <c r="H162" s="62"/>
      <c r="I162" s="162"/>
      <c r="J162" s="62"/>
      <c r="K162" s="62"/>
      <c r="L162" s="60"/>
      <c r="M162" s="237"/>
      <c r="N162" s="41"/>
      <c r="O162" s="41"/>
      <c r="P162" s="41"/>
      <c r="Q162" s="41"/>
      <c r="R162" s="41"/>
      <c r="S162" s="41"/>
      <c r="T162" s="77"/>
      <c r="AT162" s="23" t="s">
        <v>213</v>
      </c>
      <c r="AU162" s="23" t="s">
        <v>80</v>
      </c>
    </row>
    <row r="163" spans="2:65" s="1" customFormat="1" ht="16.5" customHeight="1">
      <c r="B163" s="40"/>
      <c r="C163" s="191" t="s">
        <v>289</v>
      </c>
      <c r="D163" s="191" t="s">
        <v>169</v>
      </c>
      <c r="E163" s="192" t="s">
        <v>1050</v>
      </c>
      <c r="F163" s="193" t="s">
        <v>1051</v>
      </c>
      <c r="G163" s="194" t="s">
        <v>1036</v>
      </c>
      <c r="H163" s="195">
        <v>1</v>
      </c>
      <c r="I163" s="196"/>
      <c r="J163" s="197">
        <f>ROUND(I163*H163,2)</f>
        <v>0</v>
      </c>
      <c r="K163" s="193" t="s">
        <v>21</v>
      </c>
      <c r="L163" s="60"/>
      <c r="M163" s="198" t="s">
        <v>21</v>
      </c>
      <c r="N163" s="199" t="s">
        <v>43</v>
      </c>
      <c r="O163" s="41"/>
      <c r="P163" s="200">
        <f>O163*H163</f>
        <v>0</v>
      </c>
      <c r="Q163" s="200">
        <v>0</v>
      </c>
      <c r="R163" s="200">
        <f>Q163*H163</f>
        <v>0</v>
      </c>
      <c r="S163" s="200">
        <v>0</v>
      </c>
      <c r="T163" s="201">
        <f>S163*H163</f>
        <v>0</v>
      </c>
      <c r="AR163" s="23" t="s">
        <v>173</v>
      </c>
      <c r="AT163" s="23" t="s">
        <v>169</v>
      </c>
      <c r="AU163" s="23" t="s">
        <v>80</v>
      </c>
      <c r="AY163" s="23" t="s">
        <v>166</v>
      </c>
      <c r="BE163" s="202">
        <f>IF(N163="základní",J163,0)</f>
        <v>0</v>
      </c>
      <c r="BF163" s="202">
        <f>IF(N163="snížená",J163,0)</f>
        <v>0</v>
      </c>
      <c r="BG163" s="202">
        <f>IF(N163="zákl. přenesená",J163,0)</f>
        <v>0</v>
      </c>
      <c r="BH163" s="202">
        <f>IF(N163="sníž. přenesená",J163,0)</f>
        <v>0</v>
      </c>
      <c r="BI163" s="202">
        <f>IF(N163="nulová",J163,0)</f>
        <v>0</v>
      </c>
      <c r="BJ163" s="23" t="s">
        <v>80</v>
      </c>
      <c r="BK163" s="202">
        <f>ROUND(I163*H163,2)</f>
        <v>0</v>
      </c>
      <c r="BL163" s="23" t="s">
        <v>173</v>
      </c>
      <c r="BM163" s="23" t="s">
        <v>416</v>
      </c>
    </row>
    <row r="164" spans="2:65" s="1" customFormat="1" ht="67.5">
      <c r="B164" s="40"/>
      <c r="C164" s="62"/>
      <c r="D164" s="205" t="s">
        <v>213</v>
      </c>
      <c r="E164" s="62"/>
      <c r="F164" s="236" t="s">
        <v>1049</v>
      </c>
      <c r="G164" s="62"/>
      <c r="H164" s="62"/>
      <c r="I164" s="162"/>
      <c r="J164" s="62"/>
      <c r="K164" s="62"/>
      <c r="L164" s="60"/>
      <c r="M164" s="237"/>
      <c r="N164" s="41"/>
      <c r="O164" s="41"/>
      <c r="P164" s="41"/>
      <c r="Q164" s="41"/>
      <c r="R164" s="41"/>
      <c r="S164" s="41"/>
      <c r="T164" s="77"/>
      <c r="AT164" s="23" t="s">
        <v>213</v>
      </c>
      <c r="AU164" s="23" t="s">
        <v>80</v>
      </c>
    </row>
    <row r="165" spans="2:65" s="1" customFormat="1" ht="16.5" customHeight="1">
      <c r="B165" s="40"/>
      <c r="C165" s="191" t="s">
        <v>418</v>
      </c>
      <c r="D165" s="191" t="s">
        <v>169</v>
      </c>
      <c r="E165" s="192" t="s">
        <v>1052</v>
      </c>
      <c r="F165" s="193" t="s">
        <v>1053</v>
      </c>
      <c r="G165" s="194" t="s">
        <v>172</v>
      </c>
      <c r="H165" s="195">
        <v>1</v>
      </c>
      <c r="I165" s="196"/>
      <c r="J165" s="197">
        <f>ROUND(I165*H165,2)</f>
        <v>0</v>
      </c>
      <c r="K165" s="193" t="s">
        <v>21</v>
      </c>
      <c r="L165" s="60"/>
      <c r="M165" s="198" t="s">
        <v>21</v>
      </c>
      <c r="N165" s="199" t="s">
        <v>43</v>
      </c>
      <c r="O165" s="41"/>
      <c r="P165" s="200">
        <f>O165*H165</f>
        <v>0</v>
      </c>
      <c r="Q165" s="200">
        <v>0</v>
      </c>
      <c r="R165" s="200">
        <f>Q165*H165</f>
        <v>0</v>
      </c>
      <c r="S165" s="200">
        <v>0</v>
      </c>
      <c r="T165" s="201">
        <f>S165*H165</f>
        <v>0</v>
      </c>
      <c r="AR165" s="23" t="s">
        <v>173</v>
      </c>
      <c r="AT165" s="23" t="s">
        <v>169</v>
      </c>
      <c r="AU165" s="23" t="s">
        <v>80</v>
      </c>
      <c r="AY165" s="23" t="s">
        <v>166</v>
      </c>
      <c r="BE165" s="202">
        <f>IF(N165="základní",J165,0)</f>
        <v>0</v>
      </c>
      <c r="BF165" s="202">
        <f>IF(N165="snížená",J165,0)</f>
        <v>0</v>
      </c>
      <c r="BG165" s="202">
        <f>IF(N165="zákl. přenesená",J165,0)</f>
        <v>0</v>
      </c>
      <c r="BH165" s="202">
        <f>IF(N165="sníž. přenesená",J165,0)</f>
        <v>0</v>
      </c>
      <c r="BI165" s="202">
        <f>IF(N165="nulová",J165,0)</f>
        <v>0</v>
      </c>
      <c r="BJ165" s="23" t="s">
        <v>80</v>
      </c>
      <c r="BK165" s="202">
        <f>ROUND(I165*H165,2)</f>
        <v>0</v>
      </c>
      <c r="BL165" s="23" t="s">
        <v>173</v>
      </c>
      <c r="BM165" s="23" t="s">
        <v>421</v>
      </c>
    </row>
    <row r="166" spans="2:65" s="1" customFormat="1" ht="27">
      <c r="B166" s="40"/>
      <c r="C166" s="62"/>
      <c r="D166" s="205" t="s">
        <v>213</v>
      </c>
      <c r="E166" s="62"/>
      <c r="F166" s="236" t="s">
        <v>1054</v>
      </c>
      <c r="G166" s="62"/>
      <c r="H166" s="62"/>
      <c r="I166" s="162"/>
      <c r="J166" s="62"/>
      <c r="K166" s="62"/>
      <c r="L166" s="60"/>
      <c r="M166" s="237"/>
      <c r="N166" s="41"/>
      <c r="O166" s="41"/>
      <c r="P166" s="41"/>
      <c r="Q166" s="41"/>
      <c r="R166" s="41"/>
      <c r="S166" s="41"/>
      <c r="T166" s="77"/>
      <c r="AT166" s="23" t="s">
        <v>213</v>
      </c>
      <c r="AU166" s="23" t="s">
        <v>80</v>
      </c>
    </row>
    <row r="167" spans="2:65" s="1" customFormat="1" ht="16.5" customHeight="1">
      <c r="B167" s="40"/>
      <c r="C167" s="191" t="s">
        <v>292</v>
      </c>
      <c r="D167" s="191" t="s">
        <v>169</v>
      </c>
      <c r="E167" s="192" t="s">
        <v>1055</v>
      </c>
      <c r="F167" s="193" t="s">
        <v>1056</v>
      </c>
      <c r="G167" s="194" t="s">
        <v>1057</v>
      </c>
      <c r="H167" s="195">
        <v>1</v>
      </c>
      <c r="I167" s="196"/>
      <c r="J167" s="197">
        <f>ROUND(I167*H167,2)</f>
        <v>0</v>
      </c>
      <c r="K167" s="193" t="s">
        <v>21</v>
      </c>
      <c r="L167" s="60"/>
      <c r="M167" s="198" t="s">
        <v>21</v>
      </c>
      <c r="N167" s="199" t="s">
        <v>43</v>
      </c>
      <c r="O167" s="41"/>
      <c r="P167" s="200">
        <f>O167*H167</f>
        <v>0</v>
      </c>
      <c r="Q167" s="200">
        <v>0</v>
      </c>
      <c r="R167" s="200">
        <f>Q167*H167</f>
        <v>0</v>
      </c>
      <c r="S167" s="200">
        <v>0</v>
      </c>
      <c r="T167" s="201">
        <f>S167*H167</f>
        <v>0</v>
      </c>
      <c r="AR167" s="23" t="s">
        <v>173</v>
      </c>
      <c r="AT167" s="23" t="s">
        <v>169</v>
      </c>
      <c r="AU167" s="23" t="s">
        <v>80</v>
      </c>
      <c r="AY167" s="23" t="s">
        <v>166</v>
      </c>
      <c r="BE167" s="202">
        <f>IF(N167="základní",J167,0)</f>
        <v>0</v>
      </c>
      <c r="BF167" s="202">
        <f>IF(N167="snížená",J167,0)</f>
        <v>0</v>
      </c>
      <c r="BG167" s="202">
        <f>IF(N167="zákl. přenesená",J167,0)</f>
        <v>0</v>
      </c>
      <c r="BH167" s="202">
        <f>IF(N167="sníž. přenesená",J167,0)</f>
        <v>0</v>
      </c>
      <c r="BI167" s="202">
        <f>IF(N167="nulová",J167,0)</f>
        <v>0</v>
      </c>
      <c r="BJ167" s="23" t="s">
        <v>80</v>
      </c>
      <c r="BK167" s="202">
        <f>ROUND(I167*H167,2)</f>
        <v>0</v>
      </c>
      <c r="BL167" s="23" t="s">
        <v>173</v>
      </c>
      <c r="BM167" s="23" t="s">
        <v>434</v>
      </c>
    </row>
    <row r="168" spans="2:65" s="1" customFormat="1" ht="27">
      <c r="B168" s="40"/>
      <c r="C168" s="62"/>
      <c r="D168" s="205" t="s">
        <v>213</v>
      </c>
      <c r="E168" s="62"/>
      <c r="F168" s="236" t="s">
        <v>1058</v>
      </c>
      <c r="G168" s="62"/>
      <c r="H168" s="62"/>
      <c r="I168" s="162"/>
      <c r="J168" s="62"/>
      <c r="K168" s="62"/>
      <c r="L168" s="60"/>
      <c r="M168" s="237"/>
      <c r="N168" s="41"/>
      <c r="O168" s="41"/>
      <c r="P168" s="41"/>
      <c r="Q168" s="41"/>
      <c r="R168" s="41"/>
      <c r="S168" s="41"/>
      <c r="T168" s="77"/>
      <c r="AT168" s="23" t="s">
        <v>213</v>
      </c>
      <c r="AU168" s="23" t="s">
        <v>80</v>
      </c>
    </row>
    <row r="169" spans="2:65" s="1" customFormat="1" ht="16.5" customHeight="1">
      <c r="B169" s="40"/>
      <c r="C169" s="191" t="s">
        <v>643</v>
      </c>
      <c r="D169" s="191" t="s">
        <v>169</v>
      </c>
      <c r="E169" s="192" t="s">
        <v>1059</v>
      </c>
      <c r="F169" s="193" t="s">
        <v>1060</v>
      </c>
      <c r="G169" s="194" t="s">
        <v>1036</v>
      </c>
      <c r="H169" s="195">
        <v>1</v>
      </c>
      <c r="I169" s="196"/>
      <c r="J169" s="197">
        <f>ROUND(I169*H169,2)</f>
        <v>0</v>
      </c>
      <c r="K169" s="193" t="s">
        <v>21</v>
      </c>
      <c r="L169" s="60"/>
      <c r="M169" s="198" t="s">
        <v>21</v>
      </c>
      <c r="N169" s="199" t="s">
        <v>43</v>
      </c>
      <c r="O169" s="41"/>
      <c r="P169" s="200">
        <f>O169*H169</f>
        <v>0</v>
      </c>
      <c r="Q169" s="200">
        <v>0</v>
      </c>
      <c r="R169" s="200">
        <f>Q169*H169</f>
        <v>0</v>
      </c>
      <c r="S169" s="200">
        <v>0</v>
      </c>
      <c r="T169" s="201">
        <f>S169*H169</f>
        <v>0</v>
      </c>
      <c r="AR169" s="23" t="s">
        <v>173</v>
      </c>
      <c r="AT169" s="23" t="s">
        <v>169</v>
      </c>
      <c r="AU169" s="23" t="s">
        <v>80</v>
      </c>
      <c r="AY169" s="23" t="s">
        <v>166</v>
      </c>
      <c r="BE169" s="202">
        <f>IF(N169="základní",J169,0)</f>
        <v>0</v>
      </c>
      <c r="BF169" s="202">
        <f>IF(N169="snížená",J169,0)</f>
        <v>0</v>
      </c>
      <c r="BG169" s="202">
        <f>IF(N169="zákl. přenesená",J169,0)</f>
        <v>0</v>
      </c>
      <c r="BH169" s="202">
        <f>IF(N169="sníž. přenesená",J169,0)</f>
        <v>0</v>
      </c>
      <c r="BI169" s="202">
        <f>IF(N169="nulová",J169,0)</f>
        <v>0</v>
      </c>
      <c r="BJ169" s="23" t="s">
        <v>80</v>
      </c>
      <c r="BK169" s="202">
        <f>ROUND(I169*H169,2)</f>
        <v>0</v>
      </c>
      <c r="BL169" s="23" t="s">
        <v>173</v>
      </c>
      <c r="BM169" s="23" t="s">
        <v>646</v>
      </c>
    </row>
    <row r="170" spans="2:65" s="1" customFormat="1" ht="27">
      <c r="B170" s="40"/>
      <c r="C170" s="62"/>
      <c r="D170" s="205" t="s">
        <v>213</v>
      </c>
      <c r="E170" s="62"/>
      <c r="F170" s="236" t="s">
        <v>1061</v>
      </c>
      <c r="G170" s="62"/>
      <c r="H170" s="62"/>
      <c r="I170" s="162"/>
      <c r="J170" s="62"/>
      <c r="K170" s="62"/>
      <c r="L170" s="60"/>
      <c r="M170" s="237"/>
      <c r="N170" s="41"/>
      <c r="O170" s="41"/>
      <c r="P170" s="41"/>
      <c r="Q170" s="41"/>
      <c r="R170" s="41"/>
      <c r="S170" s="41"/>
      <c r="T170" s="77"/>
      <c r="AT170" s="23" t="s">
        <v>213</v>
      </c>
      <c r="AU170" s="23" t="s">
        <v>80</v>
      </c>
    </row>
    <row r="171" spans="2:65" s="1" customFormat="1" ht="16.5" customHeight="1">
      <c r="B171" s="40"/>
      <c r="C171" s="191" t="s">
        <v>299</v>
      </c>
      <c r="D171" s="191" t="s">
        <v>169</v>
      </c>
      <c r="E171" s="192" t="s">
        <v>1062</v>
      </c>
      <c r="F171" s="193" t="s">
        <v>1063</v>
      </c>
      <c r="G171" s="194" t="s">
        <v>172</v>
      </c>
      <c r="H171" s="195">
        <v>3</v>
      </c>
      <c r="I171" s="196"/>
      <c r="J171" s="197">
        <f>ROUND(I171*H171,2)</f>
        <v>0</v>
      </c>
      <c r="K171" s="193" t="s">
        <v>21</v>
      </c>
      <c r="L171" s="60"/>
      <c r="M171" s="198" t="s">
        <v>21</v>
      </c>
      <c r="N171" s="199" t="s">
        <v>43</v>
      </c>
      <c r="O171" s="41"/>
      <c r="P171" s="200">
        <f>O171*H171</f>
        <v>0</v>
      </c>
      <c r="Q171" s="200">
        <v>0</v>
      </c>
      <c r="R171" s="200">
        <f>Q171*H171</f>
        <v>0</v>
      </c>
      <c r="S171" s="200">
        <v>0</v>
      </c>
      <c r="T171" s="201">
        <f>S171*H171</f>
        <v>0</v>
      </c>
      <c r="AR171" s="23" t="s">
        <v>173</v>
      </c>
      <c r="AT171" s="23" t="s">
        <v>169</v>
      </c>
      <c r="AU171" s="23" t="s">
        <v>80</v>
      </c>
      <c r="AY171" s="23" t="s">
        <v>166</v>
      </c>
      <c r="BE171" s="202">
        <f>IF(N171="základní",J171,0)</f>
        <v>0</v>
      </c>
      <c r="BF171" s="202">
        <f>IF(N171="snížená",J171,0)</f>
        <v>0</v>
      </c>
      <c r="BG171" s="202">
        <f>IF(N171="zákl. přenesená",J171,0)</f>
        <v>0</v>
      </c>
      <c r="BH171" s="202">
        <f>IF(N171="sníž. přenesená",J171,0)</f>
        <v>0</v>
      </c>
      <c r="BI171" s="202">
        <f>IF(N171="nulová",J171,0)</f>
        <v>0</v>
      </c>
      <c r="BJ171" s="23" t="s">
        <v>80</v>
      </c>
      <c r="BK171" s="202">
        <f>ROUND(I171*H171,2)</f>
        <v>0</v>
      </c>
      <c r="BL171" s="23" t="s">
        <v>173</v>
      </c>
      <c r="BM171" s="23" t="s">
        <v>649</v>
      </c>
    </row>
    <row r="172" spans="2:65" s="1" customFormat="1" ht="16.5" customHeight="1">
      <c r="B172" s="40"/>
      <c r="C172" s="191" t="s">
        <v>650</v>
      </c>
      <c r="D172" s="191" t="s">
        <v>169</v>
      </c>
      <c r="E172" s="192" t="s">
        <v>1064</v>
      </c>
      <c r="F172" s="193" t="s">
        <v>1065</v>
      </c>
      <c r="G172" s="194" t="s">
        <v>172</v>
      </c>
      <c r="H172" s="195">
        <v>3</v>
      </c>
      <c r="I172" s="196"/>
      <c r="J172" s="197">
        <f>ROUND(I172*H172,2)</f>
        <v>0</v>
      </c>
      <c r="K172" s="193" t="s">
        <v>21</v>
      </c>
      <c r="L172" s="60"/>
      <c r="M172" s="198" t="s">
        <v>21</v>
      </c>
      <c r="N172" s="199" t="s">
        <v>43</v>
      </c>
      <c r="O172" s="41"/>
      <c r="P172" s="200">
        <f>O172*H172</f>
        <v>0</v>
      </c>
      <c r="Q172" s="200">
        <v>0</v>
      </c>
      <c r="R172" s="200">
        <f>Q172*H172</f>
        <v>0</v>
      </c>
      <c r="S172" s="200">
        <v>0</v>
      </c>
      <c r="T172" s="201">
        <f>S172*H172</f>
        <v>0</v>
      </c>
      <c r="AR172" s="23" t="s">
        <v>173</v>
      </c>
      <c r="AT172" s="23" t="s">
        <v>169</v>
      </c>
      <c r="AU172" s="23" t="s">
        <v>80</v>
      </c>
      <c r="AY172" s="23" t="s">
        <v>166</v>
      </c>
      <c r="BE172" s="202">
        <f>IF(N172="základní",J172,0)</f>
        <v>0</v>
      </c>
      <c r="BF172" s="202">
        <f>IF(N172="snížená",J172,0)</f>
        <v>0</v>
      </c>
      <c r="BG172" s="202">
        <f>IF(N172="zákl. přenesená",J172,0)</f>
        <v>0</v>
      </c>
      <c r="BH172" s="202">
        <f>IF(N172="sníž. přenesená",J172,0)</f>
        <v>0</v>
      </c>
      <c r="BI172" s="202">
        <f>IF(N172="nulová",J172,0)</f>
        <v>0</v>
      </c>
      <c r="BJ172" s="23" t="s">
        <v>80</v>
      </c>
      <c r="BK172" s="202">
        <f>ROUND(I172*H172,2)</f>
        <v>0</v>
      </c>
      <c r="BL172" s="23" t="s">
        <v>173</v>
      </c>
      <c r="BM172" s="23" t="s">
        <v>653</v>
      </c>
    </row>
    <row r="173" spans="2:65" s="1" customFormat="1" ht="16.5" customHeight="1">
      <c r="B173" s="40"/>
      <c r="C173" s="191" t="s">
        <v>302</v>
      </c>
      <c r="D173" s="191" t="s">
        <v>169</v>
      </c>
      <c r="E173" s="192" t="s">
        <v>1066</v>
      </c>
      <c r="F173" s="193" t="s">
        <v>1067</v>
      </c>
      <c r="G173" s="194" t="s">
        <v>172</v>
      </c>
      <c r="H173" s="195">
        <v>4</v>
      </c>
      <c r="I173" s="196"/>
      <c r="J173" s="197">
        <f>ROUND(I173*H173,2)</f>
        <v>0</v>
      </c>
      <c r="K173" s="193" t="s">
        <v>21</v>
      </c>
      <c r="L173" s="60"/>
      <c r="M173" s="198" t="s">
        <v>21</v>
      </c>
      <c r="N173" s="199" t="s">
        <v>43</v>
      </c>
      <c r="O173" s="41"/>
      <c r="P173" s="200">
        <f>O173*H173</f>
        <v>0</v>
      </c>
      <c r="Q173" s="200">
        <v>0</v>
      </c>
      <c r="R173" s="200">
        <f>Q173*H173</f>
        <v>0</v>
      </c>
      <c r="S173" s="200">
        <v>0</v>
      </c>
      <c r="T173" s="201">
        <f>S173*H173</f>
        <v>0</v>
      </c>
      <c r="AR173" s="23" t="s">
        <v>173</v>
      </c>
      <c r="AT173" s="23" t="s">
        <v>169</v>
      </c>
      <c r="AU173" s="23" t="s">
        <v>80</v>
      </c>
      <c r="AY173" s="23" t="s">
        <v>166</v>
      </c>
      <c r="BE173" s="202">
        <f>IF(N173="základní",J173,0)</f>
        <v>0</v>
      </c>
      <c r="BF173" s="202">
        <f>IF(N173="snížená",J173,0)</f>
        <v>0</v>
      </c>
      <c r="BG173" s="202">
        <f>IF(N173="zákl. přenesená",J173,0)</f>
        <v>0</v>
      </c>
      <c r="BH173" s="202">
        <f>IF(N173="sníž. přenesená",J173,0)</f>
        <v>0</v>
      </c>
      <c r="BI173" s="202">
        <f>IF(N173="nulová",J173,0)</f>
        <v>0</v>
      </c>
      <c r="BJ173" s="23" t="s">
        <v>80</v>
      </c>
      <c r="BK173" s="202">
        <f>ROUND(I173*H173,2)</f>
        <v>0</v>
      </c>
      <c r="BL173" s="23" t="s">
        <v>173</v>
      </c>
      <c r="BM173" s="23" t="s">
        <v>657</v>
      </c>
    </row>
    <row r="174" spans="2:65" s="1" customFormat="1" ht="16.5" customHeight="1">
      <c r="B174" s="40"/>
      <c r="C174" s="191" t="s">
        <v>658</v>
      </c>
      <c r="D174" s="191" t="s">
        <v>169</v>
      </c>
      <c r="E174" s="192" t="s">
        <v>1068</v>
      </c>
      <c r="F174" s="193" t="s">
        <v>1069</v>
      </c>
      <c r="G174" s="194" t="s">
        <v>1036</v>
      </c>
      <c r="H174" s="195">
        <v>1</v>
      </c>
      <c r="I174" s="196"/>
      <c r="J174" s="197">
        <f>ROUND(I174*H174,2)</f>
        <v>0</v>
      </c>
      <c r="K174" s="193" t="s">
        <v>21</v>
      </c>
      <c r="L174" s="60"/>
      <c r="M174" s="198" t="s">
        <v>21</v>
      </c>
      <c r="N174" s="199" t="s">
        <v>43</v>
      </c>
      <c r="O174" s="41"/>
      <c r="P174" s="200">
        <f>O174*H174</f>
        <v>0</v>
      </c>
      <c r="Q174" s="200">
        <v>0</v>
      </c>
      <c r="R174" s="200">
        <f>Q174*H174</f>
        <v>0</v>
      </c>
      <c r="S174" s="200">
        <v>0</v>
      </c>
      <c r="T174" s="201">
        <f>S174*H174</f>
        <v>0</v>
      </c>
      <c r="AR174" s="23" t="s">
        <v>173</v>
      </c>
      <c r="AT174" s="23" t="s">
        <v>169</v>
      </c>
      <c r="AU174" s="23" t="s">
        <v>80</v>
      </c>
      <c r="AY174" s="23" t="s">
        <v>166</v>
      </c>
      <c r="BE174" s="202">
        <f>IF(N174="základní",J174,0)</f>
        <v>0</v>
      </c>
      <c r="BF174" s="202">
        <f>IF(N174="snížená",J174,0)</f>
        <v>0</v>
      </c>
      <c r="BG174" s="202">
        <f>IF(N174="zákl. přenesená",J174,0)</f>
        <v>0</v>
      </c>
      <c r="BH174" s="202">
        <f>IF(N174="sníž. přenesená",J174,0)</f>
        <v>0</v>
      </c>
      <c r="BI174" s="202">
        <f>IF(N174="nulová",J174,0)</f>
        <v>0</v>
      </c>
      <c r="BJ174" s="23" t="s">
        <v>80</v>
      </c>
      <c r="BK174" s="202">
        <f>ROUND(I174*H174,2)</f>
        <v>0</v>
      </c>
      <c r="BL174" s="23" t="s">
        <v>173</v>
      </c>
      <c r="BM174" s="23" t="s">
        <v>661</v>
      </c>
    </row>
    <row r="175" spans="2:65" s="1" customFormat="1" ht="54">
      <c r="B175" s="40"/>
      <c r="C175" s="62"/>
      <c r="D175" s="205" t="s">
        <v>213</v>
      </c>
      <c r="E175" s="62"/>
      <c r="F175" s="236" t="s">
        <v>1070</v>
      </c>
      <c r="G175" s="62"/>
      <c r="H175" s="62"/>
      <c r="I175" s="162"/>
      <c r="J175" s="62"/>
      <c r="K175" s="62"/>
      <c r="L175" s="60"/>
      <c r="M175" s="237"/>
      <c r="N175" s="41"/>
      <c r="O175" s="41"/>
      <c r="P175" s="41"/>
      <c r="Q175" s="41"/>
      <c r="R175" s="41"/>
      <c r="S175" s="41"/>
      <c r="T175" s="77"/>
      <c r="AT175" s="23" t="s">
        <v>213</v>
      </c>
      <c r="AU175" s="23" t="s">
        <v>80</v>
      </c>
    </row>
    <row r="176" spans="2:65" s="1" customFormat="1" ht="16.5" customHeight="1">
      <c r="B176" s="40"/>
      <c r="C176" s="191" t="s">
        <v>307</v>
      </c>
      <c r="D176" s="191" t="s">
        <v>169</v>
      </c>
      <c r="E176" s="192" t="s">
        <v>1071</v>
      </c>
      <c r="F176" s="193" t="s">
        <v>1072</v>
      </c>
      <c r="G176" s="194" t="s">
        <v>1036</v>
      </c>
      <c r="H176" s="195">
        <v>1</v>
      </c>
      <c r="I176" s="196"/>
      <c r="J176" s="197">
        <f>ROUND(I176*H176,2)</f>
        <v>0</v>
      </c>
      <c r="K176" s="193" t="s">
        <v>21</v>
      </c>
      <c r="L176" s="60"/>
      <c r="M176" s="198" t="s">
        <v>21</v>
      </c>
      <c r="N176" s="199" t="s">
        <v>43</v>
      </c>
      <c r="O176" s="41"/>
      <c r="P176" s="200">
        <f>O176*H176</f>
        <v>0</v>
      </c>
      <c r="Q176" s="200">
        <v>0</v>
      </c>
      <c r="R176" s="200">
        <f>Q176*H176</f>
        <v>0</v>
      </c>
      <c r="S176" s="200">
        <v>0</v>
      </c>
      <c r="T176" s="201">
        <f>S176*H176</f>
        <v>0</v>
      </c>
      <c r="AR176" s="23" t="s">
        <v>173</v>
      </c>
      <c r="AT176" s="23" t="s">
        <v>169</v>
      </c>
      <c r="AU176" s="23" t="s">
        <v>80</v>
      </c>
      <c r="AY176" s="23" t="s">
        <v>166</v>
      </c>
      <c r="BE176" s="202">
        <f>IF(N176="základní",J176,0)</f>
        <v>0</v>
      </c>
      <c r="BF176" s="202">
        <f>IF(N176="snížená",J176,0)</f>
        <v>0</v>
      </c>
      <c r="BG176" s="202">
        <f>IF(N176="zákl. přenesená",J176,0)</f>
        <v>0</v>
      </c>
      <c r="BH176" s="202">
        <f>IF(N176="sníž. přenesená",J176,0)</f>
        <v>0</v>
      </c>
      <c r="BI176" s="202">
        <f>IF(N176="nulová",J176,0)</f>
        <v>0</v>
      </c>
      <c r="BJ176" s="23" t="s">
        <v>80</v>
      </c>
      <c r="BK176" s="202">
        <f>ROUND(I176*H176,2)</f>
        <v>0</v>
      </c>
      <c r="BL176" s="23" t="s">
        <v>173</v>
      </c>
      <c r="BM176" s="23" t="s">
        <v>664</v>
      </c>
    </row>
    <row r="177" spans="2:65" s="1" customFormat="1" ht="54">
      <c r="B177" s="40"/>
      <c r="C177" s="62"/>
      <c r="D177" s="205" t="s">
        <v>213</v>
      </c>
      <c r="E177" s="62"/>
      <c r="F177" s="236" t="s">
        <v>1073</v>
      </c>
      <c r="G177" s="62"/>
      <c r="H177" s="62"/>
      <c r="I177" s="162"/>
      <c r="J177" s="62"/>
      <c r="K177" s="62"/>
      <c r="L177" s="60"/>
      <c r="M177" s="237"/>
      <c r="N177" s="41"/>
      <c r="O177" s="41"/>
      <c r="P177" s="41"/>
      <c r="Q177" s="41"/>
      <c r="R177" s="41"/>
      <c r="S177" s="41"/>
      <c r="T177" s="77"/>
      <c r="AT177" s="23" t="s">
        <v>213</v>
      </c>
      <c r="AU177" s="23" t="s">
        <v>80</v>
      </c>
    </row>
    <row r="178" spans="2:65" s="1" customFormat="1" ht="16.5" customHeight="1">
      <c r="B178" s="40"/>
      <c r="C178" s="191" t="s">
        <v>665</v>
      </c>
      <c r="D178" s="191" t="s">
        <v>169</v>
      </c>
      <c r="E178" s="192" t="s">
        <v>1074</v>
      </c>
      <c r="F178" s="193" t="s">
        <v>1075</v>
      </c>
      <c r="G178" s="194" t="s">
        <v>172</v>
      </c>
      <c r="H178" s="195">
        <v>2</v>
      </c>
      <c r="I178" s="196"/>
      <c r="J178" s="197">
        <f>ROUND(I178*H178,2)</f>
        <v>0</v>
      </c>
      <c r="K178" s="193" t="s">
        <v>21</v>
      </c>
      <c r="L178" s="60"/>
      <c r="M178" s="198" t="s">
        <v>21</v>
      </c>
      <c r="N178" s="199" t="s">
        <v>43</v>
      </c>
      <c r="O178" s="41"/>
      <c r="P178" s="200">
        <f>O178*H178</f>
        <v>0</v>
      </c>
      <c r="Q178" s="200">
        <v>0</v>
      </c>
      <c r="R178" s="200">
        <f>Q178*H178</f>
        <v>0</v>
      </c>
      <c r="S178" s="200">
        <v>0</v>
      </c>
      <c r="T178" s="201">
        <f>S178*H178</f>
        <v>0</v>
      </c>
      <c r="AR178" s="23" t="s">
        <v>173</v>
      </c>
      <c r="AT178" s="23" t="s">
        <v>169</v>
      </c>
      <c r="AU178" s="23" t="s">
        <v>80</v>
      </c>
      <c r="AY178" s="23" t="s">
        <v>166</v>
      </c>
      <c r="BE178" s="202">
        <f>IF(N178="základní",J178,0)</f>
        <v>0</v>
      </c>
      <c r="BF178" s="202">
        <f>IF(N178="snížená",J178,0)</f>
        <v>0</v>
      </c>
      <c r="BG178" s="202">
        <f>IF(N178="zákl. přenesená",J178,0)</f>
        <v>0</v>
      </c>
      <c r="BH178" s="202">
        <f>IF(N178="sníž. přenesená",J178,0)</f>
        <v>0</v>
      </c>
      <c r="BI178" s="202">
        <f>IF(N178="nulová",J178,0)</f>
        <v>0</v>
      </c>
      <c r="BJ178" s="23" t="s">
        <v>80</v>
      </c>
      <c r="BK178" s="202">
        <f>ROUND(I178*H178,2)</f>
        <v>0</v>
      </c>
      <c r="BL178" s="23" t="s">
        <v>173</v>
      </c>
      <c r="BM178" s="23" t="s">
        <v>668</v>
      </c>
    </row>
    <row r="179" spans="2:65" s="1" customFormat="1" ht="16.5" customHeight="1">
      <c r="B179" s="40"/>
      <c r="C179" s="191" t="s">
        <v>310</v>
      </c>
      <c r="D179" s="191" t="s">
        <v>169</v>
      </c>
      <c r="E179" s="192" t="s">
        <v>1076</v>
      </c>
      <c r="F179" s="193" t="s">
        <v>1077</v>
      </c>
      <c r="G179" s="194" t="s">
        <v>172</v>
      </c>
      <c r="H179" s="195">
        <v>1</v>
      </c>
      <c r="I179" s="196"/>
      <c r="J179" s="197">
        <f>ROUND(I179*H179,2)</f>
        <v>0</v>
      </c>
      <c r="K179" s="193" t="s">
        <v>21</v>
      </c>
      <c r="L179" s="60"/>
      <c r="M179" s="198" t="s">
        <v>21</v>
      </c>
      <c r="N179" s="199" t="s">
        <v>43</v>
      </c>
      <c r="O179" s="41"/>
      <c r="P179" s="200">
        <f>O179*H179</f>
        <v>0</v>
      </c>
      <c r="Q179" s="200">
        <v>0</v>
      </c>
      <c r="R179" s="200">
        <f>Q179*H179</f>
        <v>0</v>
      </c>
      <c r="S179" s="200">
        <v>0</v>
      </c>
      <c r="T179" s="201">
        <f>S179*H179</f>
        <v>0</v>
      </c>
      <c r="AR179" s="23" t="s">
        <v>173</v>
      </c>
      <c r="AT179" s="23" t="s">
        <v>169</v>
      </c>
      <c r="AU179" s="23" t="s">
        <v>80</v>
      </c>
      <c r="AY179" s="23" t="s">
        <v>166</v>
      </c>
      <c r="BE179" s="202">
        <f>IF(N179="základní",J179,0)</f>
        <v>0</v>
      </c>
      <c r="BF179" s="202">
        <f>IF(N179="snížená",J179,0)</f>
        <v>0</v>
      </c>
      <c r="BG179" s="202">
        <f>IF(N179="zákl. přenesená",J179,0)</f>
        <v>0</v>
      </c>
      <c r="BH179" s="202">
        <f>IF(N179="sníž. přenesená",J179,0)</f>
        <v>0</v>
      </c>
      <c r="BI179" s="202">
        <f>IF(N179="nulová",J179,0)</f>
        <v>0</v>
      </c>
      <c r="BJ179" s="23" t="s">
        <v>80</v>
      </c>
      <c r="BK179" s="202">
        <f>ROUND(I179*H179,2)</f>
        <v>0</v>
      </c>
      <c r="BL179" s="23" t="s">
        <v>173</v>
      </c>
      <c r="BM179" s="23" t="s">
        <v>671</v>
      </c>
    </row>
    <row r="180" spans="2:65" s="1" customFormat="1" ht="16.5" customHeight="1">
      <c r="B180" s="40"/>
      <c r="C180" s="191" t="s">
        <v>672</v>
      </c>
      <c r="D180" s="191" t="s">
        <v>169</v>
      </c>
      <c r="E180" s="192" t="s">
        <v>1078</v>
      </c>
      <c r="F180" s="193" t="s">
        <v>1079</v>
      </c>
      <c r="G180" s="194" t="s">
        <v>1036</v>
      </c>
      <c r="H180" s="195">
        <v>1</v>
      </c>
      <c r="I180" s="196"/>
      <c r="J180" s="197">
        <f>ROUND(I180*H180,2)</f>
        <v>0</v>
      </c>
      <c r="K180" s="193" t="s">
        <v>21</v>
      </c>
      <c r="L180" s="60"/>
      <c r="M180" s="198" t="s">
        <v>21</v>
      </c>
      <c r="N180" s="199" t="s">
        <v>43</v>
      </c>
      <c r="O180" s="41"/>
      <c r="P180" s="200">
        <f>O180*H180</f>
        <v>0</v>
      </c>
      <c r="Q180" s="200">
        <v>0</v>
      </c>
      <c r="R180" s="200">
        <f>Q180*H180</f>
        <v>0</v>
      </c>
      <c r="S180" s="200">
        <v>0</v>
      </c>
      <c r="T180" s="201">
        <f>S180*H180</f>
        <v>0</v>
      </c>
      <c r="AR180" s="23" t="s">
        <v>173</v>
      </c>
      <c r="AT180" s="23" t="s">
        <v>169</v>
      </c>
      <c r="AU180" s="23" t="s">
        <v>80</v>
      </c>
      <c r="AY180" s="23" t="s">
        <v>166</v>
      </c>
      <c r="BE180" s="202">
        <f>IF(N180="základní",J180,0)</f>
        <v>0</v>
      </c>
      <c r="BF180" s="202">
        <f>IF(N180="snížená",J180,0)</f>
        <v>0</v>
      </c>
      <c r="BG180" s="202">
        <f>IF(N180="zákl. přenesená",J180,0)</f>
        <v>0</v>
      </c>
      <c r="BH180" s="202">
        <f>IF(N180="sníž. přenesená",J180,0)</f>
        <v>0</v>
      </c>
      <c r="BI180" s="202">
        <f>IF(N180="nulová",J180,0)</f>
        <v>0</v>
      </c>
      <c r="BJ180" s="23" t="s">
        <v>80</v>
      </c>
      <c r="BK180" s="202">
        <f>ROUND(I180*H180,2)</f>
        <v>0</v>
      </c>
      <c r="BL180" s="23" t="s">
        <v>173</v>
      </c>
      <c r="BM180" s="23" t="s">
        <v>675</v>
      </c>
    </row>
    <row r="181" spans="2:65" s="1" customFormat="1" ht="67.5">
      <c r="B181" s="40"/>
      <c r="C181" s="62"/>
      <c r="D181" s="205" t="s">
        <v>213</v>
      </c>
      <c r="E181" s="62"/>
      <c r="F181" s="236" t="s">
        <v>1080</v>
      </c>
      <c r="G181" s="62"/>
      <c r="H181" s="62"/>
      <c r="I181" s="162"/>
      <c r="J181" s="62"/>
      <c r="K181" s="62"/>
      <c r="L181" s="60"/>
      <c r="M181" s="237"/>
      <c r="N181" s="41"/>
      <c r="O181" s="41"/>
      <c r="P181" s="41"/>
      <c r="Q181" s="41"/>
      <c r="R181" s="41"/>
      <c r="S181" s="41"/>
      <c r="T181" s="77"/>
      <c r="AT181" s="23" t="s">
        <v>213</v>
      </c>
      <c r="AU181" s="23" t="s">
        <v>80</v>
      </c>
    </row>
    <row r="182" spans="2:65" s="1" customFormat="1" ht="16.5" customHeight="1">
      <c r="B182" s="40"/>
      <c r="C182" s="191" t="s">
        <v>314</v>
      </c>
      <c r="D182" s="191" t="s">
        <v>169</v>
      </c>
      <c r="E182" s="192" t="s">
        <v>1081</v>
      </c>
      <c r="F182" s="193" t="s">
        <v>1082</v>
      </c>
      <c r="G182" s="194" t="s">
        <v>172</v>
      </c>
      <c r="H182" s="195">
        <v>2</v>
      </c>
      <c r="I182" s="196"/>
      <c r="J182" s="197">
        <f>ROUND(I182*H182,2)</f>
        <v>0</v>
      </c>
      <c r="K182" s="193" t="s">
        <v>21</v>
      </c>
      <c r="L182" s="60"/>
      <c r="M182" s="198" t="s">
        <v>21</v>
      </c>
      <c r="N182" s="199" t="s">
        <v>43</v>
      </c>
      <c r="O182" s="41"/>
      <c r="P182" s="200">
        <f>O182*H182</f>
        <v>0</v>
      </c>
      <c r="Q182" s="200">
        <v>0</v>
      </c>
      <c r="R182" s="200">
        <f>Q182*H182</f>
        <v>0</v>
      </c>
      <c r="S182" s="200">
        <v>0</v>
      </c>
      <c r="T182" s="201">
        <f>S182*H182</f>
        <v>0</v>
      </c>
      <c r="AR182" s="23" t="s">
        <v>173</v>
      </c>
      <c r="AT182" s="23" t="s">
        <v>169</v>
      </c>
      <c r="AU182" s="23" t="s">
        <v>80</v>
      </c>
      <c r="AY182" s="23" t="s">
        <v>166</v>
      </c>
      <c r="BE182" s="202">
        <f>IF(N182="základní",J182,0)</f>
        <v>0</v>
      </c>
      <c r="BF182" s="202">
        <f>IF(N182="snížená",J182,0)</f>
        <v>0</v>
      </c>
      <c r="BG182" s="202">
        <f>IF(N182="zákl. přenesená",J182,0)</f>
        <v>0</v>
      </c>
      <c r="BH182" s="202">
        <f>IF(N182="sníž. přenesená",J182,0)</f>
        <v>0</v>
      </c>
      <c r="BI182" s="202">
        <f>IF(N182="nulová",J182,0)</f>
        <v>0</v>
      </c>
      <c r="BJ182" s="23" t="s">
        <v>80</v>
      </c>
      <c r="BK182" s="202">
        <f>ROUND(I182*H182,2)</f>
        <v>0</v>
      </c>
      <c r="BL182" s="23" t="s">
        <v>173</v>
      </c>
      <c r="BM182" s="23" t="s">
        <v>680</v>
      </c>
    </row>
    <row r="183" spans="2:65" s="1" customFormat="1" ht="27">
      <c r="B183" s="40"/>
      <c r="C183" s="62"/>
      <c r="D183" s="205" t="s">
        <v>213</v>
      </c>
      <c r="E183" s="62"/>
      <c r="F183" s="236" t="s">
        <v>1083</v>
      </c>
      <c r="G183" s="62"/>
      <c r="H183" s="62"/>
      <c r="I183" s="162"/>
      <c r="J183" s="62"/>
      <c r="K183" s="62"/>
      <c r="L183" s="60"/>
      <c r="M183" s="237"/>
      <c r="N183" s="41"/>
      <c r="O183" s="41"/>
      <c r="P183" s="41"/>
      <c r="Q183" s="41"/>
      <c r="R183" s="41"/>
      <c r="S183" s="41"/>
      <c r="T183" s="77"/>
      <c r="AT183" s="23" t="s">
        <v>213</v>
      </c>
      <c r="AU183" s="23" t="s">
        <v>80</v>
      </c>
    </row>
    <row r="184" spans="2:65" s="1" customFormat="1" ht="16.5" customHeight="1">
      <c r="B184" s="40"/>
      <c r="C184" s="191" t="s">
        <v>681</v>
      </c>
      <c r="D184" s="191" t="s">
        <v>169</v>
      </c>
      <c r="E184" s="192" t="s">
        <v>1084</v>
      </c>
      <c r="F184" s="193" t="s">
        <v>1085</v>
      </c>
      <c r="G184" s="194" t="s">
        <v>172</v>
      </c>
      <c r="H184" s="195">
        <v>2</v>
      </c>
      <c r="I184" s="196"/>
      <c r="J184" s="197">
        <f>ROUND(I184*H184,2)</f>
        <v>0</v>
      </c>
      <c r="K184" s="193" t="s">
        <v>21</v>
      </c>
      <c r="L184" s="60"/>
      <c r="M184" s="198" t="s">
        <v>21</v>
      </c>
      <c r="N184" s="199" t="s">
        <v>43</v>
      </c>
      <c r="O184" s="41"/>
      <c r="P184" s="200">
        <f>O184*H184</f>
        <v>0</v>
      </c>
      <c r="Q184" s="200">
        <v>0</v>
      </c>
      <c r="R184" s="200">
        <f>Q184*H184</f>
        <v>0</v>
      </c>
      <c r="S184" s="200">
        <v>0</v>
      </c>
      <c r="T184" s="201">
        <f>S184*H184</f>
        <v>0</v>
      </c>
      <c r="AR184" s="23" t="s">
        <v>173</v>
      </c>
      <c r="AT184" s="23" t="s">
        <v>169</v>
      </c>
      <c r="AU184" s="23" t="s">
        <v>80</v>
      </c>
      <c r="AY184" s="23" t="s">
        <v>166</v>
      </c>
      <c r="BE184" s="202">
        <f>IF(N184="základní",J184,0)</f>
        <v>0</v>
      </c>
      <c r="BF184" s="202">
        <f>IF(N184="snížená",J184,0)</f>
        <v>0</v>
      </c>
      <c r="BG184" s="202">
        <f>IF(N184="zákl. přenesená",J184,0)</f>
        <v>0</v>
      </c>
      <c r="BH184" s="202">
        <f>IF(N184="sníž. přenesená",J184,0)</f>
        <v>0</v>
      </c>
      <c r="BI184" s="202">
        <f>IF(N184="nulová",J184,0)</f>
        <v>0</v>
      </c>
      <c r="BJ184" s="23" t="s">
        <v>80</v>
      </c>
      <c r="BK184" s="202">
        <f>ROUND(I184*H184,2)</f>
        <v>0</v>
      </c>
      <c r="BL184" s="23" t="s">
        <v>173</v>
      </c>
      <c r="BM184" s="23" t="s">
        <v>684</v>
      </c>
    </row>
    <row r="185" spans="2:65" s="1" customFormat="1" ht="16.5" customHeight="1">
      <c r="B185" s="40"/>
      <c r="C185" s="191" t="s">
        <v>319</v>
      </c>
      <c r="D185" s="191" t="s">
        <v>169</v>
      </c>
      <c r="E185" s="192" t="s">
        <v>1086</v>
      </c>
      <c r="F185" s="193" t="s">
        <v>1087</v>
      </c>
      <c r="G185" s="194" t="s">
        <v>172</v>
      </c>
      <c r="H185" s="195">
        <v>1</v>
      </c>
      <c r="I185" s="196"/>
      <c r="J185" s="197">
        <f>ROUND(I185*H185,2)</f>
        <v>0</v>
      </c>
      <c r="K185" s="193" t="s">
        <v>21</v>
      </c>
      <c r="L185" s="60"/>
      <c r="M185" s="198" t="s">
        <v>21</v>
      </c>
      <c r="N185" s="199" t="s">
        <v>43</v>
      </c>
      <c r="O185" s="41"/>
      <c r="P185" s="200">
        <f>O185*H185</f>
        <v>0</v>
      </c>
      <c r="Q185" s="200">
        <v>0</v>
      </c>
      <c r="R185" s="200">
        <f>Q185*H185</f>
        <v>0</v>
      </c>
      <c r="S185" s="200">
        <v>0</v>
      </c>
      <c r="T185" s="201">
        <f>S185*H185</f>
        <v>0</v>
      </c>
      <c r="AR185" s="23" t="s">
        <v>173</v>
      </c>
      <c r="AT185" s="23" t="s">
        <v>169</v>
      </c>
      <c r="AU185" s="23" t="s">
        <v>80</v>
      </c>
      <c r="AY185" s="23" t="s">
        <v>166</v>
      </c>
      <c r="BE185" s="202">
        <f>IF(N185="základní",J185,0)</f>
        <v>0</v>
      </c>
      <c r="BF185" s="202">
        <f>IF(N185="snížená",J185,0)</f>
        <v>0</v>
      </c>
      <c r="BG185" s="202">
        <f>IF(N185="zákl. přenesená",J185,0)</f>
        <v>0</v>
      </c>
      <c r="BH185" s="202">
        <f>IF(N185="sníž. přenesená",J185,0)</f>
        <v>0</v>
      </c>
      <c r="BI185" s="202">
        <f>IF(N185="nulová",J185,0)</f>
        <v>0</v>
      </c>
      <c r="BJ185" s="23" t="s">
        <v>80</v>
      </c>
      <c r="BK185" s="202">
        <f>ROUND(I185*H185,2)</f>
        <v>0</v>
      </c>
      <c r="BL185" s="23" t="s">
        <v>173</v>
      </c>
      <c r="BM185" s="23" t="s">
        <v>687</v>
      </c>
    </row>
    <row r="186" spans="2:65" s="1" customFormat="1" ht="54">
      <c r="B186" s="40"/>
      <c r="C186" s="62"/>
      <c r="D186" s="205" t="s">
        <v>213</v>
      </c>
      <c r="E186" s="62"/>
      <c r="F186" s="236" t="s">
        <v>1088</v>
      </c>
      <c r="G186" s="62"/>
      <c r="H186" s="62"/>
      <c r="I186" s="162"/>
      <c r="J186" s="62"/>
      <c r="K186" s="62"/>
      <c r="L186" s="60"/>
      <c r="M186" s="237"/>
      <c r="N186" s="41"/>
      <c r="O186" s="41"/>
      <c r="P186" s="41"/>
      <c r="Q186" s="41"/>
      <c r="R186" s="41"/>
      <c r="S186" s="41"/>
      <c r="T186" s="77"/>
      <c r="AT186" s="23" t="s">
        <v>213</v>
      </c>
      <c r="AU186" s="23" t="s">
        <v>80</v>
      </c>
    </row>
    <row r="187" spans="2:65" s="1" customFormat="1" ht="16.5" customHeight="1">
      <c r="B187" s="40"/>
      <c r="C187" s="191" t="s">
        <v>688</v>
      </c>
      <c r="D187" s="191" t="s">
        <v>169</v>
      </c>
      <c r="E187" s="192" t="s">
        <v>1089</v>
      </c>
      <c r="F187" s="193" t="s">
        <v>1090</v>
      </c>
      <c r="G187" s="194" t="s">
        <v>172</v>
      </c>
      <c r="H187" s="195">
        <v>1</v>
      </c>
      <c r="I187" s="196"/>
      <c r="J187" s="197">
        <f>ROUND(I187*H187,2)</f>
        <v>0</v>
      </c>
      <c r="K187" s="193" t="s">
        <v>21</v>
      </c>
      <c r="L187" s="60"/>
      <c r="M187" s="198" t="s">
        <v>21</v>
      </c>
      <c r="N187" s="199" t="s">
        <v>43</v>
      </c>
      <c r="O187" s="41"/>
      <c r="P187" s="200">
        <f>O187*H187</f>
        <v>0</v>
      </c>
      <c r="Q187" s="200">
        <v>0</v>
      </c>
      <c r="R187" s="200">
        <f>Q187*H187</f>
        <v>0</v>
      </c>
      <c r="S187" s="200">
        <v>0</v>
      </c>
      <c r="T187" s="201">
        <f>S187*H187</f>
        <v>0</v>
      </c>
      <c r="AR187" s="23" t="s">
        <v>173</v>
      </c>
      <c r="AT187" s="23" t="s">
        <v>169</v>
      </c>
      <c r="AU187" s="23" t="s">
        <v>80</v>
      </c>
      <c r="AY187" s="23" t="s">
        <v>166</v>
      </c>
      <c r="BE187" s="202">
        <f>IF(N187="základní",J187,0)</f>
        <v>0</v>
      </c>
      <c r="BF187" s="202">
        <f>IF(N187="snížená",J187,0)</f>
        <v>0</v>
      </c>
      <c r="BG187" s="202">
        <f>IF(N187="zákl. přenesená",J187,0)</f>
        <v>0</v>
      </c>
      <c r="BH187" s="202">
        <f>IF(N187="sníž. přenesená",J187,0)</f>
        <v>0</v>
      </c>
      <c r="BI187" s="202">
        <f>IF(N187="nulová",J187,0)</f>
        <v>0</v>
      </c>
      <c r="BJ187" s="23" t="s">
        <v>80</v>
      </c>
      <c r="BK187" s="202">
        <f>ROUND(I187*H187,2)</f>
        <v>0</v>
      </c>
      <c r="BL187" s="23" t="s">
        <v>173</v>
      </c>
      <c r="BM187" s="23" t="s">
        <v>691</v>
      </c>
    </row>
    <row r="188" spans="2:65" s="1" customFormat="1" ht="54">
      <c r="B188" s="40"/>
      <c r="C188" s="62"/>
      <c r="D188" s="205" t="s">
        <v>213</v>
      </c>
      <c r="E188" s="62"/>
      <c r="F188" s="236" t="s">
        <v>1091</v>
      </c>
      <c r="G188" s="62"/>
      <c r="H188" s="62"/>
      <c r="I188" s="162"/>
      <c r="J188" s="62"/>
      <c r="K188" s="62"/>
      <c r="L188" s="60"/>
      <c r="M188" s="237"/>
      <c r="N188" s="41"/>
      <c r="O188" s="41"/>
      <c r="P188" s="41"/>
      <c r="Q188" s="41"/>
      <c r="R188" s="41"/>
      <c r="S188" s="41"/>
      <c r="T188" s="77"/>
      <c r="AT188" s="23" t="s">
        <v>213</v>
      </c>
      <c r="AU188" s="23" t="s">
        <v>80</v>
      </c>
    </row>
    <row r="189" spans="2:65" s="1" customFormat="1" ht="16.5" customHeight="1">
      <c r="B189" s="40"/>
      <c r="C189" s="191" t="s">
        <v>323</v>
      </c>
      <c r="D189" s="191" t="s">
        <v>169</v>
      </c>
      <c r="E189" s="192" t="s">
        <v>1092</v>
      </c>
      <c r="F189" s="193" t="s">
        <v>1093</v>
      </c>
      <c r="G189" s="194" t="s">
        <v>172</v>
      </c>
      <c r="H189" s="195">
        <v>1</v>
      </c>
      <c r="I189" s="196"/>
      <c r="J189" s="197">
        <f>ROUND(I189*H189,2)</f>
        <v>0</v>
      </c>
      <c r="K189" s="193" t="s">
        <v>21</v>
      </c>
      <c r="L189" s="60"/>
      <c r="M189" s="198" t="s">
        <v>21</v>
      </c>
      <c r="N189" s="199" t="s">
        <v>43</v>
      </c>
      <c r="O189" s="41"/>
      <c r="P189" s="200">
        <f>O189*H189</f>
        <v>0</v>
      </c>
      <c r="Q189" s="200">
        <v>0</v>
      </c>
      <c r="R189" s="200">
        <f>Q189*H189</f>
        <v>0</v>
      </c>
      <c r="S189" s="200">
        <v>0</v>
      </c>
      <c r="T189" s="201">
        <f>S189*H189</f>
        <v>0</v>
      </c>
      <c r="AR189" s="23" t="s">
        <v>173</v>
      </c>
      <c r="AT189" s="23" t="s">
        <v>169</v>
      </c>
      <c r="AU189" s="23" t="s">
        <v>80</v>
      </c>
      <c r="AY189" s="23" t="s">
        <v>166</v>
      </c>
      <c r="BE189" s="202">
        <f>IF(N189="základní",J189,0)</f>
        <v>0</v>
      </c>
      <c r="BF189" s="202">
        <f>IF(N189="snížená",J189,0)</f>
        <v>0</v>
      </c>
      <c r="BG189" s="202">
        <f>IF(N189="zákl. přenesená",J189,0)</f>
        <v>0</v>
      </c>
      <c r="BH189" s="202">
        <f>IF(N189="sníž. přenesená",J189,0)</f>
        <v>0</v>
      </c>
      <c r="BI189" s="202">
        <f>IF(N189="nulová",J189,0)</f>
        <v>0</v>
      </c>
      <c r="BJ189" s="23" t="s">
        <v>80</v>
      </c>
      <c r="BK189" s="202">
        <f>ROUND(I189*H189,2)</f>
        <v>0</v>
      </c>
      <c r="BL189" s="23" t="s">
        <v>173</v>
      </c>
      <c r="BM189" s="23" t="s">
        <v>695</v>
      </c>
    </row>
    <row r="190" spans="2:65" s="1" customFormat="1" ht="54">
      <c r="B190" s="40"/>
      <c r="C190" s="62"/>
      <c r="D190" s="205" t="s">
        <v>213</v>
      </c>
      <c r="E190" s="62"/>
      <c r="F190" s="236" t="s">
        <v>1094</v>
      </c>
      <c r="G190" s="62"/>
      <c r="H190" s="62"/>
      <c r="I190" s="162"/>
      <c r="J190" s="62"/>
      <c r="K190" s="62"/>
      <c r="L190" s="60"/>
      <c r="M190" s="237"/>
      <c r="N190" s="41"/>
      <c r="O190" s="41"/>
      <c r="P190" s="41"/>
      <c r="Q190" s="41"/>
      <c r="R190" s="41"/>
      <c r="S190" s="41"/>
      <c r="T190" s="77"/>
      <c r="AT190" s="23" t="s">
        <v>213</v>
      </c>
      <c r="AU190" s="23" t="s">
        <v>80</v>
      </c>
    </row>
    <row r="191" spans="2:65" s="1" customFormat="1" ht="16.5" customHeight="1">
      <c r="B191" s="40"/>
      <c r="C191" s="191" t="s">
        <v>696</v>
      </c>
      <c r="D191" s="191" t="s">
        <v>169</v>
      </c>
      <c r="E191" s="192" t="s">
        <v>1095</v>
      </c>
      <c r="F191" s="193" t="s">
        <v>1096</v>
      </c>
      <c r="G191" s="194" t="s">
        <v>172</v>
      </c>
      <c r="H191" s="195">
        <v>2</v>
      </c>
      <c r="I191" s="196"/>
      <c r="J191" s="197">
        <f>ROUND(I191*H191,2)</f>
        <v>0</v>
      </c>
      <c r="K191" s="193" t="s">
        <v>21</v>
      </c>
      <c r="L191" s="60"/>
      <c r="M191" s="198" t="s">
        <v>21</v>
      </c>
      <c r="N191" s="199" t="s">
        <v>43</v>
      </c>
      <c r="O191" s="41"/>
      <c r="P191" s="200">
        <f>O191*H191</f>
        <v>0</v>
      </c>
      <c r="Q191" s="200">
        <v>0</v>
      </c>
      <c r="R191" s="200">
        <f>Q191*H191</f>
        <v>0</v>
      </c>
      <c r="S191" s="200">
        <v>0</v>
      </c>
      <c r="T191" s="201">
        <f>S191*H191</f>
        <v>0</v>
      </c>
      <c r="AR191" s="23" t="s">
        <v>173</v>
      </c>
      <c r="AT191" s="23" t="s">
        <v>169</v>
      </c>
      <c r="AU191" s="23" t="s">
        <v>80</v>
      </c>
      <c r="AY191" s="23" t="s">
        <v>166</v>
      </c>
      <c r="BE191" s="202">
        <f>IF(N191="základní",J191,0)</f>
        <v>0</v>
      </c>
      <c r="BF191" s="202">
        <f>IF(N191="snížená",J191,0)</f>
        <v>0</v>
      </c>
      <c r="BG191" s="202">
        <f>IF(N191="zákl. přenesená",J191,0)</f>
        <v>0</v>
      </c>
      <c r="BH191" s="202">
        <f>IF(N191="sníž. přenesená",J191,0)</f>
        <v>0</v>
      </c>
      <c r="BI191" s="202">
        <f>IF(N191="nulová",J191,0)</f>
        <v>0</v>
      </c>
      <c r="BJ191" s="23" t="s">
        <v>80</v>
      </c>
      <c r="BK191" s="202">
        <f>ROUND(I191*H191,2)</f>
        <v>0</v>
      </c>
      <c r="BL191" s="23" t="s">
        <v>173</v>
      </c>
      <c r="BM191" s="23" t="s">
        <v>699</v>
      </c>
    </row>
    <row r="192" spans="2:65" s="1" customFormat="1" ht="27">
      <c r="B192" s="40"/>
      <c r="C192" s="62"/>
      <c r="D192" s="205" t="s">
        <v>213</v>
      </c>
      <c r="E192" s="62"/>
      <c r="F192" s="236" t="s">
        <v>1054</v>
      </c>
      <c r="G192" s="62"/>
      <c r="H192" s="62"/>
      <c r="I192" s="162"/>
      <c r="J192" s="62"/>
      <c r="K192" s="62"/>
      <c r="L192" s="60"/>
      <c r="M192" s="237"/>
      <c r="N192" s="41"/>
      <c r="O192" s="41"/>
      <c r="P192" s="41"/>
      <c r="Q192" s="41"/>
      <c r="R192" s="41"/>
      <c r="S192" s="41"/>
      <c r="T192" s="77"/>
      <c r="AT192" s="23" t="s">
        <v>213</v>
      </c>
      <c r="AU192" s="23" t="s">
        <v>80</v>
      </c>
    </row>
    <row r="193" spans="2:65" s="1" customFormat="1" ht="16.5" customHeight="1">
      <c r="B193" s="40"/>
      <c r="C193" s="191" t="s">
        <v>326</v>
      </c>
      <c r="D193" s="191" t="s">
        <v>169</v>
      </c>
      <c r="E193" s="192" t="s">
        <v>1097</v>
      </c>
      <c r="F193" s="193" t="s">
        <v>1098</v>
      </c>
      <c r="G193" s="194" t="s">
        <v>1036</v>
      </c>
      <c r="H193" s="195">
        <v>1</v>
      </c>
      <c r="I193" s="196"/>
      <c r="J193" s="197">
        <f>ROUND(I193*H193,2)</f>
        <v>0</v>
      </c>
      <c r="K193" s="193" t="s">
        <v>21</v>
      </c>
      <c r="L193" s="60"/>
      <c r="M193" s="198" t="s">
        <v>21</v>
      </c>
      <c r="N193" s="199" t="s">
        <v>43</v>
      </c>
      <c r="O193" s="41"/>
      <c r="P193" s="200">
        <f>O193*H193</f>
        <v>0</v>
      </c>
      <c r="Q193" s="200">
        <v>0</v>
      </c>
      <c r="R193" s="200">
        <f>Q193*H193</f>
        <v>0</v>
      </c>
      <c r="S193" s="200">
        <v>0</v>
      </c>
      <c r="T193" s="201">
        <f>S193*H193</f>
        <v>0</v>
      </c>
      <c r="AR193" s="23" t="s">
        <v>173</v>
      </c>
      <c r="AT193" s="23" t="s">
        <v>169</v>
      </c>
      <c r="AU193" s="23" t="s">
        <v>80</v>
      </c>
      <c r="AY193" s="23" t="s">
        <v>166</v>
      </c>
      <c r="BE193" s="202">
        <f>IF(N193="základní",J193,0)</f>
        <v>0</v>
      </c>
      <c r="BF193" s="202">
        <f>IF(N193="snížená",J193,0)</f>
        <v>0</v>
      </c>
      <c r="BG193" s="202">
        <f>IF(N193="zákl. přenesená",J193,0)</f>
        <v>0</v>
      </c>
      <c r="BH193" s="202">
        <f>IF(N193="sníž. přenesená",J193,0)</f>
        <v>0</v>
      </c>
      <c r="BI193" s="202">
        <f>IF(N193="nulová",J193,0)</f>
        <v>0</v>
      </c>
      <c r="BJ193" s="23" t="s">
        <v>80</v>
      </c>
      <c r="BK193" s="202">
        <f>ROUND(I193*H193,2)</f>
        <v>0</v>
      </c>
      <c r="BL193" s="23" t="s">
        <v>173</v>
      </c>
      <c r="BM193" s="23" t="s">
        <v>703</v>
      </c>
    </row>
    <row r="194" spans="2:65" s="1" customFormat="1" ht="40.5">
      <c r="B194" s="40"/>
      <c r="C194" s="62"/>
      <c r="D194" s="205" t="s">
        <v>213</v>
      </c>
      <c r="E194" s="62"/>
      <c r="F194" s="236" t="s">
        <v>1099</v>
      </c>
      <c r="G194" s="62"/>
      <c r="H194" s="62"/>
      <c r="I194" s="162"/>
      <c r="J194" s="62"/>
      <c r="K194" s="62"/>
      <c r="L194" s="60"/>
      <c r="M194" s="237"/>
      <c r="N194" s="41"/>
      <c r="O194" s="41"/>
      <c r="P194" s="41"/>
      <c r="Q194" s="41"/>
      <c r="R194" s="41"/>
      <c r="S194" s="41"/>
      <c r="T194" s="77"/>
      <c r="AT194" s="23" t="s">
        <v>213</v>
      </c>
      <c r="AU194" s="23" t="s">
        <v>80</v>
      </c>
    </row>
    <row r="195" spans="2:65" s="1" customFormat="1" ht="16.5" customHeight="1">
      <c r="B195" s="40"/>
      <c r="C195" s="191" t="s">
        <v>705</v>
      </c>
      <c r="D195" s="191" t="s">
        <v>169</v>
      </c>
      <c r="E195" s="192" t="s">
        <v>1100</v>
      </c>
      <c r="F195" s="193" t="s">
        <v>1101</v>
      </c>
      <c r="G195" s="194" t="s">
        <v>172</v>
      </c>
      <c r="H195" s="195">
        <v>1</v>
      </c>
      <c r="I195" s="196"/>
      <c r="J195" s="197">
        <f>ROUND(I195*H195,2)</f>
        <v>0</v>
      </c>
      <c r="K195" s="193" t="s">
        <v>21</v>
      </c>
      <c r="L195" s="60"/>
      <c r="M195" s="198" t="s">
        <v>21</v>
      </c>
      <c r="N195" s="199" t="s">
        <v>43</v>
      </c>
      <c r="O195" s="41"/>
      <c r="P195" s="200">
        <f>O195*H195</f>
        <v>0</v>
      </c>
      <c r="Q195" s="200">
        <v>0</v>
      </c>
      <c r="R195" s="200">
        <f>Q195*H195</f>
        <v>0</v>
      </c>
      <c r="S195" s="200">
        <v>0</v>
      </c>
      <c r="T195" s="201">
        <f>S195*H195</f>
        <v>0</v>
      </c>
      <c r="AR195" s="23" t="s">
        <v>173</v>
      </c>
      <c r="AT195" s="23" t="s">
        <v>169</v>
      </c>
      <c r="AU195" s="23" t="s">
        <v>80</v>
      </c>
      <c r="AY195" s="23" t="s">
        <v>166</v>
      </c>
      <c r="BE195" s="202">
        <f>IF(N195="základní",J195,0)</f>
        <v>0</v>
      </c>
      <c r="BF195" s="202">
        <f>IF(N195="snížená",J195,0)</f>
        <v>0</v>
      </c>
      <c r="BG195" s="202">
        <f>IF(N195="zákl. přenesená",J195,0)</f>
        <v>0</v>
      </c>
      <c r="BH195" s="202">
        <f>IF(N195="sníž. přenesená",J195,0)</f>
        <v>0</v>
      </c>
      <c r="BI195" s="202">
        <f>IF(N195="nulová",J195,0)</f>
        <v>0</v>
      </c>
      <c r="BJ195" s="23" t="s">
        <v>80</v>
      </c>
      <c r="BK195" s="202">
        <f>ROUND(I195*H195,2)</f>
        <v>0</v>
      </c>
      <c r="BL195" s="23" t="s">
        <v>173</v>
      </c>
      <c r="BM195" s="23" t="s">
        <v>708</v>
      </c>
    </row>
    <row r="196" spans="2:65" s="1" customFormat="1" ht="16.5" customHeight="1">
      <c r="B196" s="40"/>
      <c r="C196" s="191" t="s">
        <v>334</v>
      </c>
      <c r="D196" s="191" t="s">
        <v>169</v>
      </c>
      <c r="E196" s="192" t="s">
        <v>1102</v>
      </c>
      <c r="F196" s="193" t="s">
        <v>1103</v>
      </c>
      <c r="G196" s="194" t="s">
        <v>172</v>
      </c>
      <c r="H196" s="195">
        <v>2</v>
      </c>
      <c r="I196" s="196"/>
      <c r="J196" s="197">
        <f>ROUND(I196*H196,2)</f>
        <v>0</v>
      </c>
      <c r="K196" s="193" t="s">
        <v>21</v>
      </c>
      <c r="L196" s="60"/>
      <c r="M196" s="198" t="s">
        <v>21</v>
      </c>
      <c r="N196" s="199" t="s">
        <v>43</v>
      </c>
      <c r="O196" s="41"/>
      <c r="P196" s="200">
        <f>O196*H196</f>
        <v>0</v>
      </c>
      <c r="Q196" s="200">
        <v>0</v>
      </c>
      <c r="R196" s="200">
        <f>Q196*H196</f>
        <v>0</v>
      </c>
      <c r="S196" s="200">
        <v>0</v>
      </c>
      <c r="T196" s="201">
        <f>S196*H196</f>
        <v>0</v>
      </c>
      <c r="AR196" s="23" t="s">
        <v>173</v>
      </c>
      <c r="AT196" s="23" t="s">
        <v>169</v>
      </c>
      <c r="AU196" s="23" t="s">
        <v>80</v>
      </c>
      <c r="AY196" s="23" t="s">
        <v>166</v>
      </c>
      <c r="BE196" s="202">
        <f>IF(N196="základní",J196,0)</f>
        <v>0</v>
      </c>
      <c r="BF196" s="202">
        <f>IF(N196="snížená",J196,0)</f>
        <v>0</v>
      </c>
      <c r="BG196" s="202">
        <f>IF(N196="zákl. přenesená",J196,0)</f>
        <v>0</v>
      </c>
      <c r="BH196" s="202">
        <f>IF(N196="sníž. přenesená",J196,0)</f>
        <v>0</v>
      </c>
      <c r="BI196" s="202">
        <f>IF(N196="nulová",J196,0)</f>
        <v>0</v>
      </c>
      <c r="BJ196" s="23" t="s">
        <v>80</v>
      </c>
      <c r="BK196" s="202">
        <f>ROUND(I196*H196,2)</f>
        <v>0</v>
      </c>
      <c r="BL196" s="23" t="s">
        <v>173</v>
      </c>
      <c r="BM196" s="23" t="s">
        <v>712</v>
      </c>
    </row>
    <row r="197" spans="2:65" s="1" customFormat="1" ht="16.5" customHeight="1">
      <c r="B197" s="40"/>
      <c r="C197" s="191" t="s">
        <v>713</v>
      </c>
      <c r="D197" s="191" t="s">
        <v>169</v>
      </c>
      <c r="E197" s="192" t="s">
        <v>1104</v>
      </c>
      <c r="F197" s="193" t="s">
        <v>1105</v>
      </c>
      <c r="G197" s="194" t="s">
        <v>1106</v>
      </c>
      <c r="H197" s="195">
        <v>41</v>
      </c>
      <c r="I197" s="196"/>
      <c r="J197" s="197">
        <f>ROUND(I197*H197,2)</f>
        <v>0</v>
      </c>
      <c r="K197" s="193" t="s">
        <v>21</v>
      </c>
      <c r="L197" s="60"/>
      <c r="M197" s="198" t="s">
        <v>21</v>
      </c>
      <c r="N197" s="199" t="s">
        <v>43</v>
      </c>
      <c r="O197" s="41"/>
      <c r="P197" s="200">
        <f>O197*H197</f>
        <v>0</v>
      </c>
      <c r="Q197" s="200">
        <v>0</v>
      </c>
      <c r="R197" s="200">
        <f>Q197*H197</f>
        <v>0</v>
      </c>
      <c r="S197" s="200">
        <v>0</v>
      </c>
      <c r="T197" s="201">
        <f>S197*H197</f>
        <v>0</v>
      </c>
      <c r="AR197" s="23" t="s">
        <v>173</v>
      </c>
      <c r="AT197" s="23" t="s">
        <v>169</v>
      </c>
      <c r="AU197" s="23" t="s">
        <v>80</v>
      </c>
      <c r="AY197" s="23" t="s">
        <v>166</v>
      </c>
      <c r="BE197" s="202">
        <f>IF(N197="základní",J197,0)</f>
        <v>0</v>
      </c>
      <c r="BF197" s="202">
        <f>IF(N197="snížená",J197,0)</f>
        <v>0</v>
      </c>
      <c r="BG197" s="202">
        <f>IF(N197="zákl. přenesená",J197,0)</f>
        <v>0</v>
      </c>
      <c r="BH197" s="202">
        <f>IF(N197="sníž. přenesená",J197,0)</f>
        <v>0</v>
      </c>
      <c r="BI197" s="202">
        <f>IF(N197="nulová",J197,0)</f>
        <v>0</v>
      </c>
      <c r="BJ197" s="23" t="s">
        <v>80</v>
      </c>
      <c r="BK197" s="202">
        <f>ROUND(I197*H197,2)</f>
        <v>0</v>
      </c>
      <c r="BL197" s="23" t="s">
        <v>173</v>
      </c>
      <c r="BM197" s="23" t="s">
        <v>716</v>
      </c>
    </row>
    <row r="198" spans="2:65" s="1" customFormat="1" ht="40.5">
      <c r="B198" s="40"/>
      <c r="C198" s="62"/>
      <c r="D198" s="205" t="s">
        <v>213</v>
      </c>
      <c r="E198" s="62"/>
      <c r="F198" s="236" t="s">
        <v>1107</v>
      </c>
      <c r="G198" s="62"/>
      <c r="H198" s="62"/>
      <c r="I198" s="162"/>
      <c r="J198" s="62"/>
      <c r="K198" s="62"/>
      <c r="L198" s="60"/>
      <c r="M198" s="237"/>
      <c r="N198" s="41"/>
      <c r="O198" s="41"/>
      <c r="P198" s="41"/>
      <c r="Q198" s="41"/>
      <c r="R198" s="41"/>
      <c r="S198" s="41"/>
      <c r="T198" s="77"/>
      <c r="AT198" s="23" t="s">
        <v>213</v>
      </c>
      <c r="AU198" s="23" t="s">
        <v>80</v>
      </c>
    </row>
    <row r="199" spans="2:65" s="1" customFormat="1" ht="16.5" customHeight="1">
      <c r="B199" s="40"/>
      <c r="C199" s="191" t="s">
        <v>339</v>
      </c>
      <c r="D199" s="191" t="s">
        <v>169</v>
      </c>
      <c r="E199" s="192" t="s">
        <v>1108</v>
      </c>
      <c r="F199" s="193" t="s">
        <v>1109</v>
      </c>
      <c r="G199" s="194" t="s">
        <v>1106</v>
      </c>
      <c r="H199" s="195">
        <v>41</v>
      </c>
      <c r="I199" s="196"/>
      <c r="J199" s="197">
        <f>ROUND(I199*H199,2)</f>
        <v>0</v>
      </c>
      <c r="K199" s="193" t="s">
        <v>21</v>
      </c>
      <c r="L199" s="60"/>
      <c r="M199" s="198" t="s">
        <v>21</v>
      </c>
      <c r="N199" s="199" t="s">
        <v>43</v>
      </c>
      <c r="O199" s="41"/>
      <c r="P199" s="200">
        <f>O199*H199</f>
        <v>0</v>
      </c>
      <c r="Q199" s="200">
        <v>0</v>
      </c>
      <c r="R199" s="200">
        <f>Q199*H199</f>
        <v>0</v>
      </c>
      <c r="S199" s="200">
        <v>0</v>
      </c>
      <c r="T199" s="201">
        <f>S199*H199</f>
        <v>0</v>
      </c>
      <c r="AR199" s="23" t="s">
        <v>173</v>
      </c>
      <c r="AT199" s="23" t="s">
        <v>169</v>
      </c>
      <c r="AU199" s="23" t="s">
        <v>80</v>
      </c>
      <c r="AY199" s="23" t="s">
        <v>166</v>
      </c>
      <c r="BE199" s="202">
        <f>IF(N199="základní",J199,0)</f>
        <v>0</v>
      </c>
      <c r="BF199" s="202">
        <f>IF(N199="snížená",J199,0)</f>
        <v>0</v>
      </c>
      <c r="BG199" s="202">
        <f>IF(N199="zákl. přenesená",J199,0)</f>
        <v>0</v>
      </c>
      <c r="BH199" s="202">
        <f>IF(N199="sníž. přenesená",J199,0)</f>
        <v>0</v>
      </c>
      <c r="BI199" s="202">
        <f>IF(N199="nulová",J199,0)</f>
        <v>0</v>
      </c>
      <c r="BJ199" s="23" t="s">
        <v>80</v>
      </c>
      <c r="BK199" s="202">
        <f>ROUND(I199*H199,2)</f>
        <v>0</v>
      </c>
      <c r="BL199" s="23" t="s">
        <v>173</v>
      </c>
      <c r="BM199" s="23" t="s">
        <v>719</v>
      </c>
    </row>
    <row r="200" spans="2:65" s="1" customFormat="1" ht="40.5">
      <c r="B200" s="40"/>
      <c r="C200" s="62"/>
      <c r="D200" s="205" t="s">
        <v>213</v>
      </c>
      <c r="E200" s="62"/>
      <c r="F200" s="236" t="s">
        <v>1110</v>
      </c>
      <c r="G200" s="62"/>
      <c r="H200" s="62"/>
      <c r="I200" s="162"/>
      <c r="J200" s="62"/>
      <c r="K200" s="62"/>
      <c r="L200" s="60"/>
      <c r="M200" s="237"/>
      <c r="N200" s="41"/>
      <c r="O200" s="41"/>
      <c r="P200" s="41"/>
      <c r="Q200" s="41"/>
      <c r="R200" s="41"/>
      <c r="S200" s="41"/>
      <c r="T200" s="77"/>
      <c r="AT200" s="23" t="s">
        <v>213</v>
      </c>
      <c r="AU200" s="23" t="s">
        <v>80</v>
      </c>
    </row>
    <row r="201" spans="2:65" s="1" customFormat="1" ht="16.5" customHeight="1">
      <c r="B201" s="40"/>
      <c r="C201" s="191" t="s">
        <v>720</v>
      </c>
      <c r="D201" s="191" t="s">
        <v>169</v>
      </c>
      <c r="E201" s="192" t="s">
        <v>1111</v>
      </c>
      <c r="F201" s="193" t="s">
        <v>1112</v>
      </c>
      <c r="G201" s="194" t="s">
        <v>1106</v>
      </c>
      <c r="H201" s="195">
        <v>41</v>
      </c>
      <c r="I201" s="196"/>
      <c r="J201" s="197">
        <f>ROUND(I201*H201,2)</f>
        <v>0</v>
      </c>
      <c r="K201" s="193" t="s">
        <v>21</v>
      </c>
      <c r="L201" s="60"/>
      <c r="M201" s="198" t="s">
        <v>21</v>
      </c>
      <c r="N201" s="199" t="s">
        <v>43</v>
      </c>
      <c r="O201" s="41"/>
      <c r="P201" s="200">
        <f>O201*H201</f>
        <v>0</v>
      </c>
      <c r="Q201" s="200">
        <v>0</v>
      </c>
      <c r="R201" s="200">
        <f>Q201*H201</f>
        <v>0</v>
      </c>
      <c r="S201" s="200">
        <v>0</v>
      </c>
      <c r="T201" s="201">
        <f>S201*H201</f>
        <v>0</v>
      </c>
      <c r="AR201" s="23" t="s">
        <v>173</v>
      </c>
      <c r="AT201" s="23" t="s">
        <v>169</v>
      </c>
      <c r="AU201" s="23" t="s">
        <v>80</v>
      </c>
      <c r="AY201" s="23" t="s">
        <v>166</v>
      </c>
      <c r="BE201" s="202">
        <f>IF(N201="základní",J201,0)</f>
        <v>0</v>
      </c>
      <c r="BF201" s="202">
        <f>IF(N201="snížená",J201,0)</f>
        <v>0</v>
      </c>
      <c r="BG201" s="202">
        <f>IF(N201="zákl. přenesená",J201,0)</f>
        <v>0</v>
      </c>
      <c r="BH201" s="202">
        <f>IF(N201="sníž. přenesená",J201,0)</f>
        <v>0</v>
      </c>
      <c r="BI201" s="202">
        <f>IF(N201="nulová",J201,0)</f>
        <v>0</v>
      </c>
      <c r="BJ201" s="23" t="s">
        <v>80</v>
      </c>
      <c r="BK201" s="202">
        <f>ROUND(I201*H201,2)</f>
        <v>0</v>
      </c>
      <c r="BL201" s="23" t="s">
        <v>173</v>
      </c>
      <c r="BM201" s="23" t="s">
        <v>723</v>
      </c>
    </row>
    <row r="202" spans="2:65" s="1" customFormat="1" ht="40.5">
      <c r="B202" s="40"/>
      <c r="C202" s="62"/>
      <c r="D202" s="205" t="s">
        <v>213</v>
      </c>
      <c r="E202" s="62"/>
      <c r="F202" s="236" t="s">
        <v>1113</v>
      </c>
      <c r="G202" s="62"/>
      <c r="H202" s="62"/>
      <c r="I202" s="162"/>
      <c r="J202" s="62"/>
      <c r="K202" s="62"/>
      <c r="L202" s="60"/>
      <c r="M202" s="237"/>
      <c r="N202" s="41"/>
      <c r="O202" s="41"/>
      <c r="P202" s="41"/>
      <c r="Q202" s="41"/>
      <c r="R202" s="41"/>
      <c r="S202" s="41"/>
      <c r="T202" s="77"/>
      <c r="AT202" s="23" t="s">
        <v>213</v>
      </c>
      <c r="AU202" s="23" t="s">
        <v>80</v>
      </c>
    </row>
    <row r="203" spans="2:65" s="1" customFormat="1" ht="16.5" customHeight="1">
      <c r="B203" s="40"/>
      <c r="C203" s="191" t="s">
        <v>343</v>
      </c>
      <c r="D203" s="191" t="s">
        <v>169</v>
      </c>
      <c r="E203" s="192" t="s">
        <v>1114</v>
      </c>
      <c r="F203" s="193" t="s">
        <v>1115</v>
      </c>
      <c r="G203" s="194" t="s">
        <v>1106</v>
      </c>
      <c r="H203" s="195">
        <v>41</v>
      </c>
      <c r="I203" s="196"/>
      <c r="J203" s="197">
        <f>ROUND(I203*H203,2)</f>
        <v>0</v>
      </c>
      <c r="K203" s="193" t="s">
        <v>21</v>
      </c>
      <c r="L203" s="60"/>
      <c r="M203" s="198" t="s">
        <v>21</v>
      </c>
      <c r="N203" s="199" t="s">
        <v>43</v>
      </c>
      <c r="O203" s="41"/>
      <c r="P203" s="200">
        <f>O203*H203</f>
        <v>0</v>
      </c>
      <c r="Q203" s="200">
        <v>0</v>
      </c>
      <c r="R203" s="200">
        <f>Q203*H203</f>
        <v>0</v>
      </c>
      <c r="S203" s="200">
        <v>0</v>
      </c>
      <c r="T203" s="201">
        <f>S203*H203</f>
        <v>0</v>
      </c>
      <c r="AR203" s="23" t="s">
        <v>173</v>
      </c>
      <c r="AT203" s="23" t="s">
        <v>169</v>
      </c>
      <c r="AU203" s="23" t="s">
        <v>80</v>
      </c>
      <c r="AY203" s="23" t="s">
        <v>166</v>
      </c>
      <c r="BE203" s="202">
        <f>IF(N203="základní",J203,0)</f>
        <v>0</v>
      </c>
      <c r="BF203" s="202">
        <f>IF(N203="snížená",J203,0)</f>
        <v>0</v>
      </c>
      <c r="BG203" s="202">
        <f>IF(N203="zákl. přenesená",J203,0)</f>
        <v>0</v>
      </c>
      <c r="BH203" s="202">
        <f>IF(N203="sníž. přenesená",J203,0)</f>
        <v>0</v>
      </c>
      <c r="BI203" s="202">
        <f>IF(N203="nulová",J203,0)</f>
        <v>0</v>
      </c>
      <c r="BJ203" s="23" t="s">
        <v>80</v>
      </c>
      <c r="BK203" s="202">
        <f>ROUND(I203*H203,2)</f>
        <v>0</v>
      </c>
      <c r="BL203" s="23" t="s">
        <v>173</v>
      </c>
      <c r="BM203" s="23" t="s">
        <v>726</v>
      </c>
    </row>
    <row r="204" spans="2:65" s="1" customFormat="1" ht="40.5">
      <c r="B204" s="40"/>
      <c r="C204" s="62"/>
      <c r="D204" s="205" t="s">
        <v>213</v>
      </c>
      <c r="E204" s="62"/>
      <c r="F204" s="236" t="s">
        <v>1116</v>
      </c>
      <c r="G204" s="62"/>
      <c r="H204" s="62"/>
      <c r="I204" s="162"/>
      <c r="J204" s="62"/>
      <c r="K204" s="62"/>
      <c r="L204" s="60"/>
      <c r="M204" s="237"/>
      <c r="N204" s="41"/>
      <c r="O204" s="41"/>
      <c r="P204" s="41"/>
      <c r="Q204" s="41"/>
      <c r="R204" s="41"/>
      <c r="S204" s="41"/>
      <c r="T204" s="77"/>
      <c r="AT204" s="23" t="s">
        <v>213</v>
      </c>
      <c r="AU204" s="23" t="s">
        <v>80</v>
      </c>
    </row>
    <row r="205" spans="2:65" s="1" customFormat="1" ht="16.5" customHeight="1">
      <c r="B205" s="40"/>
      <c r="C205" s="191" t="s">
        <v>727</v>
      </c>
      <c r="D205" s="191" t="s">
        <v>169</v>
      </c>
      <c r="E205" s="192" t="s">
        <v>1117</v>
      </c>
      <c r="F205" s="193" t="s">
        <v>1118</v>
      </c>
      <c r="G205" s="194" t="s">
        <v>1106</v>
      </c>
      <c r="H205" s="195">
        <v>41</v>
      </c>
      <c r="I205" s="196"/>
      <c r="J205" s="197">
        <f>ROUND(I205*H205,2)</f>
        <v>0</v>
      </c>
      <c r="K205" s="193" t="s">
        <v>21</v>
      </c>
      <c r="L205" s="60"/>
      <c r="M205" s="198" t="s">
        <v>21</v>
      </c>
      <c r="N205" s="199" t="s">
        <v>43</v>
      </c>
      <c r="O205" s="41"/>
      <c r="P205" s="200">
        <f>O205*H205</f>
        <v>0</v>
      </c>
      <c r="Q205" s="200">
        <v>0</v>
      </c>
      <c r="R205" s="200">
        <f>Q205*H205</f>
        <v>0</v>
      </c>
      <c r="S205" s="200">
        <v>0</v>
      </c>
      <c r="T205" s="201">
        <f>S205*H205</f>
        <v>0</v>
      </c>
      <c r="AR205" s="23" t="s">
        <v>173</v>
      </c>
      <c r="AT205" s="23" t="s">
        <v>169</v>
      </c>
      <c r="AU205" s="23" t="s">
        <v>80</v>
      </c>
      <c r="AY205" s="23" t="s">
        <v>166</v>
      </c>
      <c r="BE205" s="202">
        <f>IF(N205="základní",J205,0)</f>
        <v>0</v>
      </c>
      <c r="BF205" s="202">
        <f>IF(N205="snížená",J205,0)</f>
        <v>0</v>
      </c>
      <c r="BG205" s="202">
        <f>IF(N205="zákl. přenesená",J205,0)</f>
        <v>0</v>
      </c>
      <c r="BH205" s="202">
        <f>IF(N205="sníž. přenesená",J205,0)</f>
        <v>0</v>
      </c>
      <c r="BI205" s="202">
        <f>IF(N205="nulová",J205,0)</f>
        <v>0</v>
      </c>
      <c r="BJ205" s="23" t="s">
        <v>80</v>
      </c>
      <c r="BK205" s="202">
        <f>ROUND(I205*H205,2)</f>
        <v>0</v>
      </c>
      <c r="BL205" s="23" t="s">
        <v>173</v>
      </c>
      <c r="BM205" s="23" t="s">
        <v>730</v>
      </c>
    </row>
    <row r="206" spans="2:65" s="1" customFormat="1" ht="40.5">
      <c r="B206" s="40"/>
      <c r="C206" s="62"/>
      <c r="D206" s="205" t="s">
        <v>213</v>
      </c>
      <c r="E206" s="62"/>
      <c r="F206" s="236" t="s">
        <v>1119</v>
      </c>
      <c r="G206" s="62"/>
      <c r="H206" s="62"/>
      <c r="I206" s="162"/>
      <c r="J206" s="62"/>
      <c r="K206" s="62"/>
      <c r="L206" s="60"/>
      <c r="M206" s="237"/>
      <c r="N206" s="41"/>
      <c r="O206" s="41"/>
      <c r="P206" s="41"/>
      <c r="Q206" s="41"/>
      <c r="R206" s="41"/>
      <c r="S206" s="41"/>
      <c r="T206" s="77"/>
      <c r="AT206" s="23" t="s">
        <v>213</v>
      </c>
      <c r="AU206" s="23" t="s">
        <v>80</v>
      </c>
    </row>
    <row r="207" spans="2:65" s="1" customFormat="1" ht="16.5" customHeight="1">
      <c r="B207" s="40"/>
      <c r="C207" s="191" t="s">
        <v>347</v>
      </c>
      <c r="D207" s="191" t="s">
        <v>169</v>
      </c>
      <c r="E207" s="192" t="s">
        <v>1120</v>
      </c>
      <c r="F207" s="193" t="s">
        <v>1121</v>
      </c>
      <c r="G207" s="194" t="s">
        <v>1122</v>
      </c>
      <c r="H207" s="195">
        <v>1</v>
      </c>
      <c r="I207" s="196"/>
      <c r="J207" s="197">
        <f>ROUND(I207*H207,2)</f>
        <v>0</v>
      </c>
      <c r="K207" s="193" t="s">
        <v>21</v>
      </c>
      <c r="L207" s="60"/>
      <c r="M207" s="198" t="s">
        <v>21</v>
      </c>
      <c r="N207" s="199" t="s">
        <v>43</v>
      </c>
      <c r="O207" s="41"/>
      <c r="P207" s="200">
        <f>O207*H207</f>
        <v>0</v>
      </c>
      <c r="Q207" s="200">
        <v>0</v>
      </c>
      <c r="R207" s="200">
        <f>Q207*H207</f>
        <v>0</v>
      </c>
      <c r="S207" s="200">
        <v>0</v>
      </c>
      <c r="T207" s="201">
        <f>S207*H207</f>
        <v>0</v>
      </c>
      <c r="AR207" s="23" t="s">
        <v>173</v>
      </c>
      <c r="AT207" s="23" t="s">
        <v>169</v>
      </c>
      <c r="AU207" s="23" t="s">
        <v>80</v>
      </c>
      <c r="AY207" s="23" t="s">
        <v>166</v>
      </c>
      <c r="BE207" s="202">
        <f>IF(N207="základní",J207,0)</f>
        <v>0</v>
      </c>
      <c r="BF207" s="202">
        <f>IF(N207="snížená",J207,0)</f>
        <v>0</v>
      </c>
      <c r="BG207" s="202">
        <f>IF(N207="zákl. přenesená",J207,0)</f>
        <v>0</v>
      </c>
      <c r="BH207" s="202">
        <f>IF(N207="sníž. přenesená",J207,0)</f>
        <v>0</v>
      </c>
      <c r="BI207" s="202">
        <f>IF(N207="nulová",J207,0)</f>
        <v>0</v>
      </c>
      <c r="BJ207" s="23" t="s">
        <v>80</v>
      </c>
      <c r="BK207" s="202">
        <f>ROUND(I207*H207,2)</f>
        <v>0</v>
      </c>
      <c r="BL207" s="23" t="s">
        <v>173</v>
      </c>
      <c r="BM207" s="23" t="s">
        <v>733</v>
      </c>
    </row>
    <row r="208" spans="2:65" s="1" customFormat="1" ht="40.5">
      <c r="B208" s="40"/>
      <c r="C208" s="62"/>
      <c r="D208" s="205" t="s">
        <v>213</v>
      </c>
      <c r="E208" s="62"/>
      <c r="F208" s="236" t="s">
        <v>1123</v>
      </c>
      <c r="G208" s="62"/>
      <c r="H208" s="62"/>
      <c r="I208" s="162"/>
      <c r="J208" s="62"/>
      <c r="K208" s="62"/>
      <c r="L208" s="60"/>
      <c r="M208" s="237"/>
      <c r="N208" s="41"/>
      <c r="O208" s="41"/>
      <c r="P208" s="41"/>
      <c r="Q208" s="41"/>
      <c r="R208" s="41"/>
      <c r="S208" s="41"/>
      <c r="T208" s="77"/>
      <c r="AT208" s="23" t="s">
        <v>213</v>
      </c>
      <c r="AU208" s="23" t="s">
        <v>80</v>
      </c>
    </row>
    <row r="209" spans="2:65" s="1" customFormat="1" ht="25.5" customHeight="1">
      <c r="B209" s="40"/>
      <c r="C209" s="191" t="s">
        <v>734</v>
      </c>
      <c r="D209" s="191" t="s">
        <v>169</v>
      </c>
      <c r="E209" s="192" t="s">
        <v>1124</v>
      </c>
      <c r="F209" s="193" t="s">
        <v>1125</v>
      </c>
      <c r="G209" s="194" t="s">
        <v>1036</v>
      </c>
      <c r="H209" s="195">
        <v>1</v>
      </c>
      <c r="I209" s="196"/>
      <c r="J209" s="197">
        <f>ROUND(I209*H209,2)</f>
        <v>0</v>
      </c>
      <c r="K209" s="193" t="s">
        <v>21</v>
      </c>
      <c r="L209" s="60"/>
      <c r="M209" s="198" t="s">
        <v>21</v>
      </c>
      <c r="N209" s="199" t="s">
        <v>43</v>
      </c>
      <c r="O209" s="41"/>
      <c r="P209" s="200">
        <f>O209*H209</f>
        <v>0</v>
      </c>
      <c r="Q209" s="200">
        <v>0</v>
      </c>
      <c r="R209" s="200">
        <f>Q209*H209</f>
        <v>0</v>
      </c>
      <c r="S209" s="200">
        <v>0</v>
      </c>
      <c r="T209" s="201">
        <f>S209*H209</f>
        <v>0</v>
      </c>
      <c r="AR209" s="23" t="s">
        <v>173</v>
      </c>
      <c r="AT209" s="23" t="s">
        <v>169</v>
      </c>
      <c r="AU209" s="23" t="s">
        <v>80</v>
      </c>
      <c r="AY209" s="23" t="s">
        <v>166</v>
      </c>
      <c r="BE209" s="202">
        <f>IF(N209="základní",J209,0)</f>
        <v>0</v>
      </c>
      <c r="BF209" s="202">
        <f>IF(N209="snížená",J209,0)</f>
        <v>0</v>
      </c>
      <c r="BG209" s="202">
        <f>IF(N209="zákl. přenesená",J209,0)</f>
        <v>0</v>
      </c>
      <c r="BH209" s="202">
        <f>IF(N209="sníž. přenesená",J209,0)</f>
        <v>0</v>
      </c>
      <c r="BI209" s="202">
        <f>IF(N209="nulová",J209,0)</f>
        <v>0</v>
      </c>
      <c r="BJ209" s="23" t="s">
        <v>80</v>
      </c>
      <c r="BK209" s="202">
        <f>ROUND(I209*H209,2)</f>
        <v>0</v>
      </c>
      <c r="BL209" s="23" t="s">
        <v>173</v>
      </c>
      <c r="BM209" s="23" t="s">
        <v>737</v>
      </c>
    </row>
    <row r="210" spans="2:65" s="10" customFormat="1" ht="37.35" customHeight="1">
      <c r="B210" s="175"/>
      <c r="C210" s="176"/>
      <c r="D210" s="177" t="s">
        <v>71</v>
      </c>
      <c r="E210" s="178" t="s">
        <v>428</v>
      </c>
      <c r="F210" s="178" t="s">
        <v>429</v>
      </c>
      <c r="G210" s="176"/>
      <c r="H210" s="176"/>
      <c r="I210" s="179"/>
      <c r="J210" s="180">
        <f>BK210</f>
        <v>0</v>
      </c>
      <c r="K210" s="176"/>
      <c r="L210" s="181"/>
      <c r="M210" s="182"/>
      <c r="N210" s="183"/>
      <c r="O210" s="183"/>
      <c r="P210" s="184">
        <f>SUM(P211:P222)</f>
        <v>0</v>
      </c>
      <c r="Q210" s="183"/>
      <c r="R210" s="184">
        <f>SUM(R211:R222)</f>
        <v>0</v>
      </c>
      <c r="S210" s="183"/>
      <c r="T210" s="185">
        <f>SUM(T211:T222)</f>
        <v>0</v>
      </c>
      <c r="AR210" s="186" t="s">
        <v>173</v>
      </c>
      <c r="AT210" s="187" t="s">
        <v>71</v>
      </c>
      <c r="AU210" s="187" t="s">
        <v>72</v>
      </c>
      <c r="AY210" s="186" t="s">
        <v>166</v>
      </c>
      <c r="BK210" s="188">
        <f>SUM(BK211:BK222)</f>
        <v>0</v>
      </c>
    </row>
    <row r="211" spans="2:65" s="1" customFormat="1" ht="16.5" customHeight="1">
      <c r="B211" s="40"/>
      <c r="C211" s="191" t="s">
        <v>352</v>
      </c>
      <c r="D211" s="191" t="s">
        <v>169</v>
      </c>
      <c r="E211" s="192" t="s">
        <v>1126</v>
      </c>
      <c r="F211" s="193" t="s">
        <v>1127</v>
      </c>
      <c r="G211" s="194" t="s">
        <v>288</v>
      </c>
      <c r="H211" s="195">
        <v>1</v>
      </c>
      <c r="I211" s="196"/>
      <c r="J211" s="197">
        <f>ROUND(I211*H211,2)</f>
        <v>0</v>
      </c>
      <c r="K211" s="193" t="s">
        <v>21</v>
      </c>
      <c r="L211" s="60"/>
      <c r="M211" s="198" t="s">
        <v>21</v>
      </c>
      <c r="N211" s="199" t="s">
        <v>43</v>
      </c>
      <c r="O211" s="41"/>
      <c r="P211" s="200">
        <f>O211*H211</f>
        <v>0</v>
      </c>
      <c r="Q211" s="200">
        <v>0</v>
      </c>
      <c r="R211" s="200">
        <f>Q211*H211</f>
        <v>0</v>
      </c>
      <c r="S211" s="200">
        <v>0</v>
      </c>
      <c r="T211" s="201">
        <f>S211*H211</f>
        <v>0</v>
      </c>
      <c r="AR211" s="23" t="s">
        <v>433</v>
      </c>
      <c r="AT211" s="23" t="s">
        <v>169</v>
      </c>
      <c r="AU211" s="23" t="s">
        <v>80</v>
      </c>
      <c r="AY211" s="23" t="s">
        <v>166</v>
      </c>
      <c r="BE211" s="202">
        <f>IF(N211="základní",J211,0)</f>
        <v>0</v>
      </c>
      <c r="BF211" s="202">
        <f>IF(N211="snížená",J211,0)</f>
        <v>0</v>
      </c>
      <c r="BG211" s="202">
        <f>IF(N211="zákl. přenesená",J211,0)</f>
        <v>0</v>
      </c>
      <c r="BH211" s="202">
        <f>IF(N211="sníž. přenesená",J211,0)</f>
        <v>0</v>
      </c>
      <c r="BI211" s="202">
        <f>IF(N211="nulová",J211,0)</f>
        <v>0</v>
      </c>
      <c r="BJ211" s="23" t="s">
        <v>80</v>
      </c>
      <c r="BK211" s="202">
        <f>ROUND(I211*H211,2)</f>
        <v>0</v>
      </c>
      <c r="BL211" s="23" t="s">
        <v>433</v>
      </c>
      <c r="BM211" s="23" t="s">
        <v>740</v>
      </c>
    </row>
    <row r="212" spans="2:65" s="1" customFormat="1" ht="54">
      <c r="B212" s="40"/>
      <c r="C212" s="62"/>
      <c r="D212" s="205" t="s">
        <v>213</v>
      </c>
      <c r="E212" s="62"/>
      <c r="F212" s="236" t="s">
        <v>1128</v>
      </c>
      <c r="G212" s="62"/>
      <c r="H212" s="62"/>
      <c r="I212" s="162"/>
      <c r="J212" s="62"/>
      <c r="K212" s="62"/>
      <c r="L212" s="60"/>
      <c r="M212" s="237"/>
      <c r="N212" s="41"/>
      <c r="O212" s="41"/>
      <c r="P212" s="41"/>
      <c r="Q212" s="41"/>
      <c r="R212" s="41"/>
      <c r="S212" s="41"/>
      <c r="T212" s="77"/>
      <c r="AT212" s="23" t="s">
        <v>213</v>
      </c>
      <c r="AU212" s="23" t="s">
        <v>80</v>
      </c>
    </row>
    <row r="213" spans="2:65" s="1" customFormat="1" ht="16.5" customHeight="1">
      <c r="B213" s="40"/>
      <c r="C213" s="191" t="s">
        <v>741</v>
      </c>
      <c r="D213" s="191" t="s">
        <v>169</v>
      </c>
      <c r="E213" s="192" t="s">
        <v>1129</v>
      </c>
      <c r="F213" s="193" t="s">
        <v>1130</v>
      </c>
      <c r="G213" s="194" t="s">
        <v>288</v>
      </c>
      <c r="H213" s="195">
        <v>1</v>
      </c>
      <c r="I213" s="196"/>
      <c r="J213" s="197">
        <f>ROUND(I213*H213,2)</f>
        <v>0</v>
      </c>
      <c r="K213" s="193" t="s">
        <v>21</v>
      </c>
      <c r="L213" s="60"/>
      <c r="M213" s="198" t="s">
        <v>21</v>
      </c>
      <c r="N213" s="199" t="s">
        <v>43</v>
      </c>
      <c r="O213" s="41"/>
      <c r="P213" s="200">
        <f>O213*H213</f>
        <v>0</v>
      </c>
      <c r="Q213" s="200">
        <v>0</v>
      </c>
      <c r="R213" s="200">
        <f>Q213*H213</f>
        <v>0</v>
      </c>
      <c r="S213" s="200">
        <v>0</v>
      </c>
      <c r="T213" s="201">
        <f>S213*H213</f>
        <v>0</v>
      </c>
      <c r="AR213" s="23" t="s">
        <v>433</v>
      </c>
      <c r="AT213" s="23" t="s">
        <v>169</v>
      </c>
      <c r="AU213" s="23" t="s">
        <v>80</v>
      </c>
      <c r="AY213" s="23" t="s">
        <v>166</v>
      </c>
      <c r="BE213" s="202">
        <f>IF(N213="základní",J213,0)</f>
        <v>0</v>
      </c>
      <c r="BF213" s="202">
        <f>IF(N213="snížená",J213,0)</f>
        <v>0</v>
      </c>
      <c r="BG213" s="202">
        <f>IF(N213="zákl. přenesená",J213,0)</f>
        <v>0</v>
      </c>
      <c r="BH213" s="202">
        <f>IF(N213="sníž. přenesená",J213,0)</f>
        <v>0</v>
      </c>
      <c r="BI213" s="202">
        <f>IF(N213="nulová",J213,0)</f>
        <v>0</v>
      </c>
      <c r="BJ213" s="23" t="s">
        <v>80</v>
      </c>
      <c r="BK213" s="202">
        <f>ROUND(I213*H213,2)</f>
        <v>0</v>
      </c>
      <c r="BL213" s="23" t="s">
        <v>433</v>
      </c>
      <c r="BM213" s="23" t="s">
        <v>744</v>
      </c>
    </row>
    <row r="214" spans="2:65" s="1" customFormat="1" ht="40.5">
      <c r="B214" s="40"/>
      <c r="C214" s="62"/>
      <c r="D214" s="205" t="s">
        <v>213</v>
      </c>
      <c r="E214" s="62"/>
      <c r="F214" s="236" t="s">
        <v>1131</v>
      </c>
      <c r="G214" s="62"/>
      <c r="H214" s="62"/>
      <c r="I214" s="162"/>
      <c r="J214" s="62"/>
      <c r="K214" s="62"/>
      <c r="L214" s="60"/>
      <c r="M214" s="237"/>
      <c r="N214" s="41"/>
      <c r="O214" s="41"/>
      <c r="P214" s="41"/>
      <c r="Q214" s="41"/>
      <c r="R214" s="41"/>
      <c r="S214" s="41"/>
      <c r="T214" s="77"/>
      <c r="AT214" s="23" t="s">
        <v>213</v>
      </c>
      <c r="AU214" s="23" t="s">
        <v>80</v>
      </c>
    </row>
    <row r="215" spans="2:65" s="1" customFormat="1" ht="16.5" customHeight="1">
      <c r="B215" s="40"/>
      <c r="C215" s="191" t="s">
        <v>356</v>
      </c>
      <c r="D215" s="191" t="s">
        <v>169</v>
      </c>
      <c r="E215" s="192" t="s">
        <v>1132</v>
      </c>
      <c r="F215" s="193" t="s">
        <v>1133</v>
      </c>
      <c r="G215" s="194" t="s">
        <v>288</v>
      </c>
      <c r="H215" s="195">
        <v>1</v>
      </c>
      <c r="I215" s="196"/>
      <c r="J215" s="197">
        <f>ROUND(I215*H215,2)</f>
        <v>0</v>
      </c>
      <c r="K215" s="193" t="s">
        <v>21</v>
      </c>
      <c r="L215" s="60"/>
      <c r="M215" s="198" t="s">
        <v>21</v>
      </c>
      <c r="N215" s="199" t="s">
        <v>43</v>
      </c>
      <c r="O215" s="41"/>
      <c r="P215" s="200">
        <f>O215*H215</f>
        <v>0</v>
      </c>
      <c r="Q215" s="200">
        <v>0</v>
      </c>
      <c r="R215" s="200">
        <f>Q215*H215</f>
        <v>0</v>
      </c>
      <c r="S215" s="200">
        <v>0</v>
      </c>
      <c r="T215" s="201">
        <f>S215*H215</f>
        <v>0</v>
      </c>
      <c r="AR215" s="23" t="s">
        <v>433</v>
      </c>
      <c r="AT215" s="23" t="s">
        <v>169</v>
      </c>
      <c r="AU215" s="23" t="s">
        <v>80</v>
      </c>
      <c r="AY215" s="23" t="s">
        <v>166</v>
      </c>
      <c r="BE215" s="202">
        <f>IF(N215="základní",J215,0)</f>
        <v>0</v>
      </c>
      <c r="BF215" s="202">
        <f>IF(N215="snížená",J215,0)</f>
        <v>0</v>
      </c>
      <c r="BG215" s="202">
        <f>IF(N215="zákl. přenesená",J215,0)</f>
        <v>0</v>
      </c>
      <c r="BH215" s="202">
        <f>IF(N215="sníž. přenesená",J215,0)</f>
        <v>0</v>
      </c>
      <c r="BI215" s="202">
        <f>IF(N215="nulová",J215,0)</f>
        <v>0</v>
      </c>
      <c r="BJ215" s="23" t="s">
        <v>80</v>
      </c>
      <c r="BK215" s="202">
        <f>ROUND(I215*H215,2)</f>
        <v>0</v>
      </c>
      <c r="BL215" s="23" t="s">
        <v>433</v>
      </c>
      <c r="BM215" s="23" t="s">
        <v>747</v>
      </c>
    </row>
    <row r="216" spans="2:65" s="1" customFormat="1" ht="40.5">
      <c r="B216" s="40"/>
      <c r="C216" s="62"/>
      <c r="D216" s="205" t="s">
        <v>213</v>
      </c>
      <c r="E216" s="62"/>
      <c r="F216" s="236" t="s">
        <v>1134</v>
      </c>
      <c r="G216" s="62"/>
      <c r="H216" s="62"/>
      <c r="I216" s="162"/>
      <c r="J216" s="62"/>
      <c r="K216" s="62"/>
      <c r="L216" s="60"/>
      <c r="M216" s="237"/>
      <c r="N216" s="41"/>
      <c r="O216" s="41"/>
      <c r="P216" s="41"/>
      <c r="Q216" s="41"/>
      <c r="R216" s="41"/>
      <c r="S216" s="41"/>
      <c r="T216" s="77"/>
      <c r="AT216" s="23" t="s">
        <v>213</v>
      </c>
      <c r="AU216" s="23" t="s">
        <v>80</v>
      </c>
    </row>
    <row r="217" spans="2:65" s="1" customFormat="1" ht="16.5" customHeight="1">
      <c r="B217" s="40"/>
      <c r="C217" s="191" t="s">
        <v>748</v>
      </c>
      <c r="D217" s="191" t="s">
        <v>169</v>
      </c>
      <c r="E217" s="192" t="s">
        <v>1135</v>
      </c>
      <c r="F217" s="193" t="s">
        <v>1136</v>
      </c>
      <c r="G217" s="194" t="s">
        <v>432</v>
      </c>
      <c r="H217" s="195">
        <v>24</v>
      </c>
      <c r="I217" s="196"/>
      <c r="J217" s="197">
        <f>ROUND(I217*H217,2)</f>
        <v>0</v>
      </c>
      <c r="K217" s="193" t="s">
        <v>21</v>
      </c>
      <c r="L217" s="60"/>
      <c r="M217" s="198" t="s">
        <v>21</v>
      </c>
      <c r="N217" s="199" t="s">
        <v>43</v>
      </c>
      <c r="O217" s="41"/>
      <c r="P217" s="200">
        <f>O217*H217</f>
        <v>0</v>
      </c>
      <c r="Q217" s="200">
        <v>0</v>
      </c>
      <c r="R217" s="200">
        <f>Q217*H217</f>
        <v>0</v>
      </c>
      <c r="S217" s="200">
        <v>0</v>
      </c>
      <c r="T217" s="201">
        <f>S217*H217</f>
        <v>0</v>
      </c>
      <c r="AR217" s="23" t="s">
        <v>433</v>
      </c>
      <c r="AT217" s="23" t="s">
        <v>169</v>
      </c>
      <c r="AU217" s="23" t="s">
        <v>80</v>
      </c>
      <c r="AY217" s="23" t="s">
        <v>166</v>
      </c>
      <c r="BE217" s="202">
        <f>IF(N217="základní",J217,0)</f>
        <v>0</v>
      </c>
      <c r="BF217" s="202">
        <f>IF(N217="snížená",J217,0)</f>
        <v>0</v>
      </c>
      <c r="BG217" s="202">
        <f>IF(N217="zákl. přenesená",J217,0)</f>
        <v>0</v>
      </c>
      <c r="BH217" s="202">
        <f>IF(N217="sníž. přenesená",J217,0)</f>
        <v>0</v>
      </c>
      <c r="BI217" s="202">
        <f>IF(N217="nulová",J217,0)</f>
        <v>0</v>
      </c>
      <c r="BJ217" s="23" t="s">
        <v>80</v>
      </c>
      <c r="BK217" s="202">
        <f>ROUND(I217*H217,2)</f>
        <v>0</v>
      </c>
      <c r="BL217" s="23" t="s">
        <v>433</v>
      </c>
      <c r="BM217" s="23" t="s">
        <v>751</v>
      </c>
    </row>
    <row r="218" spans="2:65" s="1" customFormat="1" ht="16.5" customHeight="1">
      <c r="B218" s="40"/>
      <c r="C218" s="191" t="s">
        <v>362</v>
      </c>
      <c r="D218" s="191" t="s">
        <v>169</v>
      </c>
      <c r="E218" s="192" t="s">
        <v>1137</v>
      </c>
      <c r="F218" s="193" t="s">
        <v>1138</v>
      </c>
      <c r="G218" s="194" t="s">
        <v>432</v>
      </c>
      <c r="H218" s="195">
        <v>28</v>
      </c>
      <c r="I218" s="196"/>
      <c r="J218" s="197">
        <f>ROUND(I218*H218,2)</f>
        <v>0</v>
      </c>
      <c r="K218" s="193" t="s">
        <v>21</v>
      </c>
      <c r="L218" s="60"/>
      <c r="M218" s="198" t="s">
        <v>21</v>
      </c>
      <c r="N218" s="199" t="s">
        <v>43</v>
      </c>
      <c r="O218" s="41"/>
      <c r="P218" s="200">
        <f>O218*H218</f>
        <v>0</v>
      </c>
      <c r="Q218" s="200">
        <v>0</v>
      </c>
      <c r="R218" s="200">
        <f>Q218*H218</f>
        <v>0</v>
      </c>
      <c r="S218" s="200">
        <v>0</v>
      </c>
      <c r="T218" s="201">
        <f>S218*H218</f>
        <v>0</v>
      </c>
      <c r="AR218" s="23" t="s">
        <v>433</v>
      </c>
      <c r="AT218" s="23" t="s">
        <v>169</v>
      </c>
      <c r="AU218" s="23" t="s">
        <v>80</v>
      </c>
      <c r="AY218" s="23" t="s">
        <v>166</v>
      </c>
      <c r="BE218" s="202">
        <f>IF(N218="základní",J218,0)</f>
        <v>0</v>
      </c>
      <c r="BF218" s="202">
        <f>IF(N218="snížená",J218,0)</f>
        <v>0</v>
      </c>
      <c r="BG218" s="202">
        <f>IF(N218="zákl. přenesená",J218,0)</f>
        <v>0</v>
      </c>
      <c r="BH218" s="202">
        <f>IF(N218="sníž. přenesená",J218,0)</f>
        <v>0</v>
      </c>
      <c r="BI218" s="202">
        <f>IF(N218="nulová",J218,0)</f>
        <v>0</v>
      </c>
      <c r="BJ218" s="23" t="s">
        <v>80</v>
      </c>
      <c r="BK218" s="202">
        <f>ROUND(I218*H218,2)</f>
        <v>0</v>
      </c>
      <c r="BL218" s="23" t="s">
        <v>433</v>
      </c>
      <c r="BM218" s="23" t="s">
        <v>754</v>
      </c>
    </row>
    <row r="219" spans="2:65" s="1" customFormat="1" ht="16.5" customHeight="1">
      <c r="B219" s="40"/>
      <c r="C219" s="191" t="s">
        <v>755</v>
      </c>
      <c r="D219" s="191" t="s">
        <v>169</v>
      </c>
      <c r="E219" s="192" t="s">
        <v>1139</v>
      </c>
      <c r="F219" s="193" t="s">
        <v>1140</v>
      </c>
      <c r="G219" s="194" t="s">
        <v>432</v>
      </c>
      <c r="H219" s="195">
        <v>6</v>
      </c>
      <c r="I219" s="196"/>
      <c r="J219" s="197">
        <f>ROUND(I219*H219,2)</f>
        <v>0</v>
      </c>
      <c r="K219" s="193" t="s">
        <v>21</v>
      </c>
      <c r="L219" s="60"/>
      <c r="M219" s="198" t="s">
        <v>21</v>
      </c>
      <c r="N219" s="199" t="s">
        <v>43</v>
      </c>
      <c r="O219" s="41"/>
      <c r="P219" s="200">
        <f>O219*H219</f>
        <v>0</v>
      </c>
      <c r="Q219" s="200">
        <v>0</v>
      </c>
      <c r="R219" s="200">
        <f>Q219*H219</f>
        <v>0</v>
      </c>
      <c r="S219" s="200">
        <v>0</v>
      </c>
      <c r="T219" s="201">
        <f>S219*H219</f>
        <v>0</v>
      </c>
      <c r="AR219" s="23" t="s">
        <v>433</v>
      </c>
      <c r="AT219" s="23" t="s">
        <v>169</v>
      </c>
      <c r="AU219" s="23" t="s">
        <v>80</v>
      </c>
      <c r="AY219" s="23" t="s">
        <v>166</v>
      </c>
      <c r="BE219" s="202">
        <f>IF(N219="základní",J219,0)</f>
        <v>0</v>
      </c>
      <c r="BF219" s="202">
        <f>IF(N219="snížená",J219,0)</f>
        <v>0</v>
      </c>
      <c r="BG219" s="202">
        <f>IF(N219="zákl. přenesená",J219,0)</f>
        <v>0</v>
      </c>
      <c r="BH219" s="202">
        <f>IF(N219="sníž. přenesená",J219,0)</f>
        <v>0</v>
      </c>
      <c r="BI219" s="202">
        <f>IF(N219="nulová",J219,0)</f>
        <v>0</v>
      </c>
      <c r="BJ219" s="23" t="s">
        <v>80</v>
      </c>
      <c r="BK219" s="202">
        <f>ROUND(I219*H219,2)</f>
        <v>0</v>
      </c>
      <c r="BL219" s="23" t="s">
        <v>433</v>
      </c>
      <c r="BM219" s="23" t="s">
        <v>758</v>
      </c>
    </row>
    <row r="220" spans="2:65" s="1" customFormat="1" ht="16.5" customHeight="1">
      <c r="B220" s="40"/>
      <c r="C220" s="191" t="s">
        <v>367</v>
      </c>
      <c r="D220" s="191" t="s">
        <v>169</v>
      </c>
      <c r="E220" s="192" t="s">
        <v>1141</v>
      </c>
      <c r="F220" s="193" t="s">
        <v>1142</v>
      </c>
      <c r="G220" s="194" t="s">
        <v>432</v>
      </c>
      <c r="H220" s="195">
        <v>3</v>
      </c>
      <c r="I220" s="196"/>
      <c r="J220" s="197">
        <f>ROUND(I220*H220,2)</f>
        <v>0</v>
      </c>
      <c r="K220" s="193" t="s">
        <v>21</v>
      </c>
      <c r="L220" s="60"/>
      <c r="M220" s="198" t="s">
        <v>21</v>
      </c>
      <c r="N220" s="199" t="s">
        <v>43</v>
      </c>
      <c r="O220" s="41"/>
      <c r="P220" s="200">
        <f>O220*H220</f>
        <v>0</v>
      </c>
      <c r="Q220" s="200">
        <v>0</v>
      </c>
      <c r="R220" s="200">
        <f>Q220*H220</f>
        <v>0</v>
      </c>
      <c r="S220" s="200">
        <v>0</v>
      </c>
      <c r="T220" s="201">
        <f>S220*H220</f>
        <v>0</v>
      </c>
      <c r="AR220" s="23" t="s">
        <v>433</v>
      </c>
      <c r="AT220" s="23" t="s">
        <v>169</v>
      </c>
      <c r="AU220" s="23" t="s">
        <v>80</v>
      </c>
      <c r="AY220" s="23" t="s">
        <v>166</v>
      </c>
      <c r="BE220" s="202">
        <f>IF(N220="základní",J220,0)</f>
        <v>0</v>
      </c>
      <c r="BF220" s="202">
        <f>IF(N220="snížená",J220,0)</f>
        <v>0</v>
      </c>
      <c r="BG220" s="202">
        <f>IF(N220="zákl. přenesená",J220,0)</f>
        <v>0</v>
      </c>
      <c r="BH220" s="202">
        <f>IF(N220="sníž. přenesená",J220,0)</f>
        <v>0</v>
      </c>
      <c r="BI220" s="202">
        <f>IF(N220="nulová",J220,0)</f>
        <v>0</v>
      </c>
      <c r="BJ220" s="23" t="s">
        <v>80</v>
      </c>
      <c r="BK220" s="202">
        <f>ROUND(I220*H220,2)</f>
        <v>0</v>
      </c>
      <c r="BL220" s="23" t="s">
        <v>433</v>
      </c>
      <c r="BM220" s="23" t="s">
        <v>761</v>
      </c>
    </row>
    <row r="221" spans="2:65" s="1" customFormat="1" ht="16.5" customHeight="1">
      <c r="B221" s="40"/>
      <c r="C221" s="191" t="s">
        <v>762</v>
      </c>
      <c r="D221" s="191" t="s">
        <v>169</v>
      </c>
      <c r="E221" s="192" t="s">
        <v>1143</v>
      </c>
      <c r="F221" s="193" t="s">
        <v>1144</v>
      </c>
      <c r="G221" s="194" t="s">
        <v>432</v>
      </c>
      <c r="H221" s="195">
        <v>40</v>
      </c>
      <c r="I221" s="196"/>
      <c r="J221" s="197">
        <f>ROUND(I221*H221,2)</f>
        <v>0</v>
      </c>
      <c r="K221" s="193" t="s">
        <v>21</v>
      </c>
      <c r="L221" s="60"/>
      <c r="M221" s="198" t="s">
        <v>21</v>
      </c>
      <c r="N221" s="199" t="s">
        <v>43</v>
      </c>
      <c r="O221" s="41"/>
      <c r="P221" s="200">
        <f>O221*H221</f>
        <v>0</v>
      </c>
      <c r="Q221" s="200">
        <v>0</v>
      </c>
      <c r="R221" s="200">
        <f>Q221*H221</f>
        <v>0</v>
      </c>
      <c r="S221" s="200">
        <v>0</v>
      </c>
      <c r="T221" s="201">
        <f>S221*H221</f>
        <v>0</v>
      </c>
      <c r="AR221" s="23" t="s">
        <v>433</v>
      </c>
      <c r="AT221" s="23" t="s">
        <v>169</v>
      </c>
      <c r="AU221" s="23" t="s">
        <v>80</v>
      </c>
      <c r="AY221" s="23" t="s">
        <v>166</v>
      </c>
      <c r="BE221" s="202">
        <f>IF(N221="základní",J221,0)</f>
        <v>0</v>
      </c>
      <c r="BF221" s="202">
        <f>IF(N221="snížená",J221,0)</f>
        <v>0</v>
      </c>
      <c r="BG221" s="202">
        <f>IF(N221="zákl. přenesená",J221,0)</f>
        <v>0</v>
      </c>
      <c r="BH221" s="202">
        <f>IF(N221="sníž. přenesená",J221,0)</f>
        <v>0</v>
      </c>
      <c r="BI221" s="202">
        <f>IF(N221="nulová",J221,0)</f>
        <v>0</v>
      </c>
      <c r="BJ221" s="23" t="s">
        <v>80</v>
      </c>
      <c r="BK221" s="202">
        <f>ROUND(I221*H221,2)</f>
        <v>0</v>
      </c>
      <c r="BL221" s="23" t="s">
        <v>433</v>
      </c>
      <c r="BM221" s="23" t="s">
        <v>765</v>
      </c>
    </row>
    <row r="222" spans="2:65" s="1" customFormat="1" ht="54">
      <c r="B222" s="40"/>
      <c r="C222" s="62"/>
      <c r="D222" s="205" t="s">
        <v>213</v>
      </c>
      <c r="E222" s="62"/>
      <c r="F222" s="236" t="s">
        <v>1145</v>
      </c>
      <c r="G222" s="62"/>
      <c r="H222" s="62"/>
      <c r="I222" s="162"/>
      <c r="J222" s="62"/>
      <c r="K222" s="62"/>
      <c r="L222" s="60"/>
      <c r="M222" s="253"/>
      <c r="N222" s="250"/>
      <c r="O222" s="250"/>
      <c r="P222" s="250"/>
      <c r="Q222" s="250"/>
      <c r="R222" s="250"/>
      <c r="S222" s="250"/>
      <c r="T222" s="254"/>
      <c r="AT222" s="23" t="s">
        <v>213</v>
      </c>
      <c r="AU222" s="23" t="s">
        <v>80</v>
      </c>
    </row>
    <row r="223" spans="2:65" s="1" customFormat="1" ht="6.95" customHeight="1">
      <c r="B223" s="55"/>
      <c r="C223" s="56"/>
      <c r="D223" s="56"/>
      <c r="E223" s="56"/>
      <c r="F223" s="56"/>
      <c r="G223" s="56"/>
      <c r="H223" s="56"/>
      <c r="I223" s="138"/>
      <c r="J223" s="56"/>
      <c r="K223" s="56"/>
      <c r="L223" s="60"/>
    </row>
  </sheetData>
  <sheetProtection algorithmName="SHA-512" hashValue="5tKd6zXS26/G6mBzC5vzXp7/zbvaU/Fa6Yxa3KGpgIkWbxiqKk5Nk0/0YJo3rVn+byLgBV8yJiT7Z7NyKUdlpw==" saltValue="4zJwxbexPs10KWVt/NrsxwPu+bxEQ1YTncJsHG4nsZg73H2VQDohsi45UtTip3xZqcp8VMrvzQb5Ii/0H+4N3Q==" spinCount="100000" sheet="1" objects="1" scenarios="1" formatColumns="0" formatRows="0" autoFilter="0"/>
  <autoFilter ref="C82:K222"/>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97</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1146</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ROUND(J89,2)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ROUND(SUM(BE89:BE234), 2)</f>
        <v>0</v>
      </c>
      <c r="G30" s="41"/>
      <c r="H30" s="41"/>
      <c r="I30" s="130">
        <v>0.21</v>
      </c>
      <c r="J30" s="129">
        <f>ROUND(ROUND((SUM(BE89:BE234)), 2)*I30, 2)</f>
        <v>0</v>
      </c>
      <c r="K30" s="44"/>
    </row>
    <row r="31" spans="2:11" s="1" customFormat="1" ht="14.45" customHeight="1">
      <c r="B31" s="40"/>
      <c r="C31" s="41"/>
      <c r="D31" s="41"/>
      <c r="E31" s="48" t="s">
        <v>44</v>
      </c>
      <c r="F31" s="129">
        <f>ROUND(SUM(BF89:BF234), 2)</f>
        <v>0</v>
      </c>
      <c r="G31" s="41"/>
      <c r="H31" s="41"/>
      <c r="I31" s="130">
        <v>0.15</v>
      </c>
      <c r="J31" s="129">
        <f>ROUND(ROUND((SUM(BF89:BF234)), 2)*I31, 2)</f>
        <v>0</v>
      </c>
      <c r="K31" s="44"/>
    </row>
    <row r="32" spans="2:11" s="1" customFormat="1" ht="14.45" hidden="1" customHeight="1">
      <c r="B32" s="40"/>
      <c r="C32" s="41"/>
      <c r="D32" s="41"/>
      <c r="E32" s="48" t="s">
        <v>45</v>
      </c>
      <c r="F32" s="129">
        <f>ROUND(SUM(BG89:BG234), 2)</f>
        <v>0</v>
      </c>
      <c r="G32" s="41"/>
      <c r="H32" s="41"/>
      <c r="I32" s="130">
        <v>0.21</v>
      </c>
      <c r="J32" s="129">
        <v>0</v>
      </c>
      <c r="K32" s="44"/>
    </row>
    <row r="33" spans="2:11" s="1" customFormat="1" ht="14.45" hidden="1" customHeight="1">
      <c r="B33" s="40"/>
      <c r="C33" s="41"/>
      <c r="D33" s="41"/>
      <c r="E33" s="48" t="s">
        <v>46</v>
      </c>
      <c r="F33" s="129">
        <f>ROUND(SUM(BH89:BH234), 2)</f>
        <v>0</v>
      </c>
      <c r="G33" s="41"/>
      <c r="H33" s="41"/>
      <c r="I33" s="130">
        <v>0.15</v>
      </c>
      <c r="J33" s="129">
        <v>0</v>
      </c>
      <c r="K33" s="44"/>
    </row>
    <row r="34" spans="2:11" s="1" customFormat="1" ht="14.45" hidden="1" customHeight="1">
      <c r="B34" s="40"/>
      <c r="C34" s="41"/>
      <c r="D34" s="41"/>
      <c r="E34" s="48" t="s">
        <v>47</v>
      </c>
      <c r="F34" s="129">
        <f>ROUND(SUM(BI89:BI234),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2.1 - Budova 3 - stavební část</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J89</f>
        <v>0</v>
      </c>
      <c r="K56" s="44"/>
      <c r="AU56" s="23" t="s">
        <v>137</v>
      </c>
    </row>
    <row r="57" spans="2:47" s="7" customFormat="1" ht="24.95" customHeight="1">
      <c r="B57" s="148"/>
      <c r="C57" s="149"/>
      <c r="D57" s="150" t="s">
        <v>138</v>
      </c>
      <c r="E57" s="151"/>
      <c r="F57" s="151"/>
      <c r="G57" s="151"/>
      <c r="H57" s="151"/>
      <c r="I57" s="152"/>
      <c r="J57" s="153">
        <f>J90</f>
        <v>0</v>
      </c>
      <c r="K57" s="154"/>
    </row>
    <row r="58" spans="2:47" s="8" customFormat="1" ht="19.899999999999999" customHeight="1">
      <c r="B58" s="155"/>
      <c r="C58" s="156"/>
      <c r="D58" s="157" t="s">
        <v>139</v>
      </c>
      <c r="E58" s="158"/>
      <c r="F58" s="158"/>
      <c r="G58" s="158"/>
      <c r="H58" s="158"/>
      <c r="I58" s="159"/>
      <c r="J58" s="160">
        <f>J91</f>
        <v>0</v>
      </c>
      <c r="K58" s="161"/>
    </row>
    <row r="59" spans="2:47" s="8" customFormat="1" ht="19.899999999999999" customHeight="1">
      <c r="B59" s="155"/>
      <c r="C59" s="156"/>
      <c r="D59" s="157" t="s">
        <v>140</v>
      </c>
      <c r="E59" s="158"/>
      <c r="F59" s="158"/>
      <c r="G59" s="158"/>
      <c r="H59" s="158"/>
      <c r="I59" s="159"/>
      <c r="J59" s="160">
        <f>J93</f>
        <v>0</v>
      </c>
      <c r="K59" s="161"/>
    </row>
    <row r="60" spans="2:47" s="8" customFormat="1" ht="19.899999999999999" customHeight="1">
      <c r="B60" s="155"/>
      <c r="C60" s="156"/>
      <c r="D60" s="157" t="s">
        <v>1147</v>
      </c>
      <c r="E60" s="158"/>
      <c r="F60" s="158"/>
      <c r="G60" s="158"/>
      <c r="H60" s="158"/>
      <c r="I60" s="159"/>
      <c r="J60" s="160">
        <f>J136</f>
        <v>0</v>
      </c>
      <c r="K60" s="161"/>
    </row>
    <row r="61" spans="2:47" s="8" customFormat="1" ht="19.899999999999999" customHeight="1">
      <c r="B61" s="155"/>
      <c r="C61" s="156"/>
      <c r="D61" s="157" t="s">
        <v>141</v>
      </c>
      <c r="E61" s="158"/>
      <c r="F61" s="158"/>
      <c r="G61" s="158"/>
      <c r="H61" s="158"/>
      <c r="I61" s="159"/>
      <c r="J61" s="160">
        <f>J143</f>
        <v>0</v>
      </c>
      <c r="K61" s="161"/>
    </row>
    <row r="62" spans="2:47" s="8" customFormat="1" ht="19.899999999999999" customHeight="1">
      <c r="B62" s="155"/>
      <c r="C62" s="156"/>
      <c r="D62" s="157" t="s">
        <v>142</v>
      </c>
      <c r="E62" s="158"/>
      <c r="F62" s="158"/>
      <c r="G62" s="158"/>
      <c r="H62" s="158"/>
      <c r="I62" s="159"/>
      <c r="J62" s="160">
        <f>J165</f>
        <v>0</v>
      </c>
      <c r="K62" s="161"/>
    </row>
    <row r="63" spans="2:47" s="8" customFormat="1" ht="19.899999999999999" customHeight="1">
      <c r="B63" s="155"/>
      <c r="C63" s="156"/>
      <c r="D63" s="157" t="s">
        <v>143</v>
      </c>
      <c r="E63" s="158"/>
      <c r="F63" s="158"/>
      <c r="G63" s="158"/>
      <c r="H63" s="158"/>
      <c r="I63" s="159"/>
      <c r="J63" s="160">
        <f>J173</f>
        <v>0</v>
      </c>
      <c r="K63" s="161"/>
    </row>
    <row r="64" spans="2:47" s="7" customFormat="1" ht="24.95" customHeight="1">
      <c r="B64" s="148"/>
      <c r="C64" s="149"/>
      <c r="D64" s="150" t="s">
        <v>144</v>
      </c>
      <c r="E64" s="151"/>
      <c r="F64" s="151"/>
      <c r="G64" s="151"/>
      <c r="H64" s="151"/>
      <c r="I64" s="152"/>
      <c r="J64" s="153">
        <f>J177</f>
        <v>0</v>
      </c>
      <c r="K64" s="154"/>
    </row>
    <row r="65" spans="2:12" s="8" customFormat="1" ht="19.899999999999999" customHeight="1">
      <c r="B65" s="155"/>
      <c r="C65" s="156"/>
      <c r="D65" s="157" t="s">
        <v>145</v>
      </c>
      <c r="E65" s="158"/>
      <c r="F65" s="158"/>
      <c r="G65" s="158"/>
      <c r="H65" s="158"/>
      <c r="I65" s="159"/>
      <c r="J65" s="160">
        <f>J178</f>
        <v>0</v>
      </c>
      <c r="K65" s="161"/>
    </row>
    <row r="66" spans="2:12" s="8" customFormat="1" ht="19.899999999999999" customHeight="1">
      <c r="B66" s="155"/>
      <c r="C66" s="156"/>
      <c r="D66" s="157" t="s">
        <v>146</v>
      </c>
      <c r="E66" s="158"/>
      <c r="F66" s="158"/>
      <c r="G66" s="158"/>
      <c r="H66" s="158"/>
      <c r="I66" s="159"/>
      <c r="J66" s="160">
        <f>J196</f>
        <v>0</v>
      </c>
      <c r="K66" s="161"/>
    </row>
    <row r="67" spans="2:12" s="8" customFormat="1" ht="19.899999999999999" customHeight="1">
      <c r="B67" s="155"/>
      <c r="C67" s="156"/>
      <c r="D67" s="157" t="s">
        <v>147</v>
      </c>
      <c r="E67" s="158"/>
      <c r="F67" s="158"/>
      <c r="G67" s="158"/>
      <c r="H67" s="158"/>
      <c r="I67" s="159"/>
      <c r="J67" s="160">
        <f>J204</f>
        <v>0</v>
      </c>
      <c r="K67" s="161"/>
    </row>
    <row r="68" spans="2:12" s="8" customFormat="1" ht="19.899999999999999" customHeight="1">
      <c r="B68" s="155"/>
      <c r="C68" s="156"/>
      <c r="D68" s="157" t="s">
        <v>148</v>
      </c>
      <c r="E68" s="158"/>
      <c r="F68" s="158"/>
      <c r="G68" s="158"/>
      <c r="H68" s="158"/>
      <c r="I68" s="159"/>
      <c r="J68" s="160">
        <f>J213</f>
        <v>0</v>
      </c>
      <c r="K68" s="161"/>
    </row>
    <row r="69" spans="2:12" s="7" customFormat="1" ht="24.95" customHeight="1">
      <c r="B69" s="148"/>
      <c r="C69" s="149"/>
      <c r="D69" s="150" t="s">
        <v>149</v>
      </c>
      <c r="E69" s="151"/>
      <c r="F69" s="151"/>
      <c r="G69" s="151"/>
      <c r="H69" s="151"/>
      <c r="I69" s="152"/>
      <c r="J69" s="153">
        <f>J232</f>
        <v>0</v>
      </c>
      <c r="K69" s="154"/>
    </row>
    <row r="70" spans="2:12" s="1" customFormat="1" ht="21.75" customHeight="1">
      <c r="B70" s="40"/>
      <c r="C70" s="41"/>
      <c r="D70" s="41"/>
      <c r="E70" s="41"/>
      <c r="F70" s="41"/>
      <c r="G70" s="41"/>
      <c r="H70" s="41"/>
      <c r="I70" s="117"/>
      <c r="J70" s="41"/>
      <c r="K70" s="44"/>
    </row>
    <row r="71" spans="2:12" s="1" customFormat="1" ht="6.95" customHeight="1">
      <c r="B71" s="55"/>
      <c r="C71" s="56"/>
      <c r="D71" s="56"/>
      <c r="E71" s="56"/>
      <c r="F71" s="56"/>
      <c r="G71" s="56"/>
      <c r="H71" s="56"/>
      <c r="I71" s="138"/>
      <c r="J71" s="56"/>
      <c r="K71" s="57"/>
    </row>
    <row r="75" spans="2:12" s="1" customFormat="1" ht="6.95" customHeight="1">
      <c r="B75" s="58"/>
      <c r="C75" s="59"/>
      <c r="D75" s="59"/>
      <c r="E75" s="59"/>
      <c r="F75" s="59"/>
      <c r="G75" s="59"/>
      <c r="H75" s="59"/>
      <c r="I75" s="141"/>
      <c r="J75" s="59"/>
      <c r="K75" s="59"/>
      <c r="L75" s="60"/>
    </row>
    <row r="76" spans="2:12" s="1" customFormat="1" ht="36.950000000000003" customHeight="1">
      <c r="B76" s="40"/>
      <c r="C76" s="61" t="s">
        <v>150</v>
      </c>
      <c r="D76" s="62"/>
      <c r="E76" s="62"/>
      <c r="F76" s="62"/>
      <c r="G76" s="62"/>
      <c r="H76" s="62"/>
      <c r="I76" s="162"/>
      <c r="J76" s="62"/>
      <c r="K76" s="62"/>
      <c r="L76" s="60"/>
    </row>
    <row r="77" spans="2:12" s="1" customFormat="1" ht="6.95" customHeight="1">
      <c r="B77" s="40"/>
      <c r="C77" s="62"/>
      <c r="D77" s="62"/>
      <c r="E77" s="62"/>
      <c r="F77" s="62"/>
      <c r="G77" s="62"/>
      <c r="H77" s="62"/>
      <c r="I77" s="162"/>
      <c r="J77" s="62"/>
      <c r="K77" s="62"/>
      <c r="L77" s="60"/>
    </row>
    <row r="78" spans="2:12" s="1" customFormat="1" ht="14.45" customHeight="1">
      <c r="B78" s="40"/>
      <c r="C78" s="64" t="s">
        <v>18</v>
      </c>
      <c r="D78" s="62"/>
      <c r="E78" s="62"/>
      <c r="F78" s="62"/>
      <c r="G78" s="62"/>
      <c r="H78" s="62"/>
      <c r="I78" s="162"/>
      <c r="J78" s="62"/>
      <c r="K78" s="62"/>
      <c r="L78" s="60"/>
    </row>
    <row r="79" spans="2:12" s="1" customFormat="1" ht="16.5" customHeight="1">
      <c r="B79" s="40"/>
      <c r="C79" s="62"/>
      <c r="D79" s="62"/>
      <c r="E79" s="372" t="str">
        <f>E7</f>
        <v>Brno, Šumavská - modernizace kotelen v kasárnách</v>
      </c>
      <c r="F79" s="373"/>
      <c r="G79" s="373"/>
      <c r="H79" s="373"/>
      <c r="I79" s="162"/>
      <c r="J79" s="62"/>
      <c r="K79" s="62"/>
      <c r="L79" s="60"/>
    </row>
    <row r="80" spans="2:12" s="1" customFormat="1" ht="14.45" customHeight="1">
      <c r="B80" s="40"/>
      <c r="C80" s="64" t="s">
        <v>131</v>
      </c>
      <c r="D80" s="62"/>
      <c r="E80" s="62"/>
      <c r="F80" s="62"/>
      <c r="G80" s="62"/>
      <c r="H80" s="62"/>
      <c r="I80" s="162"/>
      <c r="J80" s="62"/>
      <c r="K80" s="62"/>
      <c r="L80" s="60"/>
    </row>
    <row r="81" spans="2:65" s="1" customFormat="1" ht="17.25" customHeight="1">
      <c r="B81" s="40"/>
      <c r="C81" s="62"/>
      <c r="D81" s="62"/>
      <c r="E81" s="339" t="str">
        <f>E9</f>
        <v>SO 2.1 - Budova 3 - stavební část</v>
      </c>
      <c r="F81" s="374"/>
      <c r="G81" s="374"/>
      <c r="H81" s="374"/>
      <c r="I81" s="162"/>
      <c r="J81" s="62"/>
      <c r="K81" s="62"/>
      <c r="L81" s="60"/>
    </row>
    <row r="82" spans="2:65" s="1" customFormat="1" ht="6.95" customHeight="1">
      <c r="B82" s="40"/>
      <c r="C82" s="62"/>
      <c r="D82" s="62"/>
      <c r="E82" s="62"/>
      <c r="F82" s="62"/>
      <c r="G82" s="62"/>
      <c r="H82" s="62"/>
      <c r="I82" s="162"/>
      <c r="J82" s="62"/>
      <c r="K82" s="62"/>
      <c r="L82" s="60"/>
    </row>
    <row r="83" spans="2:65" s="1" customFormat="1" ht="18" customHeight="1">
      <c r="B83" s="40"/>
      <c r="C83" s="64" t="s">
        <v>23</v>
      </c>
      <c r="D83" s="62"/>
      <c r="E83" s="62"/>
      <c r="F83" s="163" t="str">
        <f>F12</f>
        <v>Brno</v>
      </c>
      <c r="G83" s="62"/>
      <c r="H83" s="62"/>
      <c r="I83" s="164" t="s">
        <v>25</v>
      </c>
      <c r="J83" s="72" t="str">
        <f>IF(J12="","",J12)</f>
        <v>7. 2. 2018</v>
      </c>
      <c r="K83" s="62"/>
      <c r="L83" s="60"/>
    </row>
    <row r="84" spans="2:65" s="1" customFormat="1" ht="6.95" customHeight="1">
      <c r="B84" s="40"/>
      <c r="C84" s="62"/>
      <c r="D84" s="62"/>
      <c r="E84" s="62"/>
      <c r="F84" s="62"/>
      <c r="G84" s="62"/>
      <c r="H84" s="62"/>
      <c r="I84" s="162"/>
      <c r="J84" s="62"/>
      <c r="K84" s="62"/>
      <c r="L84" s="60"/>
    </row>
    <row r="85" spans="2:65" s="1" customFormat="1" ht="15">
      <c r="B85" s="40"/>
      <c r="C85" s="64" t="s">
        <v>27</v>
      </c>
      <c r="D85" s="62"/>
      <c r="E85" s="62"/>
      <c r="F85" s="163" t="str">
        <f>E15</f>
        <v>Armádní Servisní, p. o.</v>
      </c>
      <c r="G85" s="62"/>
      <c r="H85" s="62"/>
      <c r="I85" s="164" t="s">
        <v>33</v>
      </c>
      <c r="J85" s="163" t="str">
        <f>E21</f>
        <v>Ing. Hynek Farka</v>
      </c>
      <c r="K85" s="62"/>
      <c r="L85" s="60"/>
    </row>
    <row r="86" spans="2:65" s="1" customFormat="1" ht="14.45" customHeight="1">
      <c r="B86" s="40"/>
      <c r="C86" s="64" t="s">
        <v>31</v>
      </c>
      <c r="D86" s="62"/>
      <c r="E86" s="62"/>
      <c r="F86" s="163" t="str">
        <f>IF(E18="","",E18)</f>
        <v/>
      </c>
      <c r="G86" s="62"/>
      <c r="H86" s="62"/>
      <c r="I86" s="162"/>
      <c r="J86" s="62"/>
      <c r="K86" s="62"/>
      <c r="L86" s="60"/>
    </row>
    <row r="87" spans="2:65" s="1" customFormat="1" ht="10.35" customHeight="1">
      <c r="B87" s="40"/>
      <c r="C87" s="62"/>
      <c r="D87" s="62"/>
      <c r="E87" s="62"/>
      <c r="F87" s="62"/>
      <c r="G87" s="62"/>
      <c r="H87" s="62"/>
      <c r="I87" s="162"/>
      <c r="J87" s="62"/>
      <c r="K87" s="62"/>
      <c r="L87" s="60"/>
    </row>
    <row r="88" spans="2:65" s="9" customFormat="1" ht="29.25" customHeight="1">
      <c r="B88" s="165"/>
      <c r="C88" s="166" t="s">
        <v>151</v>
      </c>
      <c r="D88" s="167" t="s">
        <v>57</v>
      </c>
      <c r="E88" s="167" t="s">
        <v>53</v>
      </c>
      <c r="F88" s="167" t="s">
        <v>152</v>
      </c>
      <c r="G88" s="167" t="s">
        <v>153</v>
      </c>
      <c r="H88" s="167" t="s">
        <v>154</v>
      </c>
      <c r="I88" s="168" t="s">
        <v>155</v>
      </c>
      <c r="J88" s="167" t="s">
        <v>135</v>
      </c>
      <c r="K88" s="169" t="s">
        <v>156</v>
      </c>
      <c r="L88" s="170"/>
      <c r="M88" s="80" t="s">
        <v>157</v>
      </c>
      <c r="N88" s="81" t="s">
        <v>42</v>
      </c>
      <c r="O88" s="81" t="s">
        <v>158</v>
      </c>
      <c r="P88" s="81" t="s">
        <v>159</v>
      </c>
      <c r="Q88" s="81" t="s">
        <v>160</v>
      </c>
      <c r="R88" s="81" t="s">
        <v>161</v>
      </c>
      <c r="S88" s="81" t="s">
        <v>162</v>
      </c>
      <c r="T88" s="82" t="s">
        <v>163</v>
      </c>
    </row>
    <row r="89" spans="2:65" s="1" customFormat="1" ht="29.25" customHeight="1">
      <c r="B89" s="40"/>
      <c r="C89" s="86" t="s">
        <v>136</v>
      </c>
      <c r="D89" s="62"/>
      <c r="E89" s="62"/>
      <c r="F89" s="62"/>
      <c r="G89" s="62"/>
      <c r="H89" s="62"/>
      <c r="I89" s="162"/>
      <c r="J89" s="171">
        <f>BK89</f>
        <v>0</v>
      </c>
      <c r="K89" s="62"/>
      <c r="L89" s="60"/>
      <c r="M89" s="83"/>
      <c r="N89" s="84"/>
      <c r="O89" s="84"/>
      <c r="P89" s="172">
        <f>P90+P177+P232</f>
        <v>0</v>
      </c>
      <c r="Q89" s="84"/>
      <c r="R89" s="172">
        <f>R90+R177+R232</f>
        <v>0</v>
      </c>
      <c r="S89" s="84"/>
      <c r="T89" s="173">
        <f>T90+T177+T232</f>
        <v>0</v>
      </c>
      <c r="AT89" s="23" t="s">
        <v>71</v>
      </c>
      <c r="AU89" s="23" t="s">
        <v>137</v>
      </c>
      <c r="BK89" s="174">
        <f>BK90+BK177+BK232</f>
        <v>0</v>
      </c>
    </row>
    <row r="90" spans="2:65" s="10" customFormat="1" ht="37.35" customHeight="1">
      <c r="B90" s="175"/>
      <c r="C90" s="176"/>
      <c r="D90" s="177" t="s">
        <v>71</v>
      </c>
      <c r="E90" s="178" t="s">
        <v>164</v>
      </c>
      <c r="F90" s="178" t="s">
        <v>165</v>
      </c>
      <c r="G90" s="176"/>
      <c r="H90" s="176"/>
      <c r="I90" s="179"/>
      <c r="J90" s="180">
        <f>BK90</f>
        <v>0</v>
      </c>
      <c r="K90" s="176"/>
      <c r="L90" s="181"/>
      <c r="M90" s="182"/>
      <c r="N90" s="183"/>
      <c r="O90" s="183"/>
      <c r="P90" s="184">
        <f>P91+P93+P136+P143+P165+P173</f>
        <v>0</v>
      </c>
      <c r="Q90" s="183"/>
      <c r="R90" s="184">
        <f>R91+R93+R136+R143+R165+R173</f>
        <v>0</v>
      </c>
      <c r="S90" s="183"/>
      <c r="T90" s="185">
        <f>T91+T93+T136+T143+T165+T173</f>
        <v>0</v>
      </c>
      <c r="AR90" s="186" t="s">
        <v>80</v>
      </c>
      <c r="AT90" s="187" t="s">
        <v>71</v>
      </c>
      <c r="AU90" s="187" t="s">
        <v>72</v>
      </c>
      <c r="AY90" s="186" t="s">
        <v>166</v>
      </c>
      <c r="BK90" s="188">
        <f>BK91+BK93+BK136+BK143+BK165+BK173</f>
        <v>0</v>
      </c>
    </row>
    <row r="91" spans="2:65" s="10" customFormat="1" ht="19.899999999999999" customHeight="1">
      <c r="B91" s="175"/>
      <c r="C91" s="176"/>
      <c r="D91" s="177" t="s">
        <v>71</v>
      </c>
      <c r="E91" s="189" t="s">
        <v>167</v>
      </c>
      <c r="F91" s="189" t="s">
        <v>168</v>
      </c>
      <c r="G91" s="176"/>
      <c r="H91" s="176"/>
      <c r="I91" s="179"/>
      <c r="J91" s="190">
        <f>BK91</f>
        <v>0</v>
      </c>
      <c r="K91" s="176"/>
      <c r="L91" s="181"/>
      <c r="M91" s="182"/>
      <c r="N91" s="183"/>
      <c r="O91" s="183"/>
      <c r="P91" s="184">
        <f>P92</f>
        <v>0</v>
      </c>
      <c r="Q91" s="183"/>
      <c r="R91" s="184">
        <f>R92</f>
        <v>0</v>
      </c>
      <c r="S91" s="183"/>
      <c r="T91" s="185">
        <f>T92</f>
        <v>0</v>
      </c>
      <c r="AR91" s="186" t="s">
        <v>80</v>
      </c>
      <c r="AT91" s="187" t="s">
        <v>71</v>
      </c>
      <c r="AU91" s="187" t="s">
        <v>80</v>
      </c>
      <c r="AY91" s="186" t="s">
        <v>166</v>
      </c>
      <c r="BK91" s="188">
        <f>BK92</f>
        <v>0</v>
      </c>
    </row>
    <row r="92" spans="2:65" s="1" customFormat="1" ht="25.5" customHeight="1">
      <c r="B92" s="40"/>
      <c r="C92" s="191" t="s">
        <v>80</v>
      </c>
      <c r="D92" s="191" t="s">
        <v>169</v>
      </c>
      <c r="E92" s="192" t="s">
        <v>170</v>
      </c>
      <c r="F92" s="193" t="s">
        <v>171</v>
      </c>
      <c r="G92" s="194" t="s">
        <v>172</v>
      </c>
      <c r="H92" s="195">
        <v>2</v>
      </c>
      <c r="I92" s="196"/>
      <c r="J92" s="197">
        <f>ROUND(I92*H92,2)</f>
        <v>0</v>
      </c>
      <c r="K92" s="193" t="s">
        <v>21</v>
      </c>
      <c r="L92" s="60"/>
      <c r="M92" s="198" t="s">
        <v>21</v>
      </c>
      <c r="N92" s="199" t="s">
        <v>43</v>
      </c>
      <c r="O92" s="41"/>
      <c r="P92" s="200">
        <f>O92*H92</f>
        <v>0</v>
      </c>
      <c r="Q92" s="200">
        <v>0</v>
      </c>
      <c r="R92" s="200">
        <f>Q92*H92</f>
        <v>0</v>
      </c>
      <c r="S92" s="200">
        <v>0</v>
      </c>
      <c r="T92" s="201">
        <f>S92*H92</f>
        <v>0</v>
      </c>
      <c r="AR92" s="23" t="s">
        <v>173</v>
      </c>
      <c r="AT92" s="23" t="s">
        <v>169</v>
      </c>
      <c r="AU92" s="23" t="s">
        <v>82</v>
      </c>
      <c r="AY92" s="23" t="s">
        <v>166</v>
      </c>
      <c r="BE92" s="202">
        <f>IF(N92="základní",J92,0)</f>
        <v>0</v>
      </c>
      <c r="BF92" s="202">
        <f>IF(N92="snížená",J92,0)</f>
        <v>0</v>
      </c>
      <c r="BG92" s="202">
        <f>IF(N92="zákl. přenesená",J92,0)</f>
        <v>0</v>
      </c>
      <c r="BH92" s="202">
        <f>IF(N92="sníž. přenesená",J92,0)</f>
        <v>0</v>
      </c>
      <c r="BI92" s="202">
        <f>IF(N92="nulová",J92,0)</f>
        <v>0</v>
      </c>
      <c r="BJ92" s="23" t="s">
        <v>80</v>
      </c>
      <c r="BK92" s="202">
        <f>ROUND(I92*H92,2)</f>
        <v>0</v>
      </c>
      <c r="BL92" s="23" t="s">
        <v>173</v>
      </c>
      <c r="BM92" s="23" t="s">
        <v>82</v>
      </c>
    </row>
    <row r="93" spans="2:65" s="10" customFormat="1" ht="29.85" customHeight="1">
      <c r="B93" s="175"/>
      <c r="C93" s="176"/>
      <c r="D93" s="177" t="s">
        <v>71</v>
      </c>
      <c r="E93" s="189" t="s">
        <v>177</v>
      </c>
      <c r="F93" s="189" t="s">
        <v>178</v>
      </c>
      <c r="G93" s="176"/>
      <c r="H93" s="176"/>
      <c r="I93" s="179"/>
      <c r="J93" s="190">
        <f>BK93</f>
        <v>0</v>
      </c>
      <c r="K93" s="176"/>
      <c r="L93" s="181"/>
      <c r="M93" s="182"/>
      <c r="N93" s="183"/>
      <c r="O93" s="183"/>
      <c r="P93" s="184">
        <f>SUM(P94:P135)</f>
        <v>0</v>
      </c>
      <c r="Q93" s="183"/>
      <c r="R93" s="184">
        <f>SUM(R94:R135)</f>
        <v>0</v>
      </c>
      <c r="S93" s="183"/>
      <c r="T93" s="185">
        <f>SUM(T94:T135)</f>
        <v>0</v>
      </c>
      <c r="AR93" s="186" t="s">
        <v>80</v>
      </c>
      <c r="AT93" s="187" t="s">
        <v>71</v>
      </c>
      <c r="AU93" s="187" t="s">
        <v>80</v>
      </c>
      <c r="AY93" s="186" t="s">
        <v>166</v>
      </c>
      <c r="BK93" s="188">
        <f>SUM(BK94:BK135)</f>
        <v>0</v>
      </c>
    </row>
    <row r="94" spans="2:65" s="1" customFormat="1" ht="16.5" customHeight="1">
      <c r="B94" s="40"/>
      <c r="C94" s="191" t="s">
        <v>82</v>
      </c>
      <c r="D94" s="191" t="s">
        <v>169</v>
      </c>
      <c r="E94" s="192" t="s">
        <v>179</v>
      </c>
      <c r="F94" s="193" t="s">
        <v>180</v>
      </c>
      <c r="G94" s="194" t="s">
        <v>181</v>
      </c>
      <c r="H94" s="195">
        <v>28.8</v>
      </c>
      <c r="I94" s="196"/>
      <c r="J94" s="197">
        <f>ROUND(I94*H94,2)</f>
        <v>0</v>
      </c>
      <c r="K94" s="193" t="s">
        <v>21</v>
      </c>
      <c r="L94" s="60"/>
      <c r="M94" s="198" t="s">
        <v>21</v>
      </c>
      <c r="N94" s="199" t="s">
        <v>43</v>
      </c>
      <c r="O94" s="41"/>
      <c r="P94" s="200">
        <f>O94*H94</f>
        <v>0</v>
      </c>
      <c r="Q94" s="200">
        <v>0</v>
      </c>
      <c r="R94" s="200">
        <f>Q94*H94</f>
        <v>0</v>
      </c>
      <c r="S94" s="200">
        <v>0</v>
      </c>
      <c r="T94" s="201">
        <f>S94*H94</f>
        <v>0</v>
      </c>
      <c r="AR94" s="23" t="s">
        <v>173</v>
      </c>
      <c r="AT94" s="23" t="s">
        <v>169</v>
      </c>
      <c r="AU94" s="23" t="s">
        <v>82</v>
      </c>
      <c r="AY94" s="23" t="s">
        <v>166</v>
      </c>
      <c r="BE94" s="202">
        <f>IF(N94="základní",J94,0)</f>
        <v>0</v>
      </c>
      <c r="BF94" s="202">
        <f>IF(N94="snížená",J94,0)</f>
        <v>0</v>
      </c>
      <c r="BG94" s="202">
        <f>IF(N94="zákl. přenesená",J94,0)</f>
        <v>0</v>
      </c>
      <c r="BH94" s="202">
        <f>IF(N94="sníž. přenesená",J94,0)</f>
        <v>0</v>
      </c>
      <c r="BI94" s="202">
        <f>IF(N94="nulová",J94,0)</f>
        <v>0</v>
      </c>
      <c r="BJ94" s="23" t="s">
        <v>80</v>
      </c>
      <c r="BK94" s="202">
        <f>ROUND(I94*H94,2)</f>
        <v>0</v>
      </c>
      <c r="BL94" s="23" t="s">
        <v>173</v>
      </c>
      <c r="BM94" s="23" t="s">
        <v>173</v>
      </c>
    </row>
    <row r="95" spans="2:65" s="11" customFormat="1">
      <c r="B95" s="203"/>
      <c r="C95" s="204"/>
      <c r="D95" s="205" t="s">
        <v>174</v>
      </c>
      <c r="E95" s="206" t="s">
        <v>21</v>
      </c>
      <c r="F95" s="207" t="s">
        <v>1148</v>
      </c>
      <c r="G95" s="204"/>
      <c r="H95" s="208">
        <v>28.8</v>
      </c>
      <c r="I95" s="209"/>
      <c r="J95" s="204"/>
      <c r="K95" s="204"/>
      <c r="L95" s="210"/>
      <c r="M95" s="211"/>
      <c r="N95" s="212"/>
      <c r="O95" s="212"/>
      <c r="P95" s="212"/>
      <c r="Q95" s="212"/>
      <c r="R95" s="212"/>
      <c r="S95" s="212"/>
      <c r="T95" s="213"/>
      <c r="AT95" s="214" t="s">
        <v>174</v>
      </c>
      <c r="AU95" s="214" t="s">
        <v>82</v>
      </c>
      <c r="AV95" s="11" t="s">
        <v>82</v>
      </c>
      <c r="AW95" s="11" t="s">
        <v>35</v>
      </c>
      <c r="AX95" s="11" t="s">
        <v>72</v>
      </c>
      <c r="AY95" s="214" t="s">
        <v>166</v>
      </c>
    </row>
    <row r="96" spans="2:65" s="12" customFormat="1">
      <c r="B96" s="215"/>
      <c r="C96" s="216"/>
      <c r="D96" s="205" t="s">
        <v>174</v>
      </c>
      <c r="E96" s="217" t="s">
        <v>21</v>
      </c>
      <c r="F96" s="218" t="s">
        <v>176</v>
      </c>
      <c r="G96" s="216"/>
      <c r="H96" s="219">
        <v>28.8</v>
      </c>
      <c r="I96" s="220"/>
      <c r="J96" s="216"/>
      <c r="K96" s="216"/>
      <c r="L96" s="221"/>
      <c r="M96" s="222"/>
      <c r="N96" s="223"/>
      <c r="O96" s="223"/>
      <c r="P96" s="223"/>
      <c r="Q96" s="223"/>
      <c r="R96" s="223"/>
      <c r="S96" s="223"/>
      <c r="T96" s="224"/>
      <c r="AT96" s="225" t="s">
        <v>174</v>
      </c>
      <c r="AU96" s="225" t="s">
        <v>82</v>
      </c>
      <c r="AV96" s="12" t="s">
        <v>173</v>
      </c>
      <c r="AW96" s="12" t="s">
        <v>35</v>
      </c>
      <c r="AX96" s="12" t="s">
        <v>80</v>
      </c>
      <c r="AY96" s="225" t="s">
        <v>166</v>
      </c>
    </row>
    <row r="97" spans="2:65" s="1" customFormat="1" ht="25.5" customHeight="1">
      <c r="B97" s="40"/>
      <c r="C97" s="191" t="s">
        <v>167</v>
      </c>
      <c r="D97" s="191" t="s">
        <v>169</v>
      </c>
      <c r="E97" s="192" t="s">
        <v>183</v>
      </c>
      <c r="F97" s="193" t="s">
        <v>184</v>
      </c>
      <c r="G97" s="194" t="s">
        <v>181</v>
      </c>
      <c r="H97" s="195">
        <v>28.8</v>
      </c>
      <c r="I97" s="196"/>
      <c r="J97" s="197">
        <f>ROUND(I97*H97,2)</f>
        <v>0</v>
      </c>
      <c r="K97" s="193" t="s">
        <v>21</v>
      </c>
      <c r="L97" s="60"/>
      <c r="M97" s="198" t="s">
        <v>21</v>
      </c>
      <c r="N97" s="199" t="s">
        <v>43</v>
      </c>
      <c r="O97" s="41"/>
      <c r="P97" s="200">
        <f>O97*H97</f>
        <v>0</v>
      </c>
      <c r="Q97" s="200">
        <v>0</v>
      </c>
      <c r="R97" s="200">
        <f>Q97*H97</f>
        <v>0</v>
      </c>
      <c r="S97" s="200">
        <v>0</v>
      </c>
      <c r="T97" s="201">
        <f>S97*H97</f>
        <v>0</v>
      </c>
      <c r="AR97" s="23" t="s">
        <v>173</v>
      </c>
      <c r="AT97" s="23" t="s">
        <v>169</v>
      </c>
      <c r="AU97" s="23" t="s">
        <v>82</v>
      </c>
      <c r="AY97" s="23" t="s">
        <v>166</v>
      </c>
      <c r="BE97" s="202">
        <f>IF(N97="základní",J97,0)</f>
        <v>0</v>
      </c>
      <c r="BF97" s="202">
        <f>IF(N97="snížená",J97,0)</f>
        <v>0</v>
      </c>
      <c r="BG97" s="202">
        <f>IF(N97="zákl. přenesená",J97,0)</f>
        <v>0</v>
      </c>
      <c r="BH97" s="202">
        <f>IF(N97="sníž. přenesená",J97,0)</f>
        <v>0</v>
      </c>
      <c r="BI97" s="202">
        <f>IF(N97="nulová",J97,0)</f>
        <v>0</v>
      </c>
      <c r="BJ97" s="23" t="s">
        <v>80</v>
      </c>
      <c r="BK97" s="202">
        <f>ROUND(I97*H97,2)</f>
        <v>0</v>
      </c>
      <c r="BL97" s="23" t="s">
        <v>173</v>
      </c>
      <c r="BM97" s="23" t="s">
        <v>177</v>
      </c>
    </row>
    <row r="98" spans="2:65" s="11" customFormat="1">
      <c r="B98" s="203"/>
      <c r="C98" s="204"/>
      <c r="D98" s="205" t="s">
        <v>174</v>
      </c>
      <c r="E98" s="206" t="s">
        <v>21</v>
      </c>
      <c r="F98" s="207" t="s">
        <v>1148</v>
      </c>
      <c r="G98" s="204"/>
      <c r="H98" s="208">
        <v>28.8</v>
      </c>
      <c r="I98" s="209"/>
      <c r="J98" s="204"/>
      <c r="K98" s="204"/>
      <c r="L98" s="210"/>
      <c r="M98" s="211"/>
      <c r="N98" s="212"/>
      <c r="O98" s="212"/>
      <c r="P98" s="212"/>
      <c r="Q98" s="212"/>
      <c r="R98" s="212"/>
      <c r="S98" s="212"/>
      <c r="T98" s="213"/>
      <c r="AT98" s="214" t="s">
        <v>174</v>
      </c>
      <c r="AU98" s="214" t="s">
        <v>82</v>
      </c>
      <c r="AV98" s="11" t="s">
        <v>82</v>
      </c>
      <c r="AW98" s="11" t="s">
        <v>35</v>
      </c>
      <c r="AX98" s="11" t="s">
        <v>72</v>
      </c>
      <c r="AY98" s="214" t="s">
        <v>166</v>
      </c>
    </row>
    <row r="99" spans="2:65" s="12" customFormat="1">
      <c r="B99" s="215"/>
      <c r="C99" s="216"/>
      <c r="D99" s="205" t="s">
        <v>174</v>
      </c>
      <c r="E99" s="217" t="s">
        <v>21</v>
      </c>
      <c r="F99" s="218" t="s">
        <v>176</v>
      </c>
      <c r="G99" s="216"/>
      <c r="H99" s="219">
        <v>28.8</v>
      </c>
      <c r="I99" s="220"/>
      <c r="J99" s="216"/>
      <c r="K99" s="216"/>
      <c r="L99" s="221"/>
      <c r="M99" s="222"/>
      <c r="N99" s="223"/>
      <c r="O99" s="223"/>
      <c r="P99" s="223"/>
      <c r="Q99" s="223"/>
      <c r="R99" s="223"/>
      <c r="S99" s="223"/>
      <c r="T99" s="224"/>
      <c r="AT99" s="225" t="s">
        <v>174</v>
      </c>
      <c r="AU99" s="225" t="s">
        <v>82</v>
      </c>
      <c r="AV99" s="12" t="s">
        <v>173</v>
      </c>
      <c r="AW99" s="12" t="s">
        <v>35</v>
      </c>
      <c r="AX99" s="12" t="s">
        <v>80</v>
      </c>
      <c r="AY99" s="225" t="s">
        <v>166</v>
      </c>
    </row>
    <row r="100" spans="2:65" s="1" customFormat="1" ht="16.5" customHeight="1">
      <c r="B100" s="40"/>
      <c r="C100" s="191" t="s">
        <v>173</v>
      </c>
      <c r="D100" s="191" t="s">
        <v>169</v>
      </c>
      <c r="E100" s="192" t="s">
        <v>185</v>
      </c>
      <c r="F100" s="193" t="s">
        <v>186</v>
      </c>
      <c r="G100" s="194" t="s">
        <v>181</v>
      </c>
      <c r="H100" s="195">
        <v>5.04</v>
      </c>
      <c r="I100" s="196"/>
      <c r="J100" s="197">
        <f>ROUND(I100*H100,2)</f>
        <v>0</v>
      </c>
      <c r="K100" s="193" t="s">
        <v>21</v>
      </c>
      <c r="L100" s="60"/>
      <c r="M100" s="198" t="s">
        <v>21</v>
      </c>
      <c r="N100" s="199" t="s">
        <v>43</v>
      </c>
      <c r="O100" s="41"/>
      <c r="P100" s="200">
        <f>O100*H100</f>
        <v>0</v>
      </c>
      <c r="Q100" s="200">
        <v>0</v>
      </c>
      <c r="R100" s="200">
        <f>Q100*H100</f>
        <v>0</v>
      </c>
      <c r="S100" s="200">
        <v>0</v>
      </c>
      <c r="T100" s="201">
        <f>S100*H100</f>
        <v>0</v>
      </c>
      <c r="AR100" s="23" t="s">
        <v>173</v>
      </c>
      <c r="AT100" s="23" t="s">
        <v>169</v>
      </c>
      <c r="AU100" s="23" t="s">
        <v>82</v>
      </c>
      <c r="AY100" s="23" t="s">
        <v>166</v>
      </c>
      <c r="BE100" s="202">
        <f>IF(N100="základní",J100,0)</f>
        <v>0</v>
      </c>
      <c r="BF100" s="202">
        <f>IF(N100="snížená",J100,0)</f>
        <v>0</v>
      </c>
      <c r="BG100" s="202">
        <f>IF(N100="zákl. přenesená",J100,0)</f>
        <v>0</v>
      </c>
      <c r="BH100" s="202">
        <f>IF(N100="sníž. přenesená",J100,0)</f>
        <v>0</v>
      </c>
      <c r="BI100" s="202">
        <f>IF(N100="nulová",J100,0)</f>
        <v>0</v>
      </c>
      <c r="BJ100" s="23" t="s">
        <v>80</v>
      </c>
      <c r="BK100" s="202">
        <f>ROUND(I100*H100,2)</f>
        <v>0</v>
      </c>
      <c r="BL100" s="23" t="s">
        <v>173</v>
      </c>
      <c r="BM100" s="23" t="s">
        <v>187</v>
      </c>
    </row>
    <row r="101" spans="2:65" s="11" customFormat="1">
      <c r="B101" s="203"/>
      <c r="C101" s="204"/>
      <c r="D101" s="205" t="s">
        <v>174</v>
      </c>
      <c r="E101" s="206" t="s">
        <v>21</v>
      </c>
      <c r="F101" s="207" t="s">
        <v>1149</v>
      </c>
      <c r="G101" s="204"/>
      <c r="H101" s="208">
        <v>5.04</v>
      </c>
      <c r="I101" s="209"/>
      <c r="J101" s="204"/>
      <c r="K101" s="204"/>
      <c r="L101" s="210"/>
      <c r="M101" s="211"/>
      <c r="N101" s="212"/>
      <c r="O101" s="212"/>
      <c r="P101" s="212"/>
      <c r="Q101" s="212"/>
      <c r="R101" s="212"/>
      <c r="S101" s="212"/>
      <c r="T101" s="213"/>
      <c r="AT101" s="214" t="s">
        <v>174</v>
      </c>
      <c r="AU101" s="214" t="s">
        <v>82</v>
      </c>
      <c r="AV101" s="11" t="s">
        <v>82</v>
      </c>
      <c r="AW101" s="11" t="s">
        <v>35</v>
      </c>
      <c r="AX101" s="11" t="s">
        <v>72</v>
      </c>
      <c r="AY101" s="214" t="s">
        <v>166</v>
      </c>
    </row>
    <row r="102" spans="2:65" s="12" customFormat="1">
      <c r="B102" s="215"/>
      <c r="C102" s="216"/>
      <c r="D102" s="205" t="s">
        <v>174</v>
      </c>
      <c r="E102" s="217" t="s">
        <v>21</v>
      </c>
      <c r="F102" s="218" t="s">
        <v>176</v>
      </c>
      <c r="G102" s="216"/>
      <c r="H102" s="219">
        <v>5.04</v>
      </c>
      <c r="I102" s="220"/>
      <c r="J102" s="216"/>
      <c r="K102" s="216"/>
      <c r="L102" s="221"/>
      <c r="M102" s="222"/>
      <c r="N102" s="223"/>
      <c r="O102" s="223"/>
      <c r="P102" s="223"/>
      <c r="Q102" s="223"/>
      <c r="R102" s="223"/>
      <c r="S102" s="223"/>
      <c r="T102" s="224"/>
      <c r="AT102" s="225" t="s">
        <v>174</v>
      </c>
      <c r="AU102" s="225" t="s">
        <v>82</v>
      </c>
      <c r="AV102" s="12" t="s">
        <v>173</v>
      </c>
      <c r="AW102" s="12" t="s">
        <v>35</v>
      </c>
      <c r="AX102" s="12" t="s">
        <v>80</v>
      </c>
      <c r="AY102" s="225" t="s">
        <v>166</v>
      </c>
    </row>
    <row r="103" spans="2:65" s="1" customFormat="1" ht="16.5" customHeight="1">
      <c r="B103" s="40"/>
      <c r="C103" s="191" t="s">
        <v>190</v>
      </c>
      <c r="D103" s="191" t="s">
        <v>169</v>
      </c>
      <c r="E103" s="192" t="s">
        <v>191</v>
      </c>
      <c r="F103" s="193" t="s">
        <v>192</v>
      </c>
      <c r="G103" s="194" t="s">
        <v>181</v>
      </c>
      <c r="H103" s="195">
        <v>58.101999999999997</v>
      </c>
      <c r="I103" s="196"/>
      <c r="J103" s="197">
        <f>ROUND(I103*H103,2)</f>
        <v>0</v>
      </c>
      <c r="K103" s="193" t="s">
        <v>21</v>
      </c>
      <c r="L103" s="60"/>
      <c r="M103" s="198" t="s">
        <v>21</v>
      </c>
      <c r="N103" s="199" t="s">
        <v>43</v>
      </c>
      <c r="O103" s="41"/>
      <c r="P103" s="200">
        <f>O103*H103</f>
        <v>0</v>
      </c>
      <c r="Q103" s="200">
        <v>0</v>
      </c>
      <c r="R103" s="200">
        <f>Q103*H103</f>
        <v>0</v>
      </c>
      <c r="S103" s="200">
        <v>0</v>
      </c>
      <c r="T103" s="201">
        <f>S103*H103</f>
        <v>0</v>
      </c>
      <c r="AR103" s="23" t="s">
        <v>173</v>
      </c>
      <c r="AT103" s="23" t="s">
        <v>169</v>
      </c>
      <c r="AU103" s="23" t="s">
        <v>82</v>
      </c>
      <c r="AY103" s="23" t="s">
        <v>166</v>
      </c>
      <c r="BE103" s="202">
        <f>IF(N103="základní",J103,0)</f>
        <v>0</v>
      </c>
      <c r="BF103" s="202">
        <f>IF(N103="snížená",J103,0)</f>
        <v>0</v>
      </c>
      <c r="BG103" s="202">
        <f>IF(N103="zákl. přenesená",J103,0)</f>
        <v>0</v>
      </c>
      <c r="BH103" s="202">
        <f>IF(N103="sníž. přenesená",J103,0)</f>
        <v>0</v>
      </c>
      <c r="BI103" s="202">
        <f>IF(N103="nulová",J103,0)</f>
        <v>0</v>
      </c>
      <c r="BJ103" s="23" t="s">
        <v>80</v>
      </c>
      <c r="BK103" s="202">
        <f>ROUND(I103*H103,2)</f>
        <v>0</v>
      </c>
      <c r="BL103" s="23" t="s">
        <v>173</v>
      </c>
      <c r="BM103" s="23" t="s">
        <v>193</v>
      </c>
    </row>
    <row r="104" spans="2:65" s="11" customFormat="1">
      <c r="B104" s="203"/>
      <c r="C104" s="204"/>
      <c r="D104" s="205" t="s">
        <v>174</v>
      </c>
      <c r="E104" s="206" t="s">
        <v>21</v>
      </c>
      <c r="F104" s="207" t="s">
        <v>1150</v>
      </c>
      <c r="G104" s="204"/>
      <c r="H104" s="208">
        <v>54.88</v>
      </c>
      <c r="I104" s="209"/>
      <c r="J104" s="204"/>
      <c r="K104" s="204"/>
      <c r="L104" s="210"/>
      <c r="M104" s="211"/>
      <c r="N104" s="212"/>
      <c r="O104" s="212"/>
      <c r="P104" s="212"/>
      <c r="Q104" s="212"/>
      <c r="R104" s="212"/>
      <c r="S104" s="212"/>
      <c r="T104" s="213"/>
      <c r="AT104" s="214" t="s">
        <v>174</v>
      </c>
      <c r="AU104" s="214" t="s">
        <v>82</v>
      </c>
      <c r="AV104" s="11" t="s">
        <v>82</v>
      </c>
      <c r="AW104" s="11" t="s">
        <v>35</v>
      </c>
      <c r="AX104" s="11" t="s">
        <v>72</v>
      </c>
      <c r="AY104" s="214" t="s">
        <v>166</v>
      </c>
    </row>
    <row r="105" spans="2:65" s="11" customFormat="1">
      <c r="B105" s="203"/>
      <c r="C105" s="204"/>
      <c r="D105" s="205" t="s">
        <v>174</v>
      </c>
      <c r="E105" s="206" t="s">
        <v>21</v>
      </c>
      <c r="F105" s="207" t="s">
        <v>1151</v>
      </c>
      <c r="G105" s="204"/>
      <c r="H105" s="208">
        <v>3.222</v>
      </c>
      <c r="I105" s="209"/>
      <c r="J105" s="204"/>
      <c r="K105" s="204"/>
      <c r="L105" s="210"/>
      <c r="M105" s="211"/>
      <c r="N105" s="212"/>
      <c r="O105" s="212"/>
      <c r="P105" s="212"/>
      <c r="Q105" s="212"/>
      <c r="R105" s="212"/>
      <c r="S105" s="212"/>
      <c r="T105" s="213"/>
      <c r="AT105" s="214" t="s">
        <v>174</v>
      </c>
      <c r="AU105" s="214" t="s">
        <v>82</v>
      </c>
      <c r="AV105" s="11" t="s">
        <v>82</v>
      </c>
      <c r="AW105" s="11" t="s">
        <v>35</v>
      </c>
      <c r="AX105" s="11" t="s">
        <v>72</v>
      </c>
      <c r="AY105" s="214" t="s">
        <v>166</v>
      </c>
    </row>
    <row r="106" spans="2:65" s="12" customFormat="1">
      <c r="B106" s="215"/>
      <c r="C106" s="216"/>
      <c r="D106" s="205" t="s">
        <v>174</v>
      </c>
      <c r="E106" s="217" t="s">
        <v>21</v>
      </c>
      <c r="F106" s="218" t="s">
        <v>176</v>
      </c>
      <c r="G106" s="216"/>
      <c r="H106" s="219">
        <v>58.101999999999997</v>
      </c>
      <c r="I106" s="220"/>
      <c r="J106" s="216"/>
      <c r="K106" s="216"/>
      <c r="L106" s="221"/>
      <c r="M106" s="222"/>
      <c r="N106" s="223"/>
      <c r="O106" s="223"/>
      <c r="P106" s="223"/>
      <c r="Q106" s="223"/>
      <c r="R106" s="223"/>
      <c r="S106" s="223"/>
      <c r="T106" s="224"/>
      <c r="AT106" s="225" t="s">
        <v>174</v>
      </c>
      <c r="AU106" s="225" t="s">
        <v>82</v>
      </c>
      <c r="AV106" s="12" t="s">
        <v>173</v>
      </c>
      <c r="AW106" s="12" t="s">
        <v>35</v>
      </c>
      <c r="AX106" s="12" t="s">
        <v>80</v>
      </c>
      <c r="AY106" s="225" t="s">
        <v>166</v>
      </c>
    </row>
    <row r="107" spans="2:65" s="1" customFormat="1" ht="16.5" customHeight="1">
      <c r="B107" s="40"/>
      <c r="C107" s="191" t="s">
        <v>177</v>
      </c>
      <c r="D107" s="191" t="s">
        <v>169</v>
      </c>
      <c r="E107" s="192" t="s">
        <v>196</v>
      </c>
      <c r="F107" s="193" t="s">
        <v>197</v>
      </c>
      <c r="G107" s="194" t="s">
        <v>181</v>
      </c>
      <c r="H107" s="195">
        <v>58.101999999999997</v>
      </c>
      <c r="I107" s="196"/>
      <c r="J107" s="197">
        <f>ROUND(I107*H107,2)</f>
        <v>0</v>
      </c>
      <c r="K107" s="193" t="s">
        <v>21</v>
      </c>
      <c r="L107" s="60"/>
      <c r="M107" s="198" t="s">
        <v>21</v>
      </c>
      <c r="N107" s="199" t="s">
        <v>43</v>
      </c>
      <c r="O107" s="41"/>
      <c r="P107" s="200">
        <f>O107*H107</f>
        <v>0</v>
      </c>
      <c r="Q107" s="200">
        <v>0</v>
      </c>
      <c r="R107" s="200">
        <f>Q107*H107</f>
        <v>0</v>
      </c>
      <c r="S107" s="200">
        <v>0</v>
      </c>
      <c r="T107" s="201">
        <f>S107*H107</f>
        <v>0</v>
      </c>
      <c r="AR107" s="23" t="s">
        <v>173</v>
      </c>
      <c r="AT107" s="23" t="s">
        <v>169</v>
      </c>
      <c r="AU107" s="23" t="s">
        <v>82</v>
      </c>
      <c r="AY107" s="23" t="s">
        <v>166</v>
      </c>
      <c r="BE107" s="202">
        <f>IF(N107="základní",J107,0)</f>
        <v>0</v>
      </c>
      <c r="BF107" s="202">
        <f>IF(N107="snížená",J107,0)</f>
        <v>0</v>
      </c>
      <c r="BG107" s="202">
        <f>IF(N107="zákl. přenesená",J107,0)</f>
        <v>0</v>
      </c>
      <c r="BH107" s="202">
        <f>IF(N107="sníž. přenesená",J107,0)</f>
        <v>0</v>
      </c>
      <c r="BI107" s="202">
        <f>IF(N107="nulová",J107,0)</f>
        <v>0</v>
      </c>
      <c r="BJ107" s="23" t="s">
        <v>80</v>
      </c>
      <c r="BK107" s="202">
        <f>ROUND(I107*H107,2)</f>
        <v>0</v>
      </c>
      <c r="BL107" s="23" t="s">
        <v>173</v>
      </c>
      <c r="BM107" s="23" t="s">
        <v>198</v>
      </c>
    </row>
    <row r="108" spans="2:65" s="11" customFormat="1">
      <c r="B108" s="203"/>
      <c r="C108" s="204"/>
      <c r="D108" s="205" t="s">
        <v>174</v>
      </c>
      <c r="E108" s="206" t="s">
        <v>21</v>
      </c>
      <c r="F108" s="207" t="s">
        <v>1150</v>
      </c>
      <c r="G108" s="204"/>
      <c r="H108" s="208">
        <v>54.88</v>
      </c>
      <c r="I108" s="209"/>
      <c r="J108" s="204"/>
      <c r="K108" s="204"/>
      <c r="L108" s="210"/>
      <c r="M108" s="211"/>
      <c r="N108" s="212"/>
      <c r="O108" s="212"/>
      <c r="P108" s="212"/>
      <c r="Q108" s="212"/>
      <c r="R108" s="212"/>
      <c r="S108" s="212"/>
      <c r="T108" s="213"/>
      <c r="AT108" s="214" t="s">
        <v>174</v>
      </c>
      <c r="AU108" s="214" t="s">
        <v>82</v>
      </c>
      <c r="AV108" s="11" t="s">
        <v>82</v>
      </c>
      <c r="AW108" s="11" t="s">
        <v>35</v>
      </c>
      <c r="AX108" s="11" t="s">
        <v>72</v>
      </c>
      <c r="AY108" s="214" t="s">
        <v>166</v>
      </c>
    </row>
    <row r="109" spans="2:65" s="11" customFormat="1">
      <c r="B109" s="203"/>
      <c r="C109" s="204"/>
      <c r="D109" s="205" t="s">
        <v>174</v>
      </c>
      <c r="E109" s="206" t="s">
        <v>21</v>
      </c>
      <c r="F109" s="207" t="s">
        <v>1151</v>
      </c>
      <c r="G109" s="204"/>
      <c r="H109" s="208">
        <v>3.222</v>
      </c>
      <c r="I109" s="209"/>
      <c r="J109" s="204"/>
      <c r="K109" s="204"/>
      <c r="L109" s="210"/>
      <c r="M109" s="211"/>
      <c r="N109" s="212"/>
      <c r="O109" s="212"/>
      <c r="P109" s="212"/>
      <c r="Q109" s="212"/>
      <c r="R109" s="212"/>
      <c r="S109" s="212"/>
      <c r="T109" s="213"/>
      <c r="AT109" s="214" t="s">
        <v>174</v>
      </c>
      <c r="AU109" s="214" t="s">
        <v>82</v>
      </c>
      <c r="AV109" s="11" t="s">
        <v>82</v>
      </c>
      <c r="AW109" s="11" t="s">
        <v>35</v>
      </c>
      <c r="AX109" s="11" t="s">
        <v>72</v>
      </c>
      <c r="AY109" s="214" t="s">
        <v>166</v>
      </c>
    </row>
    <row r="110" spans="2:65" s="12" customFormat="1">
      <c r="B110" s="215"/>
      <c r="C110" s="216"/>
      <c r="D110" s="205" t="s">
        <v>174</v>
      </c>
      <c r="E110" s="217" t="s">
        <v>21</v>
      </c>
      <c r="F110" s="218" t="s">
        <v>176</v>
      </c>
      <c r="G110" s="216"/>
      <c r="H110" s="219">
        <v>58.101999999999997</v>
      </c>
      <c r="I110" s="220"/>
      <c r="J110" s="216"/>
      <c r="K110" s="216"/>
      <c r="L110" s="221"/>
      <c r="M110" s="222"/>
      <c r="N110" s="223"/>
      <c r="O110" s="223"/>
      <c r="P110" s="223"/>
      <c r="Q110" s="223"/>
      <c r="R110" s="223"/>
      <c r="S110" s="223"/>
      <c r="T110" s="224"/>
      <c r="AT110" s="225" t="s">
        <v>174</v>
      </c>
      <c r="AU110" s="225" t="s">
        <v>82</v>
      </c>
      <c r="AV110" s="12" t="s">
        <v>173</v>
      </c>
      <c r="AW110" s="12" t="s">
        <v>35</v>
      </c>
      <c r="AX110" s="12" t="s">
        <v>80</v>
      </c>
      <c r="AY110" s="225" t="s">
        <v>166</v>
      </c>
    </row>
    <row r="111" spans="2:65" s="1" customFormat="1" ht="25.5" customHeight="1">
      <c r="B111" s="40"/>
      <c r="C111" s="191" t="s">
        <v>199</v>
      </c>
      <c r="D111" s="191" t="s">
        <v>169</v>
      </c>
      <c r="E111" s="192" t="s">
        <v>200</v>
      </c>
      <c r="F111" s="193" t="s">
        <v>201</v>
      </c>
      <c r="G111" s="194" t="s">
        <v>181</v>
      </c>
      <c r="H111" s="195">
        <v>2</v>
      </c>
      <c r="I111" s="196"/>
      <c r="J111" s="197">
        <f>ROUND(I111*H111,2)</f>
        <v>0</v>
      </c>
      <c r="K111" s="193" t="s">
        <v>21</v>
      </c>
      <c r="L111" s="60"/>
      <c r="M111" s="198" t="s">
        <v>21</v>
      </c>
      <c r="N111" s="199" t="s">
        <v>43</v>
      </c>
      <c r="O111" s="41"/>
      <c r="P111" s="200">
        <f>O111*H111</f>
        <v>0</v>
      </c>
      <c r="Q111" s="200">
        <v>0</v>
      </c>
      <c r="R111" s="200">
        <f>Q111*H111</f>
        <v>0</v>
      </c>
      <c r="S111" s="200">
        <v>0</v>
      </c>
      <c r="T111" s="201">
        <f>S111*H111</f>
        <v>0</v>
      </c>
      <c r="AR111" s="23" t="s">
        <v>173</v>
      </c>
      <c r="AT111" s="23" t="s">
        <v>169</v>
      </c>
      <c r="AU111" s="23" t="s">
        <v>82</v>
      </c>
      <c r="AY111" s="23" t="s">
        <v>166</v>
      </c>
      <c r="BE111" s="202">
        <f>IF(N111="základní",J111,0)</f>
        <v>0</v>
      </c>
      <c r="BF111" s="202">
        <f>IF(N111="snížená",J111,0)</f>
        <v>0</v>
      </c>
      <c r="BG111" s="202">
        <f>IF(N111="zákl. přenesená",J111,0)</f>
        <v>0</v>
      </c>
      <c r="BH111" s="202">
        <f>IF(N111="sníž. přenesená",J111,0)</f>
        <v>0</v>
      </c>
      <c r="BI111" s="202">
        <f>IF(N111="nulová",J111,0)</f>
        <v>0</v>
      </c>
      <c r="BJ111" s="23" t="s">
        <v>80</v>
      </c>
      <c r="BK111" s="202">
        <f>ROUND(I111*H111,2)</f>
        <v>0</v>
      </c>
      <c r="BL111" s="23" t="s">
        <v>173</v>
      </c>
      <c r="BM111" s="23" t="s">
        <v>202</v>
      </c>
    </row>
    <row r="112" spans="2:65" s="13" customFormat="1">
      <c r="B112" s="226"/>
      <c r="C112" s="227"/>
      <c r="D112" s="205" t="s">
        <v>174</v>
      </c>
      <c r="E112" s="228" t="s">
        <v>21</v>
      </c>
      <c r="F112" s="229" t="s">
        <v>203</v>
      </c>
      <c r="G112" s="227"/>
      <c r="H112" s="228" t="s">
        <v>21</v>
      </c>
      <c r="I112" s="230"/>
      <c r="J112" s="227"/>
      <c r="K112" s="227"/>
      <c r="L112" s="231"/>
      <c r="M112" s="232"/>
      <c r="N112" s="233"/>
      <c r="O112" s="233"/>
      <c r="P112" s="233"/>
      <c r="Q112" s="233"/>
      <c r="R112" s="233"/>
      <c r="S112" s="233"/>
      <c r="T112" s="234"/>
      <c r="AT112" s="235" t="s">
        <v>174</v>
      </c>
      <c r="AU112" s="235" t="s">
        <v>82</v>
      </c>
      <c r="AV112" s="13" t="s">
        <v>80</v>
      </c>
      <c r="AW112" s="13" t="s">
        <v>35</v>
      </c>
      <c r="AX112" s="13" t="s">
        <v>72</v>
      </c>
      <c r="AY112" s="235" t="s">
        <v>166</v>
      </c>
    </row>
    <row r="113" spans="2:65" s="11" customFormat="1">
      <c r="B113" s="203"/>
      <c r="C113" s="204"/>
      <c r="D113" s="205" t="s">
        <v>174</v>
      </c>
      <c r="E113" s="206" t="s">
        <v>21</v>
      </c>
      <c r="F113" s="207" t="s">
        <v>82</v>
      </c>
      <c r="G113" s="204"/>
      <c r="H113" s="208">
        <v>2</v>
      </c>
      <c r="I113" s="209"/>
      <c r="J113" s="204"/>
      <c r="K113" s="204"/>
      <c r="L113" s="210"/>
      <c r="M113" s="211"/>
      <c r="N113" s="212"/>
      <c r="O113" s="212"/>
      <c r="P113" s="212"/>
      <c r="Q113" s="212"/>
      <c r="R113" s="212"/>
      <c r="S113" s="212"/>
      <c r="T113" s="213"/>
      <c r="AT113" s="214" t="s">
        <v>174</v>
      </c>
      <c r="AU113" s="214" t="s">
        <v>82</v>
      </c>
      <c r="AV113" s="11" t="s">
        <v>82</v>
      </c>
      <c r="AW113" s="11" t="s">
        <v>35</v>
      </c>
      <c r="AX113" s="11" t="s">
        <v>72</v>
      </c>
      <c r="AY113" s="214" t="s">
        <v>166</v>
      </c>
    </row>
    <row r="114" spans="2:65" s="12" customFormat="1">
      <c r="B114" s="215"/>
      <c r="C114" s="216"/>
      <c r="D114" s="205" t="s">
        <v>174</v>
      </c>
      <c r="E114" s="217" t="s">
        <v>21</v>
      </c>
      <c r="F114" s="218" t="s">
        <v>176</v>
      </c>
      <c r="G114" s="216"/>
      <c r="H114" s="219">
        <v>2</v>
      </c>
      <c r="I114" s="220"/>
      <c r="J114" s="216"/>
      <c r="K114" s="216"/>
      <c r="L114" s="221"/>
      <c r="M114" s="222"/>
      <c r="N114" s="223"/>
      <c r="O114" s="223"/>
      <c r="P114" s="223"/>
      <c r="Q114" s="223"/>
      <c r="R114" s="223"/>
      <c r="S114" s="223"/>
      <c r="T114" s="224"/>
      <c r="AT114" s="225" t="s">
        <v>174</v>
      </c>
      <c r="AU114" s="225" t="s">
        <v>82</v>
      </c>
      <c r="AV114" s="12" t="s">
        <v>173</v>
      </c>
      <c r="AW114" s="12" t="s">
        <v>35</v>
      </c>
      <c r="AX114" s="12" t="s">
        <v>80</v>
      </c>
      <c r="AY114" s="225" t="s">
        <v>166</v>
      </c>
    </row>
    <row r="115" spans="2:65" s="1" customFormat="1" ht="16.5" customHeight="1">
      <c r="B115" s="40"/>
      <c r="C115" s="191" t="s">
        <v>187</v>
      </c>
      <c r="D115" s="191" t="s">
        <v>169</v>
      </c>
      <c r="E115" s="192" t="s">
        <v>205</v>
      </c>
      <c r="F115" s="193" t="s">
        <v>206</v>
      </c>
      <c r="G115" s="194" t="s">
        <v>181</v>
      </c>
      <c r="H115" s="195">
        <v>24.72</v>
      </c>
      <c r="I115" s="196"/>
      <c r="J115" s="197">
        <f>ROUND(I115*H115,2)</f>
        <v>0</v>
      </c>
      <c r="K115" s="193" t="s">
        <v>21</v>
      </c>
      <c r="L115" s="60"/>
      <c r="M115" s="198" t="s">
        <v>21</v>
      </c>
      <c r="N115" s="199" t="s">
        <v>43</v>
      </c>
      <c r="O115" s="41"/>
      <c r="P115" s="200">
        <f>O115*H115</f>
        <v>0</v>
      </c>
      <c r="Q115" s="200">
        <v>0</v>
      </c>
      <c r="R115" s="200">
        <f>Q115*H115</f>
        <v>0</v>
      </c>
      <c r="S115" s="200">
        <v>0</v>
      </c>
      <c r="T115" s="201">
        <f>S115*H115</f>
        <v>0</v>
      </c>
      <c r="AR115" s="23" t="s">
        <v>173</v>
      </c>
      <c r="AT115" s="23" t="s">
        <v>169</v>
      </c>
      <c r="AU115" s="23" t="s">
        <v>82</v>
      </c>
      <c r="AY115" s="23" t="s">
        <v>166</v>
      </c>
      <c r="BE115" s="202">
        <f>IF(N115="základní",J115,0)</f>
        <v>0</v>
      </c>
      <c r="BF115" s="202">
        <f>IF(N115="snížená",J115,0)</f>
        <v>0</v>
      </c>
      <c r="BG115" s="202">
        <f>IF(N115="zákl. přenesená",J115,0)</f>
        <v>0</v>
      </c>
      <c r="BH115" s="202">
        <f>IF(N115="sníž. přenesená",J115,0)</f>
        <v>0</v>
      </c>
      <c r="BI115" s="202">
        <f>IF(N115="nulová",J115,0)</f>
        <v>0</v>
      </c>
      <c r="BJ115" s="23" t="s">
        <v>80</v>
      </c>
      <c r="BK115" s="202">
        <f>ROUND(I115*H115,2)</f>
        <v>0</v>
      </c>
      <c r="BL115" s="23" t="s">
        <v>173</v>
      </c>
      <c r="BM115" s="23" t="s">
        <v>207</v>
      </c>
    </row>
    <row r="116" spans="2:65" s="11" customFormat="1">
      <c r="B116" s="203"/>
      <c r="C116" s="204"/>
      <c r="D116" s="205" t="s">
        <v>174</v>
      </c>
      <c r="E116" s="206" t="s">
        <v>21</v>
      </c>
      <c r="F116" s="207" t="s">
        <v>1152</v>
      </c>
      <c r="G116" s="204"/>
      <c r="H116" s="208">
        <v>24.72</v>
      </c>
      <c r="I116" s="209"/>
      <c r="J116" s="204"/>
      <c r="K116" s="204"/>
      <c r="L116" s="210"/>
      <c r="M116" s="211"/>
      <c r="N116" s="212"/>
      <c r="O116" s="212"/>
      <c r="P116" s="212"/>
      <c r="Q116" s="212"/>
      <c r="R116" s="212"/>
      <c r="S116" s="212"/>
      <c r="T116" s="213"/>
      <c r="AT116" s="214" t="s">
        <v>174</v>
      </c>
      <c r="AU116" s="214" t="s">
        <v>82</v>
      </c>
      <c r="AV116" s="11" t="s">
        <v>82</v>
      </c>
      <c r="AW116" s="11" t="s">
        <v>35</v>
      </c>
      <c r="AX116" s="11" t="s">
        <v>72</v>
      </c>
      <c r="AY116" s="214" t="s">
        <v>166</v>
      </c>
    </row>
    <row r="117" spans="2:65" s="12" customFormat="1">
      <c r="B117" s="215"/>
      <c r="C117" s="216"/>
      <c r="D117" s="205" t="s">
        <v>174</v>
      </c>
      <c r="E117" s="217" t="s">
        <v>21</v>
      </c>
      <c r="F117" s="218" t="s">
        <v>176</v>
      </c>
      <c r="G117" s="216"/>
      <c r="H117" s="219">
        <v>24.72</v>
      </c>
      <c r="I117" s="220"/>
      <c r="J117" s="216"/>
      <c r="K117" s="216"/>
      <c r="L117" s="221"/>
      <c r="M117" s="222"/>
      <c r="N117" s="223"/>
      <c r="O117" s="223"/>
      <c r="P117" s="223"/>
      <c r="Q117" s="223"/>
      <c r="R117" s="223"/>
      <c r="S117" s="223"/>
      <c r="T117" s="224"/>
      <c r="AT117" s="225" t="s">
        <v>174</v>
      </c>
      <c r="AU117" s="225" t="s">
        <v>82</v>
      </c>
      <c r="AV117" s="12" t="s">
        <v>173</v>
      </c>
      <c r="AW117" s="12" t="s">
        <v>35</v>
      </c>
      <c r="AX117" s="12" t="s">
        <v>80</v>
      </c>
      <c r="AY117" s="225" t="s">
        <v>166</v>
      </c>
    </row>
    <row r="118" spans="2:65" s="1" customFormat="1" ht="16.5" customHeight="1">
      <c r="B118" s="40"/>
      <c r="C118" s="191" t="s">
        <v>209</v>
      </c>
      <c r="D118" s="191" t="s">
        <v>169</v>
      </c>
      <c r="E118" s="192" t="s">
        <v>210</v>
      </c>
      <c r="F118" s="193" t="s">
        <v>211</v>
      </c>
      <c r="G118" s="194" t="s">
        <v>181</v>
      </c>
      <c r="H118" s="195">
        <v>24.72</v>
      </c>
      <c r="I118" s="196"/>
      <c r="J118" s="197">
        <f>ROUND(I118*H118,2)</f>
        <v>0</v>
      </c>
      <c r="K118" s="193" t="s">
        <v>21</v>
      </c>
      <c r="L118" s="60"/>
      <c r="M118" s="198" t="s">
        <v>21</v>
      </c>
      <c r="N118" s="199" t="s">
        <v>43</v>
      </c>
      <c r="O118" s="41"/>
      <c r="P118" s="200">
        <f>O118*H118</f>
        <v>0</v>
      </c>
      <c r="Q118" s="200">
        <v>0</v>
      </c>
      <c r="R118" s="200">
        <f>Q118*H118</f>
        <v>0</v>
      </c>
      <c r="S118" s="200">
        <v>0</v>
      </c>
      <c r="T118" s="201">
        <f>S118*H118</f>
        <v>0</v>
      </c>
      <c r="AR118" s="23" t="s">
        <v>173</v>
      </c>
      <c r="AT118" s="23" t="s">
        <v>169</v>
      </c>
      <c r="AU118" s="23" t="s">
        <v>82</v>
      </c>
      <c r="AY118" s="23" t="s">
        <v>166</v>
      </c>
      <c r="BE118" s="202">
        <f>IF(N118="základní",J118,0)</f>
        <v>0</v>
      </c>
      <c r="BF118" s="202">
        <f>IF(N118="snížená",J118,0)</f>
        <v>0</v>
      </c>
      <c r="BG118" s="202">
        <f>IF(N118="zákl. přenesená",J118,0)</f>
        <v>0</v>
      </c>
      <c r="BH118" s="202">
        <f>IF(N118="sníž. přenesená",J118,0)</f>
        <v>0</v>
      </c>
      <c r="BI118" s="202">
        <f>IF(N118="nulová",J118,0)</f>
        <v>0</v>
      </c>
      <c r="BJ118" s="23" t="s">
        <v>80</v>
      </c>
      <c r="BK118" s="202">
        <f>ROUND(I118*H118,2)</f>
        <v>0</v>
      </c>
      <c r="BL118" s="23" t="s">
        <v>173</v>
      </c>
      <c r="BM118" s="23" t="s">
        <v>212</v>
      </c>
    </row>
    <row r="119" spans="2:65" s="1" customFormat="1" ht="27">
      <c r="B119" s="40"/>
      <c r="C119" s="62"/>
      <c r="D119" s="205" t="s">
        <v>213</v>
      </c>
      <c r="E119" s="62"/>
      <c r="F119" s="236" t="s">
        <v>214</v>
      </c>
      <c r="G119" s="62"/>
      <c r="H119" s="62"/>
      <c r="I119" s="162"/>
      <c r="J119" s="62"/>
      <c r="K119" s="62"/>
      <c r="L119" s="60"/>
      <c r="M119" s="237"/>
      <c r="N119" s="41"/>
      <c r="O119" s="41"/>
      <c r="P119" s="41"/>
      <c r="Q119" s="41"/>
      <c r="R119" s="41"/>
      <c r="S119" s="41"/>
      <c r="T119" s="77"/>
      <c r="AT119" s="23" t="s">
        <v>213</v>
      </c>
      <c r="AU119" s="23" t="s">
        <v>82</v>
      </c>
    </row>
    <row r="120" spans="2:65" s="11" customFormat="1">
      <c r="B120" s="203"/>
      <c r="C120" s="204"/>
      <c r="D120" s="205" t="s">
        <v>174</v>
      </c>
      <c r="E120" s="206" t="s">
        <v>21</v>
      </c>
      <c r="F120" s="207" t="s">
        <v>1152</v>
      </c>
      <c r="G120" s="204"/>
      <c r="H120" s="208">
        <v>24.72</v>
      </c>
      <c r="I120" s="209"/>
      <c r="J120" s="204"/>
      <c r="K120" s="204"/>
      <c r="L120" s="210"/>
      <c r="M120" s="211"/>
      <c r="N120" s="212"/>
      <c r="O120" s="212"/>
      <c r="P120" s="212"/>
      <c r="Q120" s="212"/>
      <c r="R120" s="212"/>
      <c r="S120" s="212"/>
      <c r="T120" s="213"/>
      <c r="AT120" s="214" t="s">
        <v>174</v>
      </c>
      <c r="AU120" s="214" t="s">
        <v>82</v>
      </c>
      <c r="AV120" s="11" t="s">
        <v>82</v>
      </c>
      <c r="AW120" s="11" t="s">
        <v>35</v>
      </c>
      <c r="AX120" s="11" t="s">
        <v>72</v>
      </c>
      <c r="AY120" s="214" t="s">
        <v>166</v>
      </c>
    </row>
    <row r="121" spans="2:65" s="12" customFormat="1">
      <c r="B121" s="215"/>
      <c r="C121" s="216"/>
      <c r="D121" s="205" t="s">
        <v>174</v>
      </c>
      <c r="E121" s="217" t="s">
        <v>21</v>
      </c>
      <c r="F121" s="218" t="s">
        <v>176</v>
      </c>
      <c r="G121" s="216"/>
      <c r="H121" s="219">
        <v>24.72</v>
      </c>
      <c r="I121" s="220"/>
      <c r="J121" s="216"/>
      <c r="K121" s="216"/>
      <c r="L121" s="221"/>
      <c r="M121" s="222"/>
      <c r="N121" s="223"/>
      <c r="O121" s="223"/>
      <c r="P121" s="223"/>
      <c r="Q121" s="223"/>
      <c r="R121" s="223"/>
      <c r="S121" s="223"/>
      <c r="T121" s="224"/>
      <c r="AT121" s="225" t="s">
        <v>174</v>
      </c>
      <c r="AU121" s="225" t="s">
        <v>82</v>
      </c>
      <c r="AV121" s="12" t="s">
        <v>173</v>
      </c>
      <c r="AW121" s="12" t="s">
        <v>35</v>
      </c>
      <c r="AX121" s="12" t="s">
        <v>80</v>
      </c>
      <c r="AY121" s="225" t="s">
        <v>166</v>
      </c>
    </row>
    <row r="122" spans="2:65" s="1" customFormat="1" ht="16.5" customHeight="1">
      <c r="B122" s="40"/>
      <c r="C122" s="191" t="s">
        <v>193</v>
      </c>
      <c r="D122" s="191" t="s">
        <v>169</v>
      </c>
      <c r="E122" s="192" t="s">
        <v>215</v>
      </c>
      <c r="F122" s="193" t="s">
        <v>216</v>
      </c>
      <c r="G122" s="194" t="s">
        <v>181</v>
      </c>
      <c r="H122" s="195">
        <v>24.72</v>
      </c>
      <c r="I122" s="196"/>
      <c r="J122" s="197">
        <f>ROUND(I122*H122,2)</f>
        <v>0</v>
      </c>
      <c r="K122" s="193" t="s">
        <v>21</v>
      </c>
      <c r="L122" s="60"/>
      <c r="M122" s="198" t="s">
        <v>21</v>
      </c>
      <c r="N122" s="199" t="s">
        <v>43</v>
      </c>
      <c r="O122" s="41"/>
      <c r="P122" s="200">
        <f>O122*H122</f>
        <v>0</v>
      </c>
      <c r="Q122" s="200">
        <v>0</v>
      </c>
      <c r="R122" s="200">
        <f>Q122*H122</f>
        <v>0</v>
      </c>
      <c r="S122" s="200">
        <v>0</v>
      </c>
      <c r="T122" s="201">
        <f>S122*H122</f>
        <v>0</v>
      </c>
      <c r="AR122" s="23" t="s">
        <v>173</v>
      </c>
      <c r="AT122" s="23" t="s">
        <v>169</v>
      </c>
      <c r="AU122" s="23" t="s">
        <v>82</v>
      </c>
      <c r="AY122" s="23" t="s">
        <v>166</v>
      </c>
      <c r="BE122" s="202">
        <f>IF(N122="základní",J122,0)</f>
        <v>0</v>
      </c>
      <c r="BF122" s="202">
        <f>IF(N122="snížená",J122,0)</f>
        <v>0</v>
      </c>
      <c r="BG122" s="202">
        <f>IF(N122="zákl. přenesená",J122,0)</f>
        <v>0</v>
      </c>
      <c r="BH122" s="202">
        <f>IF(N122="sníž. přenesená",J122,0)</f>
        <v>0</v>
      </c>
      <c r="BI122" s="202">
        <f>IF(N122="nulová",J122,0)</f>
        <v>0</v>
      </c>
      <c r="BJ122" s="23" t="s">
        <v>80</v>
      </c>
      <c r="BK122" s="202">
        <f>ROUND(I122*H122,2)</f>
        <v>0</v>
      </c>
      <c r="BL122" s="23" t="s">
        <v>173</v>
      </c>
      <c r="BM122" s="23" t="s">
        <v>217</v>
      </c>
    </row>
    <row r="123" spans="2:65" s="11" customFormat="1">
      <c r="B123" s="203"/>
      <c r="C123" s="204"/>
      <c r="D123" s="205" t="s">
        <v>174</v>
      </c>
      <c r="E123" s="206" t="s">
        <v>21</v>
      </c>
      <c r="F123" s="207" t="s">
        <v>1152</v>
      </c>
      <c r="G123" s="204"/>
      <c r="H123" s="208">
        <v>24.72</v>
      </c>
      <c r="I123" s="209"/>
      <c r="J123" s="204"/>
      <c r="K123" s="204"/>
      <c r="L123" s="210"/>
      <c r="M123" s="211"/>
      <c r="N123" s="212"/>
      <c r="O123" s="212"/>
      <c r="P123" s="212"/>
      <c r="Q123" s="212"/>
      <c r="R123" s="212"/>
      <c r="S123" s="212"/>
      <c r="T123" s="213"/>
      <c r="AT123" s="214" t="s">
        <v>174</v>
      </c>
      <c r="AU123" s="214" t="s">
        <v>82</v>
      </c>
      <c r="AV123" s="11" t="s">
        <v>82</v>
      </c>
      <c r="AW123" s="11" t="s">
        <v>35</v>
      </c>
      <c r="AX123" s="11" t="s">
        <v>72</v>
      </c>
      <c r="AY123" s="214" t="s">
        <v>166</v>
      </c>
    </row>
    <row r="124" spans="2:65" s="12" customFormat="1">
      <c r="B124" s="215"/>
      <c r="C124" s="216"/>
      <c r="D124" s="205" t="s">
        <v>174</v>
      </c>
      <c r="E124" s="217" t="s">
        <v>21</v>
      </c>
      <c r="F124" s="218" t="s">
        <v>176</v>
      </c>
      <c r="G124" s="216"/>
      <c r="H124" s="219">
        <v>24.72</v>
      </c>
      <c r="I124" s="220"/>
      <c r="J124" s="216"/>
      <c r="K124" s="216"/>
      <c r="L124" s="221"/>
      <c r="M124" s="222"/>
      <c r="N124" s="223"/>
      <c r="O124" s="223"/>
      <c r="P124" s="223"/>
      <c r="Q124" s="223"/>
      <c r="R124" s="223"/>
      <c r="S124" s="223"/>
      <c r="T124" s="224"/>
      <c r="AT124" s="225" t="s">
        <v>174</v>
      </c>
      <c r="AU124" s="225" t="s">
        <v>82</v>
      </c>
      <c r="AV124" s="12" t="s">
        <v>173</v>
      </c>
      <c r="AW124" s="12" t="s">
        <v>35</v>
      </c>
      <c r="AX124" s="12" t="s">
        <v>80</v>
      </c>
      <c r="AY124" s="225" t="s">
        <v>166</v>
      </c>
    </row>
    <row r="125" spans="2:65" s="1" customFormat="1" ht="16.5" customHeight="1">
      <c r="B125" s="40"/>
      <c r="C125" s="191" t="s">
        <v>218</v>
      </c>
      <c r="D125" s="191" t="s">
        <v>169</v>
      </c>
      <c r="E125" s="192" t="s">
        <v>219</v>
      </c>
      <c r="F125" s="193" t="s">
        <v>220</v>
      </c>
      <c r="G125" s="194" t="s">
        <v>181</v>
      </c>
      <c r="H125" s="195">
        <v>98.88</v>
      </c>
      <c r="I125" s="196"/>
      <c r="J125" s="197">
        <f>ROUND(I125*H125,2)</f>
        <v>0</v>
      </c>
      <c r="K125" s="193" t="s">
        <v>21</v>
      </c>
      <c r="L125" s="60"/>
      <c r="M125" s="198" t="s">
        <v>21</v>
      </c>
      <c r="N125" s="199" t="s">
        <v>43</v>
      </c>
      <c r="O125" s="41"/>
      <c r="P125" s="200">
        <f>O125*H125</f>
        <v>0</v>
      </c>
      <c r="Q125" s="200">
        <v>0</v>
      </c>
      <c r="R125" s="200">
        <f>Q125*H125</f>
        <v>0</v>
      </c>
      <c r="S125" s="200">
        <v>0</v>
      </c>
      <c r="T125" s="201">
        <f>S125*H125</f>
        <v>0</v>
      </c>
      <c r="AR125" s="23" t="s">
        <v>173</v>
      </c>
      <c r="AT125" s="23" t="s">
        <v>169</v>
      </c>
      <c r="AU125" s="23" t="s">
        <v>82</v>
      </c>
      <c r="AY125" s="23" t="s">
        <v>166</v>
      </c>
      <c r="BE125" s="202">
        <f>IF(N125="základní",J125,0)</f>
        <v>0</v>
      </c>
      <c r="BF125" s="202">
        <f>IF(N125="snížená",J125,0)</f>
        <v>0</v>
      </c>
      <c r="BG125" s="202">
        <f>IF(N125="zákl. přenesená",J125,0)</f>
        <v>0</v>
      </c>
      <c r="BH125" s="202">
        <f>IF(N125="sníž. přenesená",J125,0)</f>
        <v>0</v>
      </c>
      <c r="BI125" s="202">
        <f>IF(N125="nulová",J125,0)</f>
        <v>0</v>
      </c>
      <c r="BJ125" s="23" t="s">
        <v>80</v>
      </c>
      <c r="BK125" s="202">
        <f>ROUND(I125*H125,2)</f>
        <v>0</v>
      </c>
      <c r="BL125" s="23" t="s">
        <v>173</v>
      </c>
      <c r="BM125" s="23" t="s">
        <v>221</v>
      </c>
    </row>
    <row r="126" spans="2:65" s="11" customFormat="1">
      <c r="B126" s="203"/>
      <c r="C126" s="204"/>
      <c r="D126" s="205" t="s">
        <v>174</v>
      </c>
      <c r="E126" s="206" t="s">
        <v>21</v>
      </c>
      <c r="F126" s="207" t="s">
        <v>1153</v>
      </c>
      <c r="G126" s="204"/>
      <c r="H126" s="208">
        <v>98.88</v>
      </c>
      <c r="I126" s="209"/>
      <c r="J126" s="204"/>
      <c r="K126" s="204"/>
      <c r="L126" s="210"/>
      <c r="M126" s="211"/>
      <c r="N126" s="212"/>
      <c r="O126" s="212"/>
      <c r="P126" s="212"/>
      <c r="Q126" s="212"/>
      <c r="R126" s="212"/>
      <c r="S126" s="212"/>
      <c r="T126" s="213"/>
      <c r="AT126" s="214" t="s">
        <v>174</v>
      </c>
      <c r="AU126" s="214" t="s">
        <v>82</v>
      </c>
      <c r="AV126" s="11" t="s">
        <v>82</v>
      </c>
      <c r="AW126" s="11" t="s">
        <v>35</v>
      </c>
      <c r="AX126" s="11" t="s">
        <v>72</v>
      </c>
      <c r="AY126" s="214" t="s">
        <v>166</v>
      </c>
    </row>
    <row r="127" spans="2:65" s="12" customFormat="1">
      <c r="B127" s="215"/>
      <c r="C127" s="216"/>
      <c r="D127" s="205" t="s">
        <v>174</v>
      </c>
      <c r="E127" s="217" t="s">
        <v>21</v>
      </c>
      <c r="F127" s="218" t="s">
        <v>176</v>
      </c>
      <c r="G127" s="216"/>
      <c r="H127" s="219">
        <v>98.88</v>
      </c>
      <c r="I127" s="220"/>
      <c r="J127" s="216"/>
      <c r="K127" s="216"/>
      <c r="L127" s="221"/>
      <c r="M127" s="222"/>
      <c r="N127" s="223"/>
      <c r="O127" s="223"/>
      <c r="P127" s="223"/>
      <c r="Q127" s="223"/>
      <c r="R127" s="223"/>
      <c r="S127" s="223"/>
      <c r="T127" s="224"/>
      <c r="AT127" s="225" t="s">
        <v>174</v>
      </c>
      <c r="AU127" s="225" t="s">
        <v>82</v>
      </c>
      <c r="AV127" s="12" t="s">
        <v>173</v>
      </c>
      <c r="AW127" s="12" t="s">
        <v>35</v>
      </c>
      <c r="AX127" s="12" t="s">
        <v>80</v>
      </c>
      <c r="AY127" s="225" t="s">
        <v>166</v>
      </c>
    </row>
    <row r="128" spans="2:65" s="1" customFormat="1" ht="25.5" customHeight="1">
      <c r="B128" s="40"/>
      <c r="C128" s="191" t="s">
        <v>198</v>
      </c>
      <c r="D128" s="191" t="s">
        <v>169</v>
      </c>
      <c r="E128" s="192" t="s">
        <v>223</v>
      </c>
      <c r="F128" s="193" t="s">
        <v>224</v>
      </c>
      <c r="G128" s="194" t="s">
        <v>172</v>
      </c>
      <c r="H128" s="195">
        <v>1</v>
      </c>
      <c r="I128" s="196"/>
      <c r="J128" s="197">
        <f>ROUND(I128*H128,2)</f>
        <v>0</v>
      </c>
      <c r="K128" s="193" t="s">
        <v>21</v>
      </c>
      <c r="L128" s="60"/>
      <c r="M128" s="198" t="s">
        <v>21</v>
      </c>
      <c r="N128" s="199" t="s">
        <v>43</v>
      </c>
      <c r="O128" s="41"/>
      <c r="P128" s="200">
        <f>O128*H128</f>
        <v>0</v>
      </c>
      <c r="Q128" s="200">
        <v>0</v>
      </c>
      <c r="R128" s="200">
        <f>Q128*H128</f>
        <v>0</v>
      </c>
      <c r="S128" s="200">
        <v>0</v>
      </c>
      <c r="T128" s="201">
        <f>S128*H128</f>
        <v>0</v>
      </c>
      <c r="AR128" s="23" t="s">
        <v>173</v>
      </c>
      <c r="AT128" s="23" t="s">
        <v>169</v>
      </c>
      <c r="AU128" s="23" t="s">
        <v>82</v>
      </c>
      <c r="AY128" s="23" t="s">
        <v>166</v>
      </c>
      <c r="BE128" s="202">
        <f>IF(N128="základní",J128,0)</f>
        <v>0</v>
      </c>
      <c r="BF128" s="202">
        <f>IF(N128="snížená",J128,0)</f>
        <v>0</v>
      </c>
      <c r="BG128" s="202">
        <f>IF(N128="zákl. přenesená",J128,0)</f>
        <v>0</v>
      </c>
      <c r="BH128" s="202">
        <f>IF(N128="sníž. přenesená",J128,0)</f>
        <v>0</v>
      </c>
      <c r="BI128" s="202">
        <f>IF(N128="nulová",J128,0)</f>
        <v>0</v>
      </c>
      <c r="BJ128" s="23" t="s">
        <v>80</v>
      </c>
      <c r="BK128" s="202">
        <f>ROUND(I128*H128,2)</f>
        <v>0</v>
      </c>
      <c r="BL128" s="23" t="s">
        <v>173</v>
      </c>
      <c r="BM128" s="23" t="s">
        <v>225</v>
      </c>
    </row>
    <row r="129" spans="2:65" s="11" customFormat="1">
      <c r="B129" s="203"/>
      <c r="C129" s="204"/>
      <c r="D129" s="205" t="s">
        <v>174</v>
      </c>
      <c r="E129" s="206" t="s">
        <v>21</v>
      </c>
      <c r="F129" s="207" t="s">
        <v>226</v>
      </c>
      <c r="G129" s="204"/>
      <c r="H129" s="208">
        <v>1</v>
      </c>
      <c r="I129" s="209"/>
      <c r="J129" s="204"/>
      <c r="K129" s="204"/>
      <c r="L129" s="210"/>
      <c r="M129" s="211"/>
      <c r="N129" s="212"/>
      <c r="O129" s="212"/>
      <c r="P129" s="212"/>
      <c r="Q129" s="212"/>
      <c r="R129" s="212"/>
      <c r="S129" s="212"/>
      <c r="T129" s="213"/>
      <c r="AT129" s="214" t="s">
        <v>174</v>
      </c>
      <c r="AU129" s="214" t="s">
        <v>82</v>
      </c>
      <c r="AV129" s="11" t="s">
        <v>82</v>
      </c>
      <c r="AW129" s="11" t="s">
        <v>35</v>
      </c>
      <c r="AX129" s="11" t="s">
        <v>72</v>
      </c>
      <c r="AY129" s="214" t="s">
        <v>166</v>
      </c>
    </row>
    <row r="130" spans="2:65" s="12" customFormat="1">
      <c r="B130" s="215"/>
      <c r="C130" s="216"/>
      <c r="D130" s="205" t="s">
        <v>174</v>
      </c>
      <c r="E130" s="217" t="s">
        <v>21</v>
      </c>
      <c r="F130" s="218" t="s">
        <v>176</v>
      </c>
      <c r="G130" s="216"/>
      <c r="H130" s="219">
        <v>1</v>
      </c>
      <c r="I130" s="220"/>
      <c r="J130" s="216"/>
      <c r="K130" s="216"/>
      <c r="L130" s="221"/>
      <c r="M130" s="222"/>
      <c r="N130" s="223"/>
      <c r="O130" s="223"/>
      <c r="P130" s="223"/>
      <c r="Q130" s="223"/>
      <c r="R130" s="223"/>
      <c r="S130" s="223"/>
      <c r="T130" s="224"/>
      <c r="AT130" s="225" t="s">
        <v>174</v>
      </c>
      <c r="AU130" s="225" t="s">
        <v>82</v>
      </c>
      <c r="AV130" s="12" t="s">
        <v>173</v>
      </c>
      <c r="AW130" s="12" t="s">
        <v>35</v>
      </c>
      <c r="AX130" s="12" t="s">
        <v>80</v>
      </c>
      <c r="AY130" s="225" t="s">
        <v>166</v>
      </c>
    </row>
    <row r="131" spans="2:65" s="1" customFormat="1" ht="16.5" customHeight="1">
      <c r="B131" s="40"/>
      <c r="C131" s="191" t="s">
        <v>227</v>
      </c>
      <c r="D131" s="191" t="s">
        <v>169</v>
      </c>
      <c r="E131" s="192" t="s">
        <v>236</v>
      </c>
      <c r="F131" s="193" t="s">
        <v>237</v>
      </c>
      <c r="G131" s="194" t="s">
        <v>172</v>
      </c>
      <c r="H131" s="195">
        <v>1</v>
      </c>
      <c r="I131" s="196"/>
      <c r="J131" s="197">
        <f>ROUND(I131*H131,2)</f>
        <v>0</v>
      </c>
      <c r="K131" s="193" t="s">
        <v>21</v>
      </c>
      <c r="L131" s="60"/>
      <c r="M131" s="198" t="s">
        <v>21</v>
      </c>
      <c r="N131" s="199" t="s">
        <v>43</v>
      </c>
      <c r="O131" s="41"/>
      <c r="P131" s="200">
        <f>O131*H131</f>
        <v>0</v>
      </c>
      <c r="Q131" s="200">
        <v>0</v>
      </c>
      <c r="R131" s="200">
        <f>Q131*H131</f>
        <v>0</v>
      </c>
      <c r="S131" s="200">
        <v>0</v>
      </c>
      <c r="T131" s="201">
        <f>S131*H131</f>
        <v>0</v>
      </c>
      <c r="AR131" s="23" t="s">
        <v>173</v>
      </c>
      <c r="AT131" s="23" t="s">
        <v>169</v>
      </c>
      <c r="AU131" s="23" t="s">
        <v>82</v>
      </c>
      <c r="AY131" s="23" t="s">
        <v>166</v>
      </c>
      <c r="BE131" s="202">
        <f>IF(N131="základní",J131,0)</f>
        <v>0</v>
      </c>
      <c r="BF131" s="202">
        <f>IF(N131="snížená",J131,0)</f>
        <v>0</v>
      </c>
      <c r="BG131" s="202">
        <f>IF(N131="zákl. přenesená",J131,0)</f>
        <v>0</v>
      </c>
      <c r="BH131" s="202">
        <f>IF(N131="sníž. přenesená",J131,0)</f>
        <v>0</v>
      </c>
      <c r="BI131" s="202">
        <f>IF(N131="nulová",J131,0)</f>
        <v>0</v>
      </c>
      <c r="BJ131" s="23" t="s">
        <v>80</v>
      </c>
      <c r="BK131" s="202">
        <f>ROUND(I131*H131,2)</f>
        <v>0</v>
      </c>
      <c r="BL131" s="23" t="s">
        <v>173</v>
      </c>
      <c r="BM131" s="23" t="s">
        <v>230</v>
      </c>
    </row>
    <row r="132" spans="2:65" s="13" customFormat="1">
      <c r="B132" s="226"/>
      <c r="C132" s="227"/>
      <c r="D132" s="205" t="s">
        <v>174</v>
      </c>
      <c r="E132" s="228" t="s">
        <v>21</v>
      </c>
      <c r="F132" s="229" t="s">
        <v>239</v>
      </c>
      <c r="G132" s="227"/>
      <c r="H132" s="228" t="s">
        <v>21</v>
      </c>
      <c r="I132" s="230"/>
      <c r="J132" s="227"/>
      <c r="K132" s="227"/>
      <c r="L132" s="231"/>
      <c r="M132" s="232"/>
      <c r="N132" s="233"/>
      <c r="O132" s="233"/>
      <c r="P132" s="233"/>
      <c r="Q132" s="233"/>
      <c r="R132" s="233"/>
      <c r="S132" s="233"/>
      <c r="T132" s="234"/>
      <c r="AT132" s="235" t="s">
        <v>174</v>
      </c>
      <c r="AU132" s="235" t="s">
        <v>82</v>
      </c>
      <c r="AV132" s="13" t="s">
        <v>80</v>
      </c>
      <c r="AW132" s="13" t="s">
        <v>35</v>
      </c>
      <c r="AX132" s="13" t="s">
        <v>72</v>
      </c>
      <c r="AY132" s="235" t="s">
        <v>166</v>
      </c>
    </row>
    <row r="133" spans="2:65" s="11" customFormat="1">
      <c r="B133" s="203"/>
      <c r="C133" s="204"/>
      <c r="D133" s="205" t="s">
        <v>174</v>
      </c>
      <c r="E133" s="206" t="s">
        <v>21</v>
      </c>
      <c r="F133" s="207" t="s">
        <v>80</v>
      </c>
      <c r="G133" s="204"/>
      <c r="H133" s="208">
        <v>1</v>
      </c>
      <c r="I133" s="209"/>
      <c r="J133" s="204"/>
      <c r="K133" s="204"/>
      <c r="L133" s="210"/>
      <c r="M133" s="211"/>
      <c r="N133" s="212"/>
      <c r="O133" s="212"/>
      <c r="P133" s="212"/>
      <c r="Q133" s="212"/>
      <c r="R133" s="212"/>
      <c r="S133" s="212"/>
      <c r="T133" s="213"/>
      <c r="AT133" s="214" t="s">
        <v>174</v>
      </c>
      <c r="AU133" s="214" t="s">
        <v>82</v>
      </c>
      <c r="AV133" s="11" t="s">
        <v>82</v>
      </c>
      <c r="AW133" s="11" t="s">
        <v>35</v>
      </c>
      <c r="AX133" s="11" t="s">
        <v>72</v>
      </c>
      <c r="AY133" s="214" t="s">
        <v>166</v>
      </c>
    </row>
    <row r="134" spans="2:65" s="12" customFormat="1">
      <c r="B134" s="215"/>
      <c r="C134" s="216"/>
      <c r="D134" s="205" t="s">
        <v>174</v>
      </c>
      <c r="E134" s="217" t="s">
        <v>21</v>
      </c>
      <c r="F134" s="218" t="s">
        <v>176</v>
      </c>
      <c r="G134" s="216"/>
      <c r="H134" s="219">
        <v>1</v>
      </c>
      <c r="I134" s="220"/>
      <c r="J134" s="216"/>
      <c r="K134" s="216"/>
      <c r="L134" s="221"/>
      <c r="M134" s="222"/>
      <c r="N134" s="223"/>
      <c r="O134" s="223"/>
      <c r="P134" s="223"/>
      <c r="Q134" s="223"/>
      <c r="R134" s="223"/>
      <c r="S134" s="223"/>
      <c r="T134" s="224"/>
      <c r="AT134" s="225" t="s">
        <v>174</v>
      </c>
      <c r="AU134" s="225" t="s">
        <v>82</v>
      </c>
      <c r="AV134" s="12" t="s">
        <v>173</v>
      </c>
      <c r="AW134" s="12" t="s">
        <v>35</v>
      </c>
      <c r="AX134" s="12" t="s">
        <v>80</v>
      </c>
      <c r="AY134" s="225" t="s">
        <v>166</v>
      </c>
    </row>
    <row r="135" spans="2:65" s="1" customFormat="1" ht="16.5" customHeight="1">
      <c r="B135" s="40"/>
      <c r="C135" s="238" t="s">
        <v>202</v>
      </c>
      <c r="D135" s="238" t="s">
        <v>232</v>
      </c>
      <c r="E135" s="239" t="s">
        <v>240</v>
      </c>
      <c r="F135" s="240" t="s">
        <v>241</v>
      </c>
      <c r="G135" s="241" t="s">
        <v>172</v>
      </c>
      <c r="H135" s="242">
        <v>1</v>
      </c>
      <c r="I135" s="243"/>
      <c r="J135" s="244">
        <f>ROUND(I135*H135,2)</f>
        <v>0</v>
      </c>
      <c r="K135" s="240" t="s">
        <v>21</v>
      </c>
      <c r="L135" s="245"/>
      <c r="M135" s="246" t="s">
        <v>21</v>
      </c>
      <c r="N135" s="247" t="s">
        <v>43</v>
      </c>
      <c r="O135" s="41"/>
      <c r="P135" s="200">
        <f>O135*H135</f>
        <v>0</v>
      </c>
      <c r="Q135" s="200">
        <v>0</v>
      </c>
      <c r="R135" s="200">
        <f>Q135*H135</f>
        <v>0</v>
      </c>
      <c r="S135" s="200">
        <v>0</v>
      </c>
      <c r="T135" s="201">
        <f>S135*H135</f>
        <v>0</v>
      </c>
      <c r="AR135" s="23" t="s">
        <v>187</v>
      </c>
      <c r="AT135" s="23" t="s">
        <v>232</v>
      </c>
      <c r="AU135" s="23" t="s">
        <v>82</v>
      </c>
      <c r="AY135" s="23" t="s">
        <v>166</v>
      </c>
      <c r="BE135" s="202">
        <f>IF(N135="základní",J135,0)</f>
        <v>0</v>
      </c>
      <c r="BF135" s="202">
        <f>IF(N135="snížená",J135,0)</f>
        <v>0</v>
      </c>
      <c r="BG135" s="202">
        <f>IF(N135="zákl. přenesená",J135,0)</f>
        <v>0</v>
      </c>
      <c r="BH135" s="202">
        <f>IF(N135="sníž. přenesená",J135,0)</f>
        <v>0</v>
      </c>
      <c r="BI135" s="202">
        <f>IF(N135="nulová",J135,0)</f>
        <v>0</v>
      </c>
      <c r="BJ135" s="23" t="s">
        <v>80</v>
      </c>
      <c r="BK135" s="202">
        <f>ROUND(I135*H135,2)</f>
        <v>0</v>
      </c>
      <c r="BL135" s="23" t="s">
        <v>173</v>
      </c>
      <c r="BM135" s="23" t="s">
        <v>235</v>
      </c>
    </row>
    <row r="136" spans="2:65" s="10" customFormat="1" ht="29.85" customHeight="1">
      <c r="B136" s="175"/>
      <c r="C136" s="176"/>
      <c r="D136" s="177" t="s">
        <v>71</v>
      </c>
      <c r="E136" s="189" t="s">
        <v>187</v>
      </c>
      <c r="F136" s="189" t="s">
        <v>1154</v>
      </c>
      <c r="G136" s="176"/>
      <c r="H136" s="176"/>
      <c r="I136" s="179"/>
      <c r="J136" s="190">
        <f>BK136</f>
        <v>0</v>
      </c>
      <c r="K136" s="176"/>
      <c r="L136" s="181"/>
      <c r="M136" s="182"/>
      <c r="N136" s="183"/>
      <c r="O136" s="183"/>
      <c r="P136" s="184">
        <f>SUM(P137:P142)</f>
        <v>0</v>
      </c>
      <c r="Q136" s="183"/>
      <c r="R136" s="184">
        <f>SUM(R137:R142)</f>
        <v>0</v>
      </c>
      <c r="S136" s="183"/>
      <c r="T136" s="185">
        <f>SUM(T137:T142)</f>
        <v>0</v>
      </c>
      <c r="AR136" s="186" t="s">
        <v>80</v>
      </c>
      <c r="AT136" s="187" t="s">
        <v>71</v>
      </c>
      <c r="AU136" s="187" t="s">
        <v>80</v>
      </c>
      <c r="AY136" s="186" t="s">
        <v>166</v>
      </c>
      <c r="BK136" s="188">
        <f>SUM(BK137:BK142)</f>
        <v>0</v>
      </c>
    </row>
    <row r="137" spans="2:65" s="1" customFormat="1" ht="25.5" customHeight="1">
      <c r="B137" s="40"/>
      <c r="C137" s="191" t="s">
        <v>10</v>
      </c>
      <c r="D137" s="191" t="s">
        <v>169</v>
      </c>
      <c r="E137" s="192" t="s">
        <v>1155</v>
      </c>
      <c r="F137" s="193" t="s">
        <v>1156</v>
      </c>
      <c r="G137" s="194" t="s">
        <v>172</v>
      </c>
      <c r="H137" s="195">
        <v>1</v>
      </c>
      <c r="I137" s="196"/>
      <c r="J137" s="197">
        <f>ROUND(I137*H137,2)</f>
        <v>0</v>
      </c>
      <c r="K137" s="193" t="s">
        <v>21</v>
      </c>
      <c r="L137" s="60"/>
      <c r="M137" s="198" t="s">
        <v>21</v>
      </c>
      <c r="N137" s="199" t="s">
        <v>43</v>
      </c>
      <c r="O137" s="41"/>
      <c r="P137" s="200">
        <f>O137*H137</f>
        <v>0</v>
      </c>
      <c r="Q137" s="200">
        <v>0</v>
      </c>
      <c r="R137" s="200">
        <f>Q137*H137</f>
        <v>0</v>
      </c>
      <c r="S137" s="200">
        <v>0</v>
      </c>
      <c r="T137" s="201">
        <f>S137*H137</f>
        <v>0</v>
      </c>
      <c r="AR137" s="23" t="s">
        <v>173</v>
      </c>
      <c r="AT137" s="23" t="s">
        <v>169</v>
      </c>
      <c r="AU137" s="23" t="s">
        <v>82</v>
      </c>
      <c r="AY137" s="23" t="s">
        <v>166</v>
      </c>
      <c r="BE137" s="202">
        <f>IF(N137="základní",J137,0)</f>
        <v>0</v>
      </c>
      <c r="BF137" s="202">
        <f>IF(N137="snížená",J137,0)</f>
        <v>0</v>
      </c>
      <c r="BG137" s="202">
        <f>IF(N137="zákl. přenesená",J137,0)</f>
        <v>0</v>
      </c>
      <c r="BH137" s="202">
        <f>IF(N137="sníž. přenesená",J137,0)</f>
        <v>0</v>
      </c>
      <c r="BI137" s="202">
        <f>IF(N137="nulová",J137,0)</f>
        <v>0</v>
      </c>
      <c r="BJ137" s="23" t="s">
        <v>80</v>
      </c>
      <c r="BK137" s="202">
        <f>ROUND(I137*H137,2)</f>
        <v>0</v>
      </c>
      <c r="BL137" s="23" t="s">
        <v>173</v>
      </c>
      <c r="BM137" s="23" t="s">
        <v>238</v>
      </c>
    </row>
    <row r="138" spans="2:65" s="1" customFormat="1" ht="16.5" customHeight="1">
      <c r="B138" s="40"/>
      <c r="C138" s="191" t="s">
        <v>207</v>
      </c>
      <c r="D138" s="191" t="s">
        <v>169</v>
      </c>
      <c r="E138" s="192" t="s">
        <v>1157</v>
      </c>
      <c r="F138" s="193" t="s">
        <v>1158</v>
      </c>
      <c r="G138" s="194" t="s">
        <v>172</v>
      </c>
      <c r="H138" s="195">
        <v>1</v>
      </c>
      <c r="I138" s="196"/>
      <c r="J138" s="197">
        <f>ROUND(I138*H138,2)</f>
        <v>0</v>
      </c>
      <c r="K138" s="193" t="s">
        <v>21</v>
      </c>
      <c r="L138" s="60"/>
      <c r="M138" s="198" t="s">
        <v>21</v>
      </c>
      <c r="N138" s="199" t="s">
        <v>43</v>
      </c>
      <c r="O138" s="41"/>
      <c r="P138" s="200">
        <f>O138*H138</f>
        <v>0</v>
      </c>
      <c r="Q138" s="200">
        <v>0</v>
      </c>
      <c r="R138" s="200">
        <f>Q138*H138</f>
        <v>0</v>
      </c>
      <c r="S138" s="200">
        <v>0</v>
      </c>
      <c r="T138" s="201">
        <f>S138*H138</f>
        <v>0</v>
      </c>
      <c r="AR138" s="23" t="s">
        <v>173</v>
      </c>
      <c r="AT138" s="23" t="s">
        <v>169</v>
      </c>
      <c r="AU138" s="23" t="s">
        <v>82</v>
      </c>
      <c r="AY138" s="23" t="s">
        <v>166</v>
      </c>
      <c r="BE138" s="202">
        <f>IF(N138="základní",J138,0)</f>
        <v>0</v>
      </c>
      <c r="BF138" s="202">
        <f>IF(N138="snížená",J138,0)</f>
        <v>0</v>
      </c>
      <c r="BG138" s="202">
        <f>IF(N138="zákl. přenesená",J138,0)</f>
        <v>0</v>
      </c>
      <c r="BH138" s="202">
        <f>IF(N138="sníž. přenesená",J138,0)</f>
        <v>0</v>
      </c>
      <c r="BI138" s="202">
        <f>IF(N138="nulová",J138,0)</f>
        <v>0</v>
      </c>
      <c r="BJ138" s="23" t="s">
        <v>80</v>
      </c>
      <c r="BK138" s="202">
        <f>ROUND(I138*H138,2)</f>
        <v>0</v>
      </c>
      <c r="BL138" s="23" t="s">
        <v>173</v>
      </c>
      <c r="BM138" s="23" t="s">
        <v>242</v>
      </c>
    </row>
    <row r="139" spans="2:65" s="13" customFormat="1">
      <c r="B139" s="226"/>
      <c r="C139" s="227"/>
      <c r="D139" s="205" t="s">
        <v>174</v>
      </c>
      <c r="E139" s="228" t="s">
        <v>21</v>
      </c>
      <c r="F139" s="229" t="s">
        <v>1159</v>
      </c>
      <c r="G139" s="227"/>
      <c r="H139" s="228" t="s">
        <v>21</v>
      </c>
      <c r="I139" s="230"/>
      <c r="J139" s="227"/>
      <c r="K139" s="227"/>
      <c r="L139" s="231"/>
      <c r="M139" s="232"/>
      <c r="N139" s="233"/>
      <c r="O139" s="233"/>
      <c r="P139" s="233"/>
      <c r="Q139" s="233"/>
      <c r="R139" s="233"/>
      <c r="S139" s="233"/>
      <c r="T139" s="234"/>
      <c r="AT139" s="235" t="s">
        <v>174</v>
      </c>
      <c r="AU139" s="235" t="s">
        <v>82</v>
      </c>
      <c r="AV139" s="13" t="s">
        <v>80</v>
      </c>
      <c r="AW139" s="13" t="s">
        <v>35</v>
      </c>
      <c r="AX139" s="13" t="s">
        <v>72</v>
      </c>
      <c r="AY139" s="235" t="s">
        <v>166</v>
      </c>
    </row>
    <row r="140" spans="2:65" s="11" customFormat="1">
      <c r="B140" s="203"/>
      <c r="C140" s="204"/>
      <c r="D140" s="205" t="s">
        <v>174</v>
      </c>
      <c r="E140" s="206" t="s">
        <v>21</v>
      </c>
      <c r="F140" s="207" t="s">
        <v>80</v>
      </c>
      <c r="G140" s="204"/>
      <c r="H140" s="208">
        <v>1</v>
      </c>
      <c r="I140" s="209"/>
      <c r="J140" s="204"/>
      <c r="K140" s="204"/>
      <c r="L140" s="210"/>
      <c r="M140" s="211"/>
      <c r="N140" s="212"/>
      <c r="O140" s="212"/>
      <c r="P140" s="212"/>
      <c r="Q140" s="212"/>
      <c r="R140" s="212"/>
      <c r="S140" s="212"/>
      <c r="T140" s="213"/>
      <c r="AT140" s="214" t="s">
        <v>174</v>
      </c>
      <c r="AU140" s="214" t="s">
        <v>82</v>
      </c>
      <c r="AV140" s="11" t="s">
        <v>82</v>
      </c>
      <c r="AW140" s="11" t="s">
        <v>35</v>
      </c>
      <c r="AX140" s="11" t="s">
        <v>72</v>
      </c>
      <c r="AY140" s="214" t="s">
        <v>166</v>
      </c>
    </row>
    <row r="141" spans="2:65" s="12" customFormat="1">
      <c r="B141" s="215"/>
      <c r="C141" s="216"/>
      <c r="D141" s="205" t="s">
        <v>174</v>
      </c>
      <c r="E141" s="217" t="s">
        <v>21</v>
      </c>
      <c r="F141" s="218" t="s">
        <v>176</v>
      </c>
      <c r="G141" s="216"/>
      <c r="H141" s="219">
        <v>1</v>
      </c>
      <c r="I141" s="220"/>
      <c r="J141" s="216"/>
      <c r="K141" s="216"/>
      <c r="L141" s="221"/>
      <c r="M141" s="222"/>
      <c r="N141" s="223"/>
      <c r="O141" s="223"/>
      <c r="P141" s="223"/>
      <c r="Q141" s="223"/>
      <c r="R141" s="223"/>
      <c r="S141" s="223"/>
      <c r="T141" s="224"/>
      <c r="AT141" s="225" t="s">
        <v>174</v>
      </c>
      <c r="AU141" s="225" t="s">
        <v>82</v>
      </c>
      <c r="AV141" s="12" t="s">
        <v>173</v>
      </c>
      <c r="AW141" s="12" t="s">
        <v>35</v>
      </c>
      <c r="AX141" s="12" t="s">
        <v>80</v>
      </c>
      <c r="AY141" s="225" t="s">
        <v>166</v>
      </c>
    </row>
    <row r="142" spans="2:65" s="1" customFormat="1" ht="25.5" customHeight="1">
      <c r="B142" s="40"/>
      <c r="C142" s="238" t="s">
        <v>244</v>
      </c>
      <c r="D142" s="238" t="s">
        <v>232</v>
      </c>
      <c r="E142" s="239" t="s">
        <v>1160</v>
      </c>
      <c r="F142" s="240" t="s">
        <v>1161</v>
      </c>
      <c r="G142" s="241" t="s">
        <v>172</v>
      </c>
      <c r="H142" s="242">
        <v>1</v>
      </c>
      <c r="I142" s="243"/>
      <c r="J142" s="244">
        <f>ROUND(I142*H142,2)</f>
        <v>0</v>
      </c>
      <c r="K142" s="240" t="s">
        <v>21</v>
      </c>
      <c r="L142" s="245"/>
      <c r="M142" s="246" t="s">
        <v>21</v>
      </c>
      <c r="N142" s="247" t="s">
        <v>43</v>
      </c>
      <c r="O142" s="41"/>
      <c r="P142" s="200">
        <f>O142*H142</f>
        <v>0</v>
      </c>
      <c r="Q142" s="200">
        <v>0</v>
      </c>
      <c r="R142" s="200">
        <f>Q142*H142</f>
        <v>0</v>
      </c>
      <c r="S142" s="200">
        <v>0</v>
      </c>
      <c r="T142" s="201">
        <f>S142*H142</f>
        <v>0</v>
      </c>
      <c r="AR142" s="23" t="s">
        <v>187</v>
      </c>
      <c r="AT142" s="23" t="s">
        <v>232</v>
      </c>
      <c r="AU142" s="23" t="s">
        <v>82</v>
      </c>
      <c r="AY142" s="23" t="s">
        <v>166</v>
      </c>
      <c r="BE142" s="202">
        <f>IF(N142="základní",J142,0)</f>
        <v>0</v>
      </c>
      <c r="BF142" s="202">
        <f>IF(N142="snížená",J142,0)</f>
        <v>0</v>
      </c>
      <c r="BG142" s="202">
        <f>IF(N142="zákl. přenesená",J142,0)</f>
        <v>0</v>
      </c>
      <c r="BH142" s="202">
        <f>IF(N142="sníž. přenesená",J142,0)</f>
        <v>0</v>
      </c>
      <c r="BI142" s="202">
        <f>IF(N142="nulová",J142,0)</f>
        <v>0</v>
      </c>
      <c r="BJ142" s="23" t="s">
        <v>80</v>
      </c>
      <c r="BK142" s="202">
        <f>ROUND(I142*H142,2)</f>
        <v>0</v>
      </c>
      <c r="BL142" s="23" t="s">
        <v>173</v>
      </c>
      <c r="BM142" s="23" t="s">
        <v>247</v>
      </c>
    </row>
    <row r="143" spans="2:65" s="10" customFormat="1" ht="29.85" customHeight="1">
      <c r="B143" s="175"/>
      <c r="C143" s="176"/>
      <c r="D143" s="177" t="s">
        <v>71</v>
      </c>
      <c r="E143" s="189" t="s">
        <v>209</v>
      </c>
      <c r="F143" s="189" t="s">
        <v>243</v>
      </c>
      <c r="G143" s="176"/>
      <c r="H143" s="176"/>
      <c r="I143" s="179"/>
      <c r="J143" s="190">
        <f>BK143</f>
        <v>0</v>
      </c>
      <c r="K143" s="176"/>
      <c r="L143" s="181"/>
      <c r="M143" s="182"/>
      <c r="N143" s="183"/>
      <c r="O143" s="183"/>
      <c r="P143" s="184">
        <f>SUM(P144:P164)</f>
        <v>0</v>
      </c>
      <c r="Q143" s="183"/>
      <c r="R143" s="184">
        <f>SUM(R144:R164)</f>
        <v>0</v>
      </c>
      <c r="S143" s="183"/>
      <c r="T143" s="185">
        <f>SUM(T144:T164)</f>
        <v>0</v>
      </c>
      <c r="AR143" s="186" t="s">
        <v>80</v>
      </c>
      <c r="AT143" s="187" t="s">
        <v>71</v>
      </c>
      <c r="AU143" s="187" t="s">
        <v>80</v>
      </c>
      <c r="AY143" s="186" t="s">
        <v>166</v>
      </c>
      <c r="BK143" s="188">
        <f>SUM(BK144:BK164)</f>
        <v>0</v>
      </c>
    </row>
    <row r="144" spans="2:65" s="1" customFormat="1" ht="25.5" customHeight="1">
      <c r="B144" s="40"/>
      <c r="C144" s="191" t="s">
        <v>212</v>
      </c>
      <c r="D144" s="191" t="s">
        <v>169</v>
      </c>
      <c r="E144" s="192" t="s">
        <v>245</v>
      </c>
      <c r="F144" s="193" t="s">
        <v>246</v>
      </c>
      <c r="G144" s="194" t="s">
        <v>181</v>
      </c>
      <c r="H144" s="195">
        <v>10</v>
      </c>
      <c r="I144" s="196"/>
      <c r="J144" s="197">
        <f>ROUND(I144*H144,2)</f>
        <v>0</v>
      </c>
      <c r="K144" s="193" t="s">
        <v>21</v>
      </c>
      <c r="L144" s="60"/>
      <c r="M144" s="198" t="s">
        <v>21</v>
      </c>
      <c r="N144" s="199" t="s">
        <v>43</v>
      </c>
      <c r="O144" s="41"/>
      <c r="P144" s="200">
        <f>O144*H144</f>
        <v>0</v>
      </c>
      <c r="Q144" s="200">
        <v>0</v>
      </c>
      <c r="R144" s="200">
        <f>Q144*H144</f>
        <v>0</v>
      </c>
      <c r="S144" s="200">
        <v>0</v>
      </c>
      <c r="T144" s="201">
        <f>S144*H144</f>
        <v>0</v>
      </c>
      <c r="AR144" s="23" t="s">
        <v>173</v>
      </c>
      <c r="AT144" s="23" t="s">
        <v>169</v>
      </c>
      <c r="AU144" s="23" t="s">
        <v>82</v>
      </c>
      <c r="AY144" s="23" t="s">
        <v>166</v>
      </c>
      <c r="BE144" s="202">
        <f>IF(N144="základní",J144,0)</f>
        <v>0</v>
      </c>
      <c r="BF144" s="202">
        <f>IF(N144="snížená",J144,0)</f>
        <v>0</v>
      </c>
      <c r="BG144" s="202">
        <f>IF(N144="zákl. přenesená",J144,0)</f>
        <v>0</v>
      </c>
      <c r="BH144" s="202">
        <f>IF(N144="sníž. přenesená",J144,0)</f>
        <v>0</v>
      </c>
      <c r="BI144" s="202">
        <f>IF(N144="nulová",J144,0)</f>
        <v>0</v>
      </c>
      <c r="BJ144" s="23" t="s">
        <v>80</v>
      </c>
      <c r="BK144" s="202">
        <f>ROUND(I144*H144,2)</f>
        <v>0</v>
      </c>
      <c r="BL144" s="23" t="s">
        <v>173</v>
      </c>
      <c r="BM144" s="23" t="s">
        <v>250</v>
      </c>
    </row>
    <row r="145" spans="2:65" s="1" customFormat="1" ht="16.5" customHeight="1">
      <c r="B145" s="40"/>
      <c r="C145" s="191" t="s">
        <v>252</v>
      </c>
      <c r="D145" s="191" t="s">
        <v>169</v>
      </c>
      <c r="E145" s="192" t="s">
        <v>1162</v>
      </c>
      <c r="F145" s="193" t="s">
        <v>1163</v>
      </c>
      <c r="G145" s="194" t="s">
        <v>441</v>
      </c>
      <c r="H145" s="195">
        <v>0.107</v>
      </c>
      <c r="I145" s="196"/>
      <c r="J145" s="197">
        <f>ROUND(I145*H145,2)</f>
        <v>0</v>
      </c>
      <c r="K145" s="193" t="s">
        <v>21</v>
      </c>
      <c r="L145" s="60"/>
      <c r="M145" s="198" t="s">
        <v>21</v>
      </c>
      <c r="N145" s="199" t="s">
        <v>43</v>
      </c>
      <c r="O145" s="41"/>
      <c r="P145" s="200">
        <f>O145*H145</f>
        <v>0</v>
      </c>
      <c r="Q145" s="200">
        <v>0</v>
      </c>
      <c r="R145" s="200">
        <f>Q145*H145</f>
        <v>0</v>
      </c>
      <c r="S145" s="200">
        <v>0</v>
      </c>
      <c r="T145" s="201">
        <f>S145*H145</f>
        <v>0</v>
      </c>
      <c r="AR145" s="23" t="s">
        <v>173</v>
      </c>
      <c r="AT145" s="23" t="s">
        <v>169</v>
      </c>
      <c r="AU145" s="23" t="s">
        <v>82</v>
      </c>
      <c r="AY145" s="23" t="s">
        <v>166</v>
      </c>
      <c r="BE145" s="202">
        <f>IF(N145="základní",J145,0)</f>
        <v>0</v>
      </c>
      <c r="BF145" s="202">
        <f>IF(N145="snížená",J145,0)</f>
        <v>0</v>
      </c>
      <c r="BG145" s="202">
        <f>IF(N145="zákl. přenesená",J145,0)</f>
        <v>0</v>
      </c>
      <c r="BH145" s="202">
        <f>IF(N145="sníž. přenesená",J145,0)</f>
        <v>0</v>
      </c>
      <c r="BI145" s="202">
        <f>IF(N145="nulová",J145,0)</f>
        <v>0</v>
      </c>
      <c r="BJ145" s="23" t="s">
        <v>80</v>
      </c>
      <c r="BK145" s="202">
        <f>ROUND(I145*H145,2)</f>
        <v>0</v>
      </c>
      <c r="BL145" s="23" t="s">
        <v>173</v>
      </c>
      <c r="BM145" s="23" t="s">
        <v>255</v>
      </c>
    </row>
    <row r="146" spans="2:65" s="13" customFormat="1">
      <c r="B146" s="226"/>
      <c r="C146" s="227"/>
      <c r="D146" s="205" t="s">
        <v>174</v>
      </c>
      <c r="E146" s="228" t="s">
        <v>21</v>
      </c>
      <c r="F146" s="229" t="s">
        <v>1164</v>
      </c>
      <c r="G146" s="227"/>
      <c r="H146" s="228" t="s">
        <v>21</v>
      </c>
      <c r="I146" s="230"/>
      <c r="J146" s="227"/>
      <c r="K146" s="227"/>
      <c r="L146" s="231"/>
      <c r="M146" s="232"/>
      <c r="N146" s="233"/>
      <c r="O146" s="233"/>
      <c r="P146" s="233"/>
      <c r="Q146" s="233"/>
      <c r="R146" s="233"/>
      <c r="S146" s="233"/>
      <c r="T146" s="234"/>
      <c r="AT146" s="235" t="s">
        <v>174</v>
      </c>
      <c r="AU146" s="235" t="s">
        <v>82</v>
      </c>
      <c r="AV146" s="13" t="s">
        <v>80</v>
      </c>
      <c r="AW146" s="13" t="s">
        <v>35</v>
      </c>
      <c r="AX146" s="13" t="s">
        <v>72</v>
      </c>
      <c r="AY146" s="235" t="s">
        <v>166</v>
      </c>
    </row>
    <row r="147" spans="2:65" s="11" customFormat="1">
      <c r="B147" s="203"/>
      <c r="C147" s="204"/>
      <c r="D147" s="205" t="s">
        <v>174</v>
      </c>
      <c r="E147" s="206" t="s">
        <v>21</v>
      </c>
      <c r="F147" s="207" t="s">
        <v>1165</v>
      </c>
      <c r="G147" s="204"/>
      <c r="H147" s="208">
        <v>6.6000000000000003E-2</v>
      </c>
      <c r="I147" s="209"/>
      <c r="J147" s="204"/>
      <c r="K147" s="204"/>
      <c r="L147" s="210"/>
      <c r="M147" s="211"/>
      <c r="N147" s="212"/>
      <c r="O147" s="212"/>
      <c r="P147" s="212"/>
      <c r="Q147" s="212"/>
      <c r="R147" s="212"/>
      <c r="S147" s="212"/>
      <c r="T147" s="213"/>
      <c r="AT147" s="214" t="s">
        <v>174</v>
      </c>
      <c r="AU147" s="214" t="s">
        <v>82</v>
      </c>
      <c r="AV147" s="11" t="s">
        <v>82</v>
      </c>
      <c r="AW147" s="11" t="s">
        <v>35</v>
      </c>
      <c r="AX147" s="11" t="s">
        <v>72</v>
      </c>
      <c r="AY147" s="214" t="s">
        <v>166</v>
      </c>
    </row>
    <row r="148" spans="2:65" s="11" customFormat="1">
      <c r="B148" s="203"/>
      <c r="C148" s="204"/>
      <c r="D148" s="205" t="s">
        <v>174</v>
      </c>
      <c r="E148" s="206" t="s">
        <v>21</v>
      </c>
      <c r="F148" s="207" t="s">
        <v>1166</v>
      </c>
      <c r="G148" s="204"/>
      <c r="H148" s="208">
        <v>4.1000000000000002E-2</v>
      </c>
      <c r="I148" s="209"/>
      <c r="J148" s="204"/>
      <c r="K148" s="204"/>
      <c r="L148" s="210"/>
      <c r="M148" s="211"/>
      <c r="N148" s="212"/>
      <c r="O148" s="212"/>
      <c r="P148" s="212"/>
      <c r="Q148" s="212"/>
      <c r="R148" s="212"/>
      <c r="S148" s="212"/>
      <c r="T148" s="213"/>
      <c r="AT148" s="214" t="s">
        <v>174</v>
      </c>
      <c r="AU148" s="214" t="s">
        <v>82</v>
      </c>
      <c r="AV148" s="11" t="s">
        <v>82</v>
      </c>
      <c r="AW148" s="11" t="s">
        <v>35</v>
      </c>
      <c r="AX148" s="11" t="s">
        <v>72</v>
      </c>
      <c r="AY148" s="214" t="s">
        <v>166</v>
      </c>
    </row>
    <row r="149" spans="2:65" s="12" customFormat="1">
      <c r="B149" s="215"/>
      <c r="C149" s="216"/>
      <c r="D149" s="205" t="s">
        <v>174</v>
      </c>
      <c r="E149" s="217" t="s">
        <v>21</v>
      </c>
      <c r="F149" s="218" t="s">
        <v>176</v>
      </c>
      <c r="G149" s="216"/>
      <c r="H149" s="219">
        <v>0.107</v>
      </c>
      <c r="I149" s="220"/>
      <c r="J149" s="216"/>
      <c r="K149" s="216"/>
      <c r="L149" s="221"/>
      <c r="M149" s="222"/>
      <c r="N149" s="223"/>
      <c r="O149" s="223"/>
      <c r="P149" s="223"/>
      <c r="Q149" s="223"/>
      <c r="R149" s="223"/>
      <c r="S149" s="223"/>
      <c r="T149" s="224"/>
      <c r="AT149" s="225" t="s">
        <v>174</v>
      </c>
      <c r="AU149" s="225" t="s">
        <v>82</v>
      </c>
      <c r="AV149" s="12" t="s">
        <v>173</v>
      </c>
      <c r="AW149" s="12" t="s">
        <v>35</v>
      </c>
      <c r="AX149" s="12" t="s">
        <v>80</v>
      </c>
      <c r="AY149" s="225" t="s">
        <v>166</v>
      </c>
    </row>
    <row r="150" spans="2:65" s="1" customFormat="1" ht="16.5" customHeight="1">
      <c r="B150" s="40"/>
      <c r="C150" s="191" t="s">
        <v>217</v>
      </c>
      <c r="D150" s="191" t="s">
        <v>169</v>
      </c>
      <c r="E150" s="192" t="s">
        <v>253</v>
      </c>
      <c r="F150" s="193" t="s">
        <v>254</v>
      </c>
      <c r="G150" s="194" t="s">
        <v>181</v>
      </c>
      <c r="H150" s="195">
        <v>1.62</v>
      </c>
      <c r="I150" s="196"/>
      <c r="J150" s="197">
        <f>ROUND(I150*H150,2)</f>
        <v>0</v>
      </c>
      <c r="K150" s="193" t="s">
        <v>21</v>
      </c>
      <c r="L150" s="60"/>
      <c r="M150" s="198" t="s">
        <v>21</v>
      </c>
      <c r="N150" s="199" t="s">
        <v>43</v>
      </c>
      <c r="O150" s="41"/>
      <c r="P150" s="200">
        <f>O150*H150</f>
        <v>0</v>
      </c>
      <c r="Q150" s="200">
        <v>0</v>
      </c>
      <c r="R150" s="200">
        <f>Q150*H150</f>
        <v>0</v>
      </c>
      <c r="S150" s="200">
        <v>0</v>
      </c>
      <c r="T150" s="201">
        <f>S150*H150</f>
        <v>0</v>
      </c>
      <c r="AR150" s="23" t="s">
        <v>173</v>
      </c>
      <c r="AT150" s="23" t="s">
        <v>169</v>
      </c>
      <c r="AU150" s="23" t="s">
        <v>82</v>
      </c>
      <c r="AY150" s="23" t="s">
        <v>166</v>
      </c>
      <c r="BE150" s="202">
        <f>IF(N150="základní",J150,0)</f>
        <v>0</v>
      </c>
      <c r="BF150" s="202">
        <f>IF(N150="snížená",J150,0)</f>
        <v>0</v>
      </c>
      <c r="BG150" s="202">
        <f>IF(N150="zákl. přenesená",J150,0)</f>
        <v>0</v>
      </c>
      <c r="BH150" s="202">
        <f>IF(N150="sníž. přenesená",J150,0)</f>
        <v>0</v>
      </c>
      <c r="BI150" s="202">
        <f>IF(N150="nulová",J150,0)</f>
        <v>0</v>
      </c>
      <c r="BJ150" s="23" t="s">
        <v>80</v>
      </c>
      <c r="BK150" s="202">
        <f>ROUND(I150*H150,2)</f>
        <v>0</v>
      </c>
      <c r="BL150" s="23" t="s">
        <v>173</v>
      </c>
      <c r="BM150" s="23" t="s">
        <v>259</v>
      </c>
    </row>
    <row r="151" spans="2:65" s="11" customFormat="1">
      <c r="B151" s="203"/>
      <c r="C151" s="204"/>
      <c r="D151" s="205" t="s">
        <v>174</v>
      </c>
      <c r="E151" s="206" t="s">
        <v>21</v>
      </c>
      <c r="F151" s="207" t="s">
        <v>1167</v>
      </c>
      <c r="G151" s="204"/>
      <c r="H151" s="208">
        <v>1.62</v>
      </c>
      <c r="I151" s="209"/>
      <c r="J151" s="204"/>
      <c r="K151" s="204"/>
      <c r="L151" s="210"/>
      <c r="M151" s="211"/>
      <c r="N151" s="212"/>
      <c r="O151" s="212"/>
      <c r="P151" s="212"/>
      <c r="Q151" s="212"/>
      <c r="R151" s="212"/>
      <c r="S151" s="212"/>
      <c r="T151" s="213"/>
      <c r="AT151" s="214" t="s">
        <v>174</v>
      </c>
      <c r="AU151" s="214" t="s">
        <v>82</v>
      </c>
      <c r="AV151" s="11" t="s">
        <v>82</v>
      </c>
      <c r="AW151" s="11" t="s">
        <v>35</v>
      </c>
      <c r="AX151" s="11" t="s">
        <v>72</v>
      </c>
      <c r="AY151" s="214" t="s">
        <v>166</v>
      </c>
    </row>
    <row r="152" spans="2:65" s="12" customFormat="1">
      <c r="B152" s="215"/>
      <c r="C152" s="216"/>
      <c r="D152" s="205" t="s">
        <v>174</v>
      </c>
      <c r="E152" s="217" t="s">
        <v>21</v>
      </c>
      <c r="F152" s="218" t="s">
        <v>176</v>
      </c>
      <c r="G152" s="216"/>
      <c r="H152" s="219">
        <v>1.62</v>
      </c>
      <c r="I152" s="220"/>
      <c r="J152" s="216"/>
      <c r="K152" s="216"/>
      <c r="L152" s="221"/>
      <c r="M152" s="222"/>
      <c r="N152" s="223"/>
      <c r="O152" s="223"/>
      <c r="P152" s="223"/>
      <c r="Q152" s="223"/>
      <c r="R152" s="223"/>
      <c r="S152" s="223"/>
      <c r="T152" s="224"/>
      <c r="AT152" s="225" t="s">
        <v>174</v>
      </c>
      <c r="AU152" s="225" t="s">
        <v>82</v>
      </c>
      <c r="AV152" s="12" t="s">
        <v>173</v>
      </c>
      <c r="AW152" s="12" t="s">
        <v>35</v>
      </c>
      <c r="AX152" s="12" t="s">
        <v>80</v>
      </c>
      <c r="AY152" s="225" t="s">
        <v>166</v>
      </c>
    </row>
    <row r="153" spans="2:65" s="1" customFormat="1" ht="16.5" customHeight="1">
      <c r="B153" s="40"/>
      <c r="C153" s="191" t="s">
        <v>9</v>
      </c>
      <c r="D153" s="191" t="s">
        <v>169</v>
      </c>
      <c r="E153" s="192" t="s">
        <v>257</v>
      </c>
      <c r="F153" s="193" t="s">
        <v>258</v>
      </c>
      <c r="G153" s="194" t="s">
        <v>181</v>
      </c>
      <c r="H153" s="195">
        <v>2</v>
      </c>
      <c r="I153" s="196"/>
      <c r="J153" s="197">
        <f>ROUND(I153*H153,2)</f>
        <v>0</v>
      </c>
      <c r="K153" s="193" t="s">
        <v>21</v>
      </c>
      <c r="L153" s="60"/>
      <c r="M153" s="198" t="s">
        <v>21</v>
      </c>
      <c r="N153" s="199" t="s">
        <v>43</v>
      </c>
      <c r="O153" s="41"/>
      <c r="P153" s="200">
        <f>O153*H153</f>
        <v>0</v>
      </c>
      <c r="Q153" s="200">
        <v>0</v>
      </c>
      <c r="R153" s="200">
        <f>Q153*H153</f>
        <v>0</v>
      </c>
      <c r="S153" s="200">
        <v>0</v>
      </c>
      <c r="T153" s="201">
        <f>S153*H153</f>
        <v>0</v>
      </c>
      <c r="AR153" s="23" t="s">
        <v>173</v>
      </c>
      <c r="AT153" s="23" t="s">
        <v>169</v>
      </c>
      <c r="AU153" s="23" t="s">
        <v>82</v>
      </c>
      <c r="AY153" s="23" t="s">
        <v>166</v>
      </c>
      <c r="BE153" s="202">
        <f>IF(N153="základní",J153,0)</f>
        <v>0</v>
      </c>
      <c r="BF153" s="202">
        <f>IF(N153="snížená",J153,0)</f>
        <v>0</v>
      </c>
      <c r="BG153" s="202">
        <f>IF(N153="zákl. přenesená",J153,0)</f>
        <v>0</v>
      </c>
      <c r="BH153" s="202">
        <f>IF(N153="sníž. přenesená",J153,0)</f>
        <v>0</v>
      </c>
      <c r="BI153" s="202">
        <f>IF(N153="nulová",J153,0)</f>
        <v>0</v>
      </c>
      <c r="BJ153" s="23" t="s">
        <v>80</v>
      </c>
      <c r="BK153" s="202">
        <f>ROUND(I153*H153,2)</f>
        <v>0</v>
      </c>
      <c r="BL153" s="23" t="s">
        <v>173</v>
      </c>
      <c r="BM153" s="23" t="s">
        <v>263</v>
      </c>
    </row>
    <row r="154" spans="2:65" s="11" customFormat="1">
      <c r="B154" s="203"/>
      <c r="C154" s="204"/>
      <c r="D154" s="205" t="s">
        <v>174</v>
      </c>
      <c r="E154" s="206" t="s">
        <v>21</v>
      </c>
      <c r="F154" s="207" t="s">
        <v>260</v>
      </c>
      <c r="G154" s="204"/>
      <c r="H154" s="208">
        <v>2</v>
      </c>
      <c r="I154" s="209"/>
      <c r="J154" s="204"/>
      <c r="K154" s="204"/>
      <c r="L154" s="210"/>
      <c r="M154" s="211"/>
      <c r="N154" s="212"/>
      <c r="O154" s="212"/>
      <c r="P154" s="212"/>
      <c r="Q154" s="212"/>
      <c r="R154" s="212"/>
      <c r="S154" s="212"/>
      <c r="T154" s="213"/>
      <c r="AT154" s="214" t="s">
        <v>174</v>
      </c>
      <c r="AU154" s="214" t="s">
        <v>82</v>
      </c>
      <c r="AV154" s="11" t="s">
        <v>82</v>
      </c>
      <c r="AW154" s="11" t="s">
        <v>35</v>
      </c>
      <c r="AX154" s="11" t="s">
        <v>72</v>
      </c>
      <c r="AY154" s="214" t="s">
        <v>166</v>
      </c>
    </row>
    <row r="155" spans="2:65" s="12" customFormat="1">
      <c r="B155" s="215"/>
      <c r="C155" s="216"/>
      <c r="D155" s="205" t="s">
        <v>174</v>
      </c>
      <c r="E155" s="217" t="s">
        <v>21</v>
      </c>
      <c r="F155" s="218" t="s">
        <v>176</v>
      </c>
      <c r="G155" s="216"/>
      <c r="H155" s="219">
        <v>2</v>
      </c>
      <c r="I155" s="220"/>
      <c r="J155" s="216"/>
      <c r="K155" s="216"/>
      <c r="L155" s="221"/>
      <c r="M155" s="222"/>
      <c r="N155" s="223"/>
      <c r="O155" s="223"/>
      <c r="P155" s="223"/>
      <c r="Q155" s="223"/>
      <c r="R155" s="223"/>
      <c r="S155" s="223"/>
      <c r="T155" s="224"/>
      <c r="AT155" s="225" t="s">
        <v>174</v>
      </c>
      <c r="AU155" s="225" t="s">
        <v>82</v>
      </c>
      <c r="AV155" s="12" t="s">
        <v>173</v>
      </c>
      <c r="AW155" s="12" t="s">
        <v>35</v>
      </c>
      <c r="AX155" s="12" t="s">
        <v>80</v>
      </c>
      <c r="AY155" s="225" t="s">
        <v>166</v>
      </c>
    </row>
    <row r="156" spans="2:65" s="1" customFormat="1" ht="16.5" customHeight="1">
      <c r="B156" s="40"/>
      <c r="C156" s="191" t="s">
        <v>221</v>
      </c>
      <c r="D156" s="191" t="s">
        <v>169</v>
      </c>
      <c r="E156" s="192" t="s">
        <v>275</v>
      </c>
      <c r="F156" s="193" t="s">
        <v>276</v>
      </c>
      <c r="G156" s="194" t="s">
        <v>181</v>
      </c>
      <c r="H156" s="195">
        <v>58.101999999999997</v>
      </c>
      <c r="I156" s="196"/>
      <c r="J156" s="197">
        <f>ROUND(I156*H156,2)</f>
        <v>0</v>
      </c>
      <c r="K156" s="193" t="s">
        <v>21</v>
      </c>
      <c r="L156" s="60"/>
      <c r="M156" s="198" t="s">
        <v>21</v>
      </c>
      <c r="N156" s="199" t="s">
        <v>43</v>
      </c>
      <c r="O156" s="41"/>
      <c r="P156" s="200">
        <f>O156*H156</f>
        <v>0</v>
      </c>
      <c r="Q156" s="200">
        <v>0</v>
      </c>
      <c r="R156" s="200">
        <f>Q156*H156</f>
        <v>0</v>
      </c>
      <c r="S156" s="200">
        <v>0</v>
      </c>
      <c r="T156" s="201">
        <f>S156*H156</f>
        <v>0</v>
      </c>
      <c r="AR156" s="23" t="s">
        <v>173</v>
      </c>
      <c r="AT156" s="23" t="s">
        <v>169</v>
      </c>
      <c r="AU156" s="23" t="s">
        <v>82</v>
      </c>
      <c r="AY156" s="23" t="s">
        <v>166</v>
      </c>
      <c r="BE156" s="202">
        <f>IF(N156="základní",J156,0)</f>
        <v>0</v>
      </c>
      <c r="BF156" s="202">
        <f>IF(N156="snížená",J156,0)</f>
        <v>0</v>
      </c>
      <c r="BG156" s="202">
        <f>IF(N156="zákl. přenesená",J156,0)</f>
        <v>0</v>
      </c>
      <c r="BH156" s="202">
        <f>IF(N156="sníž. přenesená",J156,0)</f>
        <v>0</v>
      </c>
      <c r="BI156" s="202">
        <f>IF(N156="nulová",J156,0)</f>
        <v>0</v>
      </c>
      <c r="BJ156" s="23" t="s">
        <v>80</v>
      </c>
      <c r="BK156" s="202">
        <f>ROUND(I156*H156,2)</f>
        <v>0</v>
      </c>
      <c r="BL156" s="23" t="s">
        <v>173</v>
      </c>
      <c r="BM156" s="23" t="s">
        <v>267</v>
      </c>
    </row>
    <row r="157" spans="2:65" s="11" customFormat="1">
      <c r="B157" s="203"/>
      <c r="C157" s="204"/>
      <c r="D157" s="205" t="s">
        <v>174</v>
      </c>
      <c r="E157" s="206" t="s">
        <v>21</v>
      </c>
      <c r="F157" s="207" t="s">
        <v>1150</v>
      </c>
      <c r="G157" s="204"/>
      <c r="H157" s="208">
        <v>54.88</v>
      </c>
      <c r="I157" s="209"/>
      <c r="J157" s="204"/>
      <c r="K157" s="204"/>
      <c r="L157" s="210"/>
      <c r="M157" s="211"/>
      <c r="N157" s="212"/>
      <c r="O157" s="212"/>
      <c r="P157" s="212"/>
      <c r="Q157" s="212"/>
      <c r="R157" s="212"/>
      <c r="S157" s="212"/>
      <c r="T157" s="213"/>
      <c r="AT157" s="214" t="s">
        <v>174</v>
      </c>
      <c r="AU157" s="214" t="s">
        <v>82</v>
      </c>
      <c r="AV157" s="11" t="s">
        <v>82</v>
      </c>
      <c r="AW157" s="11" t="s">
        <v>35</v>
      </c>
      <c r="AX157" s="11" t="s">
        <v>72</v>
      </c>
      <c r="AY157" s="214" t="s">
        <v>166</v>
      </c>
    </row>
    <row r="158" spans="2:65" s="11" customFormat="1">
      <c r="B158" s="203"/>
      <c r="C158" s="204"/>
      <c r="D158" s="205" t="s">
        <v>174</v>
      </c>
      <c r="E158" s="206" t="s">
        <v>21</v>
      </c>
      <c r="F158" s="207" t="s">
        <v>1151</v>
      </c>
      <c r="G158" s="204"/>
      <c r="H158" s="208">
        <v>3.222</v>
      </c>
      <c r="I158" s="209"/>
      <c r="J158" s="204"/>
      <c r="K158" s="204"/>
      <c r="L158" s="210"/>
      <c r="M158" s="211"/>
      <c r="N158" s="212"/>
      <c r="O158" s="212"/>
      <c r="P158" s="212"/>
      <c r="Q158" s="212"/>
      <c r="R158" s="212"/>
      <c r="S158" s="212"/>
      <c r="T158" s="213"/>
      <c r="AT158" s="214" t="s">
        <v>174</v>
      </c>
      <c r="AU158" s="214" t="s">
        <v>82</v>
      </c>
      <c r="AV158" s="11" t="s">
        <v>82</v>
      </c>
      <c r="AW158" s="11" t="s">
        <v>35</v>
      </c>
      <c r="AX158" s="11" t="s">
        <v>72</v>
      </c>
      <c r="AY158" s="214" t="s">
        <v>166</v>
      </c>
    </row>
    <row r="159" spans="2:65" s="12" customFormat="1">
      <c r="B159" s="215"/>
      <c r="C159" s="216"/>
      <c r="D159" s="205" t="s">
        <v>174</v>
      </c>
      <c r="E159" s="217" t="s">
        <v>21</v>
      </c>
      <c r="F159" s="218" t="s">
        <v>176</v>
      </c>
      <c r="G159" s="216"/>
      <c r="H159" s="219">
        <v>58.101999999999997</v>
      </c>
      <c r="I159" s="220"/>
      <c r="J159" s="216"/>
      <c r="K159" s="216"/>
      <c r="L159" s="221"/>
      <c r="M159" s="222"/>
      <c r="N159" s="223"/>
      <c r="O159" s="223"/>
      <c r="P159" s="223"/>
      <c r="Q159" s="223"/>
      <c r="R159" s="223"/>
      <c r="S159" s="223"/>
      <c r="T159" s="224"/>
      <c r="AT159" s="225" t="s">
        <v>174</v>
      </c>
      <c r="AU159" s="225" t="s">
        <v>82</v>
      </c>
      <c r="AV159" s="12" t="s">
        <v>173</v>
      </c>
      <c r="AW159" s="12" t="s">
        <v>35</v>
      </c>
      <c r="AX159" s="12" t="s">
        <v>80</v>
      </c>
      <c r="AY159" s="225" t="s">
        <v>166</v>
      </c>
    </row>
    <row r="160" spans="2:65" s="1" customFormat="1" ht="16.5" customHeight="1">
      <c r="B160" s="40"/>
      <c r="C160" s="191" t="s">
        <v>269</v>
      </c>
      <c r="D160" s="191" t="s">
        <v>169</v>
      </c>
      <c r="E160" s="192" t="s">
        <v>279</v>
      </c>
      <c r="F160" s="193" t="s">
        <v>280</v>
      </c>
      <c r="G160" s="194" t="s">
        <v>181</v>
      </c>
      <c r="H160" s="195">
        <v>58.101999999999997</v>
      </c>
      <c r="I160" s="196"/>
      <c r="J160" s="197">
        <f>ROUND(I160*H160,2)</f>
        <v>0</v>
      </c>
      <c r="K160" s="193" t="s">
        <v>21</v>
      </c>
      <c r="L160" s="60"/>
      <c r="M160" s="198" t="s">
        <v>21</v>
      </c>
      <c r="N160" s="199" t="s">
        <v>43</v>
      </c>
      <c r="O160" s="41"/>
      <c r="P160" s="200">
        <f>O160*H160</f>
        <v>0</v>
      </c>
      <c r="Q160" s="200">
        <v>0</v>
      </c>
      <c r="R160" s="200">
        <f>Q160*H160</f>
        <v>0</v>
      </c>
      <c r="S160" s="200">
        <v>0</v>
      </c>
      <c r="T160" s="201">
        <f>S160*H160</f>
        <v>0</v>
      </c>
      <c r="AR160" s="23" t="s">
        <v>173</v>
      </c>
      <c r="AT160" s="23" t="s">
        <v>169</v>
      </c>
      <c r="AU160" s="23" t="s">
        <v>82</v>
      </c>
      <c r="AY160" s="23" t="s">
        <v>166</v>
      </c>
      <c r="BE160" s="202">
        <f>IF(N160="základní",J160,0)</f>
        <v>0</v>
      </c>
      <c r="BF160" s="202">
        <f>IF(N160="snížená",J160,0)</f>
        <v>0</v>
      </c>
      <c r="BG160" s="202">
        <f>IF(N160="zákl. přenesená",J160,0)</f>
        <v>0</v>
      </c>
      <c r="BH160" s="202">
        <f>IF(N160="sníž. přenesená",J160,0)</f>
        <v>0</v>
      </c>
      <c r="BI160" s="202">
        <f>IF(N160="nulová",J160,0)</f>
        <v>0</v>
      </c>
      <c r="BJ160" s="23" t="s">
        <v>80</v>
      </c>
      <c r="BK160" s="202">
        <f>ROUND(I160*H160,2)</f>
        <v>0</v>
      </c>
      <c r="BL160" s="23" t="s">
        <v>173</v>
      </c>
      <c r="BM160" s="23" t="s">
        <v>273</v>
      </c>
    </row>
    <row r="161" spans="2:65" s="1" customFormat="1" ht="16.5" customHeight="1">
      <c r="B161" s="40"/>
      <c r="C161" s="191" t="s">
        <v>225</v>
      </c>
      <c r="D161" s="191" t="s">
        <v>169</v>
      </c>
      <c r="E161" s="192" t="s">
        <v>282</v>
      </c>
      <c r="F161" s="193" t="s">
        <v>283</v>
      </c>
      <c r="G161" s="194" t="s">
        <v>181</v>
      </c>
      <c r="H161" s="195">
        <v>58.101999999999997</v>
      </c>
      <c r="I161" s="196"/>
      <c r="J161" s="197">
        <f>ROUND(I161*H161,2)</f>
        <v>0</v>
      </c>
      <c r="K161" s="193" t="s">
        <v>21</v>
      </c>
      <c r="L161" s="60"/>
      <c r="M161" s="198" t="s">
        <v>21</v>
      </c>
      <c r="N161" s="199" t="s">
        <v>43</v>
      </c>
      <c r="O161" s="41"/>
      <c r="P161" s="200">
        <f>O161*H161</f>
        <v>0</v>
      </c>
      <c r="Q161" s="200">
        <v>0</v>
      </c>
      <c r="R161" s="200">
        <f>Q161*H161</f>
        <v>0</v>
      </c>
      <c r="S161" s="200">
        <v>0</v>
      </c>
      <c r="T161" s="201">
        <f>S161*H161</f>
        <v>0</v>
      </c>
      <c r="AR161" s="23" t="s">
        <v>173</v>
      </c>
      <c r="AT161" s="23" t="s">
        <v>169</v>
      </c>
      <c r="AU161" s="23" t="s">
        <v>82</v>
      </c>
      <c r="AY161" s="23" t="s">
        <v>166</v>
      </c>
      <c r="BE161" s="202">
        <f>IF(N161="základní",J161,0)</f>
        <v>0</v>
      </c>
      <c r="BF161" s="202">
        <f>IF(N161="snížená",J161,0)</f>
        <v>0</v>
      </c>
      <c r="BG161" s="202">
        <f>IF(N161="zákl. přenesená",J161,0)</f>
        <v>0</v>
      </c>
      <c r="BH161" s="202">
        <f>IF(N161="sníž. přenesená",J161,0)</f>
        <v>0</v>
      </c>
      <c r="BI161" s="202">
        <f>IF(N161="nulová",J161,0)</f>
        <v>0</v>
      </c>
      <c r="BJ161" s="23" t="s">
        <v>80</v>
      </c>
      <c r="BK161" s="202">
        <f>ROUND(I161*H161,2)</f>
        <v>0</v>
      </c>
      <c r="BL161" s="23" t="s">
        <v>173</v>
      </c>
      <c r="BM161" s="23" t="s">
        <v>277</v>
      </c>
    </row>
    <row r="162" spans="2:65" s="1" customFormat="1" ht="16.5" customHeight="1">
      <c r="B162" s="40"/>
      <c r="C162" s="191" t="s">
        <v>278</v>
      </c>
      <c r="D162" s="191" t="s">
        <v>169</v>
      </c>
      <c r="E162" s="192" t="s">
        <v>286</v>
      </c>
      <c r="F162" s="193" t="s">
        <v>287</v>
      </c>
      <c r="G162" s="194" t="s">
        <v>288</v>
      </c>
      <c r="H162" s="195">
        <v>1</v>
      </c>
      <c r="I162" s="196"/>
      <c r="J162" s="197">
        <f>ROUND(I162*H162,2)</f>
        <v>0</v>
      </c>
      <c r="K162" s="193" t="s">
        <v>21</v>
      </c>
      <c r="L162" s="60"/>
      <c r="M162" s="198" t="s">
        <v>21</v>
      </c>
      <c r="N162" s="199" t="s">
        <v>43</v>
      </c>
      <c r="O162" s="41"/>
      <c r="P162" s="200">
        <f>O162*H162</f>
        <v>0</v>
      </c>
      <c r="Q162" s="200">
        <v>0</v>
      </c>
      <c r="R162" s="200">
        <f>Q162*H162</f>
        <v>0</v>
      </c>
      <c r="S162" s="200">
        <v>0</v>
      </c>
      <c r="T162" s="201">
        <f>S162*H162</f>
        <v>0</v>
      </c>
      <c r="AR162" s="23" t="s">
        <v>173</v>
      </c>
      <c r="AT162" s="23" t="s">
        <v>169</v>
      </c>
      <c r="AU162" s="23" t="s">
        <v>82</v>
      </c>
      <c r="AY162" s="23" t="s">
        <v>166</v>
      </c>
      <c r="BE162" s="202">
        <f>IF(N162="základní",J162,0)</f>
        <v>0</v>
      </c>
      <c r="BF162" s="202">
        <f>IF(N162="snížená",J162,0)</f>
        <v>0</v>
      </c>
      <c r="BG162" s="202">
        <f>IF(N162="zákl. přenesená",J162,0)</f>
        <v>0</v>
      </c>
      <c r="BH162" s="202">
        <f>IF(N162="sníž. přenesená",J162,0)</f>
        <v>0</v>
      </c>
      <c r="BI162" s="202">
        <f>IF(N162="nulová",J162,0)</f>
        <v>0</v>
      </c>
      <c r="BJ162" s="23" t="s">
        <v>80</v>
      </c>
      <c r="BK162" s="202">
        <f>ROUND(I162*H162,2)</f>
        <v>0</v>
      </c>
      <c r="BL162" s="23" t="s">
        <v>173</v>
      </c>
      <c r="BM162" s="23" t="s">
        <v>281</v>
      </c>
    </row>
    <row r="163" spans="2:65" s="1" customFormat="1" ht="16.5" customHeight="1">
      <c r="B163" s="40"/>
      <c r="C163" s="191" t="s">
        <v>230</v>
      </c>
      <c r="D163" s="191" t="s">
        <v>169</v>
      </c>
      <c r="E163" s="192" t="s">
        <v>1168</v>
      </c>
      <c r="F163" s="193" t="s">
        <v>1169</v>
      </c>
      <c r="G163" s="194" t="s">
        <v>288</v>
      </c>
      <c r="H163" s="195">
        <v>1</v>
      </c>
      <c r="I163" s="196"/>
      <c r="J163" s="197">
        <f>ROUND(I163*H163,2)</f>
        <v>0</v>
      </c>
      <c r="K163" s="193" t="s">
        <v>21</v>
      </c>
      <c r="L163" s="60"/>
      <c r="M163" s="198" t="s">
        <v>21</v>
      </c>
      <c r="N163" s="199" t="s">
        <v>43</v>
      </c>
      <c r="O163" s="41"/>
      <c r="P163" s="200">
        <f>O163*H163</f>
        <v>0</v>
      </c>
      <c r="Q163" s="200">
        <v>0</v>
      </c>
      <c r="R163" s="200">
        <f>Q163*H163</f>
        <v>0</v>
      </c>
      <c r="S163" s="200">
        <v>0</v>
      </c>
      <c r="T163" s="201">
        <f>S163*H163</f>
        <v>0</v>
      </c>
      <c r="AR163" s="23" t="s">
        <v>173</v>
      </c>
      <c r="AT163" s="23" t="s">
        <v>169</v>
      </c>
      <c r="AU163" s="23" t="s">
        <v>82</v>
      </c>
      <c r="AY163" s="23" t="s">
        <v>166</v>
      </c>
      <c r="BE163" s="202">
        <f>IF(N163="základní",J163,0)</f>
        <v>0</v>
      </c>
      <c r="BF163" s="202">
        <f>IF(N163="snížená",J163,0)</f>
        <v>0</v>
      </c>
      <c r="BG163" s="202">
        <f>IF(N163="zákl. přenesená",J163,0)</f>
        <v>0</v>
      </c>
      <c r="BH163" s="202">
        <f>IF(N163="sníž. přenesená",J163,0)</f>
        <v>0</v>
      </c>
      <c r="BI163" s="202">
        <f>IF(N163="nulová",J163,0)</f>
        <v>0</v>
      </c>
      <c r="BJ163" s="23" t="s">
        <v>80</v>
      </c>
      <c r="BK163" s="202">
        <f>ROUND(I163*H163,2)</f>
        <v>0</v>
      </c>
      <c r="BL163" s="23" t="s">
        <v>173</v>
      </c>
      <c r="BM163" s="23" t="s">
        <v>284</v>
      </c>
    </row>
    <row r="164" spans="2:65" s="1" customFormat="1" ht="16.5" customHeight="1">
      <c r="B164" s="40"/>
      <c r="C164" s="191" t="s">
        <v>285</v>
      </c>
      <c r="D164" s="191" t="s">
        <v>169</v>
      </c>
      <c r="E164" s="192" t="s">
        <v>290</v>
      </c>
      <c r="F164" s="193" t="s">
        <v>291</v>
      </c>
      <c r="G164" s="194" t="s">
        <v>172</v>
      </c>
      <c r="H164" s="195">
        <v>1</v>
      </c>
      <c r="I164" s="196"/>
      <c r="J164" s="197">
        <f>ROUND(I164*H164,2)</f>
        <v>0</v>
      </c>
      <c r="K164" s="193" t="s">
        <v>21</v>
      </c>
      <c r="L164" s="60"/>
      <c r="M164" s="198" t="s">
        <v>21</v>
      </c>
      <c r="N164" s="199" t="s">
        <v>43</v>
      </c>
      <c r="O164" s="41"/>
      <c r="P164" s="200">
        <f>O164*H164</f>
        <v>0</v>
      </c>
      <c r="Q164" s="200">
        <v>0</v>
      </c>
      <c r="R164" s="200">
        <f>Q164*H164</f>
        <v>0</v>
      </c>
      <c r="S164" s="200">
        <v>0</v>
      </c>
      <c r="T164" s="201">
        <f>S164*H164</f>
        <v>0</v>
      </c>
      <c r="AR164" s="23" t="s">
        <v>173</v>
      </c>
      <c r="AT164" s="23" t="s">
        <v>169</v>
      </c>
      <c r="AU164" s="23" t="s">
        <v>82</v>
      </c>
      <c r="AY164" s="23" t="s">
        <v>166</v>
      </c>
      <c r="BE164" s="202">
        <f>IF(N164="základní",J164,0)</f>
        <v>0</v>
      </c>
      <c r="BF164" s="202">
        <f>IF(N164="snížená",J164,0)</f>
        <v>0</v>
      </c>
      <c r="BG164" s="202">
        <f>IF(N164="zákl. přenesená",J164,0)</f>
        <v>0</v>
      </c>
      <c r="BH164" s="202">
        <f>IF(N164="sníž. přenesená",J164,0)</f>
        <v>0</v>
      </c>
      <c r="BI164" s="202">
        <f>IF(N164="nulová",J164,0)</f>
        <v>0</v>
      </c>
      <c r="BJ164" s="23" t="s">
        <v>80</v>
      </c>
      <c r="BK164" s="202">
        <f>ROUND(I164*H164,2)</f>
        <v>0</v>
      </c>
      <c r="BL164" s="23" t="s">
        <v>173</v>
      </c>
      <c r="BM164" s="23" t="s">
        <v>289</v>
      </c>
    </row>
    <row r="165" spans="2:65" s="10" customFormat="1" ht="29.85" customHeight="1">
      <c r="B165" s="175"/>
      <c r="C165" s="176"/>
      <c r="D165" s="177" t="s">
        <v>71</v>
      </c>
      <c r="E165" s="189" t="s">
        <v>293</v>
      </c>
      <c r="F165" s="189" t="s">
        <v>294</v>
      </c>
      <c r="G165" s="176"/>
      <c r="H165" s="176"/>
      <c r="I165" s="179"/>
      <c r="J165" s="190">
        <f>BK165</f>
        <v>0</v>
      </c>
      <c r="K165" s="176"/>
      <c r="L165" s="181"/>
      <c r="M165" s="182"/>
      <c r="N165" s="183"/>
      <c r="O165" s="183"/>
      <c r="P165" s="184">
        <f>SUM(P166:P172)</f>
        <v>0</v>
      </c>
      <c r="Q165" s="183"/>
      <c r="R165" s="184">
        <f>SUM(R166:R172)</f>
        <v>0</v>
      </c>
      <c r="S165" s="183"/>
      <c r="T165" s="185">
        <f>SUM(T166:T172)</f>
        <v>0</v>
      </c>
      <c r="AR165" s="186" t="s">
        <v>80</v>
      </c>
      <c r="AT165" s="187" t="s">
        <v>71</v>
      </c>
      <c r="AU165" s="187" t="s">
        <v>80</v>
      </c>
      <c r="AY165" s="186" t="s">
        <v>166</v>
      </c>
      <c r="BK165" s="188">
        <f>SUM(BK166:BK172)</f>
        <v>0</v>
      </c>
    </row>
    <row r="166" spans="2:65" s="1" customFormat="1" ht="16.5" customHeight="1">
      <c r="B166" s="40"/>
      <c r="C166" s="191" t="s">
        <v>235</v>
      </c>
      <c r="D166" s="191" t="s">
        <v>169</v>
      </c>
      <c r="E166" s="192" t="s">
        <v>296</v>
      </c>
      <c r="F166" s="193" t="s">
        <v>297</v>
      </c>
      <c r="G166" s="194" t="s">
        <v>298</v>
      </c>
      <c r="H166" s="195">
        <v>4.1829999999999998</v>
      </c>
      <c r="I166" s="196"/>
      <c r="J166" s="197">
        <f>ROUND(I166*H166,2)</f>
        <v>0</v>
      </c>
      <c r="K166" s="193" t="s">
        <v>21</v>
      </c>
      <c r="L166" s="60"/>
      <c r="M166" s="198" t="s">
        <v>21</v>
      </c>
      <c r="N166" s="199" t="s">
        <v>43</v>
      </c>
      <c r="O166" s="41"/>
      <c r="P166" s="200">
        <f>O166*H166</f>
        <v>0</v>
      </c>
      <c r="Q166" s="200">
        <v>0</v>
      </c>
      <c r="R166" s="200">
        <f>Q166*H166</f>
        <v>0</v>
      </c>
      <c r="S166" s="200">
        <v>0</v>
      </c>
      <c r="T166" s="201">
        <f>S166*H166</f>
        <v>0</v>
      </c>
      <c r="AR166" s="23" t="s">
        <v>173</v>
      </c>
      <c r="AT166" s="23" t="s">
        <v>169</v>
      </c>
      <c r="AU166" s="23" t="s">
        <v>82</v>
      </c>
      <c r="AY166" s="23" t="s">
        <v>166</v>
      </c>
      <c r="BE166" s="202">
        <f>IF(N166="základní",J166,0)</f>
        <v>0</v>
      </c>
      <c r="BF166" s="202">
        <f>IF(N166="snížená",J166,0)</f>
        <v>0</v>
      </c>
      <c r="BG166" s="202">
        <f>IF(N166="zákl. přenesená",J166,0)</f>
        <v>0</v>
      </c>
      <c r="BH166" s="202">
        <f>IF(N166="sníž. přenesená",J166,0)</f>
        <v>0</v>
      </c>
      <c r="BI166" s="202">
        <f>IF(N166="nulová",J166,0)</f>
        <v>0</v>
      </c>
      <c r="BJ166" s="23" t="s">
        <v>80</v>
      </c>
      <c r="BK166" s="202">
        <f>ROUND(I166*H166,2)</f>
        <v>0</v>
      </c>
      <c r="BL166" s="23" t="s">
        <v>173</v>
      </c>
      <c r="BM166" s="23" t="s">
        <v>292</v>
      </c>
    </row>
    <row r="167" spans="2:65" s="1" customFormat="1" ht="16.5" customHeight="1">
      <c r="B167" s="40"/>
      <c r="C167" s="191" t="s">
        <v>295</v>
      </c>
      <c r="D167" s="191" t="s">
        <v>169</v>
      </c>
      <c r="E167" s="192" t="s">
        <v>300</v>
      </c>
      <c r="F167" s="193" t="s">
        <v>301</v>
      </c>
      <c r="G167" s="194" t="s">
        <v>298</v>
      </c>
      <c r="H167" s="195">
        <v>79.477000000000004</v>
      </c>
      <c r="I167" s="196"/>
      <c r="J167" s="197">
        <f>ROUND(I167*H167,2)</f>
        <v>0</v>
      </c>
      <c r="K167" s="193" t="s">
        <v>21</v>
      </c>
      <c r="L167" s="60"/>
      <c r="M167" s="198" t="s">
        <v>21</v>
      </c>
      <c r="N167" s="199" t="s">
        <v>43</v>
      </c>
      <c r="O167" s="41"/>
      <c r="P167" s="200">
        <f>O167*H167</f>
        <v>0</v>
      </c>
      <c r="Q167" s="200">
        <v>0</v>
      </c>
      <c r="R167" s="200">
        <f>Q167*H167</f>
        <v>0</v>
      </c>
      <c r="S167" s="200">
        <v>0</v>
      </c>
      <c r="T167" s="201">
        <f>S167*H167</f>
        <v>0</v>
      </c>
      <c r="AR167" s="23" t="s">
        <v>173</v>
      </c>
      <c r="AT167" s="23" t="s">
        <v>169</v>
      </c>
      <c r="AU167" s="23" t="s">
        <v>82</v>
      </c>
      <c r="AY167" s="23" t="s">
        <v>166</v>
      </c>
      <c r="BE167" s="202">
        <f>IF(N167="základní",J167,0)</f>
        <v>0</v>
      </c>
      <c r="BF167" s="202">
        <f>IF(N167="snížená",J167,0)</f>
        <v>0</v>
      </c>
      <c r="BG167" s="202">
        <f>IF(N167="zákl. přenesená",J167,0)</f>
        <v>0</v>
      </c>
      <c r="BH167" s="202">
        <f>IF(N167="sníž. přenesená",J167,0)</f>
        <v>0</v>
      </c>
      <c r="BI167" s="202">
        <f>IF(N167="nulová",J167,0)</f>
        <v>0</v>
      </c>
      <c r="BJ167" s="23" t="s">
        <v>80</v>
      </c>
      <c r="BK167" s="202">
        <f>ROUND(I167*H167,2)</f>
        <v>0</v>
      </c>
      <c r="BL167" s="23" t="s">
        <v>173</v>
      </c>
      <c r="BM167" s="23" t="s">
        <v>299</v>
      </c>
    </row>
    <row r="168" spans="2:65" s="11" customFormat="1">
      <c r="B168" s="203"/>
      <c r="C168" s="204"/>
      <c r="D168" s="205" t="s">
        <v>174</v>
      </c>
      <c r="E168" s="206" t="s">
        <v>21</v>
      </c>
      <c r="F168" s="207" t="s">
        <v>1170</v>
      </c>
      <c r="G168" s="204"/>
      <c r="H168" s="208">
        <v>79.477000000000004</v>
      </c>
      <c r="I168" s="209"/>
      <c r="J168" s="204"/>
      <c r="K168" s="204"/>
      <c r="L168" s="210"/>
      <c r="M168" s="211"/>
      <c r="N168" s="212"/>
      <c r="O168" s="212"/>
      <c r="P168" s="212"/>
      <c r="Q168" s="212"/>
      <c r="R168" s="212"/>
      <c r="S168" s="212"/>
      <c r="T168" s="213"/>
      <c r="AT168" s="214" t="s">
        <v>174</v>
      </c>
      <c r="AU168" s="214" t="s">
        <v>82</v>
      </c>
      <c r="AV168" s="11" t="s">
        <v>82</v>
      </c>
      <c r="AW168" s="11" t="s">
        <v>35</v>
      </c>
      <c r="AX168" s="11" t="s">
        <v>72</v>
      </c>
      <c r="AY168" s="214" t="s">
        <v>166</v>
      </c>
    </row>
    <row r="169" spans="2:65" s="12" customFormat="1">
      <c r="B169" s="215"/>
      <c r="C169" s="216"/>
      <c r="D169" s="205" t="s">
        <v>174</v>
      </c>
      <c r="E169" s="217" t="s">
        <v>21</v>
      </c>
      <c r="F169" s="218" t="s">
        <v>176</v>
      </c>
      <c r="G169" s="216"/>
      <c r="H169" s="219">
        <v>79.477000000000004</v>
      </c>
      <c r="I169" s="220"/>
      <c r="J169" s="216"/>
      <c r="K169" s="216"/>
      <c r="L169" s="221"/>
      <c r="M169" s="222"/>
      <c r="N169" s="223"/>
      <c r="O169" s="223"/>
      <c r="P169" s="223"/>
      <c r="Q169" s="223"/>
      <c r="R169" s="223"/>
      <c r="S169" s="223"/>
      <c r="T169" s="224"/>
      <c r="AT169" s="225" t="s">
        <v>174</v>
      </c>
      <c r="AU169" s="225" t="s">
        <v>82</v>
      </c>
      <c r="AV169" s="12" t="s">
        <v>173</v>
      </c>
      <c r="AW169" s="12" t="s">
        <v>35</v>
      </c>
      <c r="AX169" s="12" t="s">
        <v>80</v>
      </c>
      <c r="AY169" s="225" t="s">
        <v>166</v>
      </c>
    </row>
    <row r="170" spans="2:65" s="1" customFormat="1" ht="16.5" customHeight="1">
      <c r="B170" s="40"/>
      <c r="C170" s="191" t="s">
        <v>238</v>
      </c>
      <c r="D170" s="191" t="s">
        <v>169</v>
      </c>
      <c r="E170" s="192" t="s">
        <v>305</v>
      </c>
      <c r="F170" s="193" t="s">
        <v>306</v>
      </c>
      <c r="G170" s="194" t="s">
        <v>298</v>
      </c>
      <c r="H170" s="195">
        <v>4.1829999999999998</v>
      </c>
      <c r="I170" s="196"/>
      <c r="J170" s="197">
        <f>ROUND(I170*H170,2)</f>
        <v>0</v>
      </c>
      <c r="K170" s="193" t="s">
        <v>21</v>
      </c>
      <c r="L170" s="60"/>
      <c r="M170" s="198" t="s">
        <v>21</v>
      </c>
      <c r="N170" s="199" t="s">
        <v>43</v>
      </c>
      <c r="O170" s="41"/>
      <c r="P170" s="200">
        <f>O170*H170</f>
        <v>0</v>
      </c>
      <c r="Q170" s="200">
        <v>0</v>
      </c>
      <c r="R170" s="200">
        <f>Q170*H170</f>
        <v>0</v>
      </c>
      <c r="S170" s="200">
        <v>0</v>
      </c>
      <c r="T170" s="201">
        <f>S170*H170</f>
        <v>0</v>
      </c>
      <c r="AR170" s="23" t="s">
        <v>173</v>
      </c>
      <c r="AT170" s="23" t="s">
        <v>169</v>
      </c>
      <c r="AU170" s="23" t="s">
        <v>82</v>
      </c>
      <c r="AY170" s="23" t="s">
        <v>166</v>
      </c>
      <c r="BE170" s="202">
        <f>IF(N170="základní",J170,0)</f>
        <v>0</v>
      </c>
      <c r="BF170" s="202">
        <f>IF(N170="snížená",J170,0)</f>
        <v>0</v>
      </c>
      <c r="BG170" s="202">
        <f>IF(N170="zákl. přenesená",J170,0)</f>
        <v>0</v>
      </c>
      <c r="BH170" s="202">
        <f>IF(N170="sníž. přenesená",J170,0)</f>
        <v>0</v>
      </c>
      <c r="BI170" s="202">
        <f>IF(N170="nulová",J170,0)</f>
        <v>0</v>
      </c>
      <c r="BJ170" s="23" t="s">
        <v>80</v>
      </c>
      <c r="BK170" s="202">
        <f>ROUND(I170*H170,2)</f>
        <v>0</v>
      </c>
      <c r="BL170" s="23" t="s">
        <v>173</v>
      </c>
      <c r="BM170" s="23" t="s">
        <v>302</v>
      </c>
    </row>
    <row r="171" spans="2:65" s="1" customFormat="1" ht="25.5" customHeight="1">
      <c r="B171" s="40"/>
      <c r="C171" s="191" t="s">
        <v>304</v>
      </c>
      <c r="D171" s="191" t="s">
        <v>169</v>
      </c>
      <c r="E171" s="192" t="s">
        <v>308</v>
      </c>
      <c r="F171" s="193" t="s">
        <v>309</v>
      </c>
      <c r="G171" s="194" t="s">
        <v>298</v>
      </c>
      <c r="H171" s="195">
        <v>4.1829999999999998</v>
      </c>
      <c r="I171" s="196"/>
      <c r="J171" s="197">
        <f>ROUND(I171*H171,2)</f>
        <v>0</v>
      </c>
      <c r="K171" s="193" t="s">
        <v>21</v>
      </c>
      <c r="L171" s="60"/>
      <c r="M171" s="198" t="s">
        <v>21</v>
      </c>
      <c r="N171" s="199" t="s">
        <v>43</v>
      </c>
      <c r="O171" s="41"/>
      <c r="P171" s="200">
        <f>O171*H171</f>
        <v>0</v>
      </c>
      <c r="Q171" s="200">
        <v>0</v>
      </c>
      <c r="R171" s="200">
        <f>Q171*H171</f>
        <v>0</v>
      </c>
      <c r="S171" s="200">
        <v>0</v>
      </c>
      <c r="T171" s="201">
        <f>S171*H171</f>
        <v>0</v>
      </c>
      <c r="AR171" s="23" t="s">
        <v>173</v>
      </c>
      <c r="AT171" s="23" t="s">
        <v>169</v>
      </c>
      <c r="AU171" s="23" t="s">
        <v>82</v>
      </c>
      <c r="AY171" s="23" t="s">
        <v>166</v>
      </c>
      <c r="BE171" s="202">
        <f>IF(N171="základní",J171,0)</f>
        <v>0</v>
      </c>
      <c r="BF171" s="202">
        <f>IF(N171="snížená",J171,0)</f>
        <v>0</v>
      </c>
      <c r="BG171" s="202">
        <f>IF(N171="zákl. přenesená",J171,0)</f>
        <v>0</v>
      </c>
      <c r="BH171" s="202">
        <f>IF(N171="sníž. přenesená",J171,0)</f>
        <v>0</v>
      </c>
      <c r="BI171" s="202">
        <f>IF(N171="nulová",J171,0)</f>
        <v>0</v>
      </c>
      <c r="BJ171" s="23" t="s">
        <v>80</v>
      </c>
      <c r="BK171" s="202">
        <f>ROUND(I171*H171,2)</f>
        <v>0</v>
      </c>
      <c r="BL171" s="23" t="s">
        <v>173</v>
      </c>
      <c r="BM171" s="23" t="s">
        <v>307</v>
      </c>
    </row>
    <row r="172" spans="2:65" s="1" customFormat="1" ht="16.5" customHeight="1">
      <c r="B172" s="40"/>
      <c r="C172" s="191" t="s">
        <v>242</v>
      </c>
      <c r="D172" s="191" t="s">
        <v>169</v>
      </c>
      <c r="E172" s="192" t="s">
        <v>312</v>
      </c>
      <c r="F172" s="193" t="s">
        <v>313</v>
      </c>
      <c r="G172" s="194" t="s">
        <v>298</v>
      </c>
      <c r="H172" s="195">
        <v>4.1829999999999998</v>
      </c>
      <c r="I172" s="196"/>
      <c r="J172" s="197">
        <f>ROUND(I172*H172,2)</f>
        <v>0</v>
      </c>
      <c r="K172" s="193" t="s">
        <v>21</v>
      </c>
      <c r="L172" s="60"/>
      <c r="M172" s="198" t="s">
        <v>21</v>
      </c>
      <c r="N172" s="199" t="s">
        <v>43</v>
      </c>
      <c r="O172" s="41"/>
      <c r="P172" s="200">
        <f>O172*H172</f>
        <v>0</v>
      </c>
      <c r="Q172" s="200">
        <v>0</v>
      </c>
      <c r="R172" s="200">
        <f>Q172*H172</f>
        <v>0</v>
      </c>
      <c r="S172" s="200">
        <v>0</v>
      </c>
      <c r="T172" s="201">
        <f>S172*H172</f>
        <v>0</v>
      </c>
      <c r="AR172" s="23" t="s">
        <v>173</v>
      </c>
      <c r="AT172" s="23" t="s">
        <v>169</v>
      </c>
      <c r="AU172" s="23" t="s">
        <v>82</v>
      </c>
      <c r="AY172" s="23" t="s">
        <v>166</v>
      </c>
      <c r="BE172" s="202">
        <f>IF(N172="základní",J172,0)</f>
        <v>0</v>
      </c>
      <c r="BF172" s="202">
        <f>IF(N172="snížená",J172,0)</f>
        <v>0</v>
      </c>
      <c r="BG172" s="202">
        <f>IF(N172="zákl. přenesená",J172,0)</f>
        <v>0</v>
      </c>
      <c r="BH172" s="202">
        <f>IF(N172="sníž. přenesená",J172,0)</f>
        <v>0</v>
      </c>
      <c r="BI172" s="202">
        <f>IF(N172="nulová",J172,0)</f>
        <v>0</v>
      </c>
      <c r="BJ172" s="23" t="s">
        <v>80</v>
      </c>
      <c r="BK172" s="202">
        <f>ROUND(I172*H172,2)</f>
        <v>0</v>
      </c>
      <c r="BL172" s="23" t="s">
        <v>173</v>
      </c>
      <c r="BM172" s="23" t="s">
        <v>310</v>
      </c>
    </row>
    <row r="173" spans="2:65" s="10" customFormat="1" ht="29.85" customHeight="1">
      <c r="B173" s="175"/>
      <c r="C173" s="176"/>
      <c r="D173" s="177" t="s">
        <v>71</v>
      </c>
      <c r="E173" s="189" t="s">
        <v>315</v>
      </c>
      <c r="F173" s="189" t="s">
        <v>316</v>
      </c>
      <c r="G173" s="176"/>
      <c r="H173" s="176"/>
      <c r="I173" s="179"/>
      <c r="J173" s="190">
        <f>BK173</f>
        <v>0</v>
      </c>
      <c r="K173" s="176"/>
      <c r="L173" s="181"/>
      <c r="M173" s="182"/>
      <c r="N173" s="183"/>
      <c r="O173" s="183"/>
      <c r="P173" s="184">
        <f>SUM(P174:P176)</f>
        <v>0</v>
      </c>
      <c r="Q173" s="183"/>
      <c r="R173" s="184">
        <f>SUM(R174:R176)</f>
        <v>0</v>
      </c>
      <c r="S173" s="183"/>
      <c r="T173" s="185">
        <f>SUM(T174:T176)</f>
        <v>0</v>
      </c>
      <c r="AR173" s="186" t="s">
        <v>80</v>
      </c>
      <c r="AT173" s="187" t="s">
        <v>71</v>
      </c>
      <c r="AU173" s="187" t="s">
        <v>80</v>
      </c>
      <c r="AY173" s="186" t="s">
        <v>166</v>
      </c>
      <c r="BK173" s="188">
        <f>SUM(BK174:BK176)</f>
        <v>0</v>
      </c>
    </row>
    <row r="174" spans="2:65" s="1" customFormat="1" ht="16.5" customHeight="1">
      <c r="B174" s="40"/>
      <c r="C174" s="191" t="s">
        <v>311</v>
      </c>
      <c r="D174" s="191" t="s">
        <v>169</v>
      </c>
      <c r="E174" s="192" t="s">
        <v>317</v>
      </c>
      <c r="F174" s="193" t="s">
        <v>318</v>
      </c>
      <c r="G174" s="194" t="s">
        <v>298</v>
      </c>
      <c r="H174" s="195">
        <v>5.1100000000000003</v>
      </c>
      <c r="I174" s="196"/>
      <c r="J174" s="197">
        <f>ROUND(I174*H174,2)</f>
        <v>0</v>
      </c>
      <c r="K174" s="193" t="s">
        <v>21</v>
      </c>
      <c r="L174" s="60"/>
      <c r="M174" s="198" t="s">
        <v>21</v>
      </c>
      <c r="N174" s="199" t="s">
        <v>43</v>
      </c>
      <c r="O174" s="41"/>
      <c r="P174" s="200">
        <f>O174*H174</f>
        <v>0</v>
      </c>
      <c r="Q174" s="200">
        <v>0</v>
      </c>
      <c r="R174" s="200">
        <f>Q174*H174</f>
        <v>0</v>
      </c>
      <c r="S174" s="200">
        <v>0</v>
      </c>
      <c r="T174" s="201">
        <f>S174*H174</f>
        <v>0</v>
      </c>
      <c r="AR174" s="23" t="s">
        <v>173</v>
      </c>
      <c r="AT174" s="23" t="s">
        <v>169</v>
      </c>
      <c r="AU174" s="23" t="s">
        <v>82</v>
      </c>
      <c r="AY174" s="23" t="s">
        <v>166</v>
      </c>
      <c r="BE174" s="202">
        <f>IF(N174="základní",J174,0)</f>
        <v>0</v>
      </c>
      <c r="BF174" s="202">
        <f>IF(N174="snížená",J174,0)</f>
        <v>0</v>
      </c>
      <c r="BG174" s="202">
        <f>IF(N174="zákl. přenesená",J174,0)</f>
        <v>0</v>
      </c>
      <c r="BH174" s="202">
        <f>IF(N174="sníž. přenesená",J174,0)</f>
        <v>0</v>
      </c>
      <c r="BI174" s="202">
        <f>IF(N174="nulová",J174,0)</f>
        <v>0</v>
      </c>
      <c r="BJ174" s="23" t="s">
        <v>80</v>
      </c>
      <c r="BK174" s="202">
        <f>ROUND(I174*H174,2)</f>
        <v>0</v>
      </c>
      <c r="BL174" s="23" t="s">
        <v>173</v>
      </c>
      <c r="BM174" s="23" t="s">
        <v>314</v>
      </c>
    </row>
    <row r="175" spans="2:65" s="1" customFormat="1" ht="16.5" customHeight="1">
      <c r="B175" s="40"/>
      <c r="C175" s="191" t="s">
        <v>247</v>
      </c>
      <c r="D175" s="191" t="s">
        <v>169</v>
      </c>
      <c r="E175" s="192" t="s">
        <v>321</v>
      </c>
      <c r="F175" s="193" t="s">
        <v>322</v>
      </c>
      <c r="G175" s="194" t="s">
        <v>298</v>
      </c>
      <c r="H175" s="195">
        <v>5.1100000000000003</v>
      </c>
      <c r="I175" s="196"/>
      <c r="J175" s="197">
        <f>ROUND(I175*H175,2)</f>
        <v>0</v>
      </c>
      <c r="K175" s="193" t="s">
        <v>21</v>
      </c>
      <c r="L175" s="60"/>
      <c r="M175" s="198" t="s">
        <v>21</v>
      </c>
      <c r="N175" s="199" t="s">
        <v>43</v>
      </c>
      <c r="O175" s="41"/>
      <c r="P175" s="200">
        <f>O175*H175</f>
        <v>0</v>
      </c>
      <c r="Q175" s="200">
        <v>0</v>
      </c>
      <c r="R175" s="200">
        <f>Q175*H175</f>
        <v>0</v>
      </c>
      <c r="S175" s="200">
        <v>0</v>
      </c>
      <c r="T175" s="201">
        <f>S175*H175</f>
        <v>0</v>
      </c>
      <c r="AR175" s="23" t="s">
        <v>173</v>
      </c>
      <c r="AT175" s="23" t="s">
        <v>169</v>
      </c>
      <c r="AU175" s="23" t="s">
        <v>82</v>
      </c>
      <c r="AY175" s="23" t="s">
        <v>166</v>
      </c>
      <c r="BE175" s="202">
        <f>IF(N175="základní",J175,0)</f>
        <v>0</v>
      </c>
      <c r="BF175" s="202">
        <f>IF(N175="snížená",J175,0)</f>
        <v>0</v>
      </c>
      <c r="BG175" s="202">
        <f>IF(N175="zákl. přenesená",J175,0)</f>
        <v>0</v>
      </c>
      <c r="BH175" s="202">
        <f>IF(N175="sníž. přenesená",J175,0)</f>
        <v>0</v>
      </c>
      <c r="BI175" s="202">
        <f>IF(N175="nulová",J175,0)</f>
        <v>0</v>
      </c>
      <c r="BJ175" s="23" t="s">
        <v>80</v>
      </c>
      <c r="BK175" s="202">
        <f>ROUND(I175*H175,2)</f>
        <v>0</v>
      </c>
      <c r="BL175" s="23" t="s">
        <v>173</v>
      </c>
      <c r="BM175" s="23" t="s">
        <v>319</v>
      </c>
    </row>
    <row r="176" spans="2:65" s="1" customFormat="1" ht="25.5" customHeight="1">
      <c r="B176" s="40"/>
      <c r="C176" s="191" t="s">
        <v>320</v>
      </c>
      <c r="D176" s="191" t="s">
        <v>169</v>
      </c>
      <c r="E176" s="192" t="s">
        <v>324</v>
      </c>
      <c r="F176" s="193" t="s">
        <v>325</v>
      </c>
      <c r="G176" s="194" t="s">
        <v>298</v>
      </c>
      <c r="H176" s="195">
        <v>5.1100000000000003</v>
      </c>
      <c r="I176" s="196"/>
      <c r="J176" s="197">
        <f>ROUND(I176*H176,2)</f>
        <v>0</v>
      </c>
      <c r="K176" s="193" t="s">
        <v>21</v>
      </c>
      <c r="L176" s="60"/>
      <c r="M176" s="198" t="s">
        <v>21</v>
      </c>
      <c r="N176" s="199" t="s">
        <v>43</v>
      </c>
      <c r="O176" s="41"/>
      <c r="P176" s="200">
        <f>O176*H176</f>
        <v>0</v>
      </c>
      <c r="Q176" s="200">
        <v>0</v>
      </c>
      <c r="R176" s="200">
        <f>Q176*H176</f>
        <v>0</v>
      </c>
      <c r="S176" s="200">
        <v>0</v>
      </c>
      <c r="T176" s="201">
        <f>S176*H176</f>
        <v>0</v>
      </c>
      <c r="AR176" s="23" t="s">
        <v>173</v>
      </c>
      <c r="AT176" s="23" t="s">
        <v>169</v>
      </c>
      <c r="AU176" s="23" t="s">
        <v>82</v>
      </c>
      <c r="AY176" s="23" t="s">
        <v>166</v>
      </c>
      <c r="BE176" s="202">
        <f>IF(N176="základní",J176,0)</f>
        <v>0</v>
      </c>
      <c r="BF176" s="202">
        <f>IF(N176="snížená",J176,0)</f>
        <v>0</v>
      </c>
      <c r="BG176" s="202">
        <f>IF(N176="zákl. přenesená",J176,0)</f>
        <v>0</v>
      </c>
      <c r="BH176" s="202">
        <f>IF(N176="sníž. přenesená",J176,0)</f>
        <v>0</v>
      </c>
      <c r="BI176" s="202">
        <f>IF(N176="nulová",J176,0)</f>
        <v>0</v>
      </c>
      <c r="BJ176" s="23" t="s">
        <v>80</v>
      </c>
      <c r="BK176" s="202">
        <f>ROUND(I176*H176,2)</f>
        <v>0</v>
      </c>
      <c r="BL176" s="23" t="s">
        <v>173</v>
      </c>
      <c r="BM176" s="23" t="s">
        <v>323</v>
      </c>
    </row>
    <row r="177" spans="2:65" s="10" customFormat="1" ht="37.35" customHeight="1">
      <c r="B177" s="175"/>
      <c r="C177" s="176"/>
      <c r="D177" s="177" t="s">
        <v>71</v>
      </c>
      <c r="E177" s="178" t="s">
        <v>327</v>
      </c>
      <c r="F177" s="178" t="s">
        <v>328</v>
      </c>
      <c r="G177" s="176"/>
      <c r="H177" s="176"/>
      <c r="I177" s="179"/>
      <c r="J177" s="180">
        <f>BK177</f>
        <v>0</v>
      </c>
      <c r="K177" s="176"/>
      <c r="L177" s="181"/>
      <c r="M177" s="182"/>
      <c r="N177" s="183"/>
      <c r="O177" s="183"/>
      <c r="P177" s="184">
        <f>P178+P196+P204+P213</f>
        <v>0</v>
      </c>
      <c r="Q177" s="183"/>
      <c r="R177" s="184">
        <f>R178+R196+R204+R213</f>
        <v>0</v>
      </c>
      <c r="S177" s="183"/>
      <c r="T177" s="185">
        <f>T178+T196+T204+T213</f>
        <v>0</v>
      </c>
      <c r="AR177" s="186" t="s">
        <v>82</v>
      </c>
      <c r="AT177" s="187" t="s">
        <v>71</v>
      </c>
      <c r="AU177" s="187" t="s">
        <v>72</v>
      </c>
      <c r="AY177" s="186" t="s">
        <v>166</v>
      </c>
      <c r="BK177" s="188">
        <f>BK178+BK196+BK204+BK213</f>
        <v>0</v>
      </c>
    </row>
    <row r="178" spans="2:65" s="10" customFormat="1" ht="19.899999999999999" customHeight="1">
      <c r="B178" s="175"/>
      <c r="C178" s="176"/>
      <c r="D178" s="177" t="s">
        <v>71</v>
      </c>
      <c r="E178" s="189" t="s">
        <v>329</v>
      </c>
      <c r="F178" s="189" t="s">
        <v>330</v>
      </c>
      <c r="G178" s="176"/>
      <c r="H178" s="176"/>
      <c r="I178" s="179"/>
      <c r="J178" s="190">
        <f>BK178</f>
        <v>0</v>
      </c>
      <c r="K178" s="176"/>
      <c r="L178" s="181"/>
      <c r="M178" s="182"/>
      <c r="N178" s="183"/>
      <c r="O178" s="183"/>
      <c r="P178" s="184">
        <f>SUM(P179:P195)</f>
        <v>0</v>
      </c>
      <c r="Q178" s="183"/>
      <c r="R178" s="184">
        <f>SUM(R179:R195)</f>
        <v>0</v>
      </c>
      <c r="S178" s="183"/>
      <c r="T178" s="185">
        <f>SUM(T179:T195)</f>
        <v>0</v>
      </c>
      <c r="AR178" s="186" t="s">
        <v>82</v>
      </c>
      <c r="AT178" s="187" t="s">
        <v>71</v>
      </c>
      <c r="AU178" s="187" t="s">
        <v>80</v>
      </c>
      <c r="AY178" s="186" t="s">
        <v>166</v>
      </c>
      <c r="BK178" s="188">
        <f>SUM(BK179:BK195)</f>
        <v>0</v>
      </c>
    </row>
    <row r="179" spans="2:65" s="1" customFormat="1" ht="16.5" customHeight="1">
      <c r="B179" s="40"/>
      <c r="C179" s="191" t="s">
        <v>250</v>
      </c>
      <c r="D179" s="191" t="s">
        <v>169</v>
      </c>
      <c r="E179" s="192" t="s">
        <v>341</v>
      </c>
      <c r="F179" s="193" t="s">
        <v>342</v>
      </c>
      <c r="G179" s="194" t="s">
        <v>172</v>
      </c>
      <c r="H179" s="195">
        <v>1</v>
      </c>
      <c r="I179" s="196"/>
      <c r="J179" s="197">
        <f>ROUND(I179*H179,2)</f>
        <v>0</v>
      </c>
      <c r="K179" s="193" t="s">
        <v>21</v>
      </c>
      <c r="L179" s="60"/>
      <c r="M179" s="198" t="s">
        <v>21</v>
      </c>
      <c r="N179" s="199" t="s">
        <v>43</v>
      </c>
      <c r="O179" s="41"/>
      <c r="P179" s="200">
        <f>O179*H179</f>
        <v>0</v>
      </c>
      <c r="Q179" s="200">
        <v>0</v>
      </c>
      <c r="R179" s="200">
        <f>Q179*H179</f>
        <v>0</v>
      </c>
      <c r="S179" s="200">
        <v>0</v>
      </c>
      <c r="T179" s="201">
        <f>S179*H179</f>
        <v>0</v>
      </c>
      <c r="AR179" s="23" t="s">
        <v>207</v>
      </c>
      <c r="AT179" s="23" t="s">
        <v>169</v>
      </c>
      <c r="AU179" s="23" t="s">
        <v>82</v>
      </c>
      <c r="AY179" s="23" t="s">
        <v>166</v>
      </c>
      <c r="BE179" s="202">
        <f>IF(N179="základní",J179,0)</f>
        <v>0</v>
      </c>
      <c r="BF179" s="202">
        <f>IF(N179="snížená",J179,0)</f>
        <v>0</v>
      </c>
      <c r="BG179" s="202">
        <f>IF(N179="zákl. přenesená",J179,0)</f>
        <v>0</v>
      </c>
      <c r="BH179" s="202">
        <f>IF(N179="sníž. přenesená",J179,0)</f>
        <v>0</v>
      </c>
      <c r="BI179" s="202">
        <f>IF(N179="nulová",J179,0)</f>
        <v>0</v>
      </c>
      <c r="BJ179" s="23" t="s">
        <v>80</v>
      </c>
      <c r="BK179" s="202">
        <f>ROUND(I179*H179,2)</f>
        <v>0</v>
      </c>
      <c r="BL179" s="23" t="s">
        <v>207</v>
      </c>
      <c r="BM179" s="23" t="s">
        <v>326</v>
      </c>
    </row>
    <row r="180" spans="2:65" s="13" customFormat="1">
      <c r="B180" s="226"/>
      <c r="C180" s="227"/>
      <c r="D180" s="205" t="s">
        <v>174</v>
      </c>
      <c r="E180" s="228" t="s">
        <v>21</v>
      </c>
      <c r="F180" s="229" t="s">
        <v>344</v>
      </c>
      <c r="G180" s="227"/>
      <c r="H180" s="228" t="s">
        <v>21</v>
      </c>
      <c r="I180" s="230"/>
      <c r="J180" s="227"/>
      <c r="K180" s="227"/>
      <c r="L180" s="231"/>
      <c r="M180" s="232"/>
      <c r="N180" s="233"/>
      <c r="O180" s="233"/>
      <c r="P180" s="233"/>
      <c r="Q180" s="233"/>
      <c r="R180" s="233"/>
      <c r="S180" s="233"/>
      <c r="T180" s="234"/>
      <c r="AT180" s="235" t="s">
        <v>174</v>
      </c>
      <c r="AU180" s="235" t="s">
        <v>82</v>
      </c>
      <c r="AV180" s="13" t="s">
        <v>80</v>
      </c>
      <c r="AW180" s="13" t="s">
        <v>35</v>
      </c>
      <c r="AX180" s="13" t="s">
        <v>72</v>
      </c>
      <c r="AY180" s="235" t="s">
        <v>166</v>
      </c>
    </row>
    <row r="181" spans="2:65" s="11" customFormat="1">
      <c r="B181" s="203"/>
      <c r="C181" s="204"/>
      <c r="D181" s="205" t="s">
        <v>174</v>
      </c>
      <c r="E181" s="206" t="s">
        <v>21</v>
      </c>
      <c r="F181" s="207" t="s">
        <v>80</v>
      </c>
      <c r="G181" s="204"/>
      <c r="H181" s="208">
        <v>1</v>
      </c>
      <c r="I181" s="209"/>
      <c r="J181" s="204"/>
      <c r="K181" s="204"/>
      <c r="L181" s="210"/>
      <c r="M181" s="211"/>
      <c r="N181" s="212"/>
      <c r="O181" s="212"/>
      <c r="P181" s="212"/>
      <c r="Q181" s="212"/>
      <c r="R181" s="212"/>
      <c r="S181" s="212"/>
      <c r="T181" s="213"/>
      <c r="AT181" s="214" t="s">
        <v>174</v>
      </c>
      <c r="AU181" s="214" t="s">
        <v>82</v>
      </c>
      <c r="AV181" s="11" t="s">
        <v>82</v>
      </c>
      <c r="AW181" s="11" t="s">
        <v>35</v>
      </c>
      <c r="AX181" s="11" t="s">
        <v>72</v>
      </c>
      <c r="AY181" s="214" t="s">
        <v>166</v>
      </c>
    </row>
    <row r="182" spans="2:65" s="12" customFormat="1">
      <c r="B182" s="215"/>
      <c r="C182" s="216"/>
      <c r="D182" s="205" t="s">
        <v>174</v>
      </c>
      <c r="E182" s="217" t="s">
        <v>21</v>
      </c>
      <c r="F182" s="218" t="s">
        <v>176</v>
      </c>
      <c r="G182" s="216"/>
      <c r="H182" s="219">
        <v>1</v>
      </c>
      <c r="I182" s="220"/>
      <c r="J182" s="216"/>
      <c r="K182" s="216"/>
      <c r="L182" s="221"/>
      <c r="M182" s="222"/>
      <c r="N182" s="223"/>
      <c r="O182" s="223"/>
      <c r="P182" s="223"/>
      <c r="Q182" s="223"/>
      <c r="R182" s="223"/>
      <c r="S182" s="223"/>
      <c r="T182" s="224"/>
      <c r="AT182" s="225" t="s">
        <v>174</v>
      </c>
      <c r="AU182" s="225" t="s">
        <v>82</v>
      </c>
      <c r="AV182" s="12" t="s">
        <v>173</v>
      </c>
      <c r="AW182" s="12" t="s">
        <v>35</v>
      </c>
      <c r="AX182" s="12" t="s">
        <v>80</v>
      </c>
      <c r="AY182" s="225" t="s">
        <v>166</v>
      </c>
    </row>
    <row r="183" spans="2:65" s="1" customFormat="1" ht="16.5" customHeight="1">
      <c r="B183" s="40"/>
      <c r="C183" s="191" t="s">
        <v>331</v>
      </c>
      <c r="D183" s="191" t="s">
        <v>169</v>
      </c>
      <c r="E183" s="192" t="s">
        <v>345</v>
      </c>
      <c r="F183" s="193" t="s">
        <v>1171</v>
      </c>
      <c r="G183" s="194" t="s">
        <v>172</v>
      </c>
      <c r="H183" s="195">
        <v>1</v>
      </c>
      <c r="I183" s="196"/>
      <c r="J183" s="197">
        <f>ROUND(I183*H183,2)</f>
        <v>0</v>
      </c>
      <c r="K183" s="193" t="s">
        <v>21</v>
      </c>
      <c r="L183" s="60"/>
      <c r="M183" s="198" t="s">
        <v>21</v>
      </c>
      <c r="N183" s="199" t="s">
        <v>43</v>
      </c>
      <c r="O183" s="41"/>
      <c r="P183" s="200">
        <f>O183*H183</f>
        <v>0</v>
      </c>
      <c r="Q183" s="200">
        <v>0</v>
      </c>
      <c r="R183" s="200">
        <f>Q183*H183</f>
        <v>0</v>
      </c>
      <c r="S183" s="200">
        <v>0</v>
      </c>
      <c r="T183" s="201">
        <f>S183*H183</f>
        <v>0</v>
      </c>
      <c r="AR183" s="23" t="s">
        <v>207</v>
      </c>
      <c r="AT183" s="23" t="s">
        <v>169</v>
      </c>
      <c r="AU183" s="23" t="s">
        <v>82</v>
      </c>
      <c r="AY183" s="23" t="s">
        <v>166</v>
      </c>
      <c r="BE183" s="202">
        <f>IF(N183="základní",J183,0)</f>
        <v>0</v>
      </c>
      <c r="BF183" s="202">
        <f>IF(N183="snížená",J183,0)</f>
        <v>0</v>
      </c>
      <c r="BG183" s="202">
        <f>IF(N183="zákl. přenesená",J183,0)</f>
        <v>0</v>
      </c>
      <c r="BH183" s="202">
        <f>IF(N183="sníž. přenesená",J183,0)</f>
        <v>0</v>
      </c>
      <c r="BI183" s="202">
        <f>IF(N183="nulová",J183,0)</f>
        <v>0</v>
      </c>
      <c r="BJ183" s="23" t="s">
        <v>80</v>
      </c>
      <c r="BK183" s="202">
        <f>ROUND(I183*H183,2)</f>
        <v>0</v>
      </c>
      <c r="BL183" s="23" t="s">
        <v>207</v>
      </c>
      <c r="BM183" s="23" t="s">
        <v>334</v>
      </c>
    </row>
    <row r="184" spans="2:65" s="13" customFormat="1">
      <c r="B184" s="226"/>
      <c r="C184" s="227"/>
      <c r="D184" s="205" t="s">
        <v>174</v>
      </c>
      <c r="E184" s="228" t="s">
        <v>21</v>
      </c>
      <c r="F184" s="229" t="s">
        <v>1172</v>
      </c>
      <c r="G184" s="227"/>
      <c r="H184" s="228" t="s">
        <v>21</v>
      </c>
      <c r="I184" s="230"/>
      <c r="J184" s="227"/>
      <c r="K184" s="227"/>
      <c r="L184" s="231"/>
      <c r="M184" s="232"/>
      <c r="N184" s="233"/>
      <c r="O184" s="233"/>
      <c r="P184" s="233"/>
      <c r="Q184" s="233"/>
      <c r="R184" s="233"/>
      <c r="S184" s="233"/>
      <c r="T184" s="234"/>
      <c r="AT184" s="235" t="s">
        <v>174</v>
      </c>
      <c r="AU184" s="235" t="s">
        <v>82</v>
      </c>
      <c r="AV184" s="13" t="s">
        <v>80</v>
      </c>
      <c r="AW184" s="13" t="s">
        <v>35</v>
      </c>
      <c r="AX184" s="13" t="s">
        <v>72</v>
      </c>
      <c r="AY184" s="235" t="s">
        <v>166</v>
      </c>
    </row>
    <row r="185" spans="2:65" s="11" customFormat="1">
      <c r="B185" s="203"/>
      <c r="C185" s="204"/>
      <c r="D185" s="205" t="s">
        <v>174</v>
      </c>
      <c r="E185" s="206" t="s">
        <v>21</v>
      </c>
      <c r="F185" s="207" t="s">
        <v>80</v>
      </c>
      <c r="G185" s="204"/>
      <c r="H185" s="208">
        <v>1</v>
      </c>
      <c r="I185" s="209"/>
      <c r="J185" s="204"/>
      <c r="K185" s="204"/>
      <c r="L185" s="210"/>
      <c r="M185" s="211"/>
      <c r="N185" s="212"/>
      <c r="O185" s="212"/>
      <c r="P185" s="212"/>
      <c r="Q185" s="212"/>
      <c r="R185" s="212"/>
      <c r="S185" s="212"/>
      <c r="T185" s="213"/>
      <c r="AT185" s="214" t="s">
        <v>174</v>
      </c>
      <c r="AU185" s="214" t="s">
        <v>82</v>
      </c>
      <c r="AV185" s="11" t="s">
        <v>82</v>
      </c>
      <c r="AW185" s="11" t="s">
        <v>35</v>
      </c>
      <c r="AX185" s="11" t="s">
        <v>72</v>
      </c>
      <c r="AY185" s="214" t="s">
        <v>166</v>
      </c>
    </row>
    <row r="186" spans="2:65" s="12" customFormat="1">
      <c r="B186" s="215"/>
      <c r="C186" s="216"/>
      <c r="D186" s="205" t="s">
        <v>174</v>
      </c>
      <c r="E186" s="217" t="s">
        <v>21</v>
      </c>
      <c r="F186" s="218" t="s">
        <v>176</v>
      </c>
      <c r="G186" s="216"/>
      <c r="H186" s="219">
        <v>1</v>
      </c>
      <c r="I186" s="220"/>
      <c r="J186" s="216"/>
      <c r="K186" s="216"/>
      <c r="L186" s="221"/>
      <c r="M186" s="222"/>
      <c r="N186" s="223"/>
      <c r="O186" s="223"/>
      <c r="P186" s="223"/>
      <c r="Q186" s="223"/>
      <c r="R186" s="223"/>
      <c r="S186" s="223"/>
      <c r="T186" s="224"/>
      <c r="AT186" s="225" t="s">
        <v>174</v>
      </c>
      <c r="AU186" s="225" t="s">
        <v>82</v>
      </c>
      <c r="AV186" s="12" t="s">
        <v>173</v>
      </c>
      <c r="AW186" s="12" t="s">
        <v>35</v>
      </c>
      <c r="AX186" s="12" t="s">
        <v>80</v>
      </c>
      <c r="AY186" s="225" t="s">
        <v>166</v>
      </c>
    </row>
    <row r="187" spans="2:65" s="1" customFormat="1" ht="16.5" customHeight="1">
      <c r="B187" s="40"/>
      <c r="C187" s="191" t="s">
        <v>255</v>
      </c>
      <c r="D187" s="191" t="s">
        <v>169</v>
      </c>
      <c r="E187" s="192" t="s">
        <v>350</v>
      </c>
      <c r="F187" s="193" t="s">
        <v>351</v>
      </c>
      <c r="G187" s="194" t="s">
        <v>172</v>
      </c>
      <c r="H187" s="195">
        <v>1</v>
      </c>
      <c r="I187" s="196"/>
      <c r="J187" s="197">
        <f>ROUND(I187*H187,2)</f>
        <v>0</v>
      </c>
      <c r="K187" s="193" t="s">
        <v>21</v>
      </c>
      <c r="L187" s="60"/>
      <c r="M187" s="198" t="s">
        <v>21</v>
      </c>
      <c r="N187" s="199" t="s">
        <v>43</v>
      </c>
      <c r="O187" s="41"/>
      <c r="P187" s="200">
        <f>O187*H187</f>
        <v>0</v>
      </c>
      <c r="Q187" s="200">
        <v>0</v>
      </c>
      <c r="R187" s="200">
        <f>Q187*H187</f>
        <v>0</v>
      </c>
      <c r="S187" s="200">
        <v>0</v>
      </c>
      <c r="T187" s="201">
        <f>S187*H187</f>
        <v>0</v>
      </c>
      <c r="AR187" s="23" t="s">
        <v>207</v>
      </c>
      <c r="AT187" s="23" t="s">
        <v>169</v>
      </c>
      <c r="AU187" s="23" t="s">
        <v>82</v>
      </c>
      <c r="AY187" s="23" t="s">
        <v>166</v>
      </c>
      <c r="BE187" s="202">
        <f>IF(N187="základní",J187,0)</f>
        <v>0</v>
      </c>
      <c r="BF187" s="202">
        <f>IF(N187="snížená",J187,0)</f>
        <v>0</v>
      </c>
      <c r="BG187" s="202">
        <f>IF(N187="zákl. přenesená",J187,0)</f>
        <v>0</v>
      </c>
      <c r="BH187" s="202">
        <f>IF(N187="sníž. přenesená",J187,0)</f>
        <v>0</v>
      </c>
      <c r="BI187" s="202">
        <f>IF(N187="nulová",J187,0)</f>
        <v>0</v>
      </c>
      <c r="BJ187" s="23" t="s">
        <v>80</v>
      </c>
      <c r="BK187" s="202">
        <f>ROUND(I187*H187,2)</f>
        <v>0</v>
      </c>
      <c r="BL187" s="23" t="s">
        <v>207</v>
      </c>
      <c r="BM187" s="23" t="s">
        <v>339</v>
      </c>
    </row>
    <row r="188" spans="2:65" s="13" customFormat="1">
      <c r="B188" s="226"/>
      <c r="C188" s="227"/>
      <c r="D188" s="205" t="s">
        <v>174</v>
      </c>
      <c r="E188" s="228" t="s">
        <v>21</v>
      </c>
      <c r="F188" s="229" t="s">
        <v>353</v>
      </c>
      <c r="G188" s="227"/>
      <c r="H188" s="228" t="s">
        <v>21</v>
      </c>
      <c r="I188" s="230"/>
      <c r="J188" s="227"/>
      <c r="K188" s="227"/>
      <c r="L188" s="231"/>
      <c r="M188" s="232"/>
      <c r="N188" s="233"/>
      <c r="O188" s="233"/>
      <c r="P188" s="233"/>
      <c r="Q188" s="233"/>
      <c r="R188" s="233"/>
      <c r="S188" s="233"/>
      <c r="T188" s="234"/>
      <c r="AT188" s="235" t="s">
        <v>174</v>
      </c>
      <c r="AU188" s="235" t="s">
        <v>82</v>
      </c>
      <c r="AV188" s="13" t="s">
        <v>80</v>
      </c>
      <c r="AW188" s="13" t="s">
        <v>35</v>
      </c>
      <c r="AX188" s="13" t="s">
        <v>72</v>
      </c>
      <c r="AY188" s="235" t="s">
        <v>166</v>
      </c>
    </row>
    <row r="189" spans="2:65" s="11" customFormat="1">
      <c r="B189" s="203"/>
      <c r="C189" s="204"/>
      <c r="D189" s="205" t="s">
        <v>174</v>
      </c>
      <c r="E189" s="206" t="s">
        <v>21</v>
      </c>
      <c r="F189" s="207" t="s">
        <v>80</v>
      </c>
      <c r="G189" s="204"/>
      <c r="H189" s="208">
        <v>1</v>
      </c>
      <c r="I189" s="209"/>
      <c r="J189" s="204"/>
      <c r="K189" s="204"/>
      <c r="L189" s="210"/>
      <c r="M189" s="211"/>
      <c r="N189" s="212"/>
      <c r="O189" s="212"/>
      <c r="P189" s="212"/>
      <c r="Q189" s="212"/>
      <c r="R189" s="212"/>
      <c r="S189" s="212"/>
      <c r="T189" s="213"/>
      <c r="AT189" s="214" t="s">
        <v>174</v>
      </c>
      <c r="AU189" s="214" t="s">
        <v>82</v>
      </c>
      <c r="AV189" s="11" t="s">
        <v>82</v>
      </c>
      <c r="AW189" s="11" t="s">
        <v>35</v>
      </c>
      <c r="AX189" s="11" t="s">
        <v>72</v>
      </c>
      <c r="AY189" s="214" t="s">
        <v>166</v>
      </c>
    </row>
    <row r="190" spans="2:65" s="12" customFormat="1">
      <c r="B190" s="215"/>
      <c r="C190" s="216"/>
      <c r="D190" s="205" t="s">
        <v>174</v>
      </c>
      <c r="E190" s="217" t="s">
        <v>21</v>
      </c>
      <c r="F190" s="218" t="s">
        <v>176</v>
      </c>
      <c r="G190" s="216"/>
      <c r="H190" s="219">
        <v>1</v>
      </c>
      <c r="I190" s="220"/>
      <c r="J190" s="216"/>
      <c r="K190" s="216"/>
      <c r="L190" s="221"/>
      <c r="M190" s="222"/>
      <c r="N190" s="223"/>
      <c r="O190" s="223"/>
      <c r="P190" s="223"/>
      <c r="Q190" s="223"/>
      <c r="R190" s="223"/>
      <c r="S190" s="223"/>
      <c r="T190" s="224"/>
      <c r="AT190" s="225" t="s">
        <v>174</v>
      </c>
      <c r="AU190" s="225" t="s">
        <v>82</v>
      </c>
      <c r="AV190" s="12" t="s">
        <v>173</v>
      </c>
      <c r="AW190" s="12" t="s">
        <v>35</v>
      </c>
      <c r="AX190" s="12" t="s">
        <v>80</v>
      </c>
      <c r="AY190" s="225" t="s">
        <v>166</v>
      </c>
    </row>
    <row r="191" spans="2:65" s="1" customFormat="1" ht="25.5" customHeight="1">
      <c r="B191" s="40"/>
      <c r="C191" s="191" t="s">
        <v>340</v>
      </c>
      <c r="D191" s="191" t="s">
        <v>169</v>
      </c>
      <c r="E191" s="192" t="s">
        <v>354</v>
      </c>
      <c r="F191" s="193" t="s">
        <v>355</v>
      </c>
      <c r="G191" s="194" t="s">
        <v>172</v>
      </c>
      <c r="H191" s="195">
        <v>1</v>
      </c>
      <c r="I191" s="196"/>
      <c r="J191" s="197">
        <f>ROUND(I191*H191,2)</f>
        <v>0</v>
      </c>
      <c r="K191" s="193" t="s">
        <v>21</v>
      </c>
      <c r="L191" s="60"/>
      <c r="M191" s="198" t="s">
        <v>21</v>
      </c>
      <c r="N191" s="199" t="s">
        <v>43</v>
      </c>
      <c r="O191" s="41"/>
      <c r="P191" s="200">
        <f>O191*H191</f>
        <v>0</v>
      </c>
      <c r="Q191" s="200">
        <v>0</v>
      </c>
      <c r="R191" s="200">
        <f>Q191*H191</f>
        <v>0</v>
      </c>
      <c r="S191" s="200">
        <v>0</v>
      </c>
      <c r="T191" s="201">
        <f>S191*H191</f>
        <v>0</v>
      </c>
      <c r="AR191" s="23" t="s">
        <v>207</v>
      </c>
      <c r="AT191" s="23" t="s">
        <v>169</v>
      </c>
      <c r="AU191" s="23" t="s">
        <v>82</v>
      </c>
      <c r="AY191" s="23" t="s">
        <v>166</v>
      </c>
      <c r="BE191" s="202">
        <f>IF(N191="základní",J191,0)</f>
        <v>0</v>
      </c>
      <c r="BF191" s="202">
        <f>IF(N191="snížená",J191,0)</f>
        <v>0</v>
      </c>
      <c r="BG191" s="202">
        <f>IF(N191="zákl. přenesená",J191,0)</f>
        <v>0</v>
      </c>
      <c r="BH191" s="202">
        <f>IF(N191="sníž. přenesená",J191,0)</f>
        <v>0</v>
      </c>
      <c r="BI191" s="202">
        <f>IF(N191="nulová",J191,0)</f>
        <v>0</v>
      </c>
      <c r="BJ191" s="23" t="s">
        <v>80</v>
      </c>
      <c r="BK191" s="202">
        <f>ROUND(I191*H191,2)</f>
        <v>0</v>
      </c>
      <c r="BL191" s="23" t="s">
        <v>207</v>
      </c>
      <c r="BM191" s="23" t="s">
        <v>343</v>
      </c>
    </row>
    <row r="192" spans="2:65" s="13" customFormat="1">
      <c r="B192" s="226"/>
      <c r="C192" s="227"/>
      <c r="D192" s="205" t="s">
        <v>174</v>
      </c>
      <c r="E192" s="228" t="s">
        <v>21</v>
      </c>
      <c r="F192" s="229" t="s">
        <v>1173</v>
      </c>
      <c r="G192" s="227"/>
      <c r="H192" s="228" t="s">
        <v>21</v>
      </c>
      <c r="I192" s="230"/>
      <c r="J192" s="227"/>
      <c r="K192" s="227"/>
      <c r="L192" s="231"/>
      <c r="M192" s="232"/>
      <c r="N192" s="233"/>
      <c r="O192" s="233"/>
      <c r="P192" s="233"/>
      <c r="Q192" s="233"/>
      <c r="R192" s="233"/>
      <c r="S192" s="233"/>
      <c r="T192" s="234"/>
      <c r="AT192" s="235" t="s">
        <v>174</v>
      </c>
      <c r="AU192" s="235" t="s">
        <v>82</v>
      </c>
      <c r="AV192" s="13" t="s">
        <v>80</v>
      </c>
      <c r="AW192" s="13" t="s">
        <v>35</v>
      </c>
      <c r="AX192" s="13" t="s">
        <v>72</v>
      </c>
      <c r="AY192" s="235" t="s">
        <v>166</v>
      </c>
    </row>
    <row r="193" spans="2:65" s="11" customFormat="1">
      <c r="B193" s="203"/>
      <c r="C193" s="204"/>
      <c r="D193" s="205" t="s">
        <v>174</v>
      </c>
      <c r="E193" s="206" t="s">
        <v>21</v>
      </c>
      <c r="F193" s="207" t="s">
        <v>80</v>
      </c>
      <c r="G193" s="204"/>
      <c r="H193" s="208">
        <v>1</v>
      </c>
      <c r="I193" s="209"/>
      <c r="J193" s="204"/>
      <c r="K193" s="204"/>
      <c r="L193" s="210"/>
      <c r="M193" s="211"/>
      <c r="N193" s="212"/>
      <c r="O193" s="212"/>
      <c r="P193" s="212"/>
      <c r="Q193" s="212"/>
      <c r="R193" s="212"/>
      <c r="S193" s="212"/>
      <c r="T193" s="213"/>
      <c r="AT193" s="214" t="s">
        <v>174</v>
      </c>
      <c r="AU193" s="214" t="s">
        <v>82</v>
      </c>
      <c r="AV193" s="11" t="s">
        <v>82</v>
      </c>
      <c r="AW193" s="11" t="s">
        <v>35</v>
      </c>
      <c r="AX193" s="11" t="s">
        <v>72</v>
      </c>
      <c r="AY193" s="214" t="s">
        <v>166</v>
      </c>
    </row>
    <row r="194" spans="2:65" s="12" customFormat="1">
      <c r="B194" s="215"/>
      <c r="C194" s="216"/>
      <c r="D194" s="205" t="s">
        <v>174</v>
      </c>
      <c r="E194" s="217" t="s">
        <v>21</v>
      </c>
      <c r="F194" s="218" t="s">
        <v>176</v>
      </c>
      <c r="G194" s="216"/>
      <c r="H194" s="219">
        <v>1</v>
      </c>
      <c r="I194" s="220"/>
      <c r="J194" s="216"/>
      <c r="K194" s="216"/>
      <c r="L194" s="221"/>
      <c r="M194" s="222"/>
      <c r="N194" s="223"/>
      <c r="O194" s="223"/>
      <c r="P194" s="223"/>
      <c r="Q194" s="223"/>
      <c r="R194" s="223"/>
      <c r="S194" s="223"/>
      <c r="T194" s="224"/>
      <c r="AT194" s="225" t="s">
        <v>174</v>
      </c>
      <c r="AU194" s="225" t="s">
        <v>82</v>
      </c>
      <c r="AV194" s="12" t="s">
        <v>173</v>
      </c>
      <c r="AW194" s="12" t="s">
        <v>35</v>
      </c>
      <c r="AX194" s="12" t="s">
        <v>80</v>
      </c>
      <c r="AY194" s="225" t="s">
        <v>166</v>
      </c>
    </row>
    <row r="195" spans="2:65" s="1" customFormat="1" ht="16.5" customHeight="1">
      <c r="B195" s="40"/>
      <c r="C195" s="191" t="s">
        <v>259</v>
      </c>
      <c r="D195" s="191" t="s">
        <v>169</v>
      </c>
      <c r="E195" s="192" t="s">
        <v>359</v>
      </c>
      <c r="F195" s="193" t="s">
        <v>360</v>
      </c>
      <c r="G195" s="194" t="s">
        <v>361</v>
      </c>
      <c r="H195" s="248"/>
      <c r="I195" s="196"/>
      <c r="J195" s="197">
        <f>ROUND(I195*H195,2)</f>
        <v>0</v>
      </c>
      <c r="K195" s="193" t="s">
        <v>21</v>
      </c>
      <c r="L195" s="60"/>
      <c r="M195" s="198" t="s">
        <v>21</v>
      </c>
      <c r="N195" s="199" t="s">
        <v>43</v>
      </c>
      <c r="O195" s="41"/>
      <c r="P195" s="200">
        <f>O195*H195</f>
        <v>0</v>
      </c>
      <c r="Q195" s="200">
        <v>0</v>
      </c>
      <c r="R195" s="200">
        <f>Q195*H195</f>
        <v>0</v>
      </c>
      <c r="S195" s="200">
        <v>0</v>
      </c>
      <c r="T195" s="201">
        <f>S195*H195</f>
        <v>0</v>
      </c>
      <c r="AR195" s="23" t="s">
        <v>207</v>
      </c>
      <c r="AT195" s="23" t="s">
        <v>169</v>
      </c>
      <c r="AU195" s="23" t="s">
        <v>82</v>
      </c>
      <c r="AY195" s="23" t="s">
        <v>166</v>
      </c>
      <c r="BE195" s="202">
        <f>IF(N195="základní",J195,0)</f>
        <v>0</v>
      </c>
      <c r="BF195" s="202">
        <f>IF(N195="snížená",J195,0)</f>
        <v>0</v>
      </c>
      <c r="BG195" s="202">
        <f>IF(N195="zákl. přenesená",J195,0)</f>
        <v>0</v>
      </c>
      <c r="BH195" s="202">
        <f>IF(N195="sníž. přenesená",J195,0)</f>
        <v>0</v>
      </c>
      <c r="BI195" s="202">
        <f>IF(N195="nulová",J195,0)</f>
        <v>0</v>
      </c>
      <c r="BJ195" s="23" t="s">
        <v>80</v>
      </c>
      <c r="BK195" s="202">
        <f>ROUND(I195*H195,2)</f>
        <v>0</v>
      </c>
      <c r="BL195" s="23" t="s">
        <v>207</v>
      </c>
      <c r="BM195" s="23" t="s">
        <v>347</v>
      </c>
    </row>
    <row r="196" spans="2:65" s="10" customFormat="1" ht="29.85" customHeight="1">
      <c r="B196" s="175"/>
      <c r="C196" s="176"/>
      <c r="D196" s="177" t="s">
        <v>71</v>
      </c>
      <c r="E196" s="189" t="s">
        <v>363</v>
      </c>
      <c r="F196" s="189" t="s">
        <v>364</v>
      </c>
      <c r="G196" s="176"/>
      <c r="H196" s="176"/>
      <c r="I196" s="179"/>
      <c r="J196" s="190">
        <f>BK196</f>
        <v>0</v>
      </c>
      <c r="K196" s="176"/>
      <c r="L196" s="181"/>
      <c r="M196" s="182"/>
      <c r="N196" s="183"/>
      <c r="O196" s="183"/>
      <c r="P196" s="184">
        <f>SUM(P197:P203)</f>
        <v>0</v>
      </c>
      <c r="Q196" s="183"/>
      <c r="R196" s="184">
        <f>SUM(R197:R203)</f>
        <v>0</v>
      </c>
      <c r="S196" s="183"/>
      <c r="T196" s="185">
        <f>SUM(T197:T203)</f>
        <v>0</v>
      </c>
      <c r="AR196" s="186" t="s">
        <v>82</v>
      </c>
      <c r="AT196" s="187" t="s">
        <v>71</v>
      </c>
      <c r="AU196" s="187" t="s">
        <v>80</v>
      </c>
      <c r="AY196" s="186" t="s">
        <v>166</v>
      </c>
      <c r="BK196" s="188">
        <f>SUM(BK197:BK203)</f>
        <v>0</v>
      </c>
    </row>
    <row r="197" spans="2:65" s="1" customFormat="1" ht="16.5" customHeight="1">
      <c r="B197" s="40"/>
      <c r="C197" s="191" t="s">
        <v>349</v>
      </c>
      <c r="D197" s="191" t="s">
        <v>169</v>
      </c>
      <c r="E197" s="192" t="s">
        <v>365</v>
      </c>
      <c r="F197" s="193" t="s">
        <v>366</v>
      </c>
      <c r="G197" s="194" t="s">
        <v>181</v>
      </c>
      <c r="H197" s="195">
        <v>25.184999999999999</v>
      </c>
      <c r="I197" s="196"/>
      <c r="J197" s="197">
        <f>ROUND(I197*H197,2)</f>
        <v>0</v>
      </c>
      <c r="K197" s="193" t="s">
        <v>21</v>
      </c>
      <c r="L197" s="60"/>
      <c r="M197" s="198" t="s">
        <v>21</v>
      </c>
      <c r="N197" s="199" t="s">
        <v>43</v>
      </c>
      <c r="O197" s="41"/>
      <c r="P197" s="200">
        <f>O197*H197</f>
        <v>0</v>
      </c>
      <c r="Q197" s="200">
        <v>0</v>
      </c>
      <c r="R197" s="200">
        <f>Q197*H197</f>
        <v>0</v>
      </c>
      <c r="S197" s="200">
        <v>0</v>
      </c>
      <c r="T197" s="201">
        <f>S197*H197</f>
        <v>0</v>
      </c>
      <c r="AR197" s="23" t="s">
        <v>207</v>
      </c>
      <c r="AT197" s="23" t="s">
        <v>169</v>
      </c>
      <c r="AU197" s="23" t="s">
        <v>82</v>
      </c>
      <c r="AY197" s="23" t="s">
        <v>166</v>
      </c>
      <c r="BE197" s="202">
        <f>IF(N197="základní",J197,0)</f>
        <v>0</v>
      </c>
      <c r="BF197" s="202">
        <f>IF(N197="snížená",J197,0)</f>
        <v>0</v>
      </c>
      <c r="BG197" s="202">
        <f>IF(N197="zákl. přenesená",J197,0)</f>
        <v>0</v>
      </c>
      <c r="BH197" s="202">
        <f>IF(N197="sníž. přenesená",J197,0)</f>
        <v>0</v>
      </c>
      <c r="BI197" s="202">
        <f>IF(N197="nulová",J197,0)</f>
        <v>0</v>
      </c>
      <c r="BJ197" s="23" t="s">
        <v>80</v>
      </c>
      <c r="BK197" s="202">
        <f>ROUND(I197*H197,2)</f>
        <v>0</v>
      </c>
      <c r="BL197" s="23" t="s">
        <v>207</v>
      </c>
      <c r="BM197" s="23" t="s">
        <v>352</v>
      </c>
    </row>
    <row r="198" spans="2:65" s="11" customFormat="1">
      <c r="B198" s="203"/>
      <c r="C198" s="204"/>
      <c r="D198" s="205" t="s">
        <v>174</v>
      </c>
      <c r="E198" s="206" t="s">
        <v>21</v>
      </c>
      <c r="F198" s="207" t="s">
        <v>1174</v>
      </c>
      <c r="G198" s="204"/>
      <c r="H198" s="208">
        <v>25.184999999999999</v>
      </c>
      <c r="I198" s="209"/>
      <c r="J198" s="204"/>
      <c r="K198" s="204"/>
      <c r="L198" s="210"/>
      <c r="M198" s="211"/>
      <c r="N198" s="212"/>
      <c r="O198" s="212"/>
      <c r="P198" s="212"/>
      <c r="Q198" s="212"/>
      <c r="R198" s="212"/>
      <c r="S198" s="212"/>
      <c r="T198" s="213"/>
      <c r="AT198" s="214" t="s">
        <v>174</v>
      </c>
      <c r="AU198" s="214" t="s">
        <v>82</v>
      </c>
      <c r="AV198" s="11" t="s">
        <v>82</v>
      </c>
      <c r="AW198" s="11" t="s">
        <v>35</v>
      </c>
      <c r="AX198" s="11" t="s">
        <v>72</v>
      </c>
      <c r="AY198" s="214" t="s">
        <v>166</v>
      </c>
    </row>
    <row r="199" spans="2:65" s="12" customFormat="1">
      <c r="B199" s="215"/>
      <c r="C199" s="216"/>
      <c r="D199" s="205" t="s">
        <v>174</v>
      </c>
      <c r="E199" s="217" t="s">
        <v>21</v>
      </c>
      <c r="F199" s="218" t="s">
        <v>176</v>
      </c>
      <c r="G199" s="216"/>
      <c r="H199" s="219">
        <v>25.184999999999999</v>
      </c>
      <c r="I199" s="220"/>
      <c r="J199" s="216"/>
      <c r="K199" s="216"/>
      <c r="L199" s="221"/>
      <c r="M199" s="222"/>
      <c r="N199" s="223"/>
      <c r="O199" s="223"/>
      <c r="P199" s="223"/>
      <c r="Q199" s="223"/>
      <c r="R199" s="223"/>
      <c r="S199" s="223"/>
      <c r="T199" s="224"/>
      <c r="AT199" s="225" t="s">
        <v>174</v>
      </c>
      <c r="AU199" s="225" t="s">
        <v>82</v>
      </c>
      <c r="AV199" s="12" t="s">
        <v>173</v>
      </c>
      <c r="AW199" s="12" t="s">
        <v>35</v>
      </c>
      <c r="AX199" s="12" t="s">
        <v>80</v>
      </c>
      <c r="AY199" s="225" t="s">
        <v>166</v>
      </c>
    </row>
    <row r="200" spans="2:65" s="1" customFormat="1" ht="16.5" customHeight="1">
      <c r="B200" s="40"/>
      <c r="C200" s="191" t="s">
        <v>263</v>
      </c>
      <c r="D200" s="191" t="s">
        <v>169</v>
      </c>
      <c r="E200" s="192" t="s">
        <v>370</v>
      </c>
      <c r="F200" s="193" t="s">
        <v>371</v>
      </c>
      <c r="G200" s="194" t="s">
        <v>181</v>
      </c>
      <c r="H200" s="195">
        <v>25.184999999999999</v>
      </c>
      <c r="I200" s="196"/>
      <c r="J200" s="197">
        <f>ROUND(I200*H200,2)</f>
        <v>0</v>
      </c>
      <c r="K200" s="193" t="s">
        <v>21</v>
      </c>
      <c r="L200" s="60"/>
      <c r="M200" s="198" t="s">
        <v>21</v>
      </c>
      <c r="N200" s="199" t="s">
        <v>43</v>
      </c>
      <c r="O200" s="41"/>
      <c r="P200" s="200">
        <f>O200*H200</f>
        <v>0</v>
      </c>
      <c r="Q200" s="200">
        <v>0</v>
      </c>
      <c r="R200" s="200">
        <f>Q200*H200</f>
        <v>0</v>
      </c>
      <c r="S200" s="200">
        <v>0</v>
      </c>
      <c r="T200" s="201">
        <f>S200*H200</f>
        <v>0</v>
      </c>
      <c r="AR200" s="23" t="s">
        <v>207</v>
      </c>
      <c r="AT200" s="23" t="s">
        <v>169</v>
      </c>
      <c r="AU200" s="23" t="s">
        <v>82</v>
      </c>
      <c r="AY200" s="23" t="s">
        <v>166</v>
      </c>
      <c r="BE200" s="202">
        <f>IF(N200="základní",J200,0)</f>
        <v>0</v>
      </c>
      <c r="BF200" s="202">
        <f>IF(N200="snížená",J200,0)</f>
        <v>0</v>
      </c>
      <c r="BG200" s="202">
        <f>IF(N200="zákl. přenesená",J200,0)</f>
        <v>0</v>
      </c>
      <c r="BH200" s="202">
        <f>IF(N200="sníž. přenesená",J200,0)</f>
        <v>0</v>
      </c>
      <c r="BI200" s="202">
        <f>IF(N200="nulová",J200,0)</f>
        <v>0</v>
      </c>
      <c r="BJ200" s="23" t="s">
        <v>80</v>
      </c>
      <c r="BK200" s="202">
        <f>ROUND(I200*H200,2)</f>
        <v>0</v>
      </c>
      <c r="BL200" s="23" t="s">
        <v>207</v>
      </c>
      <c r="BM200" s="23" t="s">
        <v>356</v>
      </c>
    </row>
    <row r="201" spans="2:65" s="11" customFormat="1">
      <c r="B201" s="203"/>
      <c r="C201" s="204"/>
      <c r="D201" s="205" t="s">
        <v>174</v>
      </c>
      <c r="E201" s="206" t="s">
        <v>21</v>
      </c>
      <c r="F201" s="207" t="s">
        <v>1174</v>
      </c>
      <c r="G201" s="204"/>
      <c r="H201" s="208">
        <v>25.184999999999999</v>
      </c>
      <c r="I201" s="209"/>
      <c r="J201" s="204"/>
      <c r="K201" s="204"/>
      <c r="L201" s="210"/>
      <c r="M201" s="211"/>
      <c r="N201" s="212"/>
      <c r="O201" s="212"/>
      <c r="P201" s="212"/>
      <c r="Q201" s="212"/>
      <c r="R201" s="212"/>
      <c r="S201" s="212"/>
      <c r="T201" s="213"/>
      <c r="AT201" s="214" t="s">
        <v>174</v>
      </c>
      <c r="AU201" s="214" t="s">
        <v>82</v>
      </c>
      <c r="AV201" s="11" t="s">
        <v>82</v>
      </c>
      <c r="AW201" s="11" t="s">
        <v>35</v>
      </c>
      <c r="AX201" s="11" t="s">
        <v>72</v>
      </c>
      <c r="AY201" s="214" t="s">
        <v>166</v>
      </c>
    </row>
    <row r="202" spans="2:65" s="12" customFormat="1">
      <c r="B202" s="215"/>
      <c r="C202" s="216"/>
      <c r="D202" s="205" t="s">
        <v>174</v>
      </c>
      <c r="E202" s="217" t="s">
        <v>21</v>
      </c>
      <c r="F202" s="218" t="s">
        <v>176</v>
      </c>
      <c r="G202" s="216"/>
      <c r="H202" s="219">
        <v>25.184999999999999</v>
      </c>
      <c r="I202" s="220"/>
      <c r="J202" s="216"/>
      <c r="K202" s="216"/>
      <c r="L202" s="221"/>
      <c r="M202" s="222"/>
      <c r="N202" s="223"/>
      <c r="O202" s="223"/>
      <c r="P202" s="223"/>
      <c r="Q202" s="223"/>
      <c r="R202" s="223"/>
      <c r="S202" s="223"/>
      <c r="T202" s="224"/>
      <c r="AT202" s="225" t="s">
        <v>174</v>
      </c>
      <c r="AU202" s="225" t="s">
        <v>82</v>
      </c>
      <c r="AV202" s="12" t="s">
        <v>173</v>
      </c>
      <c r="AW202" s="12" t="s">
        <v>35</v>
      </c>
      <c r="AX202" s="12" t="s">
        <v>80</v>
      </c>
      <c r="AY202" s="225" t="s">
        <v>166</v>
      </c>
    </row>
    <row r="203" spans="2:65" s="1" customFormat="1" ht="16.5" customHeight="1">
      <c r="B203" s="40"/>
      <c r="C203" s="191" t="s">
        <v>358</v>
      </c>
      <c r="D203" s="191" t="s">
        <v>169</v>
      </c>
      <c r="E203" s="192" t="s">
        <v>373</v>
      </c>
      <c r="F203" s="193" t="s">
        <v>374</v>
      </c>
      <c r="G203" s="194" t="s">
        <v>361</v>
      </c>
      <c r="H203" s="248"/>
      <c r="I203" s="196"/>
      <c r="J203" s="197">
        <f>ROUND(I203*H203,2)</f>
        <v>0</v>
      </c>
      <c r="K203" s="193" t="s">
        <v>21</v>
      </c>
      <c r="L203" s="60"/>
      <c r="M203" s="198" t="s">
        <v>21</v>
      </c>
      <c r="N203" s="199" t="s">
        <v>43</v>
      </c>
      <c r="O203" s="41"/>
      <c r="P203" s="200">
        <f>O203*H203</f>
        <v>0</v>
      </c>
      <c r="Q203" s="200">
        <v>0</v>
      </c>
      <c r="R203" s="200">
        <f>Q203*H203</f>
        <v>0</v>
      </c>
      <c r="S203" s="200">
        <v>0</v>
      </c>
      <c r="T203" s="201">
        <f>S203*H203</f>
        <v>0</v>
      </c>
      <c r="AR203" s="23" t="s">
        <v>207</v>
      </c>
      <c r="AT203" s="23" t="s">
        <v>169</v>
      </c>
      <c r="AU203" s="23" t="s">
        <v>82</v>
      </c>
      <c r="AY203" s="23" t="s">
        <v>166</v>
      </c>
      <c r="BE203" s="202">
        <f>IF(N203="základní",J203,0)</f>
        <v>0</v>
      </c>
      <c r="BF203" s="202">
        <f>IF(N203="snížená",J203,0)</f>
        <v>0</v>
      </c>
      <c r="BG203" s="202">
        <f>IF(N203="zákl. přenesená",J203,0)</f>
        <v>0</v>
      </c>
      <c r="BH203" s="202">
        <f>IF(N203="sníž. přenesená",J203,0)</f>
        <v>0</v>
      </c>
      <c r="BI203" s="202">
        <f>IF(N203="nulová",J203,0)</f>
        <v>0</v>
      </c>
      <c r="BJ203" s="23" t="s">
        <v>80</v>
      </c>
      <c r="BK203" s="202">
        <f>ROUND(I203*H203,2)</f>
        <v>0</v>
      </c>
      <c r="BL203" s="23" t="s">
        <v>207</v>
      </c>
      <c r="BM203" s="23" t="s">
        <v>362</v>
      </c>
    </row>
    <row r="204" spans="2:65" s="10" customFormat="1" ht="29.85" customHeight="1">
      <c r="B204" s="175"/>
      <c r="C204" s="176"/>
      <c r="D204" s="177" t="s">
        <v>71</v>
      </c>
      <c r="E204" s="189" t="s">
        <v>376</v>
      </c>
      <c r="F204" s="189" t="s">
        <v>377</v>
      </c>
      <c r="G204" s="176"/>
      <c r="H204" s="176"/>
      <c r="I204" s="179"/>
      <c r="J204" s="190">
        <f>BK204</f>
        <v>0</v>
      </c>
      <c r="K204" s="176"/>
      <c r="L204" s="181"/>
      <c r="M204" s="182"/>
      <c r="N204" s="183"/>
      <c r="O204" s="183"/>
      <c r="P204" s="184">
        <f>SUM(P205:P212)</f>
        <v>0</v>
      </c>
      <c r="Q204" s="183"/>
      <c r="R204" s="184">
        <f>SUM(R205:R212)</f>
        <v>0</v>
      </c>
      <c r="S204" s="183"/>
      <c r="T204" s="185">
        <f>SUM(T205:T212)</f>
        <v>0</v>
      </c>
      <c r="AR204" s="186" t="s">
        <v>82</v>
      </c>
      <c r="AT204" s="187" t="s">
        <v>71</v>
      </c>
      <c r="AU204" s="187" t="s">
        <v>80</v>
      </c>
      <c r="AY204" s="186" t="s">
        <v>166</v>
      </c>
      <c r="BK204" s="188">
        <f>SUM(BK205:BK212)</f>
        <v>0</v>
      </c>
    </row>
    <row r="205" spans="2:65" s="1" customFormat="1" ht="16.5" customHeight="1">
      <c r="B205" s="40"/>
      <c r="C205" s="191" t="s">
        <v>267</v>
      </c>
      <c r="D205" s="191" t="s">
        <v>169</v>
      </c>
      <c r="E205" s="192" t="s">
        <v>379</v>
      </c>
      <c r="F205" s="193" t="s">
        <v>380</v>
      </c>
      <c r="G205" s="194" t="s">
        <v>181</v>
      </c>
      <c r="H205" s="195">
        <v>2.6160000000000001</v>
      </c>
      <c r="I205" s="196"/>
      <c r="J205" s="197">
        <f>ROUND(I205*H205,2)</f>
        <v>0</v>
      </c>
      <c r="K205" s="193" t="s">
        <v>21</v>
      </c>
      <c r="L205" s="60"/>
      <c r="M205" s="198" t="s">
        <v>21</v>
      </c>
      <c r="N205" s="199" t="s">
        <v>43</v>
      </c>
      <c r="O205" s="41"/>
      <c r="P205" s="200">
        <f>O205*H205</f>
        <v>0</v>
      </c>
      <c r="Q205" s="200">
        <v>0</v>
      </c>
      <c r="R205" s="200">
        <f>Q205*H205</f>
        <v>0</v>
      </c>
      <c r="S205" s="200">
        <v>0</v>
      </c>
      <c r="T205" s="201">
        <f>S205*H205</f>
        <v>0</v>
      </c>
      <c r="AR205" s="23" t="s">
        <v>207</v>
      </c>
      <c r="AT205" s="23" t="s">
        <v>169</v>
      </c>
      <c r="AU205" s="23" t="s">
        <v>82</v>
      </c>
      <c r="AY205" s="23" t="s">
        <v>166</v>
      </c>
      <c r="BE205" s="202">
        <f>IF(N205="základní",J205,0)</f>
        <v>0</v>
      </c>
      <c r="BF205" s="202">
        <f>IF(N205="snížená",J205,0)</f>
        <v>0</v>
      </c>
      <c r="BG205" s="202">
        <f>IF(N205="zákl. přenesená",J205,0)</f>
        <v>0</v>
      </c>
      <c r="BH205" s="202">
        <f>IF(N205="sníž. přenesená",J205,0)</f>
        <v>0</v>
      </c>
      <c r="BI205" s="202">
        <f>IF(N205="nulová",J205,0)</f>
        <v>0</v>
      </c>
      <c r="BJ205" s="23" t="s">
        <v>80</v>
      </c>
      <c r="BK205" s="202">
        <f>ROUND(I205*H205,2)</f>
        <v>0</v>
      </c>
      <c r="BL205" s="23" t="s">
        <v>207</v>
      </c>
      <c r="BM205" s="23" t="s">
        <v>367</v>
      </c>
    </row>
    <row r="206" spans="2:65" s="1" customFormat="1" ht="16.5" customHeight="1">
      <c r="B206" s="40"/>
      <c r="C206" s="191" t="s">
        <v>369</v>
      </c>
      <c r="D206" s="191" t="s">
        <v>169</v>
      </c>
      <c r="E206" s="192" t="s">
        <v>382</v>
      </c>
      <c r="F206" s="193" t="s">
        <v>383</v>
      </c>
      <c r="G206" s="194" t="s">
        <v>181</v>
      </c>
      <c r="H206" s="195">
        <v>2.6160000000000001</v>
      </c>
      <c r="I206" s="196"/>
      <c r="J206" s="197">
        <f>ROUND(I206*H206,2)</f>
        <v>0</v>
      </c>
      <c r="K206" s="193" t="s">
        <v>21</v>
      </c>
      <c r="L206" s="60"/>
      <c r="M206" s="198" t="s">
        <v>21</v>
      </c>
      <c r="N206" s="199" t="s">
        <v>43</v>
      </c>
      <c r="O206" s="41"/>
      <c r="P206" s="200">
        <f>O206*H206</f>
        <v>0</v>
      </c>
      <c r="Q206" s="200">
        <v>0</v>
      </c>
      <c r="R206" s="200">
        <f>Q206*H206</f>
        <v>0</v>
      </c>
      <c r="S206" s="200">
        <v>0</v>
      </c>
      <c r="T206" s="201">
        <f>S206*H206</f>
        <v>0</v>
      </c>
      <c r="AR206" s="23" t="s">
        <v>207</v>
      </c>
      <c r="AT206" s="23" t="s">
        <v>169</v>
      </c>
      <c r="AU206" s="23" t="s">
        <v>82</v>
      </c>
      <c r="AY206" s="23" t="s">
        <v>166</v>
      </c>
      <c r="BE206" s="202">
        <f>IF(N206="základní",J206,0)</f>
        <v>0</v>
      </c>
      <c r="BF206" s="202">
        <f>IF(N206="snížená",J206,0)</f>
        <v>0</v>
      </c>
      <c r="BG206" s="202">
        <f>IF(N206="zákl. přenesená",J206,0)</f>
        <v>0</v>
      </c>
      <c r="BH206" s="202">
        <f>IF(N206="sníž. přenesená",J206,0)</f>
        <v>0</v>
      </c>
      <c r="BI206" s="202">
        <f>IF(N206="nulová",J206,0)</f>
        <v>0</v>
      </c>
      <c r="BJ206" s="23" t="s">
        <v>80</v>
      </c>
      <c r="BK206" s="202">
        <f>ROUND(I206*H206,2)</f>
        <v>0</v>
      </c>
      <c r="BL206" s="23" t="s">
        <v>207</v>
      </c>
      <c r="BM206" s="23" t="s">
        <v>372</v>
      </c>
    </row>
    <row r="207" spans="2:65" s="1" customFormat="1" ht="16.5" customHeight="1">
      <c r="B207" s="40"/>
      <c r="C207" s="191" t="s">
        <v>273</v>
      </c>
      <c r="D207" s="191" t="s">
        <v>169</v>
      </c>
      <c r="E207" s="192" t="s">
        <v>386</v>
      </c>
      <c r="F207" s="193" t="s">
        <v>387</v>
      </c>
      <c r="G207" s="194" t="s">
        <v>181</v>
      </c>
      <c r="H207" s="195">
        <v>2.6160000000000001</v>
      </c>
      <c r="I207" s="196"/>
      <c r="J207" s="197">
        <f>ROUND(I207*H207,2)</f>
        <v>0</v>
      </c>
      <c r="K207" s="193" t="s">
        <v>21</v>
      </c>
      <c r="L207" s="60"/>
      <c r="M207" s="198" t="s">
        <v>21</v>
      </c>
      <c r="N207" s="199" t="s">
        <v>43</v>
      </c>
      <c r="O207" s="41"/>
      <c r="P207" s="200">
        <f>O207*H207</f>
        <v>0</v>
      </c>
      <c r="Q207" s="200">
        <v>0</v>
      </c>
      <c r="R207" s="200">
        <f>Q207*H207</f>
        <v>0</v>
      </c>
      <c r="S207" s="200">
        <v>0</v>
      </c>
      <c r="T207" s="201">
        <f>S207*H207</f>
        <v>0</v>
      </c>
      <c r="AR207" s="23" t="s">
        <v>207</v>
      </c>
      <c r="AT207" s="23" t="s">
        <v>169</v>
      </c>
      <c r="AU207" s="23" t="s">
        <v>82</v>
      </c>
      <c r="AY207" s="23" t="s">
        <v>166</v>
      </c>
      <c r="BE207" s="202">
        <f>IF(N207="základní",J207,0)</f>
        <v>0</v>
      </c>
      <c r="BF207" s="202">
        <f>IF(N207="snížená",J207,0)</f>
        <v>0</v>
      </c>
      <c r="BG207" s="202">
        <f>IF(N207="zákl. přenesená",J207,0)</f>
        <v>0</v>
      </c>
      <c r="BH207" s="202">
        <f>IF(N207="sníž. přenesená",J207,0)</f>
        <v>0</v>
      </c>
      <c r="BI207" s="202">
        <f>IF(N207="nulová",J207,0)</f>
        <v>0</v>
      </c>
      <c r="BJ207" s="23" t="s">
        <v>80</v>
      </c>
      <c r="BK207" s="202">
        <f>ROUND(I207*H207,2)</f>
        <v>0</v>
      </c>
      <c r="BL207" s="23" t="s">
        <v>207</v>
      </c>
      <c r="BM207" s="23" t="s">
        <v>375</v>
      </c>
    </row>
    <row r="208" spans="2:65" s="1" customFormat="1" ht="16.5" customHeight="1">
      <c r="B208" s="40"/>
      <c r="C208" s="191" t="s">
        <v>378</v>
      </c>
      <c r="D208" s="191" t="s">
        <v>169</v>
      </c>
      <c r="E208" s="192" t="s">
        <v>389</v>
      </c>
      <c r="F208" s="193" t="s">
        <v>390</v>
      </c>
      <c r="G208" s="194" t="s">
        <v>181</v>
      </c>
      <c r="H208" s="195">
        <v>2.6160000000000001</v>
      </c>
      <c r="I208" s="196"/>
      <c r="J208" s="197">
        <f>ROUND(I208*H208,2)</f>
        <v>0</v>
      </c>
      <c r="K208" s="193" t="s">
        <v>21</v>
      </c>
      <c r="L208" s="60"/>
      <c r="M208" s="198" t="s">
        <v>21</v>
      </c>
      <c r="N208" s="199" t="s">
        <v>43</v>
      </c>
      <c r="O208" s="41"/>
      <c r="P208" s="200">
        <f>O208*H208</f>
        <v>0</v>
      </c>
      <c r="Q208" s="200">
        <v>0</v>
      </c>
      <c r="R208" s="200">
        <f>Q208*H208</f>
        <v>0</v>
      </c>
      <c r="S208" s="200">
        <v>0</v>
      </c>
      <c r="T208" s="201">
        <f>S208*H208</f>
        <v>0</v>
      </c>
      <c r="AR208" s="23" t="s">
        <v>207</v>
      </c>
      <c r="AT208" s="23" t="s">
        <v>169</v>
      </c>
      <c r="AU208" s="23" t="s">
        <v>82</v>
      </c>
      <c r="AY208" s="23" t="s">
        <v>166</v>
      </c>
      <c r="BE208" s="202">
        <f>IF(N208="základní",J208,0)</f>
        <v>0</v>
      </c>
      <c r="BF208" s="202">
        <f>IF(N208="snížená",J208,0)</f>
        <v>0</v>
      </c>
      <c r="BG208" s="202">
        <f>IF(N208="zákl. přenesená",J208,0)</f>
        <v>0</v>
      </c>
      <c r="BH208" s="202">
        <f>IF(N208="sníž. přenesená",J208,0)</f>
        <v>0</v>
      </c>
      <c r="BI208" s="202">
        <f>IF(N208="nulová",J208,0)</f>
        <v>0</v>
      </c>
      <c r="BJ208" s="23" t="s">
        <v>80</v>
      </c>
      <c r="BK208" s="202">
        <f>ROUND(I208*H208,2)</f>
        <v>0</v>
      </c>
      <c r="BL208" s="23" t="s">
        <v>207</v>
      </c>
      <c r="BM208" s="23" t="s">
        <v>381</v>
      </c>
    </row>
    <row r="209" spans="2:65" s="1" customFormat="1" ht="16.5" customHeight="1">
      <c r="B209" s="40"/>
      <c r="C209" s="191" t="s">
        <v>277</v>
      </c>
      <c r="D209" s="191" t="s">
        <v>169</v>
      </c>
      <c r="E209" s="192" t="s">
        <v>393</v>
      </c>
      <c r="F209" s="193" t="s">
        <v>394</v>
      </c>
      <c r="G209" s="194" t="s">
        <v>181</v>
      </c>
      <c r="H209" s="195">
        <v>2.6160000000000001</v>
      </c>
      <c r="I209" s="196"/>
      <c r="J209" s="197">
        <f>ROUND(I209*H209,2)</f>
        <v>0</v>
      </c>
      <c r="K209" s="193" t="s">
        <v>21</v>
      </c>
      <c r="L209" s="60"/>
      <c r="M209" s="198" t="s">
        <v>21</v>
      </c>
      <c r="N209" s="199" t="s">
        <v>43</v>
      </c>
      <c r="O209" s="41"/>
      <c r="P209" s="200">
        <f>O209*H209</f>
        <v>0</v>
      </c>
      <c r="Q209" s="200">
        <v>0</v>
      </c>
      <c r="R209" s="200">
        <f>Q209*H209</f>
        <v>0</v>
      </c>
      <c r="S209" s="200">
        <v>0</v>
      </c>
      <c r="T209" s="201">
        <f>S209*H209</f>
        <v>0</v>
      </c>
      <c r="AR209" s="23" t="s">
        <v>207</v>
      </c>
      <c r="AT209" s="23" t="s">
        <v>169</v>
      </c>
      <c r="AU209" s="23" t="s">
        <v>82</v>
      </c>
      <c r="AY209" s="23" t="s">
        <v>166</v>
      </c>
      <c r="BE209" s="202">
        <f>IF(N209="základní",J209,0)</f>
        <v>0</v>
      </c>
      <c r="BF209" s="202">
        <f>IF(N209="snížená",J209,0)</f>
        <v>0</v>
      </c>
      <c r="BG209" s="202">
        <f>IF(N209="zákl. přenesená",J209,0)</f>
        <v>0</v>
      </c>
      <c r="BH209" s="202">
        <f>IF(N209="sníž. přenesená",J209,0)</f>
        <v>0</v>
      </c>
      <c r="BI209" s="202">
        <f>IF(N209="nulová",J209,0)</f>
        <v>0</v>
      </c>
      <c r="BJ209" s="23" t="s">
        <v>80</v>
      </c>
      <c r="BK209" s="202">
        <f>ROUND(I209*H209,2)</f>
        <v>0</v>
      </c>
      <c r="BL209" s="23" t="s">
        <v>207</v>
      </c>
      <c r="BM209" s="23" t="s">
        <v>384</v>
      </c>
    </row>
    <row r="210" spans="2:65" s="13" customFormat="1">
      <c r="B210" s="226"/>
      <c r="C210" s="227"/>
      <c r="D210" s="205" t="s">
        <v>174</v>
      </c>
      <c r="E210" s="228" t="s">
        <v>21</v>
      </c>
      <c r="F210" s="229" t="s">
        <v>398</v>
      </c>
      <c r="G210" s="227"/>
      <c r="H210" s="228" t="s">
        <v>21</v>
      </c>
      <c r="I210" s="230"/>
      <c r="J210" s="227"/>
      <c r="K210" s="227"/>
      <c r="L210" s="231"/>
      <c r="M210" s="232"/>
      <c r="N210" s="233"/>
      <c r="O210" s="233"/>
      <c r="P210" s="233"/>
      <c r="Q210" s="233"/>
      <c r="R210" s="233"/>
      <c r="S210" s="233"/>
      <c r="T210" s="234"/>
      <c r="AT210" s="235" t="s">
        <v>174</v>
      </c>
      <c r="AU210" s="235" t="s">
        <v>82</v>
      </c>
      <c r="AV210" s="13" t="s">
        <v>80</v>
      </c>
      <c r="AW210" s="13" t="s">
        <v>35</v>
      </c>
      <c r="AX210" s="13" t="s">
        <v>72</v>
      </c>
      <c r="AY210" s="235" t="s">
        <v>166</v>
      </c>
    </row>
    <row r="211" spans="2:65" s="11" customFormat="1">
      <c r="B211" s="203"/>
      <c r="C211" s="204"/>
      <c r="D211" s="205" t="s">
        <v>174</v>
      </c>
      <c r="E211" s="206" t="s">
        <v>21</v>
      </c>
      <c r="F211" s="207" t="s">
        <v>1175</v>
      </c>
      <c r="G211" s="204"/>
      <c r="H211" s="208">
        <v>2.6160000000000001</v>
      </c>
      <c r="I211" s="209"/>
      <c r="J211" s="204"/>
      <c r="K211" s="204"/>
      <c r="L211" s="210"/>
      <c r="M211" s="211"/>
      <c r="N211" s="212"/>
      <c r="O211" s="212"/>
      <c r="P211" s="212"/>
      <c r="Q211" s="212"/>
      <c r="R211" s="212"/>
      <c r="S211" s="212"/>
      <c r="T211" s="213"/>
      <c r="AT211" s="214" t="s">
        <v>174</v>
      </c>
      <c r="AU211" s="214" t="s">
        <v>82</v>
      </c>
      <c r="AV211" s="11" t="s">
        <v>82</v>
      </c>
      <c r="AW211" s="11" t="s">
        <v>35</v>
      </c>
      <c r="AX211" s="11" t="s">
        <v>72</v>
      </c>
      <c r="AY211" s="214" t="s">
        <v>166</v>
      </c>
    </row>
    <row r="212" spans="2:65" s="12" customFormat="1">
      <c r="B212" s="215"/>
      <c r="C212" s="216"/>
      <c r="D212" s="205" t="s">
        <v>174</v>
      </c>
      <c r="E212" s="217" t="s">
        <v>21</v>
      </c>
      <c r="F212" s="218" t="s">
        <v>176</v>
      </c>
      <c r="G212" s="216"/>
      <c r="H212" s="219">
        <v>2.6160000000000001</v>
      </c>
      <c r="I212" s="220"/>
      <c r="J212" s="216"/>
      <c r="K212" s="216"/>
      <c r="L212" s="221"/>
      <c r="M212" s="222"/>
      <c r="N212" s="223"/>
      <c r="O212" s="223"/>
      <c r="P212" s="223"/>
      <c r="Q212" s="223"/>
      <c r="R212" s="223"/>
      <c r="S212" s="223"/>
      <c r="T212" s="224"/>
      <c r="AT212" s="225" t="s">
        <v>174</v>
      </c>
      <c r="AU212" s="225" t="s">
        <v>82</v>
      </c>
      <c r="AV212" s="12" t="s">
        <v>173</v>
      </c>
      <c r="AW212" s="12" t="s">
        <v>35</v>
      </c>
      <c r="AX212" s="12" t="s">
        <v>80</v>
      </c>
      <c r="AY212" s="225" t="s">
        <v>166</v>
      </c>
    </row>
    <row r="213" spans="2:65" s="10" customFormat="1" ht="29.85" customHeight="1">
      <c r="B213" s="175"/>
      <c r="C213" s="176"/>
      <c r="D213" s="177" t="s">
        <v>71</v>
      </c>
      <c r="E213" s="189" t="s">
        <v>402</v>
      </c>
      <c r="F213" s="189" t="s">
        <v>403</v>
      </c>
      <c r="G213" s="176"/>
      <c r="H213" s="176"/>
      <c r="I213" s="179"/>
      <c r="J213" s="190">
        <f>BK213</f>
        <v>0</v>
      </c>
      <c r="K213" s="176"/>
      <c r="L213" s="181"/>
      <c r="M213" s="182"/>
      <c r="N213" s="183"/>
      <c r="O213" s="183"/>
      <c r="P213" s="184">
        <f>SUM(P214:P231)</f>
        <v>0</v>
      </c>
      <c r="Q213" s="183"/>
      <c r="R213" s="184">
        <f>SUM(R214:R231)</f>
        <v>0</v>
      </c>
      <c r="S213" s="183"/>
      <c r="T213" s="185">
        <f>SUM(T214:T231)</f>
        <v>0</v>
      </c>
      <c r="AR213" s="186" t="s">
        <v>82</v>
      </c>
      <c r="AT213" s="187" t="s">
        <v>71</v>
      </c>
      <c r="AU213" s="187" t="s">
        <v>80</v>
      </c>
      <c r="AY213" s="186" t="s">
        <v>166</v>
      </c>
      <c r="BK213" s="188">
        <f>SUM(BK214:BK231)</f>
        <v>0</v>
      </c>
    </row>
    <row r="214" spans="2:65" s="1" customFormat="1" ht="16.5" customHeight="1">
      <c r="B214" s="40"/>
      <c r="C214" s="191" t="s">
        <v>385</v>
      </c>
      <c r="D214" s="191" t="s">
        <v>169</v>
      </c>
      <c r="E214" s="192" t="s">
        <v>404</v>
      </c>
      <c r="F214" s="193" t="s">
        <v>405</v>
      </c>
      <c r="G214" s="194" t="s">
        <v>181</v>
      </c>
      <c r="H214" s="195">
        <v>20.16</v>
      </c>
      <c r="I214" s="196"/>
      <c r="J214" s="197">
        <f>ROUND(I214*H214,2)</f>
        <v>0</v>
      </c>
      <c r="K214" s="193" t="s">
        <v>21</v>
      </c>
      <c r="L214" s="60"/>
      <c r="M214" s="198" t="s">
        <v>21</v>
      </c>
      <c r="N214" s="199" t="s">
        <v>43</v>
      </c>
      <c r="O214" s="41"/>
      <c r="P214" s="200">
        <f>O214*H214</f>
        <v>0</v>
      </c>
      <c r="Q214" s="200">
        <v>0</v>
      </c>
      <c r="R214" s="200">
        <f>Q214*H214</f>
        <v>0</v>
      </c>
      <c r="S214" s="200">
        <v>0</v>
      </c>
      <c r="T214" s="201">
        <f>S214*H214</f>
        <v>0</v>
      </c>
      <c r="AR214" s="23" t="s">
        <v>207</v>
      </c>
      <c r="AT214" s="23" t="s">
        <v>169</v>
      </c>
      <c r="AU214" s="23" t="s">
        <v>82</v>
      </c>
      <c r="AY214" s="23" t="s">
        <v>166</v>
      </c>
      <c r="BE214" s="202">
        <f>IF(N214="základní",J214,0)</f>
        <v>0</v>
      </c>
      <c r="BF214" s="202">
        <f>IF(N214="snížená",J214,0)</f>
        <v>0</v>
      </c>
      <c r="BG214" s="202">
        <f>IF(N214="zákl. přenesená",J214,0)</f>
        <v>0</v>
      </c>
      <c r="BH214" s="202">
        <f>IF(N214="sníž. přenesená",J214,0)</f>
        <v>0</v>
      </c>
      <c r="BI214" s="202">
        <f>IF(N214="nulová",J214,0)</f>
        <v>0</v>
      </c>
      <c r="BJ214" s="23" t="s">
        <v>80</v>
      </c>
      <c r="BK214" s="202">
        <f>ROUND(I214*H214,2)</f>
        <v>0</v>
      </c>
      <c r="BL214" s="23" t="s">
        <v>207</v>
      </c>
      <c r="BM214" s="23" t="s">
        <v>388</v>
      </c>
    </row>
    <row r="215" spans="2:65" s="11" customFormat="1">
      <c r="B215" s="203"/>
      <c r="C215" s="204"/>
      <c r="D215" s="205" t="s">
        <v>174</v>
      </c>
      <c r="E215" s="206" t="s">
        <v>21</v>
      </c>
      <c r="F215" s="207" t="s">
        <v>1176</v>
      </c>
      <c r="G215" s="204"/>
      <c r="H215" s="208">
        <v>20.16</v>
      </c>
      <c r="I215" s="209"/>
      <c r="J215" s="204"/>
      <c r="K215" s="204"/>
      <c r="L215" s="210"/>
      <c r="M215" s="211"/>
      <c r="N215" s="212"/>
      <c r="O215" s="212"/>
      <c r="P215" s="212"/>
      <c r="Q215" s="212"/>
      <c r="R215" s="212"/>
      <c r="S215" s="212"/>
      <c r="T215" s="213"/>
      <c r="AT215" s="214" t="s">
        <v>174</v>
      </c>
      <c r="AU215" s="214" t="s">
        <v>82</v>
      </c>
      <c r="AV215" s="11" t="s">
        <v>82</v>
      </c>
      <c r="AW215" s="11" t="s">
        <v>35</v>
      </c>
      <c r="AX215" s="11" t="s">
        <v>72</v>
      </c>
      <c r="AY215" s="214" t="s">
        <v>166</v>
      </c>
    </row>
    <row r="216" spans="2:65" s="12" customFormat="1">
      <c r="B216" s="215"/>
      <c r="C216" s="216"/>
      <c r="D216" s="205" t="s">
        <v>174</v>
      </c>
      <c r="E216" s="217" t="s">
        <v>21</v>
      </c>
      <c r="F216" s="218" t="s">
        <v>176</v>
      </c>
      <c r="G216" s="216"/>
      <c r="H216" s="219">
        <v>20.16</v>
      </c>
      <c r="I216" s="220"/>
      <c r="J216" s="216"/>
      <c r="K216" s="216"/>
      <c r="L216" s="221"/>
      <c r="M216" s="222"/>
      <c r="N216" s="223"/>
      <c r="O216" s="223"/>
      <c r="P216" s="223"/>
      <c r="Q216" s="223"/>
      <c r="R216" s="223"/>
      <c r="S216" s="223"/>
      <c r="T216" s="224"/>
      <c r="AT216" s="225" t="s">
        <v>174</v>
      </c>
      <c r="AU216" s="225" t="s">
        <v>82</v>
      </c>
      <c r="AV216" s="12" t="s">
        <v>173</v>
      </c>
      <c r="AW216" s="12" t="s">
        <v>35</v>
      </c>
      <c r="AX216" s="12" t="s">
        <v>80</v>
      </c>
      <c r="AY216" s="225" t="s">
        <v>166</v>
      </c>
    </row>
    <row r="217" spans="2:65" s="1" customFormat="1" ht="16.5" customHeight="1">
      <c r="B217" s="40"/>
      <c r="C217" s="191" t="s">
        <v>281</v>
      </c>
      <c r="D217" s="191" t="s">
        <v>169</v>
      </c>
      <c r="E217" s="192" t="s">
        <v>410</v>
      </c>
      <c r="F217" s="193" t="s">
        <v>411</v>
      </c>
      <c r="G217" s="194" t="s">
        <v>181</v>
      </c>
      <c r="H217" s="195">
        <v>24.72</v>
      </c>
      <c r="I217" s="196"/>
      <c r="J217" s="197">
        <f>ROUND(I217*H217,2)</f>
        <v>0</v>
      </c>
      <c r="K217" s="193" t="s">
        <v>21</v>
      </c>
      <c r="L217" s="60"/>
      <c r="M217" s="198" t="s">
        <v>21</v>
      </c>
      <c r="N217" s="199" t="s">
        <v>43</v>
      </c>
      <c r="O217" s="41"/>
      <c r="P217" s="200">
        <f>O217*H217</f>
        <v>0</v>
      </c>
      <c r="Q217" s="200">
        <v>0</v>
      </c>
      <c r="R217" s="200">
        <f>Q217*H217</f>
        <v>0</v>
      </c>
      <c r="S217" s="200">
        <v>0</v>
      </c>
      <c r="T217" s="201">
        <f>S217*H217</f>
        <v>0</v>
      </c>
      <c r="AR217" s="23" t="s">
        <v>207</v>
      </c>
      <c r="AT217" s="23" t="s">
        <v>169</v>
      </c>
      <c r="AU217" s="23" t="s">
        <v>82</v>
      </c>
      <c r="AY217" s="23" t="s">
        <v>166</v>
      </c>
      <c r="BE217" s="202">
        <f>IF(N217="základní",J217,0)</f>
        <v>0</v>
      </c>
      <c r="BF217" s="202">
        <f>IF(N217="snížená",J217,0)</f>
        <v>0</v>
      </c>
      <c r="BG217" s="202">
        <f>IF(N217="zákl. přenesená",J217,0)</f>
        <v>0</v>
      </c>
      <c r="BH217" s="202">
        <f>IF(N217="sníž. přenesená",J217,0)</f>
        <v>0</v>
      </c>
      <c r="BI217" s="202">
        <f>IF(N217="nulová",J217,0)</f>
        <v>0</v>
      </c>
      <c r="BJ217" s="23" t="s">
        <v>80</v>
      </c>
      <c r="BK217" s="202">
        <f>ROUND(I217*H217,2)</f>
        <v>0</v>
      </c>
      <c r="BL217" s="23" t="s">
        <v>207</v>
      </c>
      <c r="BM217" s="23" t="s">
        <v>391</v>
      </c>
    </row>
    <row r="218" spans="2:65" s="11" customFormat="1">
      <c r="B218" s="203"/>
      <c r="C218" s="204"/>
      <c r="D218" s="205" t="s">
        <v>174</v>
      </c>
      <c r="E218" s="206" t="s">
        <v>21</v>
      </c>
      <c r="F218" s="207" t="s">
        <v>1177</v>
      </c>
      <c r="G218" s="204"/>
      <c r="H218" s="208">
        <v>24.72</v>
      </c>
      <c r="I218" s="209"/>
      <c r="J218" s="204"/>
      <c r="K218" s="204"/>
      <c r="L218" s="210"/>
      <c r="M218" s="211"/>
      <c r="N218" s="212"/>
      <c r="O218" s="212"/>
      <c r="P218" s="212"/>
      <c r="Q218" s="212"/>
      <c r="R218" s="212"/>
      <c r="S218" s="212"/>
      <c r="T218" s="213"/>
      <c r="AT218" s="214" t="s">
        <v>174</v>
      </c>
      <c r="AU218" s="214" t="s">
        <v>82</v>
      </c>
      <c r="AV218" s="11" t="s">
        <v>82</v>
      </c>
      <c r="AW218" s="11" t="s">
        <v>35</v>
      </c>
      <c r="AX218" s="11" t="s">
        <v>72</v>
      </c>
      <c r="AY218" s="214" t="s">
        <v>166</v>
      </c>
    </row>
    <row r="219" spans="2:65" s="12" customFormat="1">
      <c r="B219" s="215"/>
      <c r="C219" s="216"/>
      <c r="D219" s="205" t="s">
        <v>174</v>
      </c>
      <c r="E219" s="217" t="s">
        <v>21</v>
      </c>
      <c r="F219" s="218" t="s">
        <v>176</v>
      </c>
      <c r="G219" s="216"/>
      <c r="H219" s="219">
        <v>24.72</v>
      </c>
      <c r="I219" s="220"/>
      <c r="J219" s="216"/>
      <c r="K219" s="216"/>
      <c r="L219" s="221"/>
      <c r="M219" s="222"/>
      <c r="N219" s="223"/>
      <c r="O219" s="223"/>
      <c r="P219" s="223"/>
      <c r="Q219" s="223"/>
      <c r="R219" s="223"/>
      <c r="S219" s="223"/>
      <c r="T219" s="224"/>
      <c r="AT219" s="225" t="s">
        <v>174</v>
      </c>
      <c r="AU219" s="225" t="s">
        <v>82</v>
      </c>
      <c r="AV219" s="12" t="s">
        <v>173</v>
      </c>
      <c r="AW219" s="12" t="s">
        <v>35</v>
      </c>
      <c r="AX219" s="12" t="s">
        <v>80</v>
      </c>
      <c r="AY219" s="225" t="s">
        <v>166</v>
      </c>
    </row>
    <row r="220" spans="2:65" s="1" customFormat="1" ht="16.5" customHeight="1">
      <c r="B220" s="40"/>
      <c r="C220" s="191" t="s">
        <v>392</v>
      </c>
      <c r="D220" s="191" t="s">
        <v>169</v>
      </c>
      <c r="E220" s="192" t="s">
        <v>414</v>
      </c>
      <c r="F220" s="193" t="s">
        <v>415</v>
      </c>
      <c r="G220" s="194" t="s">
        <v>181</v>
      </c>
      <c r="H220" s="195">
        <v>30.9</v>
      </c>
      <c r="I220" s="196"/>
      <c r="J220" s="197">
        <f>ROUND(I220*H220,2)</f>
        <v>0</v>
      </c>
      <c r="K220" s="193" t="s">
        <v>21</v>
      </c>
      <c r="L220" s="60"/>
      <c r="M220" s="198" t="s">
        <v>21</v>
      </c>
      <c r="N220" s="199" t="s">
        <v>43</v>
      </c>
      <c r="O220" s="41"/>
      <c r="P220" s="200">
        <f>O220*H220</f>
        <v>0</v>
      </c>
      <c r="Q220" s="200">
        <v>0</v>
      </c>
      <c r="R220" s="200">
        <f>Q220*H220</f>
        <v>0</v>
      </c>
      <c r="S220" s="200">
        <v>0</v>
      </c>
      <c r="T220" s="201">
        <f>S220*H220</f>
        <v>0</v>
      </c>
      <c r="AR220" s="23" t="s">
        <v>207</v>
      </c>
      <c r="AT220" s="23" t="s">
        <v>169</v>
      </c>
      <c r="AU220" s="23" t="s">
        <v>82</v>
      </c>
      <c r="AY220" s="23" t="s">
        <v>166</v>
      </c>
      <c r="BE220" s="202">
        <f>IF(N220="základní",J220,0)</f>
        <v>0</v>
      </c>
      <c r="BF220" s="202">
        <f>IF(N220="snížená",J220,0)</f>
        <v>0</v>
      </c>
      <c r="BG220" s="202">
        <f>IF(N220="zákl. přenesená",J220,0)</f>
        <v>0</v>
      </c>
      <c r="BH220" s="202">
        <f>IF(N220="sníž. přenesená",J220,0)</f>
        <v>0</v>
      </c>
      <c r="BI220" s="202">
        <f>IF(N220="nulová",J220,0)</f>
        <v>0</v>
      </c>
      <c r="BJ220" s="23" t="s">
        <v>80</v>
      </c>
      <c r="BK220" s="202">
        <f>ROUND(I220*H220,2)</f>
        <v>0</v>
      </c>
      <c r="BL220" s="23" t="s">
        <v>207</v>
      </c>
      <c r="BM220" s="23" t="s">
        <v>395</v>
      </c>
    </row>
    <row r="221" spans="2:65" s="11" customFormat="1">
      <c r="B221" s="203"/>
      <c r="C221" s="204"/>
      <c r="D221" s="205" t="s">
        <v>174</v>
      </c>
      <c r="E221" s="206" t="s">
        <v>21</v>
      </c>
      <c r="F221" s="207" t="s">
        <v>1178</v>
      </c>
      <c r="G221" s="204"/>
      <c r="H221" s="208">
        <v>30.9</v>
      </c>
      <c r="I221" s="209"/>
      <c r="J221" s="204"/>
      <c r="K221" s="204"/>
      <c r="L221" s="210"/>
      <c r="M221" s="211"/>
      <c r="N221" s="212"/>
      <c r="O221" s="212"/>
      <c r="P221" s="212"/>
      <c r="Q221" s="212"/>
      <c r="R221" s="212"/>
      <c r="S221" s="212"/>
      <c r="T221" s="213"/>
      <c r="AT221" s="214" t="s">
        <v>174</v>
      </c>
      <c r="AU221" s="214" t="s">
        <v>82</v>
      </c>
      <c r="AV221" s="11" t="s">
        <v>82</v>
      </c>
      <c r="AW221" s="11" t="s">
        <v>35</v>
      </c>
      <c r="AX221" s="11" t="s">
        <v>72</v>
      </c>
      <c r="AY221" s="214" t="s">
        <v>166</v>
      </c>
    </row>
    <row r="222" spans="2:65" s="12" customFormat="1">
      <c r="B222" s="215"/>
      <c r="C222" s="216"/>
      <c r="D222" s="205" t="s">
        <v>174</v>
      </c>
      <c r="E222" s="217" t="s">
        <v>21</v>
      </c>
      <c r="F222" s="218" t="s">
        <v>176</v>
      </c>
      <c r="G222" s="216"/>
      <c r="H222" s="219">
        <v>30.9</v>
      </c>
      <c r="I222" s="220"/>
      <c r="J222" s="216"/>
      <c r="K222" s="216"/>
      <c r="L222" s="221"/>
      <c r="M222" s="222"/>
      <c r="N222" s="223"/>
      <c r="O222" s="223"/>
      <c r="P222" s="223"/>
      <c r="Q222" s="223"/>
      <c r="R222" s="223"/>
      <c r="S222" s="223"/>
      <c r="T222" s="224"/>
      <c r="AT222" s="225" t="s">
        <v>174</v>
      </c>
      <c r="AU222" s="225" t="s">
        <v>82</v>
      </c>
      <c r="AV222" s="12" t="s">
        <v>173</v>
      </c>
      <c r="AW222" s="12" t="s">
        <v>35</v>
      </c>
      <c r="AX222" s="12" t="s">
        <v>80</v>
      </c>
      <c r="AY222" s="225" t="s">
        <v>166</v>
      </c>
    </row>
    <row r="223" spans="2:65" s="1" customFormat="1" ht="25.5" customHeight="1">
      <c r="B223" s="40"/>
      <c r="C223" s="191" t="s">
        <v>284</v>
      </c>
      <c r="D223" s="191" t="s">
        <v>169</v>
      </c>
      <c r="E223" s="192" t="s">
        <v>419</v>
      </c>
      <c r="F223" s="193" t="s">
        <v>420</v>
      </c>
      <c r="G223" s="194" t="s">
        <v>181</v>
      </c>
      <c r="H223" s="195">
        <v>56.002000000000002</v>
      </c>
      <c r="I223" s="196"/>
      <c r="J223" s="197">
        <f>ROUND(I223*H223,2)</f>
        <v>0</v>
      </c>
      <c r="K223" s="193" t="s">
        <v>21</v>
      </c>
      <c r="L223" s="60"/>
      <c r="M223" s="198" t="s">
        <v>21</v>
      </c>
      <c r="N223" s="199" t="s">
        <v>43</v>
      </c>
      <c r="O223" s="41"/>
      <c r="P223" s="200">
        <f>O223*H223</f>
        <v>0</v>
      </c>
      <c r="Q223" s="200">
        <v>0</v>
      </c>
      <c r="R223" s="200">
        <f>Q223*H223</f>
        <v>0</v>
      </c>
      <c r="S223" s="200">
        <v>0</v>
      </c>
      <c r="T223" s="201">
        <f>S223*H223</f>
        <v>0</v>
      </c>
      <c r="AR223" s="23" t="s">
        <v>207</v>
      </c>
      <c r="AT223" s="23" t="s">
        <v>169</v>
      </c>
      <c r="AU223" s="23" t="s">
        <v>82</v>
      </c>
      <c r="AY223" s="23" t="s">
        <v>166</v>
      </c>
      <c r="BE223" s="202">
        <f>IF(N223="základní",J223,0)</f>
        <v>0</v>
      </c>
      <c r="BF223" s="202">
        <f>IF(N223="snížená",J223,0)</f>
        <v>0</v>
      </c>
      <c r="BG223" s="202">
        <f>IF(N223="zákl. přenesená",J223,0)</f>
        <v>0</v>
      </c>
      <c r="BH223" s="202">
        <f>IF(N223="sníž. přenesená",J223,0)</f>
        <v>0</v>
      </c>
      <c r="BI223" s="202">
        <f>IF(N223="nulová",J223,0)</f>
        <v>0</v>
      </c>
      <c r="BJ223" s="23" t="s">
        <v>80</v>
      </c>
      <c r="BK223" s="202">
        <f>ROUND(I223*H223,2)</f>
        <v>0</v>
      </c>
      <c r="BL223" s="23" t="s">
        <v>207</v>
      </c>
      <c r="BM223" s="23" t="s">
        <v>406</v>
      </c>
    </row>
    <row r="224" spans="2:65" s="13" customFormat="1">
      <c r="B224" s="226"/>
      <c r="C224" s="227"/>
      <c r="D224" s="205" t="s">
        <v>174</v>
      </c>
      <c r="E224" s="228" t="s">
        <v>21</v>
      </c>
      <c r="F224" s="229" t="s">
        <v>422</v>
      </c>
      <c r="G224" s="227"/>
      <c r="H224" s="228" t="s">
        <v>21</v>
      </c>
      <c r="I224" s="230"/>
      <c r="J224" s="227"/>
      <c r="K224" s="227"/>
      <c r="L224" s="231"/>
      <c r="M224" s="232"/>
      <c r="N224" s="233"/>
      <c r="O224" s="233"/>
      <c r="P224" s="233"/>
      <c r="Q224" s="233"/>
      <c r="R224" s="233"/>
      <c r="S224" s="233"/>
      <c r="T224" s="234"/>
      <c r="AT224" s="235" t="s">
        <v>174</v>
      </c>
      <c r="AU224" s="235" t="s">
        <v>82</v>
      </c>
      <c r="AV224" s="13" t="s">
        <v>80</v>
      </c>
      <c r="AW224" s="13" t="s">
        <v>35</v>
      </c>
      <c r="AX224" s="13" t="s">
        <v>72</v>
      </c>
      <c r="AY224" s="235" t="s">
        <v>166</v>
      </c>
    </row>
    <row r="225" spans="2:65" s="11" customFormat="1">
      <c r="B225" s="203"/>
      <c r="C225" s="204"/>
      <c r="D225" s="205" t="s">
        <v>174</v>
      </c>
      <c r="E225" s="206" t="s">
        <v>21</v>
      </c>
      <c r="F225" s="207" t="s">
        <v>1148</v>
      </c>
      <c r="G225" s="204"/>
      <c r="H225" s="208">
        <v>28.8</v>
      </c>
      <c r="I225" s="209"/>
      <c r="J225" s="204"/>
      <c r="K225" s="204"/>
      <c r="L225" s="210"/>
      <c r="M225" s="211"/>
      <c r="N225" s="212"/>
      <c r="O225" s="212"/>
      <c r="P225" s="212"/>
      <c r="Q225" s="212"/>
      <c r="R225" s="212"/>
      <c r="S225" s="212"/>
      <c r="T225" s="213"/>
      <c r="AT225" s="214" t="s">
        <v>174</v>
      </c>
      <c r="AU225" s="214" t="s">
        <v>82</v>
      </c>
      <c r="AV225" s="11" t="s">
        <v>82</v>
      </c>
      <c r="AW225" s="11" t="s">
        <v>35</v>
      </c>
      <c r="AX225" s="11" t="s">
        <v>72</v>
      </c>
      <c r="AY225" s="214" t="s">
        <v>166</v>
      </c>
    </row>
    <row r="226" spans="2:65" s="13" customFormat="1">
      <c r="B226" s="226"/>
      <c r="C226" s="227"/>
      <c r="D226" s="205" t="s">
        <v>174</v>
      </c>
      <c r="E226" s="228" t="s">
        <v>21</v>
      </c>
      <c r="F226" s="229" t="s">
        <v>424</v>
      </c>
      <c r="G226" s="227"/>
      <c r="H226" s="228" t="s">
        <v>21</v>
      </c>
      <c r="I226" s="230"/>
      <c r="J226" s="227"/>
      <c r="K226" s="227"/>
      <c r="L226" s="231"/>
      <c r="M226" s="232"/>
      <c r="N226" s="233"/>
      <c r="O226" s="233"/>
      <c r="P226" s="233"/>
      <c r="Q226" s="233"/>
      <c r="R226" s="233"/>
      <c r="S226" s="233"/>
      <c r="T226" s="234"/>
      <c r="AT226" s="235" t="s">
        <v>174</v>
      </c>
      <c r="AU226" s="235" t="s">
        <v>82</v>
      </c>
      <c r="AV226" s="13" t="s">
        <v>80</v>
      </c>
      <c r="AW226" s="13" t="s">
        <v>35</v>
      </c>
      <c r="AX226" s="13" t="s">
        <v>72</v>
      </c>
      <c r="AY226" s="235" t="s">
        <v>166</v>
      </c>
    </row>
    <row r="227" spans="2:65" s="11" customFormat="1">
      <c r="B227" s="203"/>
      <c r="C227" s="204"/>
      <c r="D227" s="205" t="s">
        <v>174</v>
      </c>
      <c r="E227" s="206" t="s">
        <v>21</v>
      </c>
      <c r="F227" s="207" t="s">
        <v>1150</v>
      </c>
      <c r="G227" s="204"/>
      <c r="H227" s="208">
        <v>54.88</v>
      </c>
      <c r="I227" s="209"/>
      <c r="J227" s="204"/>
      <c r="K227" s="204"/>
      <c r="L227" s="210"/>
      <c r="M227" s="211"/>
      <c r="N227" s="212"/>
      <c r="O227" s="212"/>
      <c r="P227" s="212"/>
      <c r="Q227" s="212"/>
      <c r="R227" s="212"/>
      <c r="S227" s="212"/>
      <c r="T227" s="213"/>
      <c r="AT227" s="214" t="s">
        <v>174</v>
      </c>
      <c r="AU227" s="214" t="s">
        <v>82</v>
      </c>
      <c r="AV227" s="11" t="s">
        <v>82</v>
      </c>
      <c r="AW227" s="11" t="s">
        <v>35</v>
      </c>
      <c r="AX227" s="11" t="s">
        <v>72</v>
      </c>
      <c r="AY227" s="214" t="s">
        <v>166</v>
      </c>
    </row>
    <row r="228" spans="2:65" s="11" customFormat="1">
      <c r="B228" s="203"/>
      <c r="C228" s="204"/>
      <c r="D228" s="205" t="s">
        <v>174</v>
      </c>
      <c r="E228" s="206" t="s">
        <v>21</v>
      </c>
      <c r="F228" s="207" t="s">
        <v>1151</v>
      </c>
      <c r="G228" s="204"/>
      <c r="H228" s="208">
        <v>3.222</v>
      </c>
      <c r="I228" s="209"/>
      <c r="J228" s="204"/>
      <c r="K228" s="204"/>
      <c r="L228" s="210"/>
      <c r="M228" s="211"/>
      <c r="N228" s="212"/>
      <c r="O228" s="212"/>
      <c r="P228" s="212"/>
      <c r="Q228" s="212"/>
      <c r="R228" s="212"/>
      <c r="S228" s="212"/>
      <c r="T228" s="213"/>
      <c r="AT228" s="214" t="s">
        <v>174</v>
      </c>
      <c r="AU228" s="214" t="s">
        <v>82</v>
      </c>
      <c r="AV228" s="11" t="s">
        <v>82</v>
      </c>
      <c r="AW228" s="11" t="s">
        <v>35</v>
      </c>
      <c r="AX228" s="11" t="s">
        <v>72</v>
      </c>
      <c r="AY228" s="214" t="s">
        <v>166</v>
      </c>
    </row>
    <row r="229" spans="2:65" s="13" customFormat="1">
      <c r="B229" s="226"/>
      <c r="C229" s="227"/>
      <c r="D229" s="205" t="s">
        <v>174</v>
      </c>
      <c r="E229" s="228" t="s">
        <v>21</v>
      </c>
      <c r="F229" s="229" t="s">
        <v>1179</v>
      </c>
      <c r="G229" s="227"/>
      <c r="H229" s="228" t="s">
        <v>21</v>
      </c>
      <c r="I229" s="230"/>
      <c r="J229" s="227"/>
      <c r="K229" s="227"/>
      <c r="L229" s="231"/>
      <c r="M229" s="232"/>
      <c r="N229" s="233"/>
      <c r="O229" s="233"/>
      <c r="P229" s="233"/>
      <c r="Q229" s="233"/>
      <c r="R229" s="233"/>
      <c r="S229" s="233"/>
      <c r="T229" s="234"/>
      <c r="AT229" s="235" t="s">
        <v>174</v>
      </c>
      <c r="AU229" s="235" t="s">
        <v>82</v>
      </c>
      <c r="AV229" s="13" t="s">
        <v>80</v>
      </c>
      <c r="AW229" s="13" t="s">
        <v>35</v>
      </c>
      <c r="AX229" s="13" t="s">
        <v>72</v>
      </c>
      <c r="AY229" s="235" t="s">
        <v>166</v>
      </c>
    </row>
    <row r="230" spans="2:65" s="11" customFormat="1">
      <c r="B230" s="203"/>
      <c r="C230" s="204"/>
      <c r="D230" s="205" t="s">
        <v>174</v>
      </c>
      <c r="E230" s="206" t="s">
        <v>21</v>
      </c>
      <c r="F230" s="207" t="s">
        <v>1180</v>
      </c>
      <c r="G230" s="204"/>
      <c r="H230" s="208">
        <v>-30.9</v>
      </c>
      <c r="I230" s="209"/>
      <c r="J230" s="204"/>
      <c r="K230" s="204"/>
      <c r="L230" s="210"/>
      <c r="M230" s="211"/>
      <c r="N230" s="212"/>
      <c r="O230" s="212"/>
      <c r="P230" s="212"/>
      <c r="Q230" s="212"/>
      <c r="R230" s="212"/>
      <c r="S230" s="212"/>
      <c r="T230" s="213"/>
      <c r="AT230" s="214" t="s">
        <v>174</v>
      </c>
      <c r="AU230" s="214" t="s">
        <v>82</v>
      </c>
      <c r="AV230" s="11" t="s">
        <v>82</v>
      </c>
      <c r="AW230" s="11" t="s">
        <v>35</v>
      </c>
      <c r="AX230" s="11" t="s">
        <v>72</v>
      </c>
      <c r="AY230" s="214" t="s">
        <v>166</v>
      </c>
    </row>
    <row r="231" spans="2:65" s="12" customFormat="1">
      <c r="B231" s="215"/>
      <c r="C231" s="216"/>
      <c r="D231" s="205" t="s">
        <v>174</v>
      </c>
      <c r="E231" s="217" t="s">
        <v>21</v>
      </c>
      <c r="F231" s="218" t="s">
        <v>176</v>
      </c>
      <c r="G231" s="216"/>
      <c r="H231" s="219">
        <v>56.002000000000002</v>
      </c>
      <c r="I231" s="220"/>
      <c r="J231" s="216"/>
      <c r="K231" s="216"/>
      <c r="L231" s="221"/>
      <c r="M231" s="222"/>
      <c r="N231" s="223"/>
      <c r="O231" s="223"/>
      <c r="P231" s="223"/>
      <c r="Q231" s="223"/>
      <c r="R231" s="223"/>
      <c r="S231" s="223"/>
      <c r="T231" s="224"/>
      <c r="AT231" s="225" t="s">
        <v>174</v>
      </c>
      <c r="AU231" s="225" t="s">
        <v>82</v>
      </c>
      <c r="AV231" s="12" t="s">
        <v>173</v>
      </c>
      <c r="AW231" s="12" t="s">
        <v>35</v>
      </c>
      <c r="AX231" s="12" t="s">
        <v>80</v>
      </c>
      <c r="AY231" s="225" t="s">
        <v>166</v>
      </c>
    </row>
    <row r="232" spans="2:65" s="10" customFormat="1" ht="37.35" customHeight="1">
      <c r="B232" s="175"/>
      <c r="C232" s="176"/>
      <c r="D232" s="177" t="s">
        <v>71</v>
      </c>
      <c r="E232" s="178" t="s">
        <v>428</v>
      </c>
      <c r="F232" s="178" t="s">
        <v>429</v>
      </c>
      <c r="G232" s="176"/>
      <c r="H232" s="176"/>
      <c r="I232" s="179"/>
      <c r="J232" s="180">
        <f>BK232</f>
        <v>0</v>
      </c>
      <c r="K232" s="176"/>
      <c r="L232" s="181"/>
      <c r="M232" s="182"/>
      <c r="N232" s="183"/>
      <c r="O232" s="183"/>
      <c r="P232" s="184">
        <f>SUM(P233:P234)</f>
        <v>0</v>
      </c>
      <c r="Q232" s="183"/>
      <c r="R232" s="184">
        <f>SUM(R233:R234)</f>
        <v>0</v>
      </c>
      <c r="S232" s="183"/>
      <c r="T232" s="185">
        <f>SUM(T233:T234)</f>
        <v>0</v>
      </c>
      <c r="AR232" s="186" t="s">
        <v>173</v>
      </c>
      <c r="AT232" s="187" t="s">
        <v>71</v>
      </c>
      <c r="AU232" s="187" t="s">
        <v>72</v>
      </c>
      <c r="AY232" s="186" t="s">
        <v>166</v>
      </c>
      <c r="BK232" s="188">
        <f>SUM(BK233:BK234)</f>
        <v>0</v>
      </c>
    </row>
    <row r="233" spans="2:65" s="1" customFormat="1" ht="16.5" customHeight="1">
      <c r="B233" s="40"/>
      <c r="C233" s="191" t="s">
        <v>409</v>
      </c>
      <c r="D233" s="191" t="s">
        <v>169</v>
      </c>
      <c r="E233" s="192" t="s">
        <v>430</v>
      </c>
      <c r="F233" s="193" t="s">
        <v>1181</v>
      </c>
      <c r="G233" s="194" t="s">
        <v>432</v>
      </c>
      <c r="H233" s="195">
        <v>40</v>
      </c>
      <c r="I233" s="196"/>
      <c r="J233" s="197">
        <f>ROUND(I233*H233,2)</f>
        <v>0</v>
      </c>
      <c r="K233" s="193" t="s">
        <v>21</v>
      </c>
      <c r="L233" s="60"/>
      <c r="M233" s="198" t="s">
        <v>21</v>
      </c>
      <c r="N233" s="199" t="s">
        <v>43</v>
      </c>
      <c r="O233" s="41"/>
      <c r="P233" s="200">
        <f>O233*H233</f>
        <v>0</v>
      </c>
      <c r="Q233" s="200">
        <v>0</v>
      </c>
      <c r="R233" s="200">
        <f>Q233*H233</f>
        <v>0</v>
      </c>
      <c r="S233" s="200">
        <v>0</v>
      </c>
      <c r="T233" s="201">
        <f>S233*H233</f>
        <v>0</v>
      </c>
      <c r="AR233" s="23" t="s">
        <v>433</v>
      </c>
      <c r="AT233" s="23" t="s">
        <v>169</v>
      </c>
      <c r="AU233" s="23" t="s">
        <v>80</v>
      </c>
      <c r="AY233" s="23" t="s">
        <v>166</v>
      </c>
      <c r="BE233" s="202">
        <f>IF(N233="základní",J233,0)</f>
        <v>0</v>
      </c>
      <c r="BF233" s="202">
        <f>IF(N233="snížená",J233,0)</f>
        <v>0</v>
      </c>
      <c r="BG233" s="202">
        <f>IF(N233="zákl. přenesená",J233,0)</f>
        <v>0</v>
      </c>
      <c r="BH233" s="202">
        <f>IF(N233="sníž. přenesená",J233,0)</f>
        <v>0</v>
      </c>
      <c r="BI233" s="202">
        <f>IF(N233="nulová",J233,0)</f>
        <v>0</v>
      </c>
      <c r="BJ233" s="23" t="s">
        <v>80</v>
      </c>
      <c r="BK233" s="202">
        <f>ROUND(I233*H233,2)</f>
        <v>0</v>
      </c>
      <c r="BL233" s="23" t="s">
        <v>433</v>
      </c>
      <c r="BM233" s="23" t="s">
        <v>412</v>
      </c>
    </row>
    <row r="234" spans="2:65" s="1" customFormat="1" ht="16.5" customHeight="1">
      <c r="B234" s="40"/>
      <c r="C234" s="191" t="s">
        <v>289</v>
      </c>
      <c r="D234" s="191" t="s">
        <v>169</v>
      </c>
      <c r="E234" s="192" t="s">
        <v>1182</v>
      </c>
      <c r="F234" s="193" t="s">
        <v>1183</v>
      </c>
      <c r="G234" s="194" t="s">
        <v>432</v>
      </c>
      <c r="H234" s="195">
        <v>20</v>
      </c>
      <c r="I234" s="196"/>
      <c r="J234" s="197">
        <f>ROUND(I234*H234,2)</f>
        <v>0</v>
      </c>
      <c r="K234" s="193" t="s">
        <v>21</v>
      </c>
      <c r="L234" s="60"/>
      <c r="M234" s="198" t="s">
        <v>21</v>
      </c>
      <c r="N234" s="249" t="s">
        <v>43</v>
      </c>
      <c r="O234" s="250"/>
      <c r="P234" s="251">
        <f>O234*H234</f>
        <v>0</v>
      </c>
      <c r="Q234" s="251">
        <v>0</v>
      </c>
      <c r="R234" s="251">
        <f>Q234*H234</f>
        <v>0</v>
      </c>
      <c r="S234" s="251">
        <v>0</v>
      </c>
      <c r="T234" s="252">
        <f>S234*H234</f>
        <v>0</v>
      </c>
      <c r="AR234" s="23" t="s">
        <v>433</v>
      </c>
      <c r="AT234" s="23" t="s">
        <v>169</v>
      </c>
      <c r="AU234" s="23" t="s">
        <v>80</v>
      </c>
      <c r="AY234" s="23" t="s">
        <v>166</v>
      </c>
      <c r="BE234" s="202">
        <f>IF(N234="základní",J234,0)</f>
        <v>0</v>
      </c>
      <c r="BF234" s="202">
        <f>IF(N234="snížená",J234,0)</f>
        <v>0</v>
      </c>
      <c r="BG234" s="202">
        <f>IF(N234="zákl. přenesená",J234,0)</f>
        <v>0</v>
      </c>
      <c r="BH234" s="202">
        <f>IF(N234="sníž. přenesená",J234,0)</f>
        <v>0</v>
      </c>
      <c r="BI234" s="202">
        <f>IF(N234="nulová",J234,0)</f>
        <v>0</v>
      </c>
      <c r="BJ234" s="23" t="s">
        <v>80</v>
      </c>
      <c r="BK234" s="202">
        <f>ROUND(I234*H234,2)</f>
        <v>0</v>
      </c>
      <c r="BL234" s="23" t="s">
        <v>433</v>
      </c>
      <c r="BM234" s="23" t="s">
        <v>416</v>
      </c>
    </row>
    <row r="235" spans="2:65" s="1" customFormat="1" ht="6.95" customHeight="1">
      <c r="B235" s="55"/>
      <c r="C235" s="56"/>
      <c r="D235" s="56"/>
      <c r="E235" s="56"/>
      <c r="F235" s="56"/>
      <c r="G235" s="56"/>
      <c r="H235" s="56"/>
      <c r="I235" s="138"/>
      <c r="J235" s="56"/>
      <c r="K235" s="56"/>
      <c r="L235" s="60"/>
    </row>
  </sheetData>
  <sheetProtection algorithmName="SHA-512" hashValue="EuFKLfK9rFqsi9GFPv/J6TPGNvwglQ695ysbOhRzGQiIz2tLP2H9ckbaR1WGzZbc4yYltWgrxY06xLsQW9RbyQ==" saltValue="zem+xeKWj5SHZBz2csJSvJPj5txM7qImTDYEgc4XGS2t4wfdX20gETAh2kqXZYluqU/aP9JRP3fyquxHF3yoog==" spinCount="100000" sheet="1" objects="1" scenarios="1" formatColumns="0" formatRows="0" autoFilter="0"/>
  <autoFilter ref="C88:K234"/>
  <mergeCells count="10">
    <mergeCell ref="J51:J52"/>
    <mergeCell ref="E79:H79"/>
    <mergeCell ref="E81:H8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100</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1184</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ROUND(J88,2)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ROUND(SUM(BE88:BE184), 2)</f>
        <v>0</v>
      </c>
      <c r="G30" s="41"/>
      <c r="H30" s="41"/>
      <c r="I30" s="130">
        <v>0.21</v>
      </c>
      <c r="J30" s="129">
        <f>ROUND(ROUND((SUM(BE88:BE184)), 2)*I30, 2)</f>
        <v>0</v>
      </c>
      <c r="K30" s="44"/>
    </row>
    <row r="31" spans="2:11" s="1" customFormat="1" ht="14.45" customHeight="1">
      <c r="B31" s="40"/>
      <c r="C31" s="41"/>
      <c r="D31" s="41"/>
      <c r="E31" s="48" t="s">
        <v>44</v>
      </c>
      <c r="F31" s="129">
        <f>ROUND(SUM(BF88:BF184), 2)</f>
        <v>0</v>
      </c>
      <c r="G31" s="41"/>
      <c r="H31" s="41"/>
      <c r="I31" s="130">
        <v>0.15</v>
      </c>
      <c r="J31" s="129">
        <f>ROUND(ROUND((SUM(BF88:BF184)), 2)*I31, 2)</f>
        <v>0</v>
      </c>
      <c r="K31" s="44"/>
    </row>
    <row r="32" spans="2:11" s="1" customFormat="1" ht="14.45" hidden="1" customHeight="1">
      <c r="B32" s="40"/>
      <c r="C32" s="41"/>
      <c r="D32" s="41"/>
      <c r="E32" s="48" t="s">
        <v>45</v>
      </c>
      <c r="F32" s="129">
        <f>ROUND(SUM(BG88:BG184), 2)</f>
        <v>0</v>
      </c>
      <c r="G32" s="41"/>
      <c r="H32" s="41"/>
      <c r="I32" s="130">
        <v>0.21</v>
      </c>
      <c r="J32" s="129">
        <v>0</v>
      </c>
      <c r="K32" s="44"/>
    </row>
    <row r="33" spans="2:11" s="1" customFormat="1" ht="14.45" hidden="1" customHeight="1">
      <c r="B33" s="40"/>
      <c r="C33" s="41"/>
      <c r="D33" s="41"/>
      <c r="E33" s="48" t="s">
        <v>46</v>
      </c>
      <c r="F33" s="129">
        <f>ROUND(SUM(BH88:BH184), 2)</f>
        <v>0</v>
      </c>
      <c r="G33" s="41"/>
      <c r="H33" s="41"/>
      <c r="I33" s="130">
        <v>0.15</v>
      </c>
      <c r="J33" s="129">
        <v>0</v>
      </c>
      <c r="K33" s="44"/>
    </row>
    <row r="34" spans="2:11" s="1" customFormat="1" ht="14.45" hidden="1" customHeight="1">
      <c r="B34" s="40"/>
      <c r="C34" s="41"/>
      <c r="D34" s="41"/>
      <c r="E34" s="48" t="s">
        <v>47</v>
      </c>
      <c r="F34" s="129">
        <f>ROUND(SUM(BI88:BI184),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2.2 - Budova 3 - Zdravotně technické instalace</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J88</f>
        <v>0</v>
      </c>
      <c r="K56" s="44"/>
      <c r="AU56" s="23" t="s">
        <v>137</v>
      </c>
    </row>
    <row r="57" spans="2:47" s="7" customFormat="1" ht="24.95" customHeight="1">
      <c r="B57" s="148"/>
      <c r="C57" s="149"/>
      <c r="D57" s="150" t="s">
        <v>138</v>
      </c>
      <c r="E57" s="151"/>
      <c r="F57" s="151"/>
      <c r="G57" s="151"/>
      <c r="H57" s="151"/>
      <c r="I57" s="152"/>
      <c r="J57" s="153">
        <f>J89</f>
        <v>0</v>
      </c>
      <c r="K57" s="154"/>
    </row>
    <row r="58" spans="2:47" s="8" customFormat="1" ht="19.899999999999999" customHeight="1">
      <c r="B58" s="155"/>
      <c r="C58" s="156"/>
      <c r="D58" s="157" t="s">
        <v>1185</v>
      </c>
      <c r="E58" s="158"/>
      <c r="F58" s="158"/>
      <c r="G58" s="158"/>
      <c r="H58" s="158"/>
      <c r="I58" s="159"/>
      <c r="J58" s="160">
        <f>J90</f>
        <v>0</v>
      </c>
      <c r="K58" s="161"/>
    </row>
    <row r="59" spans="2:47" s="8" customFormat="1" ht="19.899999999999999" customHeight="1">
      <c r="B59" s="155"/>
      <c r="C59" s="156"/>
      <c r="D59" s="157" t="s">
        <v>1186</v>
      </c>
      <c r="E59" s="158"/>
      <c r="F59" s="158"/>
      <c r="G59" s="158"/>
      <c r="H59" s="158"/>
      <c r="I59" s="159"/>
      <c r="J59" s="160">
        <f>J100</f>
        <v>0</v>
      </c>
      <c r="K59" s="161"/>
    </row>
    <row r="60" spans="2:47" s="8" customFormat="1" ht="19.899999999999999" customHeight="1">
      <c r="B60" s="155"/>
      <c r="C60" s="156"/>
      <c r="D60" s="157" t="s">
        <v>140</v>
      </c>
      <c r="E60" s="158"/>
      <c r="F60" s="158"/>
      <c r="G60" s="158"/>
      <c r="H60" s="158"/>
      <c r="I60" s="159"/>
      <c r="J60" s="160">
        <f>J104</f>
        <v>0</v>
      </c>
      <c r="K60" s="161"/>
    </row>
    <row r="61" spans="2:47" s="8" customFormat="1" ht="19.899999999999999" customHeight="1">
      <c r="B61" s="155"/>
      <c r="C61" s="156"/>
      <c r="D61" s="157" t="s">
        <v>141</v>
      </c>
      <c r="E61" s="158"/>
      <c r="F61" s="158"/>
      <c r="G61" s="158"/>
      <c r="H61" s="158"/>
      <c r="I61" s="159"/>
      <c r="J61" s="160">
        <f>J111</f>
        <v>0</v>
      </c>
      <c r="K61" s="161"/>
    </row>
    <row r="62" spans="2:47" s="8" customFormat="1" ht="19.899999999999999" customHeight="1">
      <c r="B62" s="155"/>
      <c r="C62" s="156"/>
      <c r="D62" s="157" t="s">
        <v>142</v>
      </c>
      <c r="E62" s="158"/>
      <c r="F62" s="158"/>
      <c r="G62" s="158"/>
      <c r="H62" s="158"/>
      <c r="I62" s="159"/>
      <c r="J62" s="160">
        <f>J119</f>
        <v>0</v>
      </c>
      <c r="K62" s="161"/>
    </row>
    <row r="63" spans="2:47" s="8" customFormat="1" ht="19.899999999999999" customHeight="1">
      <c r="B63" s="155"/>
      <c r="C63" s="156"/>
      <c r="D63" s="157" t="s">
        <v>143</v>
      </c>
      <c r="E63" s="158"/>
      <c r="F63" s="158"/>
      <c r="G63" s="158"/>
      <c r="H63" s="158"/>
      <c r="I63" s="159"/>
      <c r="J63" s="160">
        <f>J126</f>
        <v>0</v>
      </c>
      <c r="K63" s="161"/>
    </row>
    <row r="64" spans="2:47" s="7" customFormat="1" ht="24.95" customHeight="1">
      <c r="B64" s="148"/>
      <c r="C64" s="149"/>
      <c r="D64" s="150" t="s">
        <v>144</v>
      </c>
      <c r="E64" s="151"/>
      <c r="F64" s="151"/>
      <c r="G64" s="151"/>
      <c r="H64" s="151"/>
      <c r="I64" s="152"/>
      <c r="J64" s="153">
        <f>J128</f>
        <v>0</v>
      </c>
      <c r="K64" s="154"/>
    </row>
    <row r="65" spans="2:12" s="8" customFormat="1" ht="19.899999999999999" customHeight="1">
      <c r="B65" s="155"/>
      <c r="C65" s="156"/>
      <c r="D65" s="157" t="s">
        <v>436</v>
      </c>
      <c r="E65" s="158"/>
      <c r="F65" s="158"/>
      <c r="G65" s="158"/>
      <c r="H65" s="158"/>
      <c r="I65" s="159"/>
      <c r="J65" s="160">
        <f>J129</f>
        <v>0</v>
      </c>
      <c r="K65" s="161"/>
    </row>
    <row r="66" spans="2:12" s="8" customFormat="1" ht="19.899999999999999" customHeight="1">
      <c r="B66" s="155"/>
      <c r="C66" s="156"/>
      <c r="D66" s="157" t="s">
        <v>437</v>
      </c>
      <c r="E66" s="158"/>
      <c r="F66" s="158"/>
      <c r="G66" s="158"/>
      <c r="H66" s="158"/>
      <c r="I66" s="159"/>
      <c r="J66" s="160">
        <f>J140</f>
        <v>0</v>
      </c>
      <c r="K66" s="161"/>
    </row>
    <row r="67" spans="2:12" s="8" customFormat="1" ht="19.899999999999999" customHeight="1">
      <c r="B67" s="155"/>
      <c r="C67" s="156"/>
      <c r="D67" s="157" t="s">
        <v>438</v>
      </c>
      <c r="E67" s="158"/>
      <c r="F67" s="158"/>
      <c r="G67" s="158"/>
      <c r="H67" s="158"/>
      <c r="I67" s="159"/>
      <c r="J67" s="160">
        <f>J172</f>
        <v>0</v>
      </c>
      <c r="K67" s="161"/>
    </row>
    <row r="68" spans="2:12" s="8" customFormat="1" ht="19.899999999999999" customHeight="1">
      <c r="B68" s="155"/>
      <c r="C68" s="156"/>
      <c r="D68" s="157" t="s">
        <v>1187</v>
      </c>
      <c r="E68" s="158"/>
      <c r="F68" s="158"/>
      <c r="G68" s="158"/>
      <c r="H68" s="158"/>
      <c r="I68" s="159"/>
      <c r="J68" s="160">
        <f>J181</f>
        <v>0</v>
      </c>
      <c r="K68" s="161"/>
    </row>
    <row r="69" spans="2:12" s="1" customFormat="1" ht="21.75" customHeight="1">
      <c r="B69" s="40"/>
      <c r="C69" s="41"/>
      <c r="D69" s="41"/>
      <c r="E69" s="41"/>
      <c r="F69" s="41"/>
      <c r="G69" s="41"/>
      <c r="H69" s="41"/>
      <c r="I69" s="117"/>
      <c r="J69" s="41"/>
      <c r="K69" s="44"/>
    </row>
    <row r="70" spans="2:12" s="1" customFormat="1" ht="6.95" customHeight="1">
      <c r="B70" s="55"/>
      <c r="C70" s="56"/>
      <c r="D70" s="56"/>
      <c r="E70" s="56"/>
      <c r="F70" s="56"/>
      <c r="G70" s="56"/>
      <c r="H70" s="56"/>
      <c r="I70" s="138"/>
      <c r="J70" s="56"/>
      <c r="K70" s="57"/>
    </row>
    <row r="74" spans="2:12" s="1" customFormat="1" ht="6.95" customHeight="1">
      <c r="B74" s="58"/>
      <c r="C74" s="59"/>
      <c r="D74" s="59"/>
      <c r="E74" s="59"/>
      <c r="F74" s="59"/>
      <c r="G74" s="59"/>
      <c r="H74" s="59"/>
      <c r="I74" s="141"/>
      <c r="J74" s="59"/>
      <c r="K74" s="59"/>
      <c r="L74" s="60"/>
    </row>
    <row r="75" spans="2:12" s="1" customFormat="1" ht="36.950000000000003" customHeight="1">
      <c r="B75" s="40"/>
      <c r="C75" s="61" t="s">
        <v>150</v>
      </c>
      <c r="D75" s="62"/>
      <c r="E75" s="62"/>
      <c r="F75" s="62"/>
      <c r="G75" s="62"/>
      <c r="H75" s="62"/>
      <c r="I75" s="162"/>
      <c r="J75" s="62"/>
      <c r="K75" s="62"/>
      <c r="L75" s="60"/>
    </row>
    <row r="76" spans="2:12" s="1" customFormat="1" ht="6.95" customHeight="1">
      <c r="B76" s="40"/>
      <c r="C76" s="62"/>
      <c r="D76" s="62"/>
      <c r="E76" s="62"/>
      <c r="F76" s="62"/>
      <c r="G76" s="62"/>
      <c r="H76" s="62"/>
      <c r="I76" s="162"/>
      <c r="J76" s="62"/>
      <c r="K76" s="62"/>
      <c r="L76" s="60"/>
    </row>
    <row r="77" spans="2:12" s="1" customFormat="1" ht="14.45" customHeight="1">
      <c r="B77" s="40"/>
      <c r="C77" s="64" t="s">
        <v>18</v>
      </c>
      <c r="D77" s="62"/>
      <c r="E77" s="62"/>
      <c r="F77" s="62"/>
      <c r="G77" s="62"/>
      <c r="H77" s="62"/>
      <c r="I77" s="162"/>
      <c r="J77" s="62"/>
      <c r="K77" s="62"/>
      <c r="L77" s="60"/>
    </row>
    <row r="78" spans="2:12" s="1" customFormat="1" ht="16.5" customHeight="1">
      <c r="B78" s="40"/>
      <c r="C78" s="62"/>
      <c r="D78" s="62"/>
      <c r="E78" s="372" t="str">
        <f>E7</f>
        <v>Brno, Šumavská - modernizace kotelen v kasárnách</v>
      </c>
      <c r="F78" s="373"/>
      <c r="G78" s="373"/>
      <c r="H78" s="373"/>
      <c r="I78" s="162"/>
      <c r="J78" s="62"/>
      <c r="K78" s="62"/>
      <c r="L78" s="60"/>
    </row>
    <row r="79" spans="2:12" s="1" customFormat="1" ht="14.45" customHeight="1">
      <c r="B79" s="40"/>
      <c r="C79" s="64" t="s">
        <v>131</v>
      </c>
      <c r="D79" s="62"/>
      <c r="E79" s="62"/>
      <c r="F79" s="62"/>
      <c r="G79" s="62"/>
      <c r="H79" s="62"/>
      <c r="I79" s="162"/>
      <c r="J79" s="62"/>
      <c r="K79" s="62"/>
      <c r="L79" s="60"/>
    </row>
    <row r="80" spans="2:12" s="1" customFormat="1" ht="17.25" customHeight="1">
      <c r="B80" s="40"/>
      <c r="C80" s="62"/>
      <c r="D80" s="62"/>
      <c r="E80" s="339" t="str">
        <f>E9</f>
        <v>SO 2.2 - Budova 3 - Zdravotně technické instalace</v>
      </c>
      <c r="F80" s="374"/>
      <c r="G80" s="374"/>
      <c r="H80" s="374"/>
      <c r="I80" s="162"/>
      <c r="J80" s="62"/>
      <c r="K80" s="62"/>
      <c r="L80" s="60"/>
    </row>
    <row r="81" spans="2:65" s="1" customFormat="1" ht="6.95" customHeight="1">
      <c r="B81" s="40"/>
      <c r="C81" s="62"/>
      <c r="D81" s="62"/>
      <c r="E81" s="62"/>
      <c r="F81" s="62"/>
      <c r="G81" s="62"/>
      <c r="H81" s="62"/>
      <c r="I81" s="162"/>
      <c r="J81" s="62"/>
      <c r="K81" s="62"/>
      <c r="L81" s="60"/>
    </row>
    <row r="82" spans="2:65" s="1" customFormat="1" ht="18" customHeight="1">
      <c r="B82" s="40"/>
      <c r="C82" s="64" t="s">
        <v>23</v>
      </c>
      <c r="D82" s="62"/>
      <c r="E82" s="62"/>
      <c r="F82" s="163" t="str">
        <f>F12</f>
        <v>Brno</v>
      </c>
      <c r="G82" s="62"/>
      <c r="H82" s="62"/>
      <c r="I82" s="164" t="s">
        <v>25</v>
      </c>
      <c r="J82" s="72" t="str">
        <f>IF(J12="","",J12)</f>
        <v>7. 2. 2018</v>
      </c>
      <c r="K82" s="62"/>
      <c r="L82" s="60"/>
    </row>
    <row r="83" spans="2:65" s="1" customFormat="1" ht="6.95" customHeight="1">
      <c r="B83" s="40"/>
      <c r="C83" s="62"/>
      <c r="D83" s="62"/>
      <c r="E83" s="62"/>
      <c r="F83" s="62"/>
      <c r="G83" s="62"/>
      <c r="H83" s="62"/>
      <c r="I83" s="162"/>
      <c r="J83" s="62"/>
      <c r="K83" s="62"/>
      <c r="L83" s="60"/>
    </row>
    <row r="84" spans="2:65" s="1" customFormat="1" ht="15">
      <c r="B84" s="40"/>
      <c r="C84" s="64" t="s">
        <v>27</v>
      </c>
      <c r="D84" s="62"/>
      <c r="E84" s="62"/>
      <c r="F84" s="163" t="str">
        <f>E15</f>
        <v>Armádní Servisní, p. o.</v>
      </c>
      <c r="G84" s="62"/>
      <c r="H84" s="62"/>
      <c r="I84" s="164" t="s">
        <v>33</v>
      </c>
      <c r="J84" s="163" t="str">
        <f>E21</f>
        <v>Ing. Hynek Farka</v>
      </c>
      <c r="K84" s="62"/>
      <c r="L84" s="60"/>
    </row>
    <row r="85" spans="2:65" s="1" customFormat="1" ht="14.45" customHeight="1">
      <c r="B85" s="40"/>
      <c r="C85" s="64" t="s">
        <v>31</v>
      </c>
      <c r="D85" s="62"/>
      <c r="E85" s="62"/>
      <c r="F85" s="163" t="str">
        <f>IF(E18="","",E18)</f>
        <v/>
      </c>
      <c r="G85" s="62"/>
      <c r="H85" s="62"/>
      <c r="I85" s="162"/>
      <c r="J85" s="62"/>
      <c r="K85" s="62"/>
      <c r="L85" s="60"/>
    </row>
    <row r="86" spans="2:65" s="1" customFormat="1" ht="10.35" customHeight="1">
      <c r="B86" s="40"/>
      <c r="C86" s="62"/>
      <c r="D86" s="62"/>
      <c r="E86" s="62"/>
      <c r="F86" s="62"/>
      <c r="G86" s="62"/>
      <c r="H86" s="62"/>
      <c r="I86" s="162"/>
      <c r="J86" s="62"/>
      <c r="K86" s="62"/>
      <c r="L86" s="60"/>
    </row>
    <row r="87" spans="2:65" s="9" customFormat="1" ht="29.25" customHeight="1">
      <c r="B87" s="165"/>
      <c r="C87" s="166" t="s">
        <v>151</v>
      </c>
      <c r="D87" s="167" t="s">
        <v>57</v>
      </c>
      <c r="E87" s="167" t="s">
        <v>53</v>
      </c>
      <c r="F87" s="167" t="s">
        <v>152</v>
      </c>
      <c r="G87" s="167" t="s">
        <v>153</v>
      </c>
      <c r="H87" s="167" t="s">
        <v>154</v>
      </c>
      <c r="I87" s="168" t="s">
        <v>155</v>
      </c>
      <c r="J87" s="167" t="s">
        <v>135</v>
      </c>
      <c r="K87" s="169" t="s">
        <v>156</v>
      </c>
      <c r="L87" s="170"/>
      <c r="M87" s="80" t="s">
        <v>157</v>
      </c>
      <c r="N87" s="81" t="s">
        <v>42</v>
      </c>
      <c r="O87" s="81" t="s">
        <v>158</v>
      </c>
      <c r="P87" s="81" t="s">
        <v>159</v>
      </c>
      <c r="Q87" s="81" t="s">
        <v>160</v>
      </c>
      <c r="R87" s="81" t="s">
        <v>161</v>
      </c>
      <c r="S87" s="81" t="s">
        <v>162</v>
      </c>
      <c r="T87" s="82" t="s">
        <v>163</v>
      </c>
    </row>
    <row r="88" spans="2:65" s="1" customFormat="1" ht="29.25" customHeight="1">
      <c r="B88" s="40"/>
      <c r="C88" s="86" t="s">
        <v>136</v>
      </c>
      <c r="D88" s="62"/>
      <c r="E88" s="62"/>
      <c r="F88" s="62"/>
      <c r="G88" s="62"/>
      <c r="H88" s="62"/>
      <c r="I88" s="162"/>
      <c r="J88" s="171">
        <f>BK88</f>
        <v>0</v>
      </c>
      <c r="K88" s="62"/>
      <c r="L88" s="60"/>
      <c r="M88" s="83"/>
      <c r="N88" s="84"/>
      <c r="O88" s="84"/>
      <c r="P88" s="172">
        <f>P89+P128</f>
        <v>0</v>
      </c>
      <c r="Q88" s="84"/>
      <c r="R88" s="172">
        <f>R89+R128</f>
        <v>0</v>
      </c>
      <c r="S88" s="84"/>
      <c r="T88" s="173">
        <f>T89+T128</f>
        <v>0</v>
      </c>
      <c r="AT88" s="23" t="s">
        <v>71</v>
      </c>
      <c r="AU88" s="23" t="s">
        <v>137</v>
      </c>
      <c r="BK88" s="174">
        <f>BK89+BK128</f>
        <v>0</v>
      </c>
    </row>
    <row r="89" spans="2:65" s="10" customFormat="1" ht="37.35" customHeight="1">
      <c r="B89" s="175"/>
      <c r="C89" s="176"/>
      <c r="D89" s="177" t="s">
        <v>71</v>
      </c>
      <c r="E89" s="178" t="s">
        <v>164</v>
      </c>
      <c r="F89" s="178" t="s">
        <v>165</v>
      </c>
      <c r="G89" s="176"/>
      <c r="H89" s="176"/>
      <c r="I89" s="179"/>
      <c r="J89" s="180">
        <f>BK89</f>
        <v>0</v>
      </c>
      <c r="K89" s="176"/>
      <c r="L89" s="181"/>
      <c r="M89" s="182"/>
      <c r="N89" s="183"/>
      <c r="O89" s="183"/>
      <c r="P89" s="184">
        <f>P90+P100+P104+P111+P119+P126</f>
        <v>0</v>
      </c>
      <c r="Q89" s="183"/>
      <c r="R89" s="184">
        <f>R90+R100+R104+R111+R119+R126</f>
        <v>0</v>
      </c>
      <c r="S89" s="183"/>
      <c r="T89" s="185">
        <f>T90+T100+T104+T111+T119+T126</f>
        <v>0</v>
      </c>
      <c r="AR89" s="186" t="s">
        <v>80</v>
      </c>
      <c r="AT89" s="187" t="s">
        <v>71</v>
      </c>
      <c r="AU89" s="187" t="s">
        <v>72</v>
      </c>
      <c r="AY89" s="186" t="s">
        <v>166</v>
      </c>
      <c r="BK89" s="188">
        <f>BK90+BK100+BK104+BK111+BK119+BK126</f>
        <v>0</v>
      </c>
    </row>
    <row r="90" spans="2:65" s="10" customFormat="1" ht="19.899999999999999" customHeight="1">
      <c r="B90" s="175"/>
      <c r="C90" s="176"/>
      <c r="D90" s="177" t="s">
        <v>71</v>
      </c>
      <c r="E90" s="189" t="s">
        <v>80</v>
      </c>
      <c r="F90" s="189" t="s">
        <v>1188</v>
      </c>
      <c r="G90" s="176"/>
      <c r="H90" s="176"/>
      <c r="I90" s="179"/>
      <c r="J90" s="190">
        <f>BK90</f>
        <v>0</v>
      </c>
      <c r="K90" s="176"/>
      <c r="L90" s="181"/>
      <c r="M90" s="182"/>
      <c r="N90" s="183"/>
      <c r="O90" s="183"/>
      <c r="P90" s="184">
        <f>SUM(P91:P99)</f>
        <v>0</v>
      </c>
      <c r="Q90" s="183"/>
      <c r="R90" s="184">
        <f>SUM(R91:R99)</f>
        <v>0</v>
      </c>
      <c r="S90" s="183"/>
      <c r="T90" s="185">
        <f>SUM(T91:T99)</f>
        <v>0</v>
      </c>
      <c r="AR90" s="186" t="s">
        <v>80</v>
      </c>
      <c r="AT90" s="187" t="s">
        <v>71</v>
      </c>
      <c r="AU90" s="187" t="s">
        <v>80</v>
      </c>
      <c r="AY90" s="186" t="s">
        <v>166</v>
      </c>
      <c r="BK90" s="188">
        <f>SUM(BK91:BK99)</f>
        <v>0</v>
      </c>
    </row>
    <row r="91" spans="2:65" s="1" customFormat="1" ht="16.5" customHeight="1">
      <c r="B91" s="40"/>
      <c r="C91" s="191" t="s">
        <v>80</v>
      </c>
      <c r="D91" s="191" t="s">
        <v>169</v>
      </c>
      <c r="E91" s="192" t="s">
        <v>1189</v>
      </c>
      <c r="F91" s="193" t="s">
        <v>1190</v>
      </c>
      <c r="G91" s="194" t="s">
        <v>441</v>
      </c>
      <c r="H91" s="195">
        <v>0.36</v>
      </c>
      <c r="I91" s="196"/>
      <c r="J91" s="197">
        <f>ROUND(I91*H91,2)</f>
        <v>0</v>
      </c>
      <c r="K91" s="193" t="s">
        <v>21</v>
      </c>
      <c r="L91" s="60"/>
      <c r="M91" s="198" t="s">
        <v>21</v>
      </c>
      <c r="N91" s="199" t="s">
        <v>43</v>
      </c>
      <c r="O91" s="41"/>
      <c r="P91" s="200">
        <f>O91*H91</f>
        <v>0</v>
      </c>
      <c r="Q91" s="200">
        <v>0</v>
      </c>
      <c r="R91" s="200">
        <f>Q91*H91</f>
        <v>0</v>
      </c>
      <c r="S91" s="200">
        <v>0</v>
      </c>
      <c r="T91" s="201">
        <f>S91*H91</f>
        <v>0</v>
      </c>
      <c r="AR91" s="23" t="s">
        <v>173</v>
      </c>
      <c r="AT91" s="23" t="s">
        <v>169</v>
      </c>
      <c r="AU91" s="23" t="s">
        <v>82</v>
      </c>
      <c r="AY91" s="23" t="s">
        <v>166</v>
      </c>
      <c r="BE91" s="202">
        <f>IF(N91="základní",J91,0)</f>
        <v>0</v>
      </c>
      <c r="BF91" s="202">
        <f>IF(N91="snížená",J91,0)</f>
        <v>0</v>
      </c>
      <c r="BG91" s="202">
        <f>IF(N91="zákl. přenesená",J91,0)</f>
        <v>0</v>
      </c>
      <c r="BH91" s="202">
        <f>IF(N91="sníž. přenesená",J91,0)</f>
        <v>0</v>
      </c>
      <c r="BI91" s="202">
        <f>IF(N91="nulová",J91,0)</f>
        <v>0</v>
      </c>
      <c r="BJ91" s="23" t="s">
        <v>80</v>
      </c>
      <c r="BK91" s="202">
        <f>ROUND(I91*H91,2)</f>
        <v>0</v>
      </c>
      <c r="BL91" s="23" t="s">
        <v>173</v>
      </c>
      <c r="BM91" s="23" t="s">
        <v>82</v>
      </c>
    </row>
    <row r="92" spans="2:65" s="11" customFormat="1">
      <c r="B92" s="203"/>
      <c r="C92" s="204"/>
      <c r="D92" s="205" t="s">
        <v>174</v>
      </c>
      <c r="E92" s="206" t="s">
        <v>21</v>
      </c>
      <c r="F92" s="207" t="s">
        <v>1191</v>
      </c>
      <c r="G92" s="204"/>
      <c r="H92" s="208">
        <v>0.36</v>
      </c>
      <c r="I92" s="209"/>
      <c r="J92" s="204"/>
      <c r="K92" s="204"/>
      <c r="L92" s="210"/>
      <c r="M92" s="211"/>
      <c r="N92" s="212"/>
      <c r="O92" s="212"/>
      <c r="P92" s="212"/>
      <c r="Q92" s="212"/>
      <c r="R92" s="212"/>
      <c r="S92" s="212"/>
      <c r="T92" s="213"/>
      <c r="AT92" s="214" t="s">
        <v>174</v>
      </c>
      <c r="AU92" s="214" t="s">
        <v>82</v>
      </c>
      <c r="AV92" s="11" t="s">
        <v>82</v>
      </c>
      <c r="AW92" s="11" t="s">
        <v>35</v>
      </c>
      <c r="AX92" s="11" t="s">
        <v>72</v>
      </c>
      <c r="AY92" s="214" t="s">
        <v>166</v>
      </c>
    </row>
    <row r="93" spans="2:65" s="12" customFormat="1">
      <c r="B93" s="215"/>
      <c r="C93" s="216"/>
      <c r="D93" s="205" t="s">
        <v>174</v>
      </c>
      <c r="E93" s="217" t="s">
        <v>21</v>
      </c>
      <c r="F93" s="218" t="s">
        <v>176</v>
      </c>
      <c r="G93" s="216"/>
      <c r="H93" s="219">
        <v>0.36</v>
      </c>
      <c r="I93" s="220"/>
      <c r="J93" s="216"/>
      <c r="K93" s="216"/>
      <c r="L93" s="221"/>
      <c r="M93" s="222"/>
      <c r="N93" s="223"/>
      <c r="O93" s="223"/>
      <c r="P93" s="223"/>
      <c r="Q93" s="223"/>
      <c r="R93" s="223"/>
      <c r="S93" s="223"/>
      <c r="T93" s="224"/>
      <c r="AT93" s="225" t="s">
        <v>174</v>
      </c>
      <c r="AU93" s="225" t="s">
        <v>82</v>
      </c>
      <c r="AV93" s="12" t="s">
        <v>173</v>
      </c>
      <c r="AW93" s="12" t="s">
        <v>35</v>
      </c>
      <c r="AX93" s="12" t="s">
        <v>80</v>
      </c>
      <c r="AY93" s="225" t="s">
        <v>166</v>
      </c>
    </row>
    <row r="94" spans="2:65" s="1" customFormat="1" ht="16.5" customHeight="1">
      <c r="B94" s="40"/>
      <c r="C94" s="191" t="s">
        <v>82</v>
      </c>
      <c r="D94" s="191" t="s">
        <v>169</v>
      </c>
      <c r="E94" s="192" t="s">
        <v>1192</v>
      </c>
      <c r="F94" s="193" t="s">
        <v>1193</v>
      </c>
      <c r="G94" s="194" t="s">
        <v>441</v>
      </c>
      <c r="H94" s="195">
        <v>0.36</v>
      </c>
      <c r="I94" s="196"/>
      <c r="J94" s="197">
        <f>ROUND(I94*H94,2)</f>
        <v>0</v>
      </c>
      <c r="K94" s="193" t="s">
        <v>21</v>
      </c>
      <c r="L94" s="60"/>
      <c r="M94" s="198" t="s">
        <v>21</v>
      </c>
      <c r="N94" s="199" t="s">
        <v>43</v>
      </c>
      <c r="O94" s="41"/>
      <c r="P94" s="200">
        <f>O94*H94</f>
        <v>0</v>
      </c>
      <c r="Q94" s="200">
        <v>0</v>
      </c>
      <c r="R94" s="200">
        <f>Q94*H94</f>
        <v>0</v>
      </c>
      <c r="S94" s="200">
        <v>0</v>
      </c>
      <c r="T94" s="201">
        <f>S94*H94</f>
        <v>0</v>
      </c>
      <c r="AR94" s="23" t="s">
        <v>173</v>
      </c>
      <c r="AT94" s="23" t="s">
        <v>169</v>
      </c>
      <c r="AU94" s="23" t="s">
        <v>82</v>
      </c>
      <c r="AY94" s="23" t="s">
        <v>166</v>
      </c>
      <c r="BE94" s="202">
        <f>IF(N94="základní",J94,0)</f>
        <v>0</v>
      </c>
      <c r="BF94" s="202">
        <f>IF(N94="snížená",J94,0)</f>
        <v>0</v>
      </c>
      <c r="BG94" s="202">
        <f>IF(N94="zákl. přenesená",J94,0)</f>
        <v>0</v>
      </c>
      <c r="BH94" s="202">
        <f>IF(N94="sníž. přenesená",J94,0)</f>
        <v>0</v>
      </c>
      <c r="BI94" s="202">
        <f>IF(N94="nulová",J94,0)</f>
        <v>0</v>
      </c>
      <c r="BJ94" s="23" t="s">
        <v>80</v>
      </c>
      <c r="BK94" s="202">
        <f>ROUND(I94*H94,2)</f>
        <v>0</v>
      </c>
      <c r="BL94" s="23" t="s">
        <v>173</v>
      </c>
      <c r="BM94" s="23" t="s">
        <v>173</v>
      </c>
    </row>
    <row r="95" spans="2:65" s="1" customFormat="1" ht="16.5" customHeight="1">
      <c r="B95" s="40"/>
      <c r="C95" s="191" t="s">
        <v>167</v>
      </c>
      <c r="D95" s="191" t="s">
        <v>169</v>
      </c>
      <c r="E95" s="192" t="s">
        <v>1194</v>
      </c>
      <c r="F95" s="193" t="s">
        <v>1195</v>
      </c>
      <c r="G95" s="194" t="s">
        <v>441</v>
      </c>
      <c r="H95" s="195">
        <v>0.36</v>
      </c>
      <c r="I95" s="196"/>
      <c r="J95" s="197">
        <f>ROUND(I95*H95,2)</f>
        <v>0</v>
      </c>
      <c r="K95" s="193" t="s">
        <v>21</v>
      </c>
      <c r="L95" s="60"/>
      <c r="M95" s="198" t="s">
        <v>21</v>
      </c>
      <c r="N95" s="199" t="s">
        <v>43</v>
      </c>
      <c r="O95" s="41"/>
      <c r="P95" s="200">
        <f>O95*H95</f>
        <v>0</v>
      </c>
      <c r="Q95" s="200">
        <v>0</v>
      </c>
      <c r="R95" s="200">
        <f>Q95*H95</f>
        <v>0</v>
      </c>
      <c r="S95" s="200">
        <v>0</v>
      </c>
      <c r="T95" s="201">
        <f>S95*H95</f>
        <v>0</v>
      </c>
      <c r="AR95" s="23" t="s">
        <v>173</v>
      </c>
      <c r="AT95" s="23" t="s">
        <v>169</v>
      </c>
      <c r="AU95" s="23" t="s">
        <v>82</v>
      </c>
      <c r="AY95" s="23" t="s">
        <v>166</v>
      </c>
      <c r="BE95" s="202">
        <f>IF(N95="základní",J95,0)</f>
        <v>0</v>
      </c>
      <c r="BF95" s="202">
        <f>IF(N95="snížená",J95,0)</f>
        <v>0</v>
      </c>
      <c r="BG95" s="202">
        <f>IF(N95="zákl. přenesená",J95,0)</f>
        <v>0</v>
      </c>
      <c r="BH95" s="202">
        <f>IF(N95="sníž. přenesená",J95,0)</f>
        <v>0</v>
      </c>
      <c r="BI95" s="202">
        <f>IF(N95="nulová",J95,0)</f>
        <v>0</v>
      </c>
      <c r="BJ95" s="23" t="s">
        <v>80</v>
      </c>
      <c r="BK95" s="202">
        <f>ROUND(I95*H95,2)</f>
        <v>0</v>
      </c>
      <c r="BL95" s="23" t="s">
        <v>173</v>
      </c>
      <c r="BM95" s="23" t="s">
        <v>177</v>
      </c>
    </row>
    <row r="96" spans="2:65" s="1" customFormat="1" ht="25.5" customHeight="1">
      <c r="B96" s="40"/>
      <c r="C96" s="191" t="s">
        <v>173</v>
      </c>
      <c r="D96" s="191" t="s">
        <v>169</v>
      </c>
      <c r="E96" s="192" t="s">
        <v>1196</v>
      </c>
      <c r="F96" s="193" t="s">
        <v>1197</v>
      </c>
      <c r="G96" s="194" t="s">
        <v>441</v>
      </c>
      <c r="H96" s="195">
        <v>0.18</v>
      </c>
      <c r="I96" s="196"/>
      <c r="J96" s="197">
        <f>ROUND(I96*H96,2)</f>
        <v>0</v>
      </c>
      <c r="K96" s="193" t="s">
        <v>21</v>
      </c>
      <c r="L96" s="60"/>
      <c r="M96" s="198" t="s">
        <v>21</v>
      </c>
      <c r="N96" s="199" t="s">
        <v>43</v>
      </c>
      <c r="O96" s="41"/>
      <c r="P96" s="200">
        <f>O96*H96</f>
        <v>0</v>
      </c>
      <c r="Q96" s="200">
        <v>0</v>
      </c>
      <c r="R96" s="200">
        <f>Q96*H96</f>
        <v>0</v>
      </c>
      <c r="S96" s="200">
        <v>0</v>
      </c>
      <c r="T96" s="201">
        <f>S96*H96</f>
        <v>0</v>
      </c>
      <c r="AR96" s="23" t="s">
        <v>173</v>
      </c>
      <c r="AT96" s="23" t="s">
        <v>169</v>
      </c>
      <c r="AU96" s="23" t="s">
        <v>82</v>
      </c>
      <c r="AY96" s="23" t="s">
        <v>166</v>
      </c>
      <c r="BE96" s="202">
        <f>IF(N96="základní",J96,0)</f>
        <v>0</v>
      </c>
      <c r="BF96" s="202">
        <f>IF(N96="snížená",J96,0)</f>
        <v>0</v>
      </c>
      <c r="BG96" s="202">
        <f>IF(N96="zákl. přenesená",J96,0)</f>
        <v>0</v>
      </c>
      <c r="BH96" s="202">
        <f>IF(N96="sníž. přenesená",J96,0)</f>
        <v>0</v>
      </c>
      <c r="BI96" s="202">
        <f>IF(N96="nulová",J96,0)</f>
        <v>0</v>
      </c>
      <c r="BJ96" s="23" t="s">
        <v>80</v>
      </c>
      <c r="BK96" s="202">
        <f>ROUND(I96*H96,2)</f>
        <v>0</v>
      </c>
      <c r="BL96" s="23" t="s">
        <v>173</v>
      </c>
      <c r="BM96" s="23" t="s">
        <v>187</v>
      </c>
    </row>
    <row r="97" spans="2:65" s="11" customFormat="1">
      <c r="B97" s="203"/>
      <c r="C97" s="204"/>
      <c r="D97" s="205" t="s">
        <v>174</v>
      </c>
      <c r="E97" s="206" t="s">
        <v>21</v>
      </c>
      <c r="F97" s="207" t="s">
        <v>1198</v>
      </c>
      <c r="G97" s="204"/>
      <c r="H97" s="208">
        <v>0.18</v>
      </c>
      <c r="I97" s="209"/>
      <c r="J97" s="204"/>
      <c r="K97" s="204"/>
      <c r="L97" s="210"/>
      <c r="M97" s="211"/>
      <c r="N97" s="212"/>
      <c r="O97" s="212"/>
      <c r="P97" s="212"/>
      <c r="Q97" s="212"/>
      <c r="R97" s="212"/>
      <c r="S97" s="212"/>
      <c r="T97" s="213"/>
      <c r="AT97" s="214" t="s">
        <v>174</v>
      </c>
      <c r="AU97" s="214" t="s">
        <v>82</v>
      </c>
      <c r="AV97" s="11" t="s">
        <v>82</v>
      </c>
      <c r="AW97" s="11" t="s">
        <v>35</v>
      </c>
      <c r="AX97" s="11" t="s">
        <v>72</v>
      </c>
      <c r="AY97" s="214" t="s">
        <v>166</v>
      </c>
    </row>
    <row r="98" spans="2:65" s="12" customFormat="1">
      <c r="B98" s="215"/>
      <c r="C98" s="216"/>
      <c r="D98" s="205" t="s">
        <v>174</v>
      </c>
      <c r="E98" s="217" t="s">
        <v>21</v>
      </c>
      <c r="F98" s="218" t="s">
        <v>176</v>
      </c>
      <c r="G98" s="216"/>
      <c r="H98" s="219">
        <v>0.18</v>
      </c>
      <c r="I98" s="220"/>
      <c r="J98" s="216"/>
      <c r="K98" s="216"/>
      <c r="L98" s="221"/>
      <c r="M98" s="222"/>
      <c r="N98" s="223"/>
      <c r="O98" s="223"/>
      <c r="P98" s="223"/>
      <c r="Q98" s="223"/>
      <c r="R98" s="223"/>
      <c r="S98" s="223"/>
      <c r="T98" s="224"/>
      <c r="AT98" s="225" t="s">
        <v>174</v>
      </c>
      <c r="AU98" s="225" t="s">
        <v>82</v>
      </c>
      <c r="AV98" s="12" t="s">
        <v>173</v>
      </c>
      <c r="AW98" s="12" t="s">
        <v>35</v>
      </c>
      <c r="AX98" s="12" t="s">
        <v>80</v>
      </c>
      <c r="AY98" s="225" t="s">
        <v>166</v>
      </c>
    </row>
    <row r="99" spans="2:65" s="1" customFormat="1" ht="16.5" customHeight="1">
      <c r="B99" s="40"/>
      <c r="C99" s="191" t="s">
        <v>190</v>
      </c>
      <c r="D99" s="191" t="s">
        <v>169</v>
      </c>
      <c r="E99" s="192" t="s">
        <v>1199</v>
      </c>
      <c r="F99" s="193" t="s">
        <v>1200</v>
      </c>
      <c r="G99" s="194" t="s">
        <v>441</v>
      </c>
      <c r="H99" s="195">
        <v>0.18</v>
      </c>
      <c r="I99" s="196"/>
      <c r="J99" s="197">
        <f>ROUND(I99*H99,2)</f>
        <v>0</v>
      </c>
      <c r="K99" s="193" t="s">
        <v>21</v>
      </c>
      <c r="L99" s="60"/>
      <c r="M99" s="198" t="s">
        <v>21</v>
      </c>
      <c r="N99" s="199" t="s">
        <v>43</v>
      </c>
      <c r="O99" s="41"/>
      <c r="P99" s="200">
        <f>O99*H99</f>
        <v>0</v>
      </c>
      <c r="Q99" s="200">
        <v>0</v>
      </c>
      <c r="R99" s="200">
        <f>Q99*H99</f>
        <v>0</v>
      </c>
      <c r="S99" s="200">
        <v>0</v>
      </c>
      <c r="T99" s="201">
        <f>S99*H99</f>
        <v>0</v>
      </c>
      <c r="AR99" s="23" t="s">
        <v>173</v>
      </c>
      <c r="AT99" s="23" t="s">
        <v>169</v>
      </c>
      <c r="AU99" s="23" t="s">
        <v>82</v>
      </c>
      <c r="AY99" s="23" t="s">
        <v>166</v>
      </c>
      <c r="BE99" s="202">
        <f>IF(N99="základní",J99,0)</f>
        <v>0</v>
      </c>
      <c r="BF99" s="202">
        <f>IF(N99="snížená",J99,0)</f>
        <v>0</v>
      </c>
      <c r="BG99" s="202">
        <f>IF(N99="zákl. přenesená",J99,0)</f>
        <v>0</v>
      </c>
      <c r="BH99" s="202">
        <f>IF(N99="sníž. přenesená",J99,0)</f>
        <v>0</v>
      </c>
      <c r="BI99" s="202">
        <f>IF(N99="nulová",J99,0)</f>
        <v>0</v>
      </c>
      <c r="BJ99" s="23" t="s">
        <v>80</v>
      </c>
      <c r="BK99" s="202">
        <f>ROUND(I99*H99,2)</f>
        <v>0</v>
      </c>
      <c r="BL99" s="23" t="s">
        <v>173</v>
      </c>
      <c r="BM99" s="23" t="s">
        <v>193</v>
      </c>
    </row>
    <row r="100" spans="2:65" s="10" customFormat="1" ht="29.85" customHeight="1">
      <c r="B100" s="175"/>
      <c r="C100" s="176"/>
      <c r="D100" s="177" t="s">
        <v>71</v>
      </c>
      <c r="E100" s="189" t="s">
        <v>173</v>
      </c>
      <c r="F100" s="189" t="s">
        <v>1201</v>
      </c>
      <c r="G100" s="176"/>
      <c r="H100" s="176"/>
      <c r="I100" s="179"/>
      <c r="J100" s="190">
        <f>BK100</f>
        <v>0</v>
      </c>
      <c r="K100" s="176"/>
      <c r="L100" s="181"/>
      <c r="M100" s="182"/>
      <c r="N100" s="183"/>
      <c r="O100" s="183"/>
      <c r="P100" s="184">
        <f>SUM(P101:P103)</f>
        <v>0</v>
      </c>
      <c r="Q100" s="183"/>
      <c r="R100" s="184">
        <f>SUM(R101:R103)</f>
        <v>0</v>
      </c>
      <c r="S100" s="183"/>
      <c r="T100" s="185">
        <f>SUM(T101:T103)</f>
        <v>0</v>
      </c>
      <c r="AR100" s="186" t="s">
        <v>80</v>
      </c>
      <c r="AT100" s="187" t="s">
        <v>71</v>
      </c>
      <c r="AU100" s="187" t="s">
        <v>80</v>
      </c>
      <c r="AY100" s="186" t="s">
        <v>166</v>
      </c>
      <c r="BK100" s="188">
        <f>SUM(BK101:BK103)</f>
        <v>0</v>
      </c>
    </row>
    <row r="101" spans="2:65" s="1" customFormat="1" ht="16.5" customHeight="1">
      <c r="B101" s="40"/>
      <c r="C101" s="191" t="s">
        <v>177</v>
      </c>
      <c r="D101" s="191" t="s">
        <v>169</v>
      </c>
      <c r="E101" s="192" t="s">
        <v>1202</v>
      </c>
      <c r="F101" s="193" t="s">
        <v>1203</v>
      </c>
      <c r="G101" s="194" t="s">
        <v>441</v>
      </c>
      <c r="H101" s="195">
        <v>0.06</v>
      </c>
      <c r="I101" s="196"/>
      <c r="J101" s="197">
        <f>ROUND(I101*H101,2)</f>
        <v>0</v>
      </c>
      <c r="K101" s="193" t="s">
        <v>21</v>
      </c>
      <c r="L101" s="60"/>
      <c r="M101" s="198" t="s">
        <v>21</v>
      </c>
      <c r="N101" s="199" t="s">
        <v>43</v>
      </c>
      <c r="O101" s="41"/>
      <c r="P101" s="200">
        <f>O101*H101</f>
        <v>0</v>
      </c>
      <c r="Q101" s="200">
        <v>0</v>
      </c>
      <c r="R101" s="200">
        <f>Q101*H101</f>
        <v>0</v>
      </c>
      <c r="S101" s="200">
        <v>0</v>
      </c>
      <c r="T101" s="201">
        <f>S101*H101</f>
        <v>0</v>
      </c>
      <c r="AR101" s="23" t="s">
        <v>173</v>
      </c>
      <c r="AT101" s="23" t="s">
        <v>169</v>
      </c>
      <c r="AU101" s="23" t="s">
        <v>82</v>
      </c>
      <c r="AY101" s="23" t="s">
        <v>166</v>
      </c>
      <c r="BE101" s="202">
        <f>IF(N101="základní",J101,0)</f>
        <v>0</v>
      </c>
      <c r="BF101" s="202">
        <f>IF(N101="snížená",J101,0)</f>
        <v>0</v>
      </c>
      <c r="BG101" s="202">
        <f>IF(N101="zákl. přenesená",J101,0)</f>
        <v>0</v>
      </c>
      <c r="BH101" s="202">
        <f>IF(N101="sníž. přenesená",J101,0)</f>
        <v>0</v>
      </c>
      <c r="BI101" s="202">
        <f>IF(N101="nulová",J101,0)</f>
        <v>0</v>
      </c>
      <c r="BJ101" s="23" t="s">
        <v>80</v>
      </c>
      <c r="BK101" s="202">
        <f>ROUND(I101*H101,2)</f>
        <v>0</v>
      </c>
      <c r="BL101" s="23" t="s">
        <v>173</v>
      </c>
      <c r="BM101" s="23" t="s">
        <v>198</v>
      </c>
    </row>
    <row r="102" spans="2:65" s="11" customFormat="1">
      <c r="B102" s="203"/>
      <c r="C102" s="204"/>
      <c r="D102" s="205" t="s">
        <v>174</v>
      </c>
      <c r="E102" s="206" t="s">
        <v>21</v>
      </c>
      <c r="F102" s="207" t="s">
        <v>1204</v>
      </c>
      <c r="G102" s="204"/>
      <c r="H102" s="208">
        <v>0.06</v>
      </c>
      <c r="I102" s="209"/>
      <c r="J102" s="204"/>
      <c r="K102" s="204"/>
      <c r="L102" s="210"/>
      <c r="M102" s="211"/>
      <c r="N102" s="212"/>
      <c r="O102" s="212"/>
      <c r="P102" s="212"/>
      <c r="Q102" s="212"/>
      <c r="R102" s="212"/>
      <c r="S102" s="212"/>
      <c r="T102" s="213"/>
      <c r="AT102" s="214" t="s">
        <v>174</v>
      </c>
      <c r="AU102" s="214" t="s">
        <v>82</v>
      </c>
      <c r="AV102" s="11" t="s">
        <v>82</v>
      </c>
      <c r="AW102" s="11" t="s">
        <v>35</v>
      </c>
      <c r="AX102" s="11" t="s">
        <v>72</v>
      </c>
      <c r="AY102" s="214" t="s">
        <v>166</v>
      </c>
    </row>
    <row r="103" spans="2:65" s="12" customFormat="1">
      <c r="B103" s="215"/>
      <c r="C103" s="216"/>
      <c r="D103" s="205" t="s">
        <v>174</v>
      </c>
      <c r="E103" s="217" t="s">
        <v>21</v>
      </c>
      <c r="F103" s="218" t="s">
        <v>176</v>
      </c>
      <c r="G103" s="216"/>
      <c r="H103" s="219">
        <v>0.06</v>
      </c>
      <c r="I103" s="220"/>
      <c r="J103" s="216"/>
      <c r="K103" s="216"/>
      <c r="L103" s="221"/>
      <c r="M103" s="222"/>
      <c r="N103" s="223"/>
      <c r="O103" s="223"/>
      <c r="P103" s="223"/>
      <c r="Q103" s="223"/>
      <c r="R103" s="223"/>
      <c r="S103" s="223"/>
      <c r="T103" s="224"/>
      <c r="AT103" s="225" t="s">
        <v>174</v>
      </c>
      <c r="AU103" s="225" t="s">
        <v>82</v>
      </c>
      <c r="AV103" s="12" t="s">
        <v>173</v>
      </c>
      <c r="AW103" s="12" t="s">
        <v>35</v>
      </c>
      <c r="AX103" s="12" t="s">
        <v>80</v>
      </c>
      <c r="AY103" s="225" t="s">
        <v>166</v>
      </c>
    </row>
    <row r="104" spans="2:65" s="10" customFormat="1" ht="29.85" customHeight="1">
      <c r="B104" s="175"/>
      <c r="C104" s="176"/>
      <c r="D104" s="177" t="s">
        <v>71</v>
      </c>
      <c r="E104" s="189" t="s">
        <v>177</v>
      </c>
      <c r="F104" s="189" t="s">
        <v>178</v>
      </c>
      <c r="G104" s="176"/>
      <c r="H104" s="176"/>
      <c r="I104" s="179"/>
      <c r="J104" s="190">
        <f>BK104</f>
        <v>0</v>
      </c>
      <c r="K104" s="176"/>
      <c r="L104" s="181"/>
      <c r="M104" s="182"/>
      <c r="N104" s="183"/>
      <c r="O104" s="183"/>
      <c r="P104" s="184">
        <f>SUM(P105:P110)</f>
        <v>0</v>
      </c>
      <c r="Q104" s="183"/>
      <c r="R104" s="184">
        <f>SUM(R105:R110)</f>
        <v>0</v>
      </c>
      <c r="S104" s="183"/>
      <c r="T104" s="185">
        <f>SUM(T105:T110)</f>
        <v>0</v>
      </c>
      <c r="AR104" s="186" t="s">
        <v>80</v>
      </c>
      <c r="AT104" s="187" t="s">
        <v>71</v>
      </c>
      <c r="AU104" s="187" t="s">
        <v>80</v>
      </c>
      <c r="AY104" s="186" t="s">
        <v>166</v>
      </c>
      <c r="BK104" s="188">
        <f>SUM(BK105:BK110)</f>
        <v>0</v>
      </c>
    </row>
    <row r="105" spans="2:65" s="1" customFormat="1" ht="16.5" customHeight="1">
      <c r="B105" s="40"/>
      <c r="C105" s="191" t="s">
        <v>199</v>
      </c>
      <c r="D105" s="191" t="s">
        <v>169</v>
      </c>
      <c r="E105" s="192" t="s">
        <v>439</v>
      </c>
      <c r="F105" s="193" t="s">
        <v>440</v>
      </c>
      <c r="G105" s="194" t="s">
        <v>441</v>
      </c>
      <c r="H105" s="195">
        <v>0.06</v>
      </c>
      <c r="I105" s="196"/>
      <c r="J105" s="197">
        <f>ROUND(I105*H105,2)</f>
        <v>0</v>
      </c>
      <c r="K105" s="193" t="s">
        <v>21</v>
      </c>
      <c r="L105" s="60"/>
      <c r="M105" s="198" t="s">
        <v>21</v>
      </c>
      <c r="N105" s="199" t="s">
        <v>43</v>
      </c>
      <c r="O105" s="41"/>
      <c r="P105" s="200">
        <f>O105*H105</f>
        <v>0</v>
      </c>
      <c r="Q105" s="200">
        <v>0</v>
      </c>
      <c r="R105" s="200">
        <f>Q105*H105</f>
        <v>0</v>
      </c>
      <c r="S105" s="200">
        <v>0</v>
      </c>
      <c r="T105" s="201">
        <f>S105*H105</f>
        <v>0</v>
      </c>
      <c r="AR105" s="23" t="s">
        <v>173</v>
      </c>
      <c r="AT105" s="23" t="s">
        <v>169</v>
      </c>
      <c r="AU105" s="23" t="s">
        <v>82</v>
      </c>
      <c r="AY105" s="23" t="s">
        <v>166</v>
      </c>
      <c r="BE105" s="202">
        <f>IF(N105="základní",J105,0)</f>
        <v>0</v>
      </c>
      <c r="BF105" s="202">
        <f>IF(N105="snížená",J105,0)</f>
        <v>0</v>
      </c>
      <c r="BG105" s="202">
        <f>IF(N105="zákl. přenesená",J105,0)</f>
        <v>0</v>
      </c>
      <c r="BH105" s="202">
        <f>IF(N105="sníž. přenesená",J105,0)</f>
        <v>0</v>
      </c>
      <c r="BI105" s="202">
        <f>IF(N105="nulová",J105,0)</f>
        <v>0</v>
      </c>
      <c r="BJ105" s="23" t="s">
        <v>80</v>
      </c>
      <c r="BK105" s="202">
        <f>ROUND(I105*H105,2)</f>
        <v>0</v>
      </c>
      <c r="BL105" s="23" t="s">
        <v>173</v>
      </c>
      <c r="BM105" s="23" t="s">
        <v>202</v>
      </c>
    </row>
    <row r="106" spans="2:65" s="11" customFormat="1">
      <c r="B106" s="203"/>
      <c r="C106" s="204"/>
      <c r="D106" s="205" t="s">
        <v>174</v>
      </c>
      <c r="E106" s="206" t="s">
        <v>21</v>
      </c>
      <c r="F106" s="207" t="s">
        <v>1204</v>
      </c>
      <c r="G106" s="204"/>
      <c r="H106" s="208">
        <v>0.06</v>
      </c>
      <c r="I106" s="209"/>
      <c r="J106" s="204"/>
      <c r="K106" s="204"/>
      <c r="L106" s="210"/>
      <c r="M106" s="211"/>
      <c r="N106" s="212"/>
      <c r="O106" s="212"/>
      <c r="P106" s="212"/>
      <c r="Q106" s="212"/>
      <c r="R106" s="212"/>
      <c r="S106" s="212"/>
      <c r="T106" s="213"/>
      <c r="AT106" s="214" t="s">
        <v>174</v>
      </c>
      <c r="AU106" s="214" t="s">
        <v>82</v>
      </c>
      <c r="AV106" s="11" t="s">
        <v>82</v>
      </c>
      <c r="AW106" s="11" t="s">
        <v>35</v>
      </c>
      <c r="AX106" s="11" t="s">
        <v>72</v>
      </c>
      <c r="AY106" s="214" t="s">
        <v>166</v>
      </c>
    </row>
    <row r="107" spans="2:65" s="12" customFormat="1">
      <c r="B107" s="215"/>
      <c r="C107" s="216"/>
      <c r="D107" s="205" t="s">
        <v>174</v>
      </c>
      <c r="E107" s="217" t="s">
        <v>21</v>
      </c>
      <c r="F107" s="218" t="s">
        <v>176</v>
      </c>
      <c r="G107" s="216"/>
      <c r="H107" s="219">
        <v>0.06</v>
      </c>
      <c r="I107" s="220"/>
      <c r="J107" s="216"/>
      <c r="K107" s="216"/>
      <c r="L107" s="221"/>
      <c r="M107" s="222"/>
      <c r="N107" s="223"/>
      <c r="O107" s="223"/>
      <c r="P107" s="223"/>
      <c r="Q107" s="223"/>
      <c r="R107" s="223"/>
      <c r="S107" s="223"/>
      <c r="T107" s="224"/>
      <c r="AT107" s="225" t="s">
        <v>174</v>
      </c>
      <c r="AU107" s="225" t="s">
        <v>82</v>
      </c>
      <c r="AV107" s="12" t="s">
        <v>173</v>
      </c>
      <c r="AW107" s="12" t="s">
        <v>35</v>
      </c>
      <c r="AX107" s="12" t="s">
        <v>80</v>
      </c>
      <c r="AY107" s="225" t="s">
        <v>166</v>
      </c>
    </row>
    <row r="108" spans="2:65" s="1" customFormat="1" ht="16.5" customHeight="1">
      <c r="B108" s="40"/>
      <c r="C108" s="191" t="s">
        <v>187</v>
      </c>
      <c r="D108" s="191" t="s">
        <v>169</v>
      </c>
      <c r="E108" s="192" t="s">
        <v>443</v>
      </c>
      <c r="F108" s="193" t="s">
        <v>444</v>
      </c>
      <c r="G108" s="194" t="s">
        <v>181</v>
      </c>
      <c r="H108" s="195">
        <v>0.6</v>
      </c>
      <c r="I108" s="196"/>
      <c r="J108" s="197">
        <f>ROUND(I108*H108,2)</f>
        <v>0</v>
      </c>
      <c r="K108" s="193" t="s">
        <v>21</v>
      </c>
      <c r="L108" s="60"/>
      <c r="M108" s="198" t="s">
        <v>21</v>
      </c>
      <c r="N108" s="199" t="s">
        <v>43</v>
      </c>
      <c r="O108" s="41"/>
      <c r="P108" s="200">
        <f>O108*H108</f>
        <v>0</v>
      </c>
      <c r="Q108" s="200">
        <v>0</v>
      </c>
      <c r="R108" s="200">
        <f>Q108*H108</f>
        <v>0</v>
      </c>
      <c r="S108" s="200">
        <v>0</v>
      </c>
      <c r="T108" s="201">
        <f>S108*H108</f>
        <v>0</v>
      </c>
      <c r="AR108" s="23" t="s">
        <v>173</v>
      </c>
      <c r="AT108" s="23" t="s">
        <v>169</v>
      </c>
      <c r="AU108" s="23" t="s">
        <v>82</v>
      </c>
      <c r="AY108" s="23" t="s">
        <v>166</v>
      </c>
      <c r="BE108" s="202">
        <f>IF(N108="základní",J108,0)</f>
        <v>0</v>
      </c>
      <c r="BF108" s="202">
        <f>IF(N108="snížená",J108,0)</f>
        <v>0</v>
      </c>
      <c r="BG108" s="202">
        <f>IF(N108="zákl. přenesená",J108,0)</f>
        <v>0</v>
      </c>
      <c r="BH108" s="202">
        <f>IF(N108="sníž. přenesená",J108,0)</f>
        <v>0</v>
      </c>
      <c r="BI108" s="202">
        <f>IF(N108="nulová",J108,0)</f>
        <v>0</v>
      </c>
      <c r="BJ108" s="23" t="s">
        <v>80</v>
      </c>
      <c r="BK108" s="202">
        <f>ROUND(I108*H108,2)</f>
        <v>0</v>
      </c>
      <c r="BL108" s="23" t="s">
        <v>173</v>
      </c>
      <c r="BM108" s="23" t="s">
        <v>207</v>
      </c>
    </row>
    <row r="109" spans="2:65" s="11" customFormat="1">
      <c r="B109" s="203"/>
      <c r="C109" s="204"/>
      <c r="D109" s="205" t="s">
        <v>174</v>
      </c>
      <c r="E109" s="206" t="s">
        <v>21</v>
      </c>
      <c r="F109" s="207" t="s">
        <v>1205</v>
      </c>
      <c r="G109" s="204"/>
      <c r="H109" s="208">
        <v>0.6</v>
      </c>
      <c r="I109" s="209"/>
      <c r="J109" s="204"/>
      <c r="K109" s="204"/>
      <c r="L109" s="210"/>
      <c r="M109" s="211"/>
      <c r="N109" s="212"/>
      <c r="O109" s="212"/>
      <c r="P109" s="212"/>
      <c r="Q109" s="212"/>
      <c r="R109" s="212"/>
      <c r="S109" s="212"/>
      <c r="T109" s="213"/>
      <c r="AT109" s="214" t="s">
        <v>174</v>
      </c>
      <c r="AU109" s="214" t="s">
        <v>82</v>
      </c>
      <c r="AV109" s="11" t="s">
        <v>82</v>
      </c>
      <c r="AW109" s="11" t="s">
        <v>35</v>
      </c>
      <c r="AX109" s="11" t="s">
        <v>72</v>
      </c>
      <c r="AY109" s="214" t="s">
        <v>166</v>
      </c>
    </row>
    <row r="110" spans="2:65" s="12" customFormat="1">
      <c r="B110" s="215"/>
      <c r="C110" s="216"/>
      <c r="D110" s="205" t="s">
        <v>174</v>
      </c>
      <c r="E110" s="217" t="s">
        <v>21</v>
      </c>
      <c r="F110" s="218" t="s">
        <v>176</v>
      </c>
      <c r="G110" s="216"/>
      <c r="H110" s="219">
        <v>0.6</v>
      </c>
      <c r="I110" s="220"/>
      <c r="J110" s="216"/>
      <c r="K110" s="216"/>
      <c r="L110" s="221"/>
      <c r="M110" s="222"/>
      <c r="N110" s="223"/>
      <c r="O110" s="223"/>
      <c r="P110" s="223"/>
      <c r="Q110" s="223"/>
      <c r="R110" s="223"/>
      <c r="S110" s="223"/>
      <c r="T110" s="224"/>
      <c r="AT110" s="225" t="s">
        <v>174</v>
      </c>
      <c r="AU110" s="225" t="s">
        <v>82</v>
      </c>
      <c r="AV110" s="12" t="s">
        <v>173</v>
      </c>
      <c r="AW110" s="12" t="s">
        <v>35</v>
      </c>
      <c r="AX110" s="12" t="s">
        <v>80</v>
      </c>
      <c r="AY110" s="225" t="s">
        <v>166</v>
      </c>
    </row>
    <row r="111" spans="2:65" s="10" customFormat="1" ht="29.85" customHeight="1">
      <c r="B111" s="175"/>
      <c r="C111" s="176"/>
      <c r="D111" s="177" t="s">
        <v>71</v>
      </c>
      <c r="E111" s="189" t="s">
        <v>209</v>
      </c>
      <c r="F111" s="189" t="s">
        <v>243</v>
      </c>
      <c r="G111" s="176"/>
      <c r="H111" s="176"/>
      <c r="I111" s="179"/>
      <c r="J111" s="190">
        <f>BK111</f>
        <v>0</v>
      </c>
      <c r="K111" s="176"/>
      <c r="L111" s="181"/>
      <c r="M111" s="182"/>
      <c r="N111" s="183"/>
      <c r="O111" s="183"/>
      <c r="P111" s="184">
        <f>SUM(P112:P118)</f>
        <v>0</v>
      </c>
      <c r="Q111" s="183"/>
      <c r="R111" s="184">
        <f>SUM(R112:R118)</f>
        <v>0</v>
      </c>
      <c r="S111" s="183"/>
      <c r="T111" s="185">
        <f>SUM(T112:T118)</f>
        <v>0</v>
      </c>
      <c r="AR111" s="186" t="s">
        <v>80</v>
      </c>
      <c r="AT111" s="187" t="s">
        <v>71</v>
      </c>
      <c r="AU111" s="187" t="s">
        <v>80</v>
      </c>
      <c r="AY111" s="186" t="s">
        <v>166</v>
      </c>
      <c r="BK111" s="188">
        <f>SUM(BK112:BK118)</f>
        <v>0</v>
      </c>
    </row>
    <row r="112" spans="2:65" s="1" customFormat="1" ht="25.5" customHeight="1">
      <c r="B112" s="40"/>
      <c r="C112" s="191" t="s">
        <v>209</v>
      </c>
      <c r="D112" s="191" t="s">
        <v>169</v>
      </c>
      <c r="E112" s="192" t="s">
        <v>446</v>
      </c>
      <c r="F112" s="193" t="s">
        <v>447</v>
      </c>
      <c r="G112" s="194" t="s">
        <v>441</v>
      </c>
      <c r="H112" s="195">
        <v>0.09</v>
      </c>
      <c r="I112" s="196"/>
      <c r="J112" s="197">
        <f>ROUND(I112*H112,2)</f>
        <v>0</v>
      </c>
      <c r="K112" s="193" t="s">
        <v>21</v>
      </c>
      <c r="L112" s="60"/>
      <c r="M112" s="198" t="s">
        <v>21</v>
      </c>
      <c r="N112" s="199" t="s">
        <v>43</v>
      </c>
      <c r="O112" s="41"/>
      <c r="P112" s="200">
        <f>O112*H112</f>
        <v>0</v>
      </c>
      <c r="Q112" s="200">
        <v>0</v>
      </c>
      <c r="R112" s="200">
        <f>Q112*H112</f>
        <v>0</v>
      </c>
      <c r="S112" s="200">
        <v>0</v>
      </c>
      <c r="T112" s="201">
        <f>S112*H112</f>
        <v>0</v>
      </c>
      <c r="AR112" s="23" t="s">
        <v>173</v>
      </c>
      <c r="AT112" s="23" t="s">
        <v>169</v>
      </c>
      <c r="AU112" s="23" t="s">
        <v>82</v>
      </c>
      <c r="AY112" s="23" t="s">
        <v>166</v>
      </c>
      <c r="BE112" s="202">
        <f>IF(N112="základní",J112,0)</f>
        <v>0</v>
      </c>
      <c r="BF112" s="202">
        <f>IF(N112="snížená",J112,0)</f>
        <v>0</v>
      </c>
      <c r="BG112" s="202">
        <f>IF(N112="zákl. přenesená",J112,0)</f>
        <v>0</v>
      </c>
      <c r="BH112" s="202">
        <f>IF(N112="sníž. přenesená",J112,0)</f>
        <v>0</v>
      </c>
      <c r="BI112" s="202">
        <f>IF(N112="nulová",J112,0)</f>
        <v>0</v>
      </c>
      <c r="BJ112" s="23" t="s">
        <v>80</v>
      </c>
      <c r="BK112" s="202">
        <f>ROUND(I112*H112,2)</f>
        <v>0</v>
      </c>
      <c r="BL112" s="23" t="s">
        <v>173</v>
      </c>
      <c r="BM112" s="23" t="s">
        <v>212</v>
      </c>
    </row>
    <row r="113" spans="2:65" s="11" customFormat="1">
      <c r="B113" s="203"/>
      <c r="C113" s="204"/>
      <c r="D113" s="205" t="s">
        <v>174</v>
      </c>
      <c r="E113" s="206" t="s">
        <v>21</v>
      </c>
      <c r="F113" s="207" t="s">
        <v>1206</v>
      </c>
      <c r="G113" s="204"/>
      <c r="H113" s="208">
        <v>0.09</v>
      </c>
      <c r="I113" s="209"/>
      <c r="J113" s="204"/>
      <c r="K113" s="204"/>
      <c r="L113" s="210"/>
      <c r="M113" s="211"/>
      <c r="N113" s="212"/>
      <c r="O113" s="212"/>
      <c r="P113" s="212"/>
      <c r="Q113" s="212"/>
      <c r="R113" s="212"/>
      <c r="S113" s="212"/>
      <c r="T113" s="213"/>
      <c r="AT113" s="214" t="s">
        <v>174</v>
      </c>
      <c r="AU113" s="214" t="s">
        <v>82</v>
      </c>
      <c r="AV113" s="11" t="s">
        <v>82</v>
      </c>
      <c r="AW113" s="11" t="s">
        <v>35</v>
      </c>
      <c r="AX113" s="11" t="s">
        <v>72</v>
      </c>
      <c r="AY113" s="214" t="s">
        <v>166</v>
      </c>
    </row>
    <row r="114" spans="2:65" s="12" customFormat="1">
      <c r="B114" s="215"/>
      <c r="C114" s="216"/>
      <c r="D114" s="205" t="s">
        <v>174</v>
      </c>
      <c r="E114" s="217" t="s">
        <v>21</v>
      </c>
      <c r="F114" s="218" t="s">
        <v>176</v>
      </c>
      <c r="G114" s="216"/>
      <c r="H114" s="219">
        <v>0.09</v>
      </c>
      <c r="I114" s="220"/>
      <c r="J114" s="216"/>
      <c r="K114" s="216"/>
      <c r="L114" s="221"/>
      <c r="M114" s="222"/>
      <c r="N114" s="223"/>
      <c r="O114" s="223"/>
      <c r="P114" s="223"/>
      <c r="Q114" s="223"/>
      <c r="R114" s="223"/>
      <c r="S114" s="223"/>
      <c r="T114" s="224"/>
      <c r="AT114" s="225" t="s">
        <v>174</v>
      </c>
      <c r="AU114" s="225" t="s">
        <v>82</v>
      </c>
      <c r="AV114" s="12" t="s">
        <v>173</v>
      </c>
      <c r="AW114" s="12" t="s">
        <v>35</v>
      </c>
      <c r="AX114" s="12" t="s">
        <v>80</v>
      </c>
      <c r="AY114" s="225" t="s">
        <v>166</v>
      </c>
    </row>
    <row r="115" spans="2:65" s="1" customFormat="1" ht="25.5" customHeight="1">
      <c r="B115" s="40"/>
      <c r="C115" s="191" t="s">
        <v>193</v>
      </c>
      <c r="D115" s="191" t="s">
        <v>169</v>
      </c>
      <c r="E115" s="192" t="s">
        <v>448</v>
      </c>
      <c r="F115" s="193" t="s">
        <v>449</v>
      </c>
      <c r="G115" s="194" t="s">
        <v>441</v>
      </c>
      <c r="H115" s="195">
        <v>0.06</v>
      </c>
      <c r="I115" s="196"/>
      <c r="J115" s="197">
        <f>ROUND(I115*H115,2)</f>
        <v>0</v>
      </c>
      <c r="K115" s="193" t="s">
        <v>21</v>
      </c>
      <c r="L115" s="60"/>
      <c r="M115" s="198" t="s">
        <v>21</v>
      </c>
      <c r="N115" s="199" t="s">
        <v>43</v>
      </c>
      <c r="O115" s="41"/>
      <c r="P115" s="200">
        <f>O115*H115</f>
        <v>0</v>
      </c>
      <c r="Q115" s="200">
        <v>0</v>
      </c>
      <c r="R115" s="200">
        <f>Q115*H115</f>
        <v>0</v>
      </c>
      <c r="S115" s="200">
        <v>0</v>
      </c>
      <c r="T115" s="201">
        <f>S115*H115</f>
        <v>0</v>
      </c>
      <c r="AR115" s="23" t="s">
        <v>173</v>
      </c>
      <c r="AT115" s="23" t="s">
        <v>169</v>
      </c>
      <c r="AU115" s="23" t="s">
        <v>82</v>
      </c>
      <c r="AY115" s="23" t="s">
        <v>166</v>
      </c>
      <c r="BE115" s="202">
        <f>IF(N115="základní",J115,0)</f>
        <v>0</v>
      </c>
      <c r="BF115" s="202">
        <f>IF(N115="snížená",J115,0)</f>
        <v>0</v>
      </c>
      <c r="BG115" s="202">
        <f>IF(N115="zákl. přenesená",J115,0)</f>
        <v>0</v>
      </c>
      <c r="BH115" s="202">
        <f>IF(N115="sníž. přenesená",J115,0)</f>
        <v>0</v>
      </c>
      <c r="BI115" s="202">
        <f>IF(N115="nulová",J115,0)</f>
        <v>0</v>
      </c>
      <c r="BJ115" s="23" t="s">
        <v>80</v>
      </c>
      <c r="BK115" s="202">
        <f>ROUND(I115*H115,2)</f>
        <v>0</v>
      </c>
      <c r="BL115" s="23" t="s">
        <v>173</v>
      </c>
      <c r="BM115" s="23" t="s">
        <v>217</v>
      </c>
    </row>
    <row r="116" spans="2:65" s="11" customFormat="1">
      <c r="B116" s="203"/>
      <c r="C116" s="204"/>
      <c r="D116" s="205" t="s">
        <v>174</v>
      </c>
      <c r="E116" s="206" t="s">
        <v>21</v>
      </c>
      <c r="F116" s="207" t="s">
        <v>1204</v>
      </c>
      <c r="G116" s="204"/>
      <c r="H116" s="208">
        <v>0.06</v>
      </c>
      <c r="I116" s="209"/>
      <c r="J116" s="204"/>
      <c r="K116" s="204"/>
      <c r="L116" s="210"/>
      <c r="M116" s="211"/>
      <c r="N116" s="212"/>
      <c r="O116" s="212"/>
      <c r="P116" s="212"/>
      <c r="Q116" s="212"/>
      <c r="R116" s="212"/>
      <c r="S116" s="212"/>
      <c r="T116" s="213"/>
      <c r="AT116" s="214" t="s">
        <v>174</v>
      </c>
      <c r="AU116" s="214" t="s">
        <v>82</v>
      </c>
      <c r="AV116" s="11" t="s">
        <v>82</v>
      </c>
      <c r="AW116" s="11" t="s">
        <v>35</v>
      </c>
      <c r="AX116" s="11" t="s">
        <v>72</v>
      </c>
      <c r="AY116" s="214" t="s">
        <v>166</v>
      </c>
    </row>
    <row r="117" spans="2:65" s="12" customFormat="1">
      <c r="B117" s="215"/>
      <c r="C117" s="216"/>
      <c r="D117" s="205" t="s">
        <v>174</v>
      </c>
      <c r="E117" s="217" t="s">
        <v>21</v>
      </c>
      <c r="F117" s="218" t="s">
        <v>176</v>
      </c>
      <c r="G117" s="216"/>
      <c r="H117" s="219">
        <v>0.06</v>
      </c>
      <c r="I117" s="220"/>
      <c r="J117" s="216"/>
      <c r="K117" s="216"/>
      <c r="L117" s="221"/>
      <c r="M117" s="222"/>
      <c r="N117" s="223"/>
      <c r="O117" s="223"/>
      <c r="P117" s="223"/>
      <c r="Q117" s="223"/>
      <c r="R117" s="223"/>
      <c r="S117" s="223"/>
      <c r="T117" s="224"/>
      <c r="AT117" s="225" t="s">
        <v>174</v>
      </c>
      <c r="AU117" s="225" t="s">
        <v>82</v>
      </c>
      <c r="AV117" s="12" t="s">
        <v>173</v>
      </c>
      <c r="AW117" s="12" t="s">
        <v>35</v>
      </c>
      <c r="AX117" s="12" t="s">
        <v>80</v>
      </c>
      <c r="AY117" s="225" t="s">
        <v>166</v>
      </c>
    </row>
    <row r="118" spans="2:65" s="1" customFormat="1" ht="16.5" customHeight="1">
      <c r="B118" s="40"/>
      <c r="C118" s="191" t="s">
        <v>218</v>
      </c>
      <c r="D118" s="191" t="s">
        <v>169</v>
      </c>
      <c r="E118" s="192" t="s">
        <v>451</v>
      </c>
      <c r="F118" s="193" t="s">
        <v>452</v>
      </c>
      <c r="G118" s="194" t="s">
        <v>272</v>
      </c>
      <c r="H118" s="195">
        <v>2</v>
      </c>
      <c r="I118" s="196"/>
      <c r="J118" s="197">
        <f>ROUND(I118*H118,2)</f>
        <v>0</v>
      </c>
      <c r="K118" s="193" t="s">
        <v>21</v>
      </c>
      <c r="L118" s="60"/>
      <c r="M118" s="198" t="s">
        <v>21</v>
      </c>
      <c r="N118" s="199" t="s">
        <v>43</v>
      </c>
      <c r="O118" s="41"/>
      <c r="P118" s="200">
        <f>O118*H118</f>
        <v>0</v>
      </c>
      <c r="Q118" s="200">
        <v>0</v>
      </c>
      <c r="R118" s="200">
        <f>Q118*H118</f>
        <v>0</v>
      </c>
      <c r="S118" s="200">
        <v>0</v>
      </c>
      <c r="T118" s="201">
        <f>S118*H118</f>
        <v>0</v>
      </c>
      <c r="AR118" s="23" t="s">
        <v>173</v>
      </c>
      <c r="AT118" s="23" t="s">
        <v>169</v>
      </c>
      <c r="AU118" s="23" t="s">
        <v>82</v>
      </c>
      <c r="AY118" s="23" t="s">
        <v>166</v>
      </c>
      <c r="BE118" s="202">
        <f>IF(N118="základní",J118,0)</f>
        <v>0</v>
      </c>
      <c r="BF118" s="202">
        <f>IF(N118="snížená",J118,0)</f>
        <v>0</v>
      </c>
      <c r="BG118" s="202">
        <f>IF(N118="zákl. přenesená",J118,0)</f>
        <v>0</v>
      </c>
      <c r="BH118" s="202">
        <f>IF(N118="sníž. přenesená",J118,0)</f>
        <v>0</v>
      </c>
      <c r="BI118" s="202">
        <f>IF(N118="nulová",J118,0)</f>
        <v>0</v>
      </c>
      <c r="BJ118" s="23" t="s">
        <v>80</v>
      </c>
      <c r="BK118" s="202">
        <f>ROUND(I118*H118,2)</f>
        <v>0</v>
      </c>
      <c r="BL118" s="23" t="s">
        <v>173</v>
      </c>
      <c r="BM118" s="23" t="s">
        <v>221</v>
      </c>
    </row>
    <row r="119" spans="2:65" s="10" customFormat="1" ht="29.85" customHeight="1">
      <c r="B119" s="175"/>
      <c r="C119" s="176"/>
      <c r="D119" s="177" t="s">
        <v>71</v>
      </c>
      <c r="E119" s="189" t="s">
        <v>293</v>
      </c>
      <c r="F119" s="189" t="s">
        <v>294</v>
      </c>
      <c r="G119" s="176"/>
      <c r="H119" s="176"/>
      <c r="I119" s="179"/>
      <c r="J119" s="190">
        <f>BK119</f>
        <v>0</v>
      </c>
      <c r="K119" s="176"/>
      <c r="L119" s="181"/>
      <c r="M119" s="182"/>
      <c r="N119" s="183"/>
      <c r="O119" s="183"/>
      <c r="P119" s="184">
        <f>SUM(P120:P125)</f>
        <v>0</v>
      </c>
      <c r="Q119" s="183"/>
      <c r="R119" s="184">
        <f>SUM(R120:R125)</f>
        <v>0</v>
      </c>
      <c r="S119" s="183"/>
      <c r="T119" s="185">
        <f>SUM(T120:T125)</f>
        <v>0</v>
      </c>
      <c r="AR119" s="186" t="s">
        <v>80</v>
      </c>
      <c r="AT119" s="187" t="s">
        <v>71</v>
      </c>
      <c r="AU119" s="187" t="s">
        <v>80</v>
      </c>
      <c r="AY119" s="186" t="s">
        <v>166</v>
      </c>
      <c r="BK119" s="188">
        <f>SUM(BK120:BK125)</f>
        <v>0</v>
      </c>
    </row>
    <row r="120" spans="2:65" s="1" customFormat="1" ht="25.5" customHeight="1">
      <c r="B120" s="40"/>
      <c r="C120" s="191" t="s">
        <v>198</v>
      </c>
      <c r="D120" s="191" t="s">
        <v>169</v>
      </c>
      <c r="E120" s="192" t="s">
        <v>453</v>
      </c>
      <c r="F120" s="193" t="s">
        <v>454</v>
      </c>
      <c r="G120" s="194" t="s">
        <v>298</v>
      </c>
      <c r="H120" s="195">
        <v>0.41499999999999998</v>
      </c>
      <c r="I120" s="196"/>
      <c r="J120" s="197">
        <f>ROUND(I120*H120,2)</f>
        <v>0</v>
      </c>
      <c r="K120" s="193" t="s">
        <v>21</v>
      </c>
      <c r="L120" s="60"/>
      <c r="M120" s="198" t="s">
        <v>21</v>
      </c>
      <c r="N120" s="199" t="s">
        <v>43</v>
      </c>
      <c r="O120" s="41"/>
      <c r="P120" s="200">
        <f>O120*H120</f>
        <v>0</v>
      </c>
      <c r="Q120" s="200">
        <v>0</v>
      </c>
      <c r="R120" s="200">
        <f>Q120*H120</f>
        <v>0</v>
      </c>
      <c r="S120" s="200">
        <v>0</v>
      </c>
      <c r="T120" s="201">
        <f>S120*H120</f>
        <v>0</v>
      </c>
      <c r="AR120" s="23" t="s">
        <v>173</v>
      </c>
      <c r="AT120" s="23" t="s">
        <v>169</v>
      </c>
      <c r="AU120" s="23" t="s">
        <v>82</v>
      </c>
      <c r="AY120" s="23" t="s">
        <v>166</v>
      </c>
      <c r="BE120" s="202">
        <f>IF(N120="základní",J120,0)</f>
        <v>0</v>
      </c>
      <c r="BF120" s="202">
        <f>IF(N120="snížená",J120,0)</f>
        <v>0</v>
      </c>
      <c r="BG120" s="202">
        <f>IF(N120="zákl. přenesená",J120,0)</f>
        <v>0</v>
      </c>
      <c r="BH120" s="202">
        <f>IF(N120="sníž. přenesená",J120,0)</f>
        <v>0</v>
      </c>
      <c r="BI120" s="202">
        <f>IF(N120="nulová",J120,0)</f>
        <v>0</v>
      </c>
      <c r="BJ120" s="23" t="s">
        <v>80</v>
      </c>
      <c r="BK120" s="202">
        <f>ROUND(I120*H120,2)</f>
        <v>0</v>
      </c>
      <c r="BL120" s="23" t="s">
        <v>173</v>
      </c>
      <c r="BM120" s="23" t="s">
        <v>225</v>
      </c>
    </row>
    <row r="121" spans="2:65" s="1" customFormat="1" ht="25.5" customHeight="1">
      <c r="B121" s="40"/>
      <c r="C121" s="191" t="s">
        <v>227</v>
      </c>
      <c r="D121" s="191" t="s">
        <v>169</v>
      </c>
      <c r="E121" s="192" t="s">
        <v>455</v>
      </c>
      <c r="F121" s="193" t="s">
        <v>456</v>
      </c>
      <c r="G121" s="194" t="s">
        <v>298</v>
      </c>
      <c r="H121" s="195">
        <v>0.41499999999999998</v>
      </c>
      <c r="I121" s="196"/>
      <c r="J121" s="197">
        <f>ROUND(I121*H121,2)</f>
        <v>0</v>
      </c>
      <c r="K121" s="193" t="s">
        <v>21</v>
      </c>
      <c r="L121" s="60"/>
      <c r="M121" s="198" t="s">
        <v>21</v>
      </c>
      <c r="N121" s="199" t="s">
        <v>43</v>
      </c>
      <c r="O121" s="41"/>
      <c r="P121" s="200">
        <f>O121*H121</f>
        <v>0</v>
      </c>
      <c r="Q121" s="200">
        <v>0</v>
      </c>
      <c r="R121" s="200">
        <f>Q121*H121</f>
        <v>0</v>
      </c>
      <c r="S121" s="200">
        <v>0</v>
      </c>
      <c r="T121" s="201">
        <f>S121*H121</f>
        <v>0</v>
      </c>
      <c r="AR121" s="23" t="s">
        <v>173</v>
      </c>
      <c r="AT121" s="23" t="s">
        <v>169</v>
      </c>
      <c r="AU121" s="23" t="s">
        <v>82</v>
      </c>
      <c r="AY121" s="23" t="s">
        <v>166</v>
      </c>
      <c r="BE121" s="202">
        <f>IF(N121="základní",J121,0)</f>
        <v>0</v>
      </c>
      <c r="BF121" s="202">
        <f>IF(N121="snížená",J121,0)</f>
        <v>0</v>
      </c>
      <c r="BG121" s="202">
        <f>IF(N121="zákl. přenesená",J121,0)</f>
        <v>0</v>
      </c>
      <c r="BH121" s="202">
        <f>IF(N121="sníž. přenesená",J121,0)</f>
        <v>0</v>
      </c>
      <c r="BI121" s="202">
        <f>IF(N121="nulová",J121,0)</f>
        <v>0</v>
      </c>
      <c r="BJ121" s="23" t="s">
        <v>80</v>
      </c>
      <c r="BK121" s="202">
        <f>ROUND(I121*H121,2)</f>
        <v>0</v>
      </c>
      <c r="BL121" s="23" t="s">
        <v>173</v>
      </c>
      <c r="BM121" s="23" t="s">
        <v>230</v>
      </c>
    </row>
    <row r="122" spans="2:65" s="1" customFormat="1" ht="25.5" customHeight="1">
      <c r="B122" s="40"/>
      <c r="C122" s="191" t="s">
        <v>202</v>
      </c>
      <c r="D122" s="191" t="s">
        <v>169</v>
      </c>
      <c r="E122" s="192" t="s">
        <v>457</v>
      </c>
      <c r="F122" s="193" t="s">
        <v>458</v>
      </c>
      <c r="G122" s="194" t="s">
        <v>298</v>
      </c>
      <c r="H122" s="195">
        <v>7.8849999999999998</v>
      </c>
      <c r="I122" s="196"/>
      <c r="J122" s="197">
        <f>ROUND(I122*H122,2)</f>
        <v>0</v>
      </c>
      <c r="K122" s="193" t="s">
        <v>21</v>
      </c>
      <c r="L122" s="60"/>
      <c r="M122" s="198" t="s">
        <v>21</v>
      </c>
      <c r="N122" s="199" t="s">
        <v>43</v>
      </c>
      <c r="O122" s="41"/>
      <c r="P122" s="200">
        <f>O122*H122</f>
        <v>0</v>
      </c>
      <c r="Q122" s="200">
        <v>0</v>
      </c>
      <c r="R122" s="200">
        <f>Q122*H122</f>
        <v>0</v>
      </c>
      <c r="S122" s="200">
        <v>0</v>
      </c>
      <c r="T122" s="201">
        <f>S122*H122</f>
        <v>0</v>
      </c>
      <c r="AR122" s="23" t="s">
        <v>173</v>
      </c>
      <c r="AT122" s="23" t="s">
        <v>169</v>
      </c>
      <c r="AU122" s="23" t="s">
        <v>82</v>
      </c>
      <c r="AY122" s="23" t="s">
        <v>166</v>
      </c>
      <c r="BE122" s="202">
        <f>IF(N122="základní",J122,0)</f>
        <v>0</v>
      </c>
      <c r="BF122" s="202">
        <f>IF(N122="snížená",J122,0)</f>
        <v>0</v>
      </c>
      <c r="BG122" s="202">
        <f>IF(N122="zákl. přenesená",J122,0)</f>
        <v>0</v>
      </c>
      <c r="BH122" s="202">
        <f>IF(N122="sníž. přenesená",J122,0)</f>
        <v>0</v>
      </c>
      <c r="BI122" s="202">
        <f>IF(N122="nulová",J122,0)</f>
        <v>0</v>
      </c>
      <c r="BJ122" s="23" t="s">
        <v>80</v>
      </c>
      <c r="BK122" s="202">
        <f>ROUND(I122*H122,2)</f>
        <v>0</v>
      </c>
      <c r="BL122" s="23" t="s">
        <v>173</v>
      </c>
      <c r="BM122" s="23" t="s">
        <v>235</v>
      </c>
    </row>
    <row r="123" spans="2:65" s="11" customFormat="1">
      <c r="B123" s="203"/>
      <c r="C123" s="204"/>
      <c r="D123" s="205" t="s">
        <v>174</v>
      </c>
      <c r="E123" s="206" t="s">
        <v>21</v>
      </c>
      <c r="F123" s="207" t="s">
        <v>1207</v>
      </c>
      <c r="G123" s="204"/>
      <c r="H123" s="208">
        <v>7.8849999999999998</v>
      </c>
      <c r="I123" s="209"/>
      <c r="J123" s="204"/>
      <c r="K123" s="204"/>
      <c r="L123" s="210"/>
      <c r="M123" s="211"/>
      <c r="N123" s="212"/>
      <c r="O123" s="212"/>
      <c r="P123" s="212"/>
      <c r="Q123" s="212"/>
      <c r="R123" s="212"/>
      <c r="S123" s="212"/>
      <c r="T123" s="213"/>
      <c r="AT123" s="214" t="s">
        <v>174</v>
      </c>
      <c r="AU123" s="214" t="s">
        <v>82</v>
      </c>
      <c r="AV123" s="11" t="s">
        <v>82</v>
      </c>
      <c r="AW123" s="11" t="s">
        <v>35</v>
      </c>
      <c r="AX123" s="11" t="s">
        <v>72</v>
      </c>
      <c r="AY123" s="214" t="s">
        <v>166</v>
      </c>
    </row>
    <row r="124" spans="2:65" s="12" customFormat="1">
      <c r="B124" s="215"/>
      <c r="C124" s="216"/>
      <c r="D124" s="205" t="s">
        <v>174</v>
      </c>
      <c r="E124" s="217" t="s">
        <v>21</v>
      </c>
      <c r="F124" s="218" t="s">
        <v>176</v>
      </c>
      <c r="G124" s="216"/>
      <c r="H124" s="219">
        <v>7.8849999999999998</v>
      </c>
      <c r="I124" s="220"/>
      <c r="J124" s="216"/>
      <c r="K124" s="216"/>
      <c r="L124" s="221"/>
      <c r="M124" s="222"/>
      <c r="N124" s="223"/>
      <c r="O124" s="223"/>
      <c r="P124" s="223"/>
      <c r="Q124" s="223"/>
      <c r="R124" s="223"/>
      <c r="S124" s="223"/>
      <c r="T124" s="224"/>
      <c r="AT124" s="225" t="s">
        <v>174</v>
      </c>
      <c r="AU124" s="225" t="s">
        <v>82</v>
      </c>
      <c r="AV124" s="12" t="s">
        <v>173</v>
      </c>
      <c r="AW124" s="12" t="s">
        <v>35</v>
      </c>
      <c r="AX124" s="12" t="s">
        <v>80</v>
      </c>
      <c r="AY124" s="225" t="s">
        <v>166</v>
      </c>
    </row>
    <row r="125" spans="2:65" s="1" customFormat="1" ht="16.5" customHeight="1">
      <c r="B125" s="40"/>
      <c r="C125" s="191" t="s">
        <v>10</v>
      </c>
      <c r="D125" s="191" t="s">
        <v>169</v>
      </c>
      <c r="E125" s="192" t="s">
        <v>460</v>
      </c>
      <c r="F125" s="193" t="s">
        <v>313</v>
      </c>
      <c r="G125" s="194" t="s">
        <v>298</v>
      </c>
      <c r="H125" s="195">
        <v>0.41499999999999998</v>
      </c>
      <c r="I125" s="196"/>
      <c r="J125" s="197">
        <f>ROUND(I125*H125,2)</f>
        <v>0</v>
      </c>
      <c r="K125" s="193" t="s">
        <v>21</v>
      </c>
      <c r="L125" s="60"/>
      <c r="M125" s="198" t="s">
        <v>21</v>
      </c>
      <c r="N125" s="199" t="s">
        <v>43</v>
      </c>
      <c r="O125" s="41"/>
      <c r="P125" s="200">
        <f>O125*H125</f>
        <v>0</v>
      </c>
      <c r="Q125" s="200">
        <v>0</v>
      </c>
      <c r="R125" s="200">
        <f>Q125*H125</f>
        <v>0</v>
      </c>
      <c r="S125" s="200">
        <v>0</v>
      </c>
      <c r="T125" s="201">
        <f>S125*H125</f>
        <v>0</v>
      </c>
      <c r="AR125" s="23" t="s">
        <v>173</v>
      </c>
      <c r="AT125" s="23" t="s">
        <v>169</v>
      </c>
      <c r="AU125" s="23" t="s">
        <v>82</v>
      </c>
      <c r="AY125" s="23" t="s">
        <v>166</v>
      </c>
      <c r="BE125" s="202">
        <f>IF(N125="základní",J125,0)</f>
        <v>0</v>
      </c>
      <c r="BF125" s="202">
        <f>IF(N125="snížená",J125,0)</f>
        <v>0</v>
      </c>
      <c r="BG125" s="202">
        <f>IF(N125="zákl. přenesená",J125,0)</f>
        <v>0</v>
      </c>
      <c r="BH125" s="202">
        <f>IF(N125="sníž. přenesená",J125,0)</f>
        <v>0</v>
      </c>
      <c r="BI125" s="202">
        <f>IF(N125="nulová",J125,0)</f>
        <v>0</v>
      </c>
      <c r="BJ125" s="23" t="s">
        <v>80</v>
      </c>
      <c r="BK125" s="202">
        <f>ROUND(I125*H125,2)</f>
        <v>0</v>
      </c>
      <c r="BL125" s="23" t="s">
        <v>173</v>
      </c>
      <c r="BM125" s="23" t="s">
        <v>238</v>
      </c>
    </row>
    <row r="126" spans="2:65" s="10" customFormat="1" ht="29.85" customHeight="1">
      <c r="B126" s="175"/>
      <c r="C126" s="176"/>
      <c r="D126" s="177" t="s">
        <v>71</v>
      </c>
      <c r="E126" s="189" t="s">
        <v>315</v>
      </c>
      <c r="F126" s="189" t="s">
        <v>316</v>
      </c>
      <c r="G126" s="176"/>
      <c r="H126" s="176"/>
      <c r="I126" s="179"/>
      <c r="J126" s="190">
        <f>BK126</f>
        <v>0</v>
      </c>
      <c r="K126" s="176"/>
      <c r="L126" s="181"/>
      <c r="M126" s="182"/>
      <c r="N126" s="183"/>
      <c r="O126" s="183"/>
      <c r="P126" s="184">
        <f>P127</f>
        <v>0</v>
      </c>
      <c r="Q126" s="183"/>
      <c r="R126" s="184">
        <f>R127</f>
        <v>0</v>
      </c>
      <c r="S126" s="183"/>
      <c r="T126" s="185">
        <f>T127</f>
        <v>0</v>
      </c>
      <c r="AR126" s="186" t="s">
        <v>80</v>
      </c>
      <c r="AT126" s="187" t="s">
        <v>71</v>
      </c>
      <c r="AU126" s="187" t="s">
        <v>80</v>
      </c>
      <c r="AY126" s="186" t="s">
        <v>166</v>
      </c>
      <c r="BK126" s="188">
        <f>BK127</f>
        <v>0</v>
      </c>
    </row>
    <row r="127" spans="2:65" s="1" customFormat="1" ht="16.5" customHeight="1">
      <c r="B127" s="40"/>
      <c r="C127" s="191" t="s">
        <v>207</v>
      </c>
      <c r="D127" s="191" t="s">
        <v>169</v>
      </c>
      <c r="E127" s="192" t="s">
        <v>461</v>
      </c>
      <c r="F127" s="193" t="s">
        <v>462</v>
      </c>
      <c r="G127" s="194" t="s">
        <v>298</v>
      </c>
      <c r="H127" s="195">
        <v>0.32800000000000001</v>
      </c>
      <c r="I127" s="196"/>
      <c r="J127" s="197">
        <f>ROUND(I127*H127,2)</f>
        <v>0</v>
      </c>
      <c r="K127" s="193" t="s">
        <v>21</v>
      </c>
      <c r="L127" s="60"/>
      <c r="M127" s="198" t="s">
        <v>21</v>
      </c>
      <c r="N127" s="199" t="s">
        <v>43</v>
      </c>
      <c r="O127" s="41"/>
      <c r="P127" s="200">
        <f>O127*H127</f>
        <v>0</v>
      </c>
      <c r="Q127" s="200">
        <v>0</v>
      </c>
      <c r="R127" s="200">
        <f>Q127*H127</f>
        <v>0</v>
      </c>
      <c r="S127" s="200">
        <v>0</v>
      </c>
      <c r="T127" s="201">
        <f>S127*H127</f>
        <v>0</v>
      </c>
      <c r="AR127" s="23" t="s">
        <v>173</v>
      </c>
      <c r="AT127" s="23" t="s">
        <v>169</v>
      </c>
      <c r="AU127" s="23" t="s">
        <v>82</v>
      </c>
      <c r="AY127" s="23" t="s">
        <v>166</v>
      </c>
      <c r="BE127" s="202">
        <f>IF(N127="základní",J127,0)</f>
        <v>0</v>
      </c>
      <c r="BF127" s="202">
        <f>IF(N127="snížená",J127,0)</f>
        <v>0</v>
      </c>
      <c r="BG127" s="202">
        <f>IF(N127="zákl. přenesená",J127,0)</f>
        <v>0</v>
      </c>
      <c r="BH127" s="202">
        <f>IF(N127="sníž. přenesená",J127,0)</f>
        <v>0</v>
      </c>
      <c r="BI127" s="202">
        <f>IF(N127="nulová",J127,0)</f>
        <v>0</v>
      </c>
      <c r="BJ127" s="23" t="s">
        <v>80</v>
      </c>
      <c r="BK127" s="202">
        <f>ROUND(I127*H127,2)</f>
        <v>0</v>
      </c>
      <c r="BL127" s="23" t="s">
        <v>173</v>
      </c>
      <c r="BM127" s="23" t="s">
        <v>242</v>
      </c>
    </row>
    <row r="128" spans="2:65" s="10" customFormat="1" ht="37.35" customHeight="1">
      <c r="B128" s="175"/>
      <c r="C128" s="176"/>
      <c r="D128" s="177" t="s">
        <v>71</v>
      </c>
      <c r="E128" s="178" t="s">
        <v>327</v>
      </c>
      <c r="F128" s="178" t="s">
        <v>328</v>
      </c>
      <c r="G128" s="176"/>
      <c r="H128" s="176"/>
      <c r="I128" s="179"/>
      <c r="J128" s="180">
        <f>BK128</f>
        <v>0</v>
      </c>
      <c r="K128" s="176"/>
      <c r="L128" s="181"/>
      <c r="M128" s="182"/>
      <c r="N128" s="183"/>
      <c r="O128" s="183"/>
      <c r="P128" s="184">
        <f>P129+P140+P172+P181</f>
        <v>0</v>
      </c>
      <c r="Q128" s="183"/>
      <c r="R128" s="184">
        <f>R129+R140+R172+R181</f>
        <v>0</v>
      </c>
      <c r="S128" s="183"/>
      <c r="T128" s="185">
        <f>T129+T140+T172+T181</f>
        <v>0</v>
      </c>
      <c r="AR128" s="186" t="s">
        <v>80</v>
      </c>
      <c r="AT128" s="187" t="s">
        <v>71</v>
      </c>
      <c r="AU128" s="187" t="s">
        <v>72</v>
      </c>
      <c r="AY128" s="186" t="s">
        <v>166</v>
      </c>
      <c r="BK128" s="188">
        <f>BK129+BK140+BK172+BK181</f>
        <v>0</v>
      </c>
    </row>
    <row r="129" spans="2:65" s="10" customFormat="1" ht="19.899999999999999" customHeight="1">
      <c r="B129" s="175"/>
      <c r="C129" s="176"/>
      <c r="D129" s="177" t="s">
        <v>71</v>
      </c>
      <c r="E129" s="189" t="s">
        <v>463</v>
      </c>
      <c r="F129" s="189" t="s">
        <v>464</v>
      </c>
      <c r="G129" s="176"/>
      <c r="H129" s="176"/>
      <c r="I129" s="179"/>
      <c r="J129" s="190">
        <f>BK129</f>
        <v>0</v>
      </c>
      <c r="K129" s="176"/>
      <c r="L129" s="181"/>
      <c r="M129" s="182"/>
      <c r="N129" s="183"/>
      <c r="O129" s="183"/>
      <c r="P129" s="184">
        <f>SUM(P130:P139)</f>
        <v>0</v>
      </c>
      <c r="Q129" s="183"/>
      <c r="R129" s="184">
        <f>SUM(R130:R139)</f>
        <v>0</v>
      </c>
      <c r="S129" s="183"/>
      <c r="T129" s="185">
        <f>SUM(T130:T139)</f>
        <v>0</v>
      </c>
      <c r="AR129" s="186" t="s">
        <v>80</v>
      </c>
      <c r="AT129" s="187" t="s">
        <v>71</v>
      </c>
      <c r="AU129" s="187" t="s">
        <v>80</v>
      </c>
      <c r="AY129" s="186" t="s">
        <v>166</v>
      </c>
      <c r="BK129" s="188">
        <f>SUM(BK130:BK139)</f>
        <v>0</v>
      </c>
    </row>
    <row r="130" spans="2:65" s="1" customFormat="1" ht="16.5" customHeight="1">
      <c r="B130" s="40"/>
      <c r="C130" s="191" t="s">
        <v>244</v>
      </c>
      <c r="D130" s="191" t="s">
        <v>169</v>
      </c>
      <c r="E130" s="192" t="s">
        <v>1208</v>
      </c>
      <c r="F130" s="193" t="s">
        <v>1209</v>
      </c>
      <c r="G130" s="194" t="s">
        <v>272</v>
      </c>
      <c r="H130" s="195">
        <v>3</v>
      </c>
      <c r="I130" s="196"/>
      <c r="J130" s="197">
        <f>ROUND(I130*H130,2)</f>
        <v>0</v>
      </c>
      <c r="K130" s="193" t="s">
        <v>21</v>
      </c>
      <c r="L130" s="60"/>
      <c r="M130" s="198" t="s">
        <v>21</v>
      </c>
      <c r="N130" s="199" t="s">
        <v>43</v>
      </c>
      <c r="O130" s="41"/>
      <c r="P130" s="200">
        <f>O130*H130</f>
        <v>0</v>
      </c>
      <c r="Q130" s="200">
        <v>0</v>
      </c>
      <c r="R130" s="200">
        <f>Q130*H130</f>
        <v>0</v>
      </c>
      <c r="S130" s="200">
        <v>0</v>
      </c>
      <c r="T130" s="201">
        <f>S130*H130</f>
        <v>0</v>
      </c>
      <c r="AR130" s="23" t="s">
        <v>173</v>
      </c>
      <c r="AT130" s="23" t="s">
        <v>169</v>
      </c>
      <c r="AU130" s="23" t="s">
        <v>82</v>
      </c>
      <c r="AY130" s="23" t="s">
        <v>166</v>
      </c>
      <c r="BE130" s="202">
        <f>IF(N130="základní",J130,0)</f>
        <v>0</v>
      </c>
      <c r="BF130" s="202">
        <f>IF(N130="snížená",J130,0)</f>
        <v>0</v>
      </c>
      <c r="BG130" s="202">
        <f>IF(N130="zákl. přenesená",J130,0)</f>
        <v>0</v>
      </c>
      <c r="BH130" s="202">
        <f>IF(N130="sníž. přenesená",J130,0)</f>
        <v>0</v>
      </c>
      <c r="BI130" s="202">
        <f>IF(N130="nulová",J130,0)</f>
        <v>0</v>
      </c>
      <c r="BJ130" s="23" t="s">
        <v>80</v>
      </c>
      <c r="BK130" s="202">
        <f>ROUND(I130*H130,2)</f>
        <v>0</v>
      </c>
      <c r="BL130" s="23" t="s">
        <v>173</v>
      </c>
      <c r="BM130" s="23" t="s">
        <v>247</v>
      </c>
    </row>
    <row r="131" spans="2:65" s="1" customFormat="1" ht="16.5" customHeight="1">
      <c r="B131" s="40"/>
      <c r="C131" s="191" t="s">
        <v>212</v>
      </c>
      <c r="D131" s="191" t="s">
        <v>169</v>
      </c>
      <c r="E131" s="192" t="s">
        <v>465</v>
      </c>
      <c r="F131" s="193" t="s">
        <v>466</v>
      </c>
      <c r="G131" s="194" t="s">
        <v>272</v>
      </c>
      <c r="H131" s="195">
        <v>6</v>
      </c>
      <c r="I131" s="196"/>
      <c r="J131" s="197">
        <f>ROUND(I131*H131,2)</f>
        <v>0</v>
      </c>
      <c r="K131" s="193" t="s">
        <v>21</v>
      </c>
      <c r="L131" s="60"/>
      <c r="M131" s="198" t="s">
        <v>21</v>
      </c>
      <c r="N131" s="199" t="s">
        <v>43</v>
      </c>
      <c r="O131" s="41"/>
      <c r="P131" s="200">
        <f>O131*H131</f>
        <v>0</v>
      </c>
      <c r="Q131" s="200">
        <v>0</v>
      </c>
      <c r="R131" s="200">
        <f>Q131*H131</f>
        <v>0</v>
      </c>
      <c r="S131" s="200">
        <v>0</v>
      </c>
      <c r="T131" s="201">
        <f>S131*H131</f>
        <v>0</v>
      </c>
      <c r="AR131" s="23" t="s">
        <v>173</v>
      </c>
      <c r="AT131" s="23" t="s">
        <v>169</v>
      </c>
      <c r="AU131" s="23" t="s">
        <v>82</v>
      </c>
      <c r="AY131" s="23" t="s">
        <v>166</v>
      </c>
      <c r="BE131" s="202">
        <f>IF(N131="základní",J131,0)</f>
        <v>0</v>
      </c>
      <c r="BF131" s="202">
        <f>IF(N131="snížená",J131,0)</f>
        <v>0</v>
      </c>
      <c r="BG131" s="202">
        <f>IF(N131="zákl. přenesená",J131,0)</f>
        <v>0</v>
      </c>
      <c r="BH131" s="202">
        <f>IF(N131="sníž. přenesená",J131,0)</f>
        <v>0</v>
      </c>
      <c r="BI131" s="202">
        <f>IF(N131="nulová",J131,0)</f>
        <v>0</v>
      </c>
      <c r="BJ131" s="23" t="s">
        <v>80</v>
      </c>
      <c r="BK131" s="202">
        <f>ROUND(I131*H131,2)</f>
        <v>0</v>
      </c>
      <c r="BL131" s="23" t="s">
        <v>173</v>
      </c>
      <c r="BM131" s="23" t="s">
        <v>250</v>
      </c>
    </row>
    <row r="132" spans="2:65" s="1" customFormat="1" ht="16.5" customHeight="1">
      <c r="B132" s="40"/>
      <c r="C132" s="191" t="s">
        <v>252</v>
      </c>
      <c r="D132" s="191" t="s">
        <v>169</v>
      </c>
      <c r="E132" s="192" t="s">
        <v>467</v>
      </c>
      <c r="F132" s="193" t="s">
        <v>468</v>
      </c>
      <c r="G132" s="194" t="s">
        <v>272</v>
      </c>
      <c r="H132" s="195">
        <v>2</v>
      </c>
      <c r="I132" s="196"/>
      <c r="J132" s="197">
        <f>ROUND(I132*H132,2)</f>
        <v>0</v>
      </c>
      <c r="K132" s="193" t="s">
        <v>21</v>
      </c>
      <c r="L132" s="60"/>
      <c r="M132" s="198" t="s">
        <v>21</v>
      </c>
      <c r="N132" s="199" t="s">
        <v>43</v>
      </c>
      <c r="O132" s="41"/>
      <c r="P132" s="200">
        <f>O132*H132</f>
        <v>0</v>
      </c>
      <c r="Q132" s="200">
        <v>0</v>
      </c>
      <c r="R132" s="200">
        <f>Q132*H132</f>
        <v>0</v>
      </c>
      <c r="S132" s="200">
        <v>0</v>
      </c>
      <c r="T132" s="201">
        <f>S132*H132</f>
        <v>0</v>
      </c>
      <c r="AR132" s="23" t="s">
        <v>173</v>
      </c>
      <c r="AT132" s="23" t="s">
        <v>169</v>
      </c>
      <c r="AU132" s="23" t="s">
        <v>82</v>
      </c>
      <c r="AY132" s="23" t="s">
        <v>166</v>
      </c>
      <c r="BE132" s="202">
        <f>IF(N132="základní",J132,0)</f>
        <v>0</v>
      </c>
      <c r="BF132" s="202">
        <f>IF(N132="snížená",J132,0)</f>
        <v>0</v>
      </c>
      <c r="BG132" s="202">
        <f>IF(N132="zákl. přenesená",J132,0)</f>
        <v>0</v>
      </c>
      <c r="BH132" s="202">
        <f>IF(N132="sníž. přenesená",J132,0)</f>
        <v>0</v>
      </c>
      <c r="BI132" s="202">
        <f>IF(N132="nulová",J132,0)</f>
        <v>0</v>
      </c>
      <c r="BJ132" s="23" t="s">
        <v>80</v>
      </c>
      <c r="BK132" s="202">
        <f>ROUND(I132*H132,2)</f>
        <v>0</v>
      </c>
      <c r="BL132" s="23" t="s">
        <v>173</v>
      </c>
      <c r="BM132" s="23" t="s">
        <v>255</v>
      </c>
    </row>
    <row r="133" spans="2:65" s="1" customFormat="1" ht="16.5" customHeight="1">
      <c r="B133" s="40"/>
      <c r="C133" s="191" t="s">
        <v>217</v>
      </c>
      <c r="D133" s="191" t="s">
        <v>169</v>
      </c>
      <c r="E133" s="192" t="s">
        <v>471</v>
      </c>
      <c r="F133" s="193" t="s">
        <v>472</v>
      </c>
      <c r="G133" s="194" t="s">
        <v>172</v>
      </c>
      <c r="H133" s="195">
        <v>1</v>
      </c>
      <c r="I133" s="196"/>
      <c r="J133" s="197">
        <f>ROUND(I133*H133,2)</f>
        <v>0</v>
      </c>
      <c r="K133" s="193" t="s">
        <v>21</v>
      </c>
      <c r="L133" s="60"/>
      <c r="M133" s="198" t="s">
        <v>21</v>
      </c>
      <c r="N133" s="199" t="s">
        <v>43</v>
      </c>
      <c r="O133" s="41"/>
      <c r="P133" s="200">
        <f>O133*H133</f>
        <v>0</v>
      </c>
      <c r="Q133" s="200">
        <v>0</v>
      </c>
      <c r="R133" s="200">
        <f>Q133*H133</f>
        <v>0</v>
      </c>
      <c r="S133" s="200">
        <v>0</v>
      </c>
      <c r="T133" s="201">
        <f>S133*H133</f>
        <v>0</v>
      </c>
      <c r="AR133" s="23" t="s">
        <v>173</v>
      </c>
      <c r="AT133" s="23" t="s">
        <v>169</v>
      </c>
      <c r="AU133" s="23" t="s">
        <v>82</v>
      </c>
      <c r="AY133" s="23" t="s">
        <v>166</v>
      </c>
      <c r="BE133" s="202">
        <f>IF(N133="základní",J133,0)</f>
        <v>0</v>
      </c>
      <c r="BF133" s="202">
        <f>IF(N133="snížená",J133,0)</f>
        <v>0</v>
      </c>
      <c r="BG133" s="202">
        <f>IF(N133="zákl. přenesená",J133,0)</f>
        <v>0</v>
      </c>
      <c r="BH133" s="202">
        <f>IF(N133="sníž. přenesená",J133,0)</f>
        <v>0</v>
      </c>
      <c r="BI133" s="202">
        <f>IF(N133="nulová",J133,0)</f>
        <v>0</v>
      </c>
      <c r="BJ133" s="23" t="s">
        <v>80</v>
      </c>
      <c r="BK133" s="202">
        <f>ROUND(I133*H133,2)</f>
        <v>0</v>
      </c>
      <c r="BL133" s="23" t="s">
        <v>173</v>
      </c>
      <c r="BM133" s="23" t="s">
        <v>259</v>
      </c>
    </row>
    <row r="134" spans="2:65" s="1" customFormat="1" ht="16.5" customHeight="1">
      <c r="B134" s="40"/>
      <c r="C134" s="191" t="s">
        <v>9</v>
      </c>
      <c r="D134" s="191" t="s">
        <v>169</v>
      </c>
      <c r="E134" s="192" t="s">
        <v>473</v>
      </c>
      <c r="F134" s="193" t="s">
        <v>474</v>
      </c>
      <c r="G134" s="194" t="s">
        <v>172</v>
      </c>
      <c r="H134" s="195">
        <v>5</v>
      </c>
      <c r="I134" s="196"/>
      <c r="J134" s="197">
        <f>ROUND(I134*H134,2)</f>
        <v>0</v>
      </c>
      <c r="K134" s="193" t="s">
        <v>21</v>
      </c>
      <c r="L134" s="60"/>
      <c r="M134" s="198" t="s">
        <v>21</v>
      </c>
      <c r="N134" s="199" t="s">
        <v>43</v>
      </c>
      <c r="O134" s="41"/>
      <c r="P134" s="200">
        <f>O134*H134</f>
        <v>0</v>
      </c>
      <c r="Q134" s="200">
        <v>0</v>
      </c>
      <c r="R134" s="200">
        <f>Q134*H134</f>
        <v>0</v>
      </c>
      <c r="S134" s="200">
        <v>0</v>
      </c>
      <c r="T134" s="201">
        <f>S134*H134</f>
        <v>0</v>
      </c>
      <c r="AR134" s="23" t="s">
        <v>173</v>
      </c>
      <c r="AT134" s="23" t="s">
        <v>169</v>
      </c>
      <c r="AU134" s="23" t="s">
        <v>82</v>
      </c>
      <c r="AY134" s="23" t="s">
        <v>166</v>
      </c>
      <c r="BE134" s="202">
        <f>IF(N134="základní",J134,0)</f>
        <v>0</v>
      </c>
      <c r="BF134" s="202">
        <f>IF(N134="snížená",J134,0)</f>
        <v>0</v>
      </c>
      <c r="BG134" s="202">
        <f>IF(N134="zákl. přenesená",J134,0)</f>
        <v>0</v>
      </c>
      <c r="BH134" s="202">
        <f>IF(N134="sníž. přenesená",J134,0)</f>
        <v>0</v>
      </c>
      <c r="BI134" s="202">
        <f>IF(N134="nulová",J134,0)</f>
        <v>0</v>
      </c>
      <c r="BJ134" s="23" t="s">
        <v>80</v>
      </c>
      <c r="BK134" s="202">
        <f>ROUND(I134*H134,2)</f>
        <v>0</v>
      </c>
      <c r="BL134" s="23" t="s">
        <v>173</v>
      </c>
      <c r="BM134" s="23" t="s">
        <v>263</v>
      </c>
    </row>
    <row r="135" spans="2:65" s="11" customFormat="1">
      <c r="B135" s="203"/>
      <c r="C135" s="204"/>
      <c r="D135" s="205" t="s">
        <v>174</v>
      </c>
      <c r="E135" s="206" t="s">
        <v>21</v>
      </c>
      <c r="F135" s="207" t="s">
        <v>1210</v>
      </c>
      <c r="G135" s="204"/>
      <c r="H135" s="208">
        <v>5</v>
      </c>
      <c r="I135" s="209"/>
      <c r="J135" s="204"/>
      <c r="K135" s="204"/>
      <c r="L135" s="210"/>
      <c r="M135" s="211"/>
      <c r="N135" s="212"/>
      <c r="O135" s="212"/>
      <c r="P135" s="212"/>
      <c r="Q135" s="212"/>
      <c r="R135" s="212"/>
      <c r="S135" s="212"/>
      <c r="T135" s="213"/>
      <c r="AT135" s="214" t="s">
        <v>174</v>
      </c>
      <c r="AU135" s="214" t="s">
        <v>82</v>
      </c>
      <c r="AV135" s="11" t="s">
        <v>82</v>
      </c>
      <c r="AW135" s="11" t="s">
        <v>35</v>
      </c>
      <c r="AX135" s="11" t="s">
        <v>72</v>
      </c>
      <c r="AY135" s="214" t="s">
        <v>166</v>
      </c>
    </row>
    <row r="136" spans="2:65" s="12" customFormat="1">
      <c r="B136" s="215"/>
      <c r="C136" s="216"/>
      <c r="D136" s="205" t="s">
        <v>174</v>
      </c>
      <c r="E136" s="217" t="s">
        <v>21</v>
      </c>
      <c r="F136" s="218" t="s">
        <v>176</v>
      </c>
      <c r="G136" s="216"/>
      <c r="H136" s="219">
        <v>5</v>
      </c>
      <c r="I136" s="220"/>
      <c r="J136" s="216"/>
      <c r="K136" s="216"/>
      <c r="L136" s="221"/>
      <c r="M136" s="222"/>
      <c r="N136" s="223"/>
      <c r="O136" s="223"/>
      <c r="P136" s="223"/>
      <c r="Q136" s="223"/>
      <c r="R136" s="223"/>
      <c r="S136" s="223"/>
      <c r="T136" s="224"/>
      <c r="AT136" s="225" t="s">
        <v>174</v>
      </c>
      <c r="AU136" s="225" t="s">
        <v>82</v>
      </c>
      <c r="AV136" s="12" t="s">
        <v>173</v>
      </c>
      <c r="AW136" s="12" t="s">
        <v>35</v>
      </c>
      <c r="AX136" s="12" t="s">
        <v>80</v>
      </c>
      <c r="AY136" s="225" t="s">
        <v>166</v>
      </c>
    </row>
    <row r="137" spans="2:65" s="1" customFormat="1" ht="16.5" customHeight="1">
      <c r="B137" s="40"/>
      <c r="C137" s="191" t="s">
        <v>221</v>
      </c>
      <c r="D137" s="191" t="s">
        <v>169</v>
      </c>
      <c r="E137" s="192" t="s">
        <v>1211</v>
      </c>
      <c r="F137" s="193" t="s">
        <v>1212</v>
      </c>
      <c r="G137" s="194" t="s">
        <v>172</v>
      </c>
      <c r="H137" s="195">
        <v>1</v>
      </c>
      <c r="I137" s="196"/>
      <c r="J137" s="197">
        <f>ROUND(I137*H137,2)</f>
        <v>0</v>
      </c>
      <c r="K137" s="193" t="s">
        <v>21</v>
      </c>
      <c r="L137" s="60"/>
      <c r="M137" s="198" t="s">
        <v>21</v>
      </c>
      <c r="N137" s="199" t="s">
        <v>43</v>
      </c>
      <c r="O137" s="41"/>
      <c r="P137" s="200">
        <f>O137*H137</f>
        <v>0</v>
      </c>
      <c r="Q137" s="200">
        <v>0</v>
      </c>
      <c r="R137" s="200">
        <f>Q137*H137</f>
        <v>0</v>
      </c>
      <c r="S137" s="200">
        <v>0</v>
      </c>
      <c r="T137" s="201">
        <f>S137*H137</f>
        <v>0</v>
      </c>
      <c r="AR137" s="23" t="s">
        <v>173</v>
      </c>
      <c r="AT137" s="23" t="s">
        <v>169</v>
      </c>
      <c r="AU137" s="23" t="s">
        <v>82</v>
      </c>
      <c r="AY137" s="23" t="s">
        <v>166</v>
      </c>
      <c r="BE137" s="202">
        <f>IF(N137="základní",J137,0)</f>
        <v>0</v>
      </c>
      <c r="BF137" s="202">
        <f>IF(N137="snížená",J137,0)</f>
        <v>0</v>
      </c>
      <c r="BG137" s="202">
        <f>IF(N137="zákl. přenesená",J137,0)</f>
        <v>0</v>
      </c>
      <c r="BH137" s="202">
        <f>IF(N137="sníž. přenesená",J137,0)</f>
        <v>0</v>
      </c>
      <c r="BI137" s="202">
        <f>IF(N137="nulová",J137,0)</f>
        <v>0</v>
      </c>
      <c r="BJ137" s="23" t="s">
        <v>80</v>
      </c>
      <c r="BK137" s="202">
        <f>ROUND(I137*H137,2)</f>
        <v>0</v>
      </c>
      <c r="BL137" s="23" t="s">
        <v>173</v>
      </c>
      <c r="BM137" s="23" t="s">
        <v>267</v>
      </c>
    </row>
    <row r="138" spans="2:65" s="1" customFormat="1" ht="16.5" customHeight="1">
      <c r="B138" s="40"/>
      <c r="C138" s="191" t="s">
        <v>269</v>
      </c>
      <c r="D138" s="191" t="s">
        <v>169</v>
      </c>
      <c r="E138" s="192" t="s">
        <v>476</v>
      </c>
      <c r="F138" s="193" t="s">
        <v>477</v>
      </c>
      <c r="G138" s="194" t="s">
        <v>272</v>
      </c>
      <c r="H138" s="195">
        <v>11</v>
      </c>
      <c r="I138" s="196"/>
      <c r="J138" s="197">
        <f>ROUND(I138*H138,2)</f>
        <v>0</v>
      </c>
      <c r="K138" s="193" t="s">
        <v>21</v>
      </c>
      <c r="L138" s="60"/>
      <c r="M138" s="198" t="s">
        <v>21</v>
      </c>
      <c r="N138" s="199" t="s">
        <v>43</v>
      </c>
      <c r="O138" s="41"/>
      <c r="P138" s="200">
        <f>O138*H138</f>
        <v>0</v>
      </c>
      <c r="Q138" s="200">
        <v>0</v>
      </c>
      <c r="R138" s="200">
        <f>Q138*H138</f>
        <v>0</v>
      </c>
      <c r="S138" s="200">
        <v>0</v>
      </c>
      <c r="T138" s="201">
        <f>S138*H138</f>
        <v>0</v>
      </c>
      <c r="AR138" s="23" t="s">
        <v>173</v>
      </c>
      <c r="AT138" s="23" t="s">
        <v>169</v>
      </c>
      <c r="AU138" s="23" t="s">
        <v>82</v>
      </c>
      <c r="AY138" s="23" t="s">
        <v>166</v>
      </c>
      <c r="BE138" s="202">
        <f>IF(N138="základní",J138,0)</f>
        <v>0</v>
      </c>
      <c r="BF138" s="202">
        <f>IF(N138="snížená",J138,0)</f>
        <v>0</v>
      </c>
      <c r="BG138" s="202">
        <f>IF(N138="zákl. přenesená",J138,0)</f>
        <v>0</v>
      </c>
      <c r="BH138" s="202">
        <f>IF(N138="sníž. přenesená",J138,0)</f>
        <v>0</v>
      </c>
      <c r="BI138" s="202">
        <f>IF(N138="nulová",J138,0)</f>
        <v>0</v>
      </c>
      <c r="BJ138" s="23" t="s">
        <v>80</v>
      </c>
      <c r="BK138" s="202">
        <f>ROUND(I138*H138,2)</f>
        <v>0</v>
      </c>
      <c r="BL138" s="23" t="s">
        <v>173</v>
      </c>
      <c r="BM138" s="23" t="s">
        <v>273</v>
      </c>
    </row>
    <row r="139" spans="2:65" s="1" customFormat="1" ht="16.5" customHeight="1">
      <c r="B139" s="40"/>
      <c r="C139" s="191" t="s">
        <v>225</v>
      </c>
      <c r="D139" s="191" t="s">
        <v>169</v>
      </c>
      <c r="E139" s="192" t="s">
        <v>478</v>
      </c>
      <c r="F139" s="193" t="s">
        <v>479</v>
      </c>
      <c r="G139" s="194" t="s">
        <v>361</v>
      </c>
      <c r="H139" s="248"/>
      <c r="I139" s="196"/>
      <c r="J139" s="197">
        <f>ROUND(I139*H139,2)</f>
        <v>0</v>
      </c>
      <c r="K139" s="193" t="s">
        <v>21</v>
      </c>
      <c r="L139" s="60"/>
      <c r="M139" s="198" t="s">
        <v>21</v>
      </c>
      <c r="N139" s="199" t="s">
        <v>43</v>
      </c>
      <c r="O139" s="41"/>
      <c r="P139" s="200">
        <f>O139*H139</f>
        <v>0</v>
      </c>
      <c r="Q139" s="200">
        <v>0</v>
      </c>
      <c r="R139" s="200">
        <f>Q139*H139</f>
        <v>0</v>
      </c>
      <c r="S139" s="200">
        <v>0</v>
      </c>
      <c r="T139" s="201">
        <f>S139*H139</f>
        <v>0</v>
      </c>
      <c r="AR139" s="23" t="s">
        <v>173</v>
      </c>
      <c r="AT139" s="23" t="s">
        <v>169</v>
      </c>
      <c r="AU139" s="23" t="s">
        <v>82</v>
      </c>
      <c r="AY139" s="23" t="s">
        <v>166</v>
      </c>
      <c r="BE139" s="202">
        <f>IF(N139="základní",J139,0)</f>
        <v>0</v>
      </c>
      <c r="BF139" s="202">
        <f>IF(N139="snížená",J139,0)</f>
        <v>0</v>
      </c>
      <c r="BG139" s="202">
        <f>IF(N139="zákl. přenesená",J139,0)</f>
        <v>0</v>
      </c>
      <c r="BH139" s="202">
        <f>IF(N139="sníž. přenesená",J139,0)</f>
        <v>0</v>
      </c>
      <c r="BI139" s="202">
        <f>IF(N139="nulová",J139,0)</f>
        <v>0</v>
      </c>
      <c r="BJ139" s="23" t="s">
        <v>80</v>
      </c>
      <c r="BK139" s="202">
        <f>ROUND(I139*H139,2)</f>
        <v>0</v>
      </c>
      <c r="BL139" s="23" t="s">
        <v>173</v>
      </c>
      <c r="BM139" s="23" t="s">
        <v>277</v>
      </c>
    </row>
    <row r="140" spans="2:65" s="10" customFormat="1" ht="29.85" customHeight="1">
      <c r="B140" s="175"/>
      <c r="C140" s="176"/>
      <c r="D140" s="177" t="s">
        <v>71</v>
      </c>
      <c r="E140" s="189" t="s">
        <v>480</v>
      </c>
      <c r="F140" s="189" t="s">
        <v>481</v>
      </c>
      <c r="G140" s="176"/>
      <c r="H140" s="176"/>
      <c r="I140" s="179"/>
      <c r="J140" s="190">
        <f>BK140</f>
        <v>0</v>
      </c>
      <c r="K140" s="176"/>
      <c r="L140" s="181"/>
      <c r="M140" s="182"/>
      <c r="N140" s="183"/>
      <c r="O140" s="183"/>
      <c r="P140" s="184">
        <f>SUM(P141:P171)</f>
        <v>0</v>
      </c>
      <c r="Q140" s="183"/>
      <c r="R140" s="184">
        <f>SUM(R141:R171)</f>
        <v>0</v>
      </c>
      <c r="S140" s="183"/>
      <c r="T140" s="185">
        <f>SUM(T141:T171)</f>
        <v>0</v>
      </c>
      <c r="AR140" s="186" t="s">
        <v>80</v>
      </c>
      <c r="AT140" s="187" t="s">
        <v>71</v>
      </c>
      <c r="AU140" s="187" t="s">
        <v>80</v>
      </c>
      <c r="AY140" s="186" t="s">
        <v>166</v>
      </c>
      <c r="BK140" s="188">
        <f>SUM(BK141:BK171)</f>
        <v>0</v>
      </c>
    </row>
    <row r="141" spans="2:65" s="1" customFormat="1" ht="16.5" customHeight="1">
      <c r="B141" s="40"/>
      <c r="C141" s="191" t="s">
        <v>278</v>
      </c>
      <c r="D141" s="191" t="s">
        <v>169</v>
      </c>
      <c r="E141" s="192" t="s">
        <v>482</v>
      </c>
      <c r="F141" s="193" t="s">
        <v>483</v>
      </c>
      <c r="G141" s="194" t="s">
        <v>272</v>
      </c>
      <c r="H141" s="195">
        <v>40</v>
      </c>
      <c r="I141" s="196"/>
      <c r="J141" s="197">
        <f>ROUND(I141*H141,2)</f>
        <v>0</v>
      </c>
      <c r="K141" s="193" t="s">
        <v>21</v>
      </c>
      <c r="L141" s="60"/>
      <c r="M141" s="198" t="s">
        <v>21</v>
      </c>
      <c r="N141" s="199" t="s">
        <v>43</v>
      </c>
      <c r="O141" s="41"/>
      <c r="P141" s="200">
        <f>O141*H141</f>
        <v>0</v>
      </c>
      <c r="Q141" s="200">
        <v>0</v>
      </c>
      <c r="R141" s="200">
        <f>Q141*H141</f>
        <v>0</v>
      </c>
      <c r="S141" s="200">
        <v>0</v>
      </c>
      <c r="T141" s="201">
        <f>S141*H141</f>
        <v>0</v>
      </c>
      <c r="AR141" s="23" t="s">
        <v>173</v>
      </c>
      <c r="AT141" s="23" t="s">
        <v>169</v>
      </c>
      <c r="AU141" s="23" t="s">
        <v>82</v>
      </c>
      <c r="AY141" s="23" t="s">
        <v>166</v>
      </c>
      <c r="BE141" s="202">
        <f>IF(N141="základní",J141,0)</f>
        <v>0</v>
      </c>
      <c r="BF141" s="202">
        <f>IF(N141="snížená",J141,0)</f>
        <v>0</v>
      </c>
      <c r="BG141" s="202">
        <f>IF(N141="zákl. přenesená",J141,0)</f>
        <v>0</v>
      </c>
      <c r="BH141" s="202">
        <f>IF(N141="sníž. přenesená",J141,0)</f>
        <v>0</v>
      </c>
      <c r="BI141" s="202">
        <f>IF(N141="nulová",J141,0)</f>
        <v>0</v>
      </c>
      <c r="BJ141" s="23" t="s">
        <v>80</v>
      </c>
      <c r="BK141" s="202">
        <f>ROUND(I141*H141,2)</f>
        <v>0</v>
      </c>
      <c r="BL141" s="23" t="s">
        <v>173</v>
      </c>
      <c r="BM141" s="23" t="s">
        <v>281</v>
      </c>
    </row>
    <row r="142" spans="2:65" s="1" customFormat="1" ht="16.5" customHeight="1">
      <c r="B142" s="40"/>
      <c r="C142" s="191" t="s">
        <v>230</v>
      </c>
      <c r="D142" s="191" t="s">
        <v>169</v>
      </c>
      <c r="E142" s="192" t="s">
        <v>1213</v>
      </c>
      <c r="F142" s="193" t="s">
        <v>1214</v>
      </c>
      <c r="G142" s="194" t="s">
        <v>272</v>
      </c>
      <c r="H142" s="195">
        <v>12</v>
      </c>
      <c r="I142" s="196"/>
      <c r="J142" s="197">
        <f>ROUND(I142*H142,2)</f>
        <v>0</v>
      </c>
      <c r="K142" s="193" t="s">
        <v>21</v>
      </c>
      <c r="L142" s="60"/>
      <c r="M142" s="198" t="s">
        <v>21</v>
      </c>
      <c r="N142" s="199" t="s">
        <v>43</v>
      </c>
      <c r="O142" s="41"/>
      <c r="P142" s="200">
        <f>O142*H142</f>
        <v>0</v>
      </c>
      <c r="Q142" s="200">
        <v>0</v>
      </c>
      <c r="R142" s="200">
        <f>Q142*H142</f>
        <v>0</v>
      </c>
      <c r="S142" s="200">
        <v>0</v>
      </c>
      <c r="T142" s="201">
        <f>S142*H142</f>
        <v>0</v>
      </c>
      <c r="AR142" s="23" t="s">
        <v>173</v>
      </c>
      <c r="AT142" s="23" t="s">
        <v>169</v>
      </c>
      <c r="AU142" s="23" t="s">
        <v>82</v>
      </c>
      <c r="AY142" s="23" t="s">
        <v>166</v>
      </c>
      <c r="BE142" s="202">
        <f>IF(N142="základní",J142,0)</f>
        <v>0</v>
      </c>
      <c r="BF142" s="202">
        <f>IF(N142="snížená",J142,0)</f>
        <v>0</v>
      </c>
      <c r="BG142" s="202">
        <f>IF(N142="zákl. přenesená",J142,0)</f>
        <v>0</v>
      </c>
      <c r="BH142" s="202">
        <f>IF(N142="sníž. přenesená",J142,0)</f>
        <v>0</v>
      </c>
      <c r="BI142" s="202">
        <f>IF(N142="nulová",J142,0)</f>
        <v>0</v>
      </c>
      <c r="BJ142" s="23" t="s">
        <v>80</v>
      </c>
      <c r="BK142" s="202">
        <f>ROUND(I142*H142,2)</f>
        <v>0</v>
      </c>
      <c r="BL142" s="23" t="s">
        <v>173</v>
      </c>
      <c r="BM142" s="23" t="s">
        <v>284</v>
      </c>
    </row>
    <row r="143" spans="2:65" s="1" customFormat="1" ht="27">
      <c r="B143" s="40"/>
      <c r="C143" s="62"/>
      <c r="D143" s="205" t="s">
        <v>213</v>
      </c>
      <c r="E143" s="62"/>
      <c r="F143" s="236" t="s">
        <v>1215</v>
      </c>
      <c r="G143" s="62"/>
      <c r="H143" s="62"/>
      <c r="I143" s="162"/>
      <c r="J143" s="62"/>
      <c r="K143" s="62"/>
      <c r="L143" s="60"/>
      <c r="M143" s="237"/>
      <c r="N143" s="41"/>
      <c r="O143" s="41"/>
      <c r="P143" s="41"/>
      <c r="Q143" s="41"/>
      <c r="R143" s="41"/>
      <c r="S143" s="41"/>
      <c r="T143" s="77"/>
      <c r="AT143" s="23" t="s">
        <v>213</v>
      </c>
      <c r="AU143" s="23" t="s">
        <v>82</v>
      </c>
    </row>
    <row r="144" spans="2:65" s="1" customFormat="1" ht="16.5" customHeight="1">
      <c r="B144" s="40"/>
      <c r="C144" s="191" t="s">
        <v>285</v>
      </c>
      <c r="D144" s="191" t="s">
        <v>169</v>
      </c>
      <c r="E144" s="192" t="s">
        <v>484</v>
      </c>
      <c r="F144" s="193" t="s">
        <v>485</v>
      </c>
      <c r="G144" s="194" t="s">
        <v>272</v>
      </c>
      <c r="H144" s="195">
        <v>10</v>
      </c>
      <c r="I144" s="196"/>
      <c r="J144" s="197">
        <f t="shared" ref="J144:J171" si="0">ROUND(I144*H144,2)</f>
        <v>0</v>
      </c>
      <c r="K144" s="193" t="s">
        <v>21</v>
      </c>
      <c r="L144" s="60"/>
      <c r="M144" s="198" t="s">
        <v>21</v>
      </c>
      <c r="N144" s="199" t="s">
        <v>43</v>
      </c>
      <c r="O144" s="41"/>
      <c r="P144" s="200">
        <f t="shared" ref="P144:P171" si="1">O144*H144</f>
        <v>0</v>
      </c>
      <c r="Q144" s="200">
        <v>0</v>
      </c>
      <c r="R144" s="200">
        <f t="shared" ref="R144:R171" si="2">Q144*H144</f>
        <v>0</v>
      </c>
      <c r="S144" s="200">
        <v>0</v>
      </c>
      <c r="T144" s="201">
        <f t="shared" ref="T144:T171" si="3">S144*H144</f>
        <v>0</v>
      </c>
      <c r="AR144" s="23" t="s">
        <v>173</v>
      </c>
      <c r="AT144" s="23" t="s">
        <v>169</v>
      </c>
      <c r="AU144" s="23" t="s">
        <v>82</v>
      </c>
      <c r="AY144" s="23" t="s">
        <v>166</v>
      </c>
      <c r="BE144" s="202">
        <f t="shared" ref="BE144:BE171" si="4">IF(N144="základní",J144,0)</f>
        <v>0</v>
      </c>
      <c r="BF144" s="202">
        <f t="shared" ref="BF144:BF171" si="5">IF(N144="snížená",J144,0)</f>
        <v>0</v>
      </c>
      <c r="BG144" s="202">
        <f t="shared" ref="BG144:BG171" si="6">IF(N144="zákl. přenesená",J144,0)</f>
        <v>0</v>
      </c>
      <c r="BH144" s="202">
        <f t="shared" ref="BH144:BH171" si="7">IF(N144="sníž. přenesená",J144,0)</f>
        <v>0</v>
      </c>
      <c r="BI144" s="202">
        <f t="shared" ref="BI144:BI171" si="8">IF(N144="nulová",J144,0)</f>
        <v>0</v>
      </c>
      <c r="BJ144" s="23" t="s">
        <v>80</v>
      </c>
      <c r="BK144" s="202">
        <f t="shared" ref="BK144:BK171" si="9">ROUND(I144*H144,2)</f>
        <v>0</v>
      </c>
      <c r="BL144" s="23" t="s">
        <v>173</v>
      </c>
      <c r="BM144" s="23" t="s">
        <v>289</v>
      </c>
    </row>
    <row r="145" spans="2:65" s="1" customFormat="1" ht="16.5" customHeight="1">
      <c r="B145" s="40"/>
      <c r="C145" s="191" t="s">
        <v>235</v>
      </c>
      <c r="D145" s="191" t="s">
        <v>169</v>
      </c>
      <c r="E145" s="192" t="s">
        <v>1216</v>
      </c>
      <c r="F145" s="193" t="s">
        <v>1217</v>
      </c>
      <c r="G145" s="194" t="s">
        <v>272</v>
      </c>
      <c r="H145" s="195">
        <v>6</v>
      </c>
      <c r="I145" s="196"/>
      <c r="J145" s="197">
        <f t="shared" si="0"/>
        <v>0</v>
      </c>
      <c r="K145" s="193" t="s">
        <v>21</v>
      </c>
      <c r="L145" s="60"/>
      <c r="M145" s="198" t="s">
        <v>21</v>
      </c>
      <c r="N145" s="199" t="s">
        <v>43</v>
      </c>
      <c r="O145" s="41"/>
      <c r="P145" s="200">
        <f t="shared" si="1"/>
        <v>0</v>
      </c>
      <c r="Q145" s="200">
        <v>0</v>
      </c>
      <c r="R145" s="200">
        <f t="shared" si="2"/>
        <v>0</v>
      </c>
      <c r="S145" s="200">
        <v>0</v>
      </c>
      <c r="T145" s="201">
        <f t="shared" si="3"/>
        <v>0</v>
      </c>
      <c r="AR145" s="23" t="s">
        <v>173</v>
      </c>
      <c r="AT145" s="23" t="s">
        <v>169</v>
      </c>
      <c r="AU145" s="23" t="s">
        <v>82</v>
      </c>
      <c r="AY145" s="23" t="s">
        <v>166</v>
      </c>
      <c r="BE145" s="202">
        <f t="shared" si="4"/>
        <v>0</v>
      </c>
      <c r="BF145" s="202">
        <f t="shared" si="5"/>
        <v>0</v>
      </c>
      <c r="BG145" s="202">
        <f t="shared" si="6"/>
        <v>0</v>
      </c>
      <c r="BH145" s="202">
        <f t="shared" si="7"/>
        <v>0</v>
      </c>
      <c r="BI145" s="202">
        <f t="shared" si="8"/>
        <v>0</v>
      </c>
      <c r="BJ145" s="23" t="s">
        <v>80</v>
      </c>
      <c r="BK145" s="202">
        <f t="shared" si="9"/>
        <v>0</v>
      </c>
      <c r="BL145" s="23" t="s">
        <v>173</v>
      </c>
      <c r="BM145" s="23" t="s">
        <v>292</v>
      </c>
    </row>
    <row r="146" spans="2:65" s="1" customFormat="1" ht="16.5" customHeight="1">
      <c r="B146" s="40"/>
      <c r="C146" s="191" t="s">
        <v>295</v>
      </c>
      <c r="D146" s="191" t="s">
        <v>169</v>
      </c>
      <c r="E146" s="192" t="s">
        <v>1218</v>
      </c>
      <c r="F146" s="193" t="s">
        <v>1219</v>
      </c>
      <c r="G146" s="194" t="s">
        <v>272</v>
      </c>
      <c r="H146" s="195">
        <v>12</v>
      </c>
      <c r="I146" s="196"/>
      <c r="J146" s="197">
        <f t="shared" si="0"/>
        <v>0</v>
      </c>
      <c r="K146" s="193" t="s">
        <v>21</v>
      </c>
      <c r="L146" s="60"/>
      <c r="M146" s="198" t="s">
        <v>21</v>
      </c>
      <c r="N146" s="199" t="s">
        <v>43</v>
      </c>
      <c r="O146" s="41"/>
      <c r="P146" s="200">
        <f t="shared" si="1"/>
        <v>0</v>
      </c>
      <c r="Q146" s="200">
        <v>0</v>
      </c>
      <c r="R146" s="200">
        <f t="shared" si="2"/>
        <v>0</v>
      </c>
      <c r="S146" s="200">
        <v>0</v>
      </c>
      <c r="T146" s="201">
        <f t="shared" si="3"/>
        <v>0</v>
      </c>
      <c r="AR146" s="23" t="s">
        <v>173</v>
      </c>
      <c r="AT146" s="23" t="s">
        <v>169</v>
      </c>
      <c r="AU146" s="23" t="s">
        <v>82</v>
      </c>
      <c r="AY146" s="23" t="s">
        <v>166</v>
      </c>
      <c r="BE146" s="202">
        <f t="shared" si="4"/>
        <v>0</v>
      </c>
      <c r="BF146" s="202">
        <f t="shared" si="5"/>
        <v>0</v>
      </c>
      <c r="BG146" s="202">
        <f t="shared" si="6"/>
        <v>0</v>
      </c>
      <c r="BH146" s="202">
        <f t="shared" si="7"/>
        <v>0</v>
      </c>
      <c r="BI146" s="202">
        <f t="shared" si="8"/>
        <v>0</v>
      </c>
      <c r="BJ146" s="23" t="s">
        <v>80</v>
      </c>
      <c r="BK146" s="202">
        <f t="shared" si="9"/>
        <v>0</v>
      </c>
      <c r="BL146" s="23" t="s">
        <v>173</v>
      </c>
      <c r="BM146" s="23" t="s">
        <v>299</v>
      </c>
    </row>
    <row r="147" spans="2:65" s="1" customFormat="1" ht="16.5" customHeight="1">
      <c r="B147" s="40"/>
      <c r="C147" s="191" t="s">
        <v>238</v>
      </c>
      <c r="D147" s="191" t="s">
        <v>169</v>
      </c>
      <c r="E147" s="192" t="s">
        <v>486</v>
      </c>
      <c r="F147" s="193" t="s">
        <v>487</v>
      </c>
      <c r="G147" s="194" t="s">
        <v>272</v>
      </c>
      <c r="H147" s="195">
        <v>16</v>
      </c>
      <c r="I147" s="196"/>
      <c r="J147" s="197">
        <f t="shared" si="0"/>
        <v>0</v>
      </c>
      <c r="K147" s="193" t="s">
        <v>21</v>
      </c>
      <c r="L147" s="60"/>
      <c r="M147" s="198" t="s">
        <v>21</v>
      </c>
      <c r="N147" s="199" t="s">
        <v>43</v>
      </c>
      <c r="O147" s="41"/>
      <c r="P147" s="200">
        <f t="shared" si="1"/>
        <v>0</v>
      </c>
      <c r="Q147" s="200">
        <v>0</v>
      </c>
      <c r="R147" s="200">
        <f t="shared" si="2"/>
        <v>0</v>
      </c>
      <c r="S147" s="200">
        <v>0</v>
      </c>
      <c r="T147" s="201">
        <f t="shared" si="3"/>
        <v>0</v>
      </c>
      <c r="AR147" s="23" t="s">
        <v>173</v>
      </c>
      <c r="AT147" s="23" t="s">
        <v>169</v>
      </c>
      <c r="AU147" s="23" t="s">
        <v>82</v>
      </c>
      <c r="AY147" s="23" t="s">
        <v>166</v>
      </c>
      <c r="BE147" s="202">
        <f t="shared" si="4"/>
        <v>0</v>
      </c>
      <c r="BF147" s="202">
        <f t="shared" si="5"/>
        <v>0</v>
      </c>
      <c r="BG147" s="202">
        <f t="shared" si="6"/>
        <v>0</v>
      </c>
      <c r="BH147" s="202">
        <f t="shared" si="7"/>
        <v>0</v>
      </c>
      <c r="BI147" s="202">
        <f t="shared" si="8"/>
        <v>0</v>
      </c>
      <c r="BJ147" s="23" t="s">
        <v>80</v>
      </c>
      <c r="BK147" s="202">
        <f t="shared" si="9"/>
        <v>0</v>
      </c>
      <c r="BL147" s="23" t="s">
        <v>173</v>
      </c>
      <c r="BM147" s="23" t="s">
        <v>302</v>
      </c>
    </row>
    <row r="148" spans="2:65" s="1" customFormat="1" ht="16.5" customHeight="1">
      <c r="B148" s="40"/>
      <c r="C148" s="191" t="s">
        <v>304</v>
      </c>
      <c r="D148" s="191" t="s">
        <v>169</v>
      </c>
      <c r="E148" s="192" t="s">
        <v>1220</v>
      </c>
      <c r="F148" s="193" t="s">
        <v>1221</v>
      </c>
      <c r="G148" s="194" t="s">
        <v>272</v>
      </c>
      <c r="H148" s="195">
        <v>12</v>
      </c>
      <c r="I148" s="196"/>
      <c r="J148" s="197">
        <f t="shared" si="0"/>
        <v>0</v>
      </c>
      <c r="K148" s="193" t="s">
        <v>21</v>
      </c>
      <c r="L148" s="60"/>
      <c r="M148" s="198" t="s">
        <v>21</v>
      </c>
      <c r="N148" s="199" t="s">
        <v>43</v>
      </c>
      <c r="O148" s="41"/>
      <c r="P148" s="200">
        <f t="shared" si="1"/>
        <v>0</v>
      </c>
      <c r="Q148" s="200">
        <v>0</v>
      </c>
      <c r="R148" s="200">
        <f t="shared" si="2"/>
        <v>0</v>
      </c>
      <c r="S148" s="200">
        <v>0</v>
      </c>
      <c r="T148" s="201">
        <f t="shared" si="3"/>
        <v>0</v>
      </c>
      <c r="AR148" s="23" t="s">
        <v>173</v>
      </c>
      <c r="AT148" s="23" t="s">
        <v>169</v>
      </c>
      <c r="AU148" s="23" t="s">
        <v>82</v>
      </c>
      <c r="AY148" s="23" t="s">
        <v>166</v>
      </c>
      <c r="BE148" s="202">
        <f t="shared" si="4"/>
        <v>0</v>
      </c>
      <c r="BF148" s="202">
        <f t="shared" si="5"/>
        <v>0</v>
      </c>
      <c r="BG148" s="202">
        <f t="shared" si="6"/>
        <v>0</v>
      </c>
      <c r="BH148" s="202">
        <f t="shared" si="7"/>
        <v>0</v>
      </c>
      <c r="BI148" s="202">
        <f t="shared" si="8"/>
        <v>0</v>
      </c>
      <c r="BJ148" s="23" t="s">
        <v>80</v>
      </c>
      <c r="BK148" s="202">
        <f t="shared" si="9"/>
        <v>0</v>
      </c>
      <c r="BL148" s="23" t="s">
        <v>173</v>
      </c>
      <c r="BM148" s="23" t="s">
        <v>307</v>
      </c>
    </row>
    <row r="149" spans="2:65" s="1" customFormat="1" ht="16.5" customHeight="1">
      <c r="B149" s="40"/>
      <c r="C149" s="191" t="s">
        <v>242</v>
      </c>
      <c r="D149" s="191" t="s">
        <v>169</v>
      </c>
      <c r="E149" s="192" t="s">
        <v>1222</v>
      </c>
      <c r="F149" s="193" t="s">
        <v>1223</v>
      </c>
      <c r="G149" s="194" t="s">
        <v>272</v>
      </c>
      <c r="H149" s="195">
        <v>12</v>
      </c>
      <c r="I149" s="196"/>
      <c r="J149" s="197">
        <f t="shared" si="0"/>
        <v>0</v>
      </c>
      <c r="K149" s="193" t="s">
        <v>21</v>
      </c>
      <c r="L149" s="60"/>
      <c r="M149" s="198" t="s">
        <v>21</v>
      </c>
      <c r="N149" s="199" t="s">
        <v>43</v>
      </c>
      <c r="O149" s="41"/>
      <c r="P149" s="200">
        <f t="shared" si="1"/>
        <v>0</v>
      </c>
      <c r="Q149" s="200">
        <v>0</v>
      </c>
      <c r="R149" s="200">
        <f t="shared" si="2"/>
        <v>0</v>
      </c>
      <c r="S149" s="200">
        <v>0</v>
      </c>
      <c r="T149" s="201">
        <f t="shared" si="3"/>
        <v>0</v>
      </c>
      <c r="AR149" s="23" t="s">
        <v>173</v>
      </c>
      <c r="AT149" s="23" t="s">
        <v>169</v>
      </c>
      <c r="AU149" s="23" t="s">
        <v>82</v>
      </c>
      <c r="AY149" s="23" t="s">
        <v>166</v>
      </c>
      <c r="BE149" s="202">
        <f t="shared" si="4"/>
        <v>0</v>
      </c>
      <c r="BF149" s="202">
        <f t="shared" si="5"/>
        <v>0</v>
      </c>
      <c r="BG149" s="202">
        <f t="shared" si="6"/>
        <v>0</v>
      </c>
      <c r="BH149" s="202">
        <f t="shared" si="7"/>
        <v>0</v>
      </c>
      <c r="BI149" s="202">
        <f t="shared" si="8"/>
        <v>0</v>
      </c>
      <c r="BJ149" s="23" t="s">
        <v>80</v>
      </c>
      <c r="BK149" s="202">
        <f t="shared" si="9"/>
        <v>0</v>
      </c>
      <c r="BL149" s="23" t="s">
        <v>173</v>
      </c>
      <c r="BM149" s="23" t="s">
        <v>310</v>
      </c>
    </row>
    <row r="150" spans="2:65" s="1" customFormat="1" ht="16.5" customHeight="1">
      <c r="B150" s="40"/>
      <c r="C150" s="238" t="s">
        <v>311</v>
      </c>
      <c r="D150" s="238" t="s">
        <v>232</v>
      </c>
      <c r="E150" s="239" t="s">
        <v>1224</v>
      </c>
      <c r="F150" s="240" t="s">
        <v>1225</v>
      </c>
      <c r="G150" s="241" t="s">
        <v>272</v>
      </c>
      <c r="H150" s="242">
        <v>10</v>
      </c>
      <c r="I150" s="243"/>
      <c r="J150" s="244">
        <f t="shared" si="0"/>
        <v>0</v>
      </c>
      <c r="K150" s="240" t="s">
        <v>21</v>
      </c>
      <c r="L150" s="245"/>
      <c r="M150" s="246" t="s">
        <v>21</v>
      </c>
      <c r="N150" s="247" t="s">
        <v>43</v>
      </c>
      <c r="O150" s="41"/>
      <c r="P150" s="200">
        <f t="shared" si="1"/>
        <v>0</v>
      </c>
      <c r="Q150" s="200">
        <v>0</v>
      </c>
      <c r="R150" s="200">
        <f t="shared" si="2"/>
        <v>0</v>
      </c>
      <c r="S150" s="200">
        <v>0</v>
      </c>
      <c r="T150" s="201">
        <f t="shared" si="3"/>
        <v>0</v>
      </c>
      <c r="AR150" s="23" t="s">
        <v>187</v>
      </c>
      <c r="AT150" s="23" t="s">
        <v>232</v>
      </c>
      <c r="AU150" s="23" t="s">
        <v>82</v>
      </c>
      <c r="AY150" s="23" t="s">
        <v>166</v>
      </c>
      <c r="BE150" s="202">
        <f t="shared" si="4"/>
        <v>0</v>
      </c>
      <c r="BF150" s="202">
        <f t="shared" si="5"/>
        <v>0</v>
      </c>
      <c r="BG150" s="202">
        <f t="shared" si="6"/>
        <v>0</v>
      </c>
      <c r="BH150" s="202">
        <f t="shared" si="7"/>
        <v>0</v>
      </c>
      <c r="BI150" s="202">
        <f t="shared" si="8"/>
        <v>0</v>
      </c>
      <c r="BJ150" s="23" t="s">
        <v>80</v>
      </c>
      <c r="BK150" s="202">
        <f t="shared" si="9"/>
        <v>0</v>
      </c>
      <c r="BL150" s="23" t="s">
        <v>173</v>
      </c>
      <c r="BM150" s="23" t="s">
        <v>314</v>
      </c>
    </row>
    <row r="151" spans="2:65" s="1" customFormat="1" ht="16.5" customHeight="1">
      <c r="B151" s="40"/>
      <c r="C151" s="238" t="s">
        <v>247</v>
      </c>
      <c r="D151" s="238" t="s">
        <v>232</v>
      </c>
      <c r="E151" s="239" t="s">
        <v>1226</v>
      </c>
      <c r="F151" s="240" t="s">
        <v>1227</v>
      </c>
      <c r="G151" s="241" t="s">
        <v>272</v>
      </c>
      <c r="H151" s="242">
        <v>12</v>
      </c>
      <c r="I151" s="243"/>
      <c r="J151" s="244">
        <f t="shared" si="0"/>
        <v>0</v>
      </c>
      <c r="K151" s="240" t="s">
        <v>21</v>
      </c>
      <c r="L151" s="245"/>
      <c r="M151" s="246" t="s">
        <v>21</v>
      </c>
      <c r="N151" s="247" t="s">
        <v>43</v>
      </c>
      <c r="O151" s="41"/>
      <c r="P151" s="200">
        <f t="shared" si="1"/>
        <v>0</v>
      </c>
      <c r="Q151" s="200">
        <v>0</v>
      </c>
      <c r="R151" s="200">
        <f t="shared" si="2"/>
        <v>0</v>
      </c>
      <c r="S151" s="200">
        <v>0</v>
      </c>
      <c r="T151" s="201">
        <f t="shared" si="3"/>
        <v>0</v>
      </c>
      <c r="AR151" s="23" t="s">
        <v>187</v>
      </c>
      <c r="AT151" s="23" t="s">
        <v>232</v>
      </c>
      <c r="AU151" s="23" t="s">
        <v>82</v>
      </c>
      <c r="AY151" s="23" t="s">
        <v>166</v>
      </c>
      <c r="BE151" s="202">
        <f t="shared" si="4"/>
        <v>0</v>
      </c>
      <c r="BF151" s="202">
        <f t="shared" si="5"/>
        <v>0</v>
      </c>
      <c r="BG151" s="202">
        <f t="shared" si="6"/>
        <v>0</v>
      </c>
      <c r="BH151" s="202">
        <f t="shared" si="7"/>
        <v>0</v>
      </c>
      <c r="BI151" s="202">
        <f t="shared" si="8"/>
        <v>0</v>
      </c>
      <c r="BJ151" s="23" t="s">
        <v>80</v>
      </c>
      <c r="BK151" s="202">
        <f t="shared" si="9"/>
        <v>0</v>
      </c>
      <c r="BL151" s="23" t="s">
        <v>173</v>
      </c>
      <c r="BM151" s="23" t="s">
        <v>319</v>
      </c>
    </row>
    <row r="152" spans="2:65" s="1" customFormat="1" ht="16.5" customHeight="1">
      <c r="B152" s="40"/>
      <c r="C152" s="238" t="s">
        <v>320</v>
      </c>
      <c r="D152" s="238" t="s">
        <v>232</v>
      </c>
      <c r="E152" s="239" t="s">
        <v>1228</v>
      </c>
      <c r="F152" s="240" t="s">
        <v>1229</v>
      </c>
      <c r="G152" s="241" t="s">
        <v>272</v>
      </c>
      <c r="H152" s="242">
        <v>12</v>
      </c>
      <c r="I152" s="243"/>
      <c r="J152" s="244">
        <f t="shared" si="0"/>
        <v>0</v>
      </c>
      <c r="K152" s="240" t="s">
        <v>21</v>
      </c>
      <c r="L152" s="245"/>
      <c r="M152" s="246" t="s">
        <v>21</v>
      </c>
      <c r="N152" s="247" t="s">
        <v>43</v>
      </c>
      <c r="O152" s="41"/>
      <c r="P152" s="200">
        <f t="shared" si="1"/>
        <v>0</v>
      </c>
      <c r="Q152" s="200">
        <v>0</v>
      </c>
      <c r="R152" s="200">
        <f t="shared" si="2"/>
        <v>0</v>
      </c>
      <c r="S152" s="200">
        <v>0</v>
      </c>
      <c r="T152" s="201">
        <f t="shared" si="3"/>
        <v>0</v>
      </c>
      <c r="AR152" s="23" t="s">
        <v>187</v>
      </c>
      <c r="AT152" s="23" t="s">
        <v>232</v>
      </c>
      <c r="AU152" s="23" t="s">
        <v>82</v>
      </c>
      <c r="AY152" s="23" t="s">
        <v>166</v>
      </c>
      <c r="BE152" s="202">
        <f t="shared" si="4"/>
        <v>0</v>
      </c>
      <c r="BF152" s="202">
        <f t="shared" si="5"/>
        <v>0</v>
      </c>
      <c r="BG152" s="202">
        <f t="shared" si="6"/>
        <v>0</v>
      </c>
      <c r="BH152" s="202">
        <f t="shared" si="7"/>
        <v>0</v>
      </c>
      <c r="BI152" s="202">
        <f t="shared" si="8"/>
        <v>0</v>
      </c>
      <c r="BJ152" s="23" t="s">
        <v>80</v>
      </c>
      <c r="BK152" s="202">
        <f t="shared" si="9"/>
        <v>0</v>
      </c>
      <c r="BL152" s="23" t="s">
        <v>173</v>
      </c>
      <c r="BM152" s="23" t="s">
        <v>323</v>
      </c>
    </row>
    <row r="153" spans="2:65" s="1" customFormat="1" ht="16.5" customHeight="1">
      <c r="B153" s="40"/>
      <c r="C153" s="191" t="s">
        <v>250</v>
      </c>
      <c r="D153" s="191" t="s">
        <v>169</v>
      </c>
      <c r="E153" s="192" t="s">
        <v>490</v>
      </c>
      <c r="F153" s="193" t="s">
        <v>491</v>
      </c>
      <c r="G153" s="194" t="s">
        <v>172</v>
      </c>
      <c r="H153" s="195">
        <v>1</v>
      </c>
      <c r="I153" s="196"/>
      <c r="J153" s="197">
        <f t="shared" si="0"/>
        <v>0</v>
      </c>
      <c r="K153" s="193" t="s">
        <v>21</v>
      </c>
      <c r="L153" s="60"/>
      <c r="M153" s="198" t="s">
        <v>21</v>
      </c>
      <c r="N153" s="199" t="s">
        <v>43</v>
      </c>
      <c r="O153" s="41"/>
      <c r="P153" s="200">
        <f t="shared" si="1"/>
        <v>0</v>
      </c>
      <c r="Q153" s="200">
        <v>0</v>
      </c>
      <c r="R153" s="200">
        <f t="shared" si="2"/>
        <v>0</v>
      </c>
      <c r="S153" s="200">
        <v>0</v>
      </c>
      <c r="T153" s="201">
        <f t="shared" si="3"/>
        <v>0</v>
      </c>
      <c r="AR153" s="23" t="s">
        <v>173</v>
      </c>
      <c r="AT153" s="23" t="s">
        <v>169</v>
      </c>
      <c r="AU153" s="23" t="s">
        <v>82</v>
      </c>
      <c r="AY153" s="23" t="s">
        <v>166</v>
      </c>
      <c r="BE153" s="202">
        <f t="shared" si="4"/>
        <v>0</v>
      </c>
      <c r="BF153" s="202">
        <f t="shared" si="5"/>
        <v>0</v>
      </c>
      <c r="BG153" s="202">
        <f t="shared" si="6"/>
        <v>0</v>
      </c>
      <c r="BH153" s="202">
        <f t="shared" si="7"/>
        <v>0</v>
      </c>
      <c r="BI153" s="202">
        <f t="shared" si="8"/>
        <v>0</v>
      </c>
      <c r="BJ153" s="23" t="s">
        <v>80</v>
      </c>
      <c r="BK153" s="202">
        <f t="shared" si="9"/>
        <v>0</v>
      </c>
      <c r="BL153" s="23" t="s">
        <v>173</v>
      </c>
      <c r="BM153" s="23" t="s">
        <v>326</v>
      </c>
    </row>
    <row r="154" spans="2:65" s="1" customFormat="1" ht="16.5" customHeight="1">
      <c r="B154" s="40"/>
      <c r="C154" s="191" t="s">
        <v>331</v>
      </c>
      <c r="D154" s="191" t="s">
        <v>169</v>
      </c>
      <c r="E154" s="192" t="s">
        <v>1230</v>
      </c>
      <c r="F154" s="193" t="s">
        <v>1231</v>
      </c>
      <c r="G154" s="194" t="s">
        <v>172</v>
      </c>
      <c r="H154" s="195">
        <v>6</v>
      </c>
      <c r="I154" s="196"/>
      <c r="J154" s="197">
        <f t="shared" si="0"/>
        <v>0</v>
      </c>
      <c r="K154" s="193" t="s">
        <v>21</v>
      </c>
      <c r="L154" s="60"/>
      <c r="M154" s="198" t="s">
        <v>21</v>
      </c>
      <c r="N154" s="199" t="s">
        <v>43</v>
      </c>
      <c r="O154" s="41"/>
      <c r="P154" s="200">
        <f t="shared" si="1"/>
        <v>0</v>
      </c>
      <c r="Q154" s="200">
        <v>0</v>
      </c>
      <c r="R154" s="200">
        <f t="shared" si="2"/>
        <v>0</v>
      </c>
      <c r="S154" s="200">
        <v>0</v>
      </c>
      <c r="T154" s="201">
        <f t="shared" si="3"/>
        <v>0</v>
      </c>
      <c r="AR154" s="23" t="s">
        <v>173</v>
      </c>
      <c r="AT154" s="23" t="s">
        <v>169</v>
      </c>
      <c r="AU154" s="23" t="s">
        <v>82</v>
      </c>
      <c r="AY154" s="23" t="s">
        <v>166</v>
      </c>
      <c r="BE154" s="202">
        <f t="shared" si="4"/>
        <v>0</v>
      </c>
      <c r="BF154" s="202">
        <f t="shared" si="5"/>
        <v>0</v>
      </c>
      <c r="BG154" s="202">
        <f t="shared" si="6"/>
        <v>0</v>
      </c>
      <c r="BH154" s="202">
        <f t="shared" si="7"/>
        <v>0</v>
      </c>
      <c r="BI154" s="202">
        <f t="shared" si="8"/>
        <v>0</v>
      </c>
      <c r="BJ154" s="23" t="s">
        <v>80</v>
      </c>
      <c r="BK154" s="202">
        <f t="shared" si="9"/>
        <v>0</v>
      </c>
      <c r="BL154" s="23" t="s">
        <v>173</v>
      </c>
      <c r="BM154" s="23" t="s">
        <v>334</v>
      </c>
    </row>
    <row r="155" spans="2:65" s="1" customFormat="1" ht="16.5" customHeight="1">
      <c r="B155" s="40"/>
      <c r="C155" s="191" t="s">
        <v>255</v>
      </c>
      <c r="D155" s="191" t="s">
        <v>169</v>
      </c>
      <c r="E155" s="192" t="s">
        <v>1232</v>
      </c>
      <c r="F155" s="193" t="s">
        <v>1233</v>
      </c>
      <c r="G155" s="194" t="s">
        <v>172</v>
      </c>
      <c r="H155" s="195">
        <v>1</v>
      </c>
      <c r="I155" s="196"/>
      <c r="J155" s="197">
        <f t="shared" si="0"/>
        <v>0</v>
      </c>
      <c r="K155" s="193" t="s">
        <v>21</v>
      </c>
      <c r="L155" s="60"/>
      <c r="M155" s="198" t="s">
        <v>21</v>
      </c>
      <c r="N155" s="199" t="s">
        <v>43</v>
      </c>
      <c r="O155" s="41"/>
      <c r="P155" s="200">
        <f t="shared" si="1"/>
        <v>0</v>
      </c>
      <c r="Q155" s="200">
        <v>0</v>
      </c>
      <c r="R155" s="200">
        <f t="shared" si="2"/>
        <v>0</v>
      </c>
      <c r="S155" s="200">
        <v>0</v>
      </c>
      <c r="T155" s="201">
        <f t="shared" si="3"/>
        <v>0</v>
      </c>
      <c r="AR155" s="23" t="s">
        <v>173</v>
      </c>
      <c r="AT155" s="23" t="s">
        <v>169</v>
      </c>
      <c r="AU155" s="23" t="s">
        <v>82</v>
      </c>
      <c r="AY155" s="23" t="s">
        <v>166</v>
      </c>
      <c r="BE155" s="202">
        <f t="shared" si="4"/>
        <v>0</v>
      </c>
      <c r="BF155" s="202">
        <f t="shared" si="5"/>
        <v>0</v>
      </c>
      <c r="BG155" s="202">
        <f t="shared" si="6"/>
        <v>0</v>
      </c>
      <c r="BH155" s="202">
        <f t="shared" si="7"/>
        <v>0</v>
      </c>
      <c r="BI155" s="202">
        <f t="shared" si="8"/>
        <v>0</v>
      </c>
      <c r="BJ155" s="23" t="s">
        <v>80</v>
      </c>
      <c r="BK155" s="202">
        <f t="shared" si="9"/>
        <v>0</v>
      </c>
      <c r="BL155" s="23" t="s">
        <v>173</v>
      </c>
      <c r="BM155" s="23" t="s">
        <v>339</v>
      </c>
    </row>
    <row r="156" spans="2:65" s="1" customFormat="1" ht="16.5" customHeight="1">
      <c r="B156" s="40"/>
      <c r="C156" s="191" t="s">
        <v>340</v>
      </c>
      <c r="D156" s="191" t="s">
        <v>169</v>
      </c>
      <c r="E156" s="192" t="s">
        <v>1234</v>
      </c>
      <c r="F156" s="193" t="s">
        <v>1235</v>
      </c>
      <c r="G156" s="194" t="s">
        <v>172</v>
      </c>
      <c r="H156" s="195">
        <v>1</v>
      </c>
      <c r="I156" s="196"/>
      <c r="J156" s="197">
        <f t="shared" si="0"/>
        <v>0</v>
      </c>
      <c r="K156" s="193" t="s">
        <v>21</v>
      </c>
      <c r="L156" s="60"/>
      <c r="M156" s="198" t="s">
        <v>21</v>
      </c>
      <c r="N156" s="199" t="s">
        <v>43</v>
      </c>
      <c r="O156" s="41"/>
      <c r="P156" s="200">
        <f t="shared" si="1"/>
        <v>0</v>
      </c>
      <c r="Q156" s="200">
        <v>0</v>
      </c>
      <c r="R156" s="200">
        <f t="shared" si="2"/>
        <v>0</v>
      </c>
      <c r="S156" s="200">
        <v>0</v>
      </c>
      <c r="T156" s="201">
        <f t="shared" si="3"/>
        <v>0</v>
      </c>
      <c r="AR156" s="23" t="s">
        <v>173</v>
      </c>
      <c r="AT156" s="23" t="s">
        <v>169</v>
      </c>
      <c r="AU156" s="23" t="s">
        <v>82</v>
      </c>
      <c r="AY156" s="23" t="s">
        <v>166</v>
      </c>
      <c r="BE156" s="202">
        <f t="shared" si="4"/>
        <v>0</v>
      </c>
      <c r="BF156" s="202">
        <f t="shared" si="5"/>
        <v>0</v>
      </c>
      <c r="BG156" s="202">
        <f t="shared" si="6"/>
        <v>0</v>
      </c>
      <c r="BH156" s="202">
        <f t="shared" si="7"/>
        <v>0</v>
      </c>
      <c r="BI156" s="202">
        <f t="shared" si="8"/>
        <v>0</v>
      </c>
      <c r="BJ156" s="23" t="s">
        <v>80</v>
      </c>
      <c r="BK156" s="202">
        <f t="shared" si="9"/>
        <v>0</v>
      </c>
      <c r="BL156" s="23" t="s">
        <v>173</v>
      </c>
      <c r="BM156" s="23" t="s">
        <v>343</v>
      </c>
    </row>
    <row r="157" spans="2:65" s="1" customFormat="1" ht="16.5" customHeight="1">
      <c r="B157" s="40"/>
      <c r="C157" s="191" t="s">
        <v>259</v>
      </c>
      <c r="D157" s="191" t="s">
        <v>169</v>
      </c>
      <c r="E157" s="192" t="s">
        <v>1236</v>
      </c>
      <c r="F157" s="193" t="s">
        <v>1237</v>
      </c>
      <c r="G157" s="194" t="s">
        <v>172</v>
      </c>
      <c r="H157" s="195">
        <v>1</v>
      </c>
      <c r="I157" s="196"/>
      <c r="J157" s="197">
        <f t="shared" si="0"/>
        <v>0</v>
      </c>
      <c r="K157" s="193" t="s">
        <v>21</v>
      </c>
      <c r="L157" s="60"/>
      <c r="M157" s="198" t="s">
        <v>21</v>
      </c>
      <c r="N157" s="199" t="s">
        <v>43</v>
      </c>
      <c r="O157" s="41"/>
      <c r="P157" s="200">
        <f t="shared" si="1"/>
        <v>0</v>
      </c>
      <c r="Q157" s="200">
        <v>0</v>
      </c>
      <c r="R157" s="200">
        <f t="shared" si="2"/>
        <v>0</v>
      </c>
      <c r="S157" s="200">
        <v>0</v>
      </c>
      <c r="T157" s="201">
        <f t="shared" si="3"/>
        <v>0</v>
      </c>
      <c r="AR157" s="23" t="s">
        <v>173</v>
      </c>
      <c r="AT157" s="23" t="s">
        <v>169</v>
      </c>
      <c r="AU157" s="23" t="s">
        <v>82</v>
      </c>
      <c r="AY157" s="23" t="s">
        <v>166</v>
      </c>
      <c r="BE157" s="202">
        <f t="shared" si="4"/>
        <v>0</v>
      </c>
      <c r="BF157" s="202">
        <f t="shared" si="5"/>
        <v>0</v>
      </c>
      <c r="BG157" s="202">
        <f t="shared" si="6"/>
        <v>0</v>
      </c>
      <c r="BH157" s="202">
        <f t="shared" si="7"/>
        <v>0</v>
      </c>
      <c r="BI157" s="202">
        <f t="shared" si="8"/>
        <v>0</v>
      </c>
      <c r="BJ157" s="23" t="s">
        <v>80</v>
      </c>
      <c r="BK157" s="202">
        <f t="shared" si="9"/>
        <v>0</v>
      </c>
      <c r="BL157" s="23" t="s">
        <v>173</v>
      </c>
      <c r="BM157" s="23" t="s">
        <v>347</v>
      </c>
    </row>
    <row r="158" spans="2:65" s="1" customFormat="1" ht="25.5" customHeight="1">
      <c r="B158" s="40"/>
      <c r="C158" s="191" t="s">
        <v>349</v>
      </c>
      <c r="D158" s="191" t="s">
        <v>169</v>
      </c>
      <c r="E158" s="192" t="s">
        <v>1238</v>
      </c>
      <c r="F158" s="193" t="s">
        <v>1239</v>
      </c>
      <c r="G158" s="194" t="s">
        <v>172</v>
      </c>
      <c r="H158" s="195">
        <v>1</v>
      </c>
      <c r="I158" s="196"/>
      <c r="J158" s="197">
        <f t="shared" si="0"/>
        <v>0</v>
      </c>
      <c r="K158" s="193" t="s">
        <v>21</v>
      </c>
      <c r="L158" s="60"/>
      <c r="M158" s="198" t="s">
        <v>21</v>
      </c>
      <c r="N158" s="199" t="s">
        <v>43</v>
      </c>
      <c r="O158" s="41"/>
      <c r="P158" s="200">
        <f t="shared" si="1"/>
        <v>0</v>
      </c>
      <c r="Q158" s="200">
        <v>0</v>
      </c>
      <c r="R158" s="200">
        <f t="shared" si="2"/>
        <v>0</v>
      </c>
      <c r="S158" s="200">
        <v>0</v>
      </c>
      <c r="T158" s="201">
        <f t="shared" si="3"/>
        <v>0</v>
      </c>
      <c r="AR158" s="23" t="s">
        <v>173</v>
      </c>
      <c r="AT158" s="23" t="s">
        <v>169</v>
      </c>
      <c r="AU158" s="23" t="s">
        <v>82</v>
      </c>
      <c r="AY158" s="23" t="s">
        <v>166</v>
      </c>
      <c r="BE158" s="202">
        <f t="shared" si="4"/>
        <v>0</v>
      </c>
      <c r="BF158" s="202">
        <f t="shared" si="5"/>
        <v>0</v>
      </c>
      <c r="BG158" s="202">
        <f t="shared" si="6"/>
        <v>0</v>
      </c>
      <c r="BH158" s="202">
        <f t="shared" si="7"/>
        <v>0</v>
      </c>
      <c r="BI158" s="202">
        <f t="shared" si="8"/>
        <v>0</v>
      </c>
      <c r="BJ158" s="23" t="s">
        <v>80</v>
      </c>
      <c r="BK158" s="202">
        <f t="shared" si="9"/>
        <v>0</v>
      </c>
      <c r="BL158" s="23" t="s">
        <v>173</v>
      </c>
      <c r="BM158" s="23" t="s">
        <v>352</v>
      </c>
    </row>
    <row r="159" spans="2:65" s="1" customFormat="1" ht="16.5" customHeight="1">
      <c r="B159" s="40"/>
      <c r="C159" s="191" t="s">
        <v>263</v>
      </c>
      <c r="D159" s="191" t="s">
        <v>169</v>
      </c>
      <c r="E159" s="192" t="s">
        <v>1240</v>
      </c>
      <c r="F159" s="193" t="s">
        <v>1241</v>
      </c>
      <c r="G159" s="194" t="s">
        <v>172</v>
      </c>
      <c r="H159" s="195">
        <v>1</v>
      </c>
      <c r="I159" s="196"/>
      <c r="J159" s="197">
        <f t="shared" si="0"/>
        <v>0</v>
      </c>
      <c r="K159" s="193" t="s">
        <v>21</v>
      </c>
      <c r="L159" s="60"/>
      <c r="M159" s="198" t="s">
        <v>21</v>
      </c>
      <c r="N159" s="199" t="s">
        <v>43</v>
      </c>
      <c r="O159" s="41"/>
      <c r="P159" s="200">
        <f t="shared" si="1"/>
        <v>0</v>
      </c>
      <c r="Q159" s="200">
        <v>0</v>
      </c>
      <c r="R159" s="200">
        <f t="shared" si="2"/>
        <v>0</v>
      </c>
      <c r="S159" s="200">
        <v>0</v>
      </c>
      <c r="T159" s="201">
        <f t="shared" si="3"/>
        <v>0</v>
      </c>
      <c r="AR159" s="23" t="s">
        <v>173</v>
      </c>
      <c r="AT159" s="23" t="s">
        <v>169</v>
      </c>
      <c r="AU159" s="23" t="s">
        <v>82</v>
      </c>
      <c r="AY159" s="23" t="s">
        <v>166</v>
      </c>
      <c r="BE159" s="202">
        <f t="shared" si="4"/>
        <v>0</v>
      </c>
      <c r="BF159" s="202">
        <f t="shared" si="5"/>
        <v>0</v>
      </c>
      <c r="BG159" s="202">
        <f t="shared" si="6"/>
        <v>0</v>
      </c>
      <c r="BH159" s="202">
        <f t="shared" si="7"/>
        <v>0</v>
      </c>
      <c r="BI159" s="202">
        <f t="shared" si="8"/>
        <v>0</v>
      </c>
      <c r="BJ159" s="23" t="s">
        <v>80</v>
      </c>
      <c r="BK159" s="202">
        <f t="shared" si="9"/>
        <v>0</v>
      </c>
      <c r="BL159" s="23" t="s">
        <v>173</v>
      </c>
      <c r="BM159" s="23" t="s">
        <v>356</v>
      </c>
    </row>
    <row r="160" spans="2:65" s="1" customFormat="1" ht="16.5" customHeight="1">
      <c r="B160" s="40"/>
      <c r="C160" s="191" t="s">
        <v>358</v>
      </c>
      <c r="D160" s="191" t="s">
        <v>169</v>
      </c>
      <c r="E160" s="192" t="s">
        <v>1242</v>
      </c>
      <c r="F160" s="193" t="s">
        <v>1243</v>
      </c>
      <c r="G160" s="194" t="s">
        <v>172</v>
      </c>
      <c r="H160" s="195">
        <v>1</v>
      </c>
      <c r="I160" s="196"/>
      <c r="J160" s="197">
        <f t="shared" si="0"/>
        <v>0</v>
      </c>
      <c r="K160" s="193" t="s">
        <v>21</v>
      </c>
      <c r="L160" s="60"/>
      <c r="M160" s="198" t="s">
        <v>21</v>
      </c>
      <c r="N160" s="199" t="s">
        <v>43</v>
      </c>
      <c r="O160" s="41"/>
      <c r="P160" s="200">
        <f t="shared" si="1"/>
        <v>0</v>
      </c>
      <c r="Q160" s="200">
        <v>0</v>
      </c>
      <c r="R160" s="200">
        <f t="shared" si="2"/>
        <v>0</v>
      </c>
      <c r="S160" s="200">
        <v>0</v>
      </c>
      <c r="T160" s="201">
        <f t="shared" si="3"/>
        <v>0</v>
      </c>
      <c r="AR160" s="23" t="s">
        <v>173</v>
      </c>
      <c r="AT160" s="23" t="s">
        <v>169</v>
      </c>
      <c r="AU160" s="23" t="s">
        <v>82</v>
      </c>
      <c r="AY160" s="23" t="s">
        <v>166</v>
      </c>
      <c r="BE160" s="202">
        <f t="shared" si="4"/>
        <v>0</v>
      </c>
      <c r="BF160" s="202">
        <f t="shared" si="5"/>
        <v>0</v>
      </c>
      <c r="BG160" s="202">
        <f t="shared" si="6"/>
        <v>0</v>
      </c>
      <c r="BH160" s="202">
        <f t="shared" si="7"/>
        <v>0</v>
      </c>
      <c r="BI160" s="202">
        <f t="shared" si="8"/>
        <v>0</v>
      </c>
      <c r="BJ160" s="23" t="s">
        <v>80</v>
      </c>
      <c r="BK160" s="202">
        <f t="shared" si="9"/>
        <v>0</v>
      </c>
      <c r="BL160" s="23" t="s">
        <v>173</v>
      </c>
      <c r="BM160" s="23" t="s">
        <v>362</v>
      </c>
    </row>
    <row r="161" spans="2:65" s="1" customFormat="1" ht="16.5" customHeight="1">
      <c r="B161" s="40"/>
      <c r="C161" s="191" t="s">
        <v>267</v>
      </c>
      <c r="D161" s="191" t="s">
        <v>169</v>
      </c>
      <c r="E161" s="192" t="s">
        <v>1244</v>
      </c>
      <c r="F161" s="193" t="s">
        <v>1245</v>
      </c>
      <c r="G161" s="194" t="s">
        <v>172</v>
      </c>
      <c r="H161" s="195">
        <v>1</v>
      </c>
      <c r="I161" s="196"/>
      <c r="J161" s="197">
        <f t="shared" si="0"/>
        <v>0</v>
      </c>
      <c r="K161" s="193" t="s">
        <v>21</v>
      </c>
      <c r="L161" s="60"/>
      <c r="M161" s="198" t="s">
        <v>21</v>
      </c>
      <c r="N161" s="199" t="s">
        <v>43</v>
      </c>
      <c r="O161" s="41"/>
      <c r="P161" s="200">
        <f t="shared" si="1"/>
        <v>0</v>
      </c>
      <c r="Q161" s="200">
        <v>0</v>
      </c>
      <c r="R161" s="200">
        <f t="shared" si="2"/>
        <v>0</v>
      </c>
      <c r="S161" s="200">
        <v>0</v>
      </c>
      <c r="T161" s="201">
        <f t="shared" si="3"/>
        <v>0</v>
      </c>
      <c r="AR161" s="23" t="s">
        <v>173</v>
      </c>
      <c r="AT161" s="23" t="s">
        <v>169</v>
      </c>
      <c r="AU161" s="23" t="s">
        <v>82</v>
      </c>
      <c r="AY161" s="23" t="s">
        <v>166</v>
      </c>
      <c r="BE161" s="202">
        <f t="shared" si="4"/>
        <v>0</v>
      </c>
      <c r="BF161" s="202">
        <f t="shared" si="5"/>
        <v>0</v>
      </c>
      <c r="BG161" s="202">
        <f t="shared" si="6"/>
        <v>0</v>
      </c>
      <c r="BH161" s="202">
        <f t="shared" si="7"/>
        <v>0</v>
      </c>
      <c r="BI161" s="202">
        <f t="shared" si="8"/>
        <v>0</v>
      </c>
      <c r="BJ161" s="23" t="s">
        <v>80</v>
      </c>
      <c r="BK161" s="202">
        <f t="shared" si="9"/>
        <v>0</v>
      </c>
      <c r="BL161" s="23" t="s">
        <v>173</v>
      </c>
      <c r="BM161" s="23" t="s">
        <v>367</v>
      </c>
    </row>
    <row r="162" spans="2:65" s="1" customFormat="1" ht="16.5" customHeight="1">
      <c r="B162" s="40"/>
      <c r="C162" s="191" t="s">
        <v>369</v>
      </c>
      <c r="D162" s="191" t="s">
        <v>169</v>
      </c>
      <c r="E162" s="192" t="s">
        <v>1246</v>
      </c>
      <c r="F162" s="193" t="s">
        <v>1247</v>
      </c>
      <c r="G162" s="194" t="s">
        <v>172</v>
      </c>
      <c r="H162" s="195">
        <v>1</v>
      </c>
      <c r="I162" s="196"/>
      <c r="J162" s="197">
        <f t="shared" si="0"/>
        <v>0</v>
      </c>
      <c r="K162" s="193" t="s">
        <v>21</v>
      </c>
      <c r="L162" s="60"/>
      <c r="M162" s="198" t="s">
        <v>21</v>
      </c>
      <c r="N162" s="199" t="s">
        <v>43</v>
      </c>
      <c r="O162" s="41"/>
      <c r="P162" s="200">
        <f t="shared" si="1"/>
        <v>0</v>
      </c>
      <c r="Q162" s="200">
        <v>0</v>
      </c>
      <c r="R162" s="200">
        <f t="shared" si="2"/>
        <v>0</v>
      </c>
      <c r="S162" s="200">
        <v>0</v>
      </c>
      <c r="T162" s="201">
        <f t="shared" si="3"/>
        <v>0</v>
      </c>
      <c r="AR162" s="23" t="s">
        <v>173</v>
      </c>
      <c r="AT162" s="23" t="s">
        <v>169</v>
      </c>
      <c r="AU162" s="23" t="s">
        <v>82</v>
      </c>
      <c r="AY162" s="23" t="s">
        <v>166</v>
      </c>
      <c r="BE162" s="202">
        <f t="shared" si="4"/>
        <v>0</v>
      </c>
      <c r="BF162" s="202">
        <f t="shared" si="5"/>
        <v>0</v>
      </c>
      <c r="BG162" s="202">
        <f t="shared" si="6"/>
        <v>0</v>
      </c>
      <c r="BH162" s="202">
        <f t="shared" si="7"/>
        <v>0</v>
      </c>
      <c r="BI162" s="202">
        <f t="shared" si="8"/>
        <v>0</v>
      </c>
      <c r="BJ162" s="23" t="s">
        <v>80</v>
      </c>
      <c r="BK162" s="202">
        <f t="shared" si="9"/>
        <v>0</v>
      </c>
      <c r="BL162" s="23" t="s">
        <v>173</v>
      </c>
      <c r="BM162" s="23" t="s">
        <v>372</v>
      </c>
    </row>
    <row r="163" spans="2:65" s="1" customFormat="1" ht="16.5" customHeight="1">
      <c r="B163" s="40"/>
      <c r="C163" s="191" t="s">
        <v>273</v>
      </c>
      <c r="D163" s="191" t="s">
        <v>169</v>
      </c>
      <c r="E163" s="192" t="s">
        <v>1248</v>
      </c>
      <c r="F163" s="193" t="s">
        <v>1249</v>
      </c>
      <c r="G163" s="194" t="s">
        <v>172</v>
      </c>
      <c r="H163" s="195">
        <v>3</v>
      </c>
      <c r="I163" s="196"/>
      <c r="J163" s="197">
        <f t="shared" si="0"/>
        <v>0</v>
      </c>
      <c r="K163" s="193" t="s">
        <v>21</v>
      </c>
      <c r="L163" s="60"/>
      <c r="M163" s="198" t="s">
        <v>21</v>
      </c>
      <c r="N163" s="199" t="s">
        <v>43</v>
      </c>
      <c r="O163" s="41"/>
      <c r="P163" s="200">
        <f t="shared" si="1"/>
        <v>0</v>
      </c>
      <c r="Q163" s="200">
        <v>0</v>
      </c>
      <c r="R163" s="200">
        <f t="shared" si="2"/>
        <v>0</v>
      </c>
      <c r="S163" s="200">
        <v>0</v>
      </c>
      <c r="T163" s="201">
        <f t="shared" si="3"/>
        <v>0</v>
      </c>
      <c r="AR163" s="23" t="s">
        <v>173</v>
      </c>
      <c r="AT163" s="23" t="s">
        <v>169</v>
      </c>
      <c r="AU163" s="23" t="s">
        <v>82</v>
      </c>
      <c r="AY163" s="23" t="s">
        <v>166</v>
      </c>
      <c r="BE163" s="202">
        <f t="shared" si="4"/>
        <v>0</v>
      </c>
      <c r="BF163" s="202">
        <f t="shared" si="5"/>
        <v>0</v>
      </c>
      <c r="BG163" s="202">
        <f t="shared" si="6"/>
        <v>0</v>
      </c>
      <c r="BH163" s="202">
        <f t="shared" si="7"/>
        <v>0</v>
      </c>
      <c r="BI163" s="202">
        <f t="shared" si="8"/>
        <v>0</v>
      </c>
      <c r="BJ163" s="23" t="s">
        <v>80</v>
      </c>
      <c r="BK163" s="202">
        <f t="shared" si="9"/>
        <v>0</v>
      </c>
      <c r="BL163" s="23" t="s">
        <v>173</v>
      </c>
      <c r="BM163" s="23" t="s">
        <v>375</v>
      </c>
    </row>
    <row r="164" spans="2:65" s="1" customFormat="1" ht="16.5" customHeight="1">
      <c r="B164" s="40"/>
      <c r="C164" s="191" t="s">
        <v>378</v>
      </c>
      <c r="D164" s="191" t="s">
        <v>169</v>
      </c>
      <c r="E164" s="192" t="s">
        <v>492</v>
      </c>
      <c r="F164" s="193" t="s">
        <v>493</v>
      </c>
      <c r="G164" s="194" t="s">
        <v>172</v>
      </c>
      <c r="H164" s="195">
        <v>7</v>
      </c>
      <c r="I164" s="196"/>
      <c r="J164" s="197">
        <f t="shared" si="0"/>
        <v>0</v>
      </c>
      <c r="K164" s="193" t="s">
        <v>21</v>
      </c>
      <c r="L164" s="60"/>
      <c r="M164" s="198" t="s">
        <v>21</v>
      </c>
      <c r="N164" s="199" t="s">
        <v>43</v>
      </c>
      <c r="O164" s="41"/>
      <c r="P164" s="200">
        <f t="shared" si="1"/>
        <v>0</v>
      </c>
      <c r="Q164" s="200">
        <v>0</v>
      </c>
      <c r="R164" s="200">
        <f t="shared" si="2"/>
        <v>0</v>
      </c>
      <c r="S164" s="200">
        <v>0</v>
      </c>
      <c r="T164" s="201">
        <f t="shared" si="3"/>
        <v>0</v>
      </c>
      <c r="AR164" s="23" t="s">
        <v>173</v>
      </c>
      <c r="AT164" s="23" t="s">
        <v>169</v>
      </c>
      <c r="AU164" s="23" t="s">
        <v>82</v>
      </c>
      <c r="AY164" s="23" t="s">
        <v>166</v>
      </c>
      <c r="BE164" s="202">
        <f t="shared" si="4"/>
        <v>0</v>
      </c>
      <c r="BF164" s="202">
        <f t="shared" si="5"/>
        <v>0</v>
      </c>
      <c r="BG164" s="202">
        <f t="shared" si="6"/>
        <v>0</v>
      </c>
      <c r="BH164" s="202">
        <f t="shared" si="7"/>
        <v>0</v>
      </c>
      <c r="BI164" s="202">
        <f t="shared" si="8"/>
        <v>0</v>
      </c>
      <c r="BJ164" s="23" t="s">
        <v>80</v>
      </c>
      <c r="BK164" s="202">
        <f t="shared" si="9"/>
        <v>0</v>
      </c>
      <c r="BL164" s="23" t="s">
        <v>173</v>
      </c>
      <c r="BM164" s="23" t="s">
        <v>381</v>
      </c>
    </row>
    <row r="165" spans="2:65" s="1" customFormat="1" ht="16.5" customHeight="1">
      <c r="B165" s="40"/>
      <c r="C165" s="191" t="s">
        <v>277</v>
      </c>
      <c r="D165" s="191" t="s">
        <v>169</v>
      </c>
      <c r="E165" s="192" t="s">
        <v>1250</v>
      </c>
      <c r="F165" s="193" t="s">
        <v>1251</v>
      </c>
      <c r="G165" s="194" t="s">
        <v>172</v>
      </c>
      <c r="H165" s="195">
        <v>2</v>
      </c>
      <c r="I165" s="196"/>
      <c r="J165" s="197">
        <f t="shared" si="0"/>
        <v>0</v>
      </c>
      <c r="K165" s="193" t="s">
        <v>21</v>
      </c>
      <c r="L165" s="60"/>
      <c r="M165" s="198" t="s">
        <v>21</v>
      </c>
      <c r="N165" s="199" t="s">
        <v>43</v>
      </c>
      <c r="O165" s="41"/>
      <c r="P165" s="200">
        <f t="shared" si="1"/>
        <v>0</v>
      </c>
      <c r="Q165" s="200">
        <v>0</v>
      </c>
      <c r="R165" s="200">
        <f t="shared" si="2"/>
        <v>0</v>
      </c>
      <c r="S165" s="200">
        <v>0</v>
      </c>
      <c r="T165" s="201">
        <f t="shared" si="3"/>
        <v>0</v>
      </c>
      <c r="AR165" s="23" t="s">
        <v>173</v>
      </c>
      <c r="AT165" s="23" t="s">
        <v>169</v>
      </c>
      <c r="AU165" s="23" t="s">
        <v>82</v>
      </c>
      <c r="AY165" s="23" t="s">
        <v>166</v>
      </c>
      <c r="BE165" s="202">
        <f t="shared" si="4"/>
        <v>0</v>
      </c>
      <c r="BF165" s="202">
        <f t="shared" si="5"/>
        <v>0</v>
      </c>
      <c r="BG165" s="202">
        <f t="shared" si="6"/>
        <v>0</v>
      </c>
      <c r="BH165" s="202">
        <f t="shared" si="7"/>
        <v>0</v>
      </c>
      <c r="BI165" s="202">
        <f t="shared" si="8"/>
        <v>0</v>
      </c>
      <c r="BJ165" s="23" t="s">
        <v>80</v>
      </c>
      <c r="BK165" s="202">
        <f t="shared" si="9"/>
        <v>0</v>
      </c>
      <c r="BL165" s="23" t="s">
        <v>173</v>
      </c>
      <c r="BM165" s="23" t="s">
        <v>384</v>
      </c>
    </row>
    <row r="166" spans="2:65" s="1" customFormat="1" ht="16.5" customHeight="1">
      <c r="B166" s="40"/>
      <c r="C166" s="191" t="s">
        <v>385</v>
      </c>
      <c r="D166" s="191" t="s">
        <v>169</v>
      </c>
      <c r="E166" s="192" t="s">
        <v>1252</v>
      </c>
      <c r="F166" s="193" t="s">
        <v>1253</v>
      </c>
      <c r="G166" s="194" t="s">
        <v>172</v>
      </c>
      <c r="H166" s="195">
        <v>1</v>
      </c>
      <c r="I166" s="196"/>
      <c r="J166" s="197">
        <f t="shared" si="0"/>
        <v>0</v>
      </c>
      <c r="K166" s="193" t="s">
        <v>21</v>
      </c>
      <c r="L166" s="60"/>
      <c r="M166" s="198" t="s">
        <v>21</v>
      </c>
      <c r="N166" s="199" t="s">
        <v>43</v>
      </c>
      <c r="O166" s="41"/>
      <c r="P166" s="200">
        <f t="shared" si="1"/>
        <v>0</v>
      </c>
      <c r="Q166" s="200">
        <v>0</v>
      </c>
      <c r="R166" s="200">
        <f t="shared" si="2"/>
        <v>0</v>
      </c>
      <c r="S166" s="200">
        <v>0</v>
      </c>
      <c r="T166" s="201">
        <f t="shared" si="3"/>
        <v>0</v>
      </c>
      <c r="AR166" s="23" t="s">
        <v>173</v>
      </c>
      <c r="AT166" s="23" t="s">
        <v>169</v>
      </c>
      <c r="AU166" s="23" t="s">
        <v>82</v>
      </c>
      <c r="AY166" s="23" t="s">
        <v>166</v>
      </c>
      <c r="BE166" s="202">
        <f t="shared" si="4"/>
        <v>0</v>
      </c>
      <c r="BF166" s="202">
        <f t="shared" si="5"/>
        <v>0</v>
      </c>
      <c r="BG166" s="202">
        <f t="shared" si="6"/>
        <v>0</v>
      </c>
      <c r="BH166" s="202">
        <f t="shared" si="7"/>
        <v>0</v>
      </c>
      <c r="BI166" s="202">
        <f t="shared" si="8"/>
        <v>0</v>
      </c>
      <c r="BJ166" s="23" t="s">
        <v>80</v>
      </c>
      <c r="BK166" s="202">
        <f t="shared" si="9"/>
        <v>0</v>
      </c>
      <c r="BL166" s="23" t="s">
        <v>173</v>
      </c>
      <c r="BM166" s="23" t="s">
        <v>388</v>
      </c>
    </row>
    <row r="167" spans="2:65" s="1" customFormat="1" ht="25.5" customHeight="1">
      <c r="B167" s="40"/>
      <c r="C167" s="191" t="s">
        <v>281</v>
      </c>
      <c r="D167" s="191" t="s">
        <v>169</v>
      </c>
      <c r="E167" s="192" t="s">
        <v>1254</v>
      </c>
      <c r="F167" s="193" t="s">
        <v>1255</v>
      </c>
      <c r="G167" s="194" t="s">
        <v>172</v>
      </c>
      <c r="H167" s="195">
        <v>3</v>
      </c>
      <c r="I167" s="196"/>
      <c r="J167" s="197">
        <f t="shared" si="0"/>
        <v>0</v>
      </c>
      <c r="K167" s="193" t="s">
        <v>21</v>
      </c>
      <c r="L167" s="60"/>
      <c r="M167" s="198" t="s">
        <v>21</v>
      </c>
      <c r="N167" s="199" t="s">
        <v>43</v>
      </c>
      <c r="O167" s="41"/>
      <c r="P167" s="200">
        <f t="shared" si="1"/>
        <v>0</v>
      </c>
      <c r="Q167" s="200">
        <v>0</v>
      </c>
      <c r="R167" s="200">
        <f t="shared" si="2"/>
        <v>0</v>
      </c>
      <c r="S167" s="200">
        <v>0</v>
      </c>
      <c r="T167" s="201">
        <f t="shared" si="3"/>
        <v>0</v>
      </c>
      <c r="AR167" s="23" t="s">
        <v>173</v>
      </c>
      <c r="AT167" s="23" t="s">
        <v>169</v>
      </c>
      <c r="AU167" s="23" t="s">
        <v>82</v>
      </c>
      <c r="AY167" s="23" t="s">
        <v>166</v>
      </c>
      <c r="BE167" s="202">
        <f t="shared" si="4"/>
        <v>0</v>
      </c>
      <c r="BF167" s="202">
        <f t="shared" si="5"/>
        <v>0</v>
      </c>
      <c r="BG167" s="202">
        <f t="shared" si="6"/>
        <v>0</v>
      </c>
      <c r="BH167" s="202">
        <f t="shared" si="7"/>
        <v>0</v>
      </c>
      <c r="BI167" s="202">
        <f t="shared" si="8"/>
        <v>0</v>
      </c>
      <c r="BJ167" s="23" t="s">
        <v>80</v>
      </c>
      <c r="BK167" s="202">
        <f t="shared" si="9"/>
        <v>0</v>
      </c>
      <c r="BL167" s="23" t="s">
        <v>173</v>
      </c>
      <c r="BM167" s="23" t="s">
        <v>391</v>
      </c>
    </row>
    <row r="168" spans="2:65" s="1" customFormat="1" ht="16.5" customHeight="1">
      <c r="B168" s="40"/>
      <c r="C168" s="191" t="s">
        <v>392</v>
      </c>
      <c r="D168" s="191" t="s">
        <v>169</v>
      </c>
      <c r="E168" s="192" t="s">
        <v>494</v>
      </c>
      <c r="F168" s="193" t="s">
        <v>495</v>
      </c>
      <c r="G168" s="194" t="s">
        <v>272</v>
      </c>
      <c r="H168" s="195">
        <v>28</v>
      </c>
      <c r="I168" s="196"/>
      <c r="J168" s="197">
        <f t="shared" si="0"/>
        <v>0</v>
      </c>
      <c r="K168" s="193" t="s">
        <v>21</v>
      </c>
      <c r="L168" s="60"/>
      <c r="M168" s="198" t="s">
        <v>21</v>
      </c>
      <c r="N168" s="199" t="s">
        <v>43</v>
      </c>
      <c r="O168" s="41"/>
      <c r="P168" s="200">
        <f t="shared" si="1"/>
        <v>0</v>
      </c>
      <c r="Q168" s="200">
        <v>0</v>
      </c>
      <c r="R168" s="200">
        <f t="shared" si="2"/>
        <v>0</v>
      </c>
      <c r="S168" s="200">
        <v>0</v>
      </c>
      <c r="T168" s="201">
        <f t="shared" si="3"/>
        <v>0</v>
      </c>
      <c r="AR168" s="23" t="s">
        <v>173</v>
      </c>
      <c r="AT168" s="23" t="s">
        <v>169</v>
      </c>
      <c r="AU168" s="23" t="s">
        <v>82</v>
      </c>
      <c r="AY168" s="23" t="s">
        <v>166</v>
      </c>
      <c r="BE168" s="202">
        <f t="shared" si="4"/>
        <v>0</v>
      </c>
      <c r="BF168" s="202">
        <f t="shared" si="5"/>
        <v>0</v>
      </c>
      <c r="BG168" s="202">
        <f t="shared" si="6"/>
        <v>0</v>
      </c>
      <c r="BH168" s="202">
        <f t="shared" si="7"/>
        <v>0</v>
      </c>
      <c r="BI168" s="202">
        <f t="shared" si="8"/>
        <v>0</v>
      </c>
      <c r="BJ168" s="23" t="s">
        <v>80</v>
      </c>
      <c r="BK168" s="202">
        <f t="shared" si="9"/>
        <v>0</v>
      </c>
      <c r="BL168" s="23" t="s">
        <v>173</v>
      </c>
      <c r="BM168" s="23" t="s">
        <v>395</v>
      </c>
    </row>
    <row r="169" spans="2:65" s="1" customFormat="1" ht="16.5" customHeight="1">
      <c r="B169" s="40"/>
      <c r="C169" s="191" t="s">
        <v>284</v>
      </c>
      <c r="D169" s="191" t="s">
        <v>169</v>
      </c>
      <c r="E169" s="192" t="s">
        <v>496</v>
      </c>
      <c r="F169" s="193" t="s">
        <v>497</v>
      </c>
      <c r="G169" s="194" t="s">
        <v>272</v>
      </c>
      <c r="H169" s="195">
        <v>28</v>
      </c>
      <c r="I169" s="196"/>
      <c r="J169" s="197">
        <f t="shared" si="0"/>
        <v>0</v>
      </c>
      <c r="K169" s="193" t="s">
        <v>21</v>
      </c>
      <c r="L169" s="60"/>
      <c r="M169" s="198" t="s">
        <v>21</v>
      </c>
      <c r="N169" s="199" t="s">
        <v>43</v>
      </c>
      <c r="O169" s="41"/>
      <c r="P169" s="200">
        <f t="shared" si="1"/>
        <v>0</v>
      </c>
      <c r="Q169" s="200">
        <v>0</v>
      </c>
      <c r="R169" s="200">
        <f t="shared" si="2"/>
        <v>0</v>
      </c>
      <c r="S169" s="200">
        <v>0</v>
      </c>
      <c r="T169" s="201">
        <f t="shared" si="3"/>
        <v>0</v>
      </c>
      <c r="AR169" s="23" t="s">
        <v>173</v>
      </c>
      <c r="AT169" s="23" t="s">
        <v>169</v>
      </c>
      <c r="AU169" s="23" t="s">
        <v>82</v>
      </c>
      <c r="AY169" s="23" t="s">
        <v>166</v>
      </c>
      <c r="BE169" s="202">
        <f t="shared" si="4"/>
        <v>0</v>
      </c>
      <c r="BF169" s="202">
        <f t="shared" si="5"/>
        <v>0</v>
      </c>
      <c r="BG169" s="202">
        <f t="shared" si="6"/>
        <v>0</v>
      </c>
      <c r="BH169" s="202">
        <f t="shared" si="7"/>
        <v>0</v>
      </c>
      <c r="BI169" s="202">
        <f t="shared" si="8"/>
        <v>0</v>
      </c>
      <c r="BJ169" s="23" t="s">
        <v>80</v>
      </c>
      <c r="BK169" s="202">
        <f t="shared" si="9"/>
        <v>0</v>
      </c>
      <c r="BL169" s="23" t="s">
        <v>173</v>
      </c>
      <c r="BM169" s="23" t="s">
        <v>406</v>
      </c>
    </row>
    <row r="170" spans="2:65" s="1" customFormat="1" ht="16.5" customHeight="1">
      <c r="B170" s="40"/>
      <c r="C170" s="191" t="s">
        <v>409</v>
      </c>
      <c r="D170" s="191" t="s">
        <v>169</v>
      </c>
      <c r="E170" s="192" t="s">
        <v>498</v>
      </c>
      <c r="F170" s="193" t="s">
        <v>499</v>
      </c>
      <c r="G170" s="194" t="s">
        <v>288</v>
      </c>
      <c r="H170" s="195">
        <v>1</v>
      </c>
      <c r="I170" s="196"/>
      <c r="J170" s="197">
        <f t="shared" si="0"/>
        <v>0</v>
      </c>
      <c r="K170" s="193" t="s">
        <v>21</v>
      </c>
      <c r="L170" s="60"/>
      <c r="M170" s="198" t="s">
        <v>21</v>
      </c>
      <c r="N170" s="199" t="s">
        <v>43</v>
      </c>
      <c r="O170" s="41"/>
      <c r="P170" s="200">
        <f t="shared" si="1"/>
        <v>0</v>
      </c>
      <c r="Q170" s="200">
        <v>0</v>
      </c>
      <c r="R170" s="200">
        <f t="shared" si="2"/>
        <v>0</v>
      </c>
      <c r="S170" s="200">
        <v>0</v>
      </c>
      <c r="T170" s="201">
        <f t="shared" si="3"/>
        <v>0</v>
      </c>
      <c r="AR170" s="23" t="s">
        <v>173</v>
      </c>
      <c r="AT170" s="23" t="s">
        <v>169</v>
      </c>
      <c r="AU170" s="23" t="s">
        <v>82</v>
      </c>
      <c r="AY170" s="23" t="s">
        <v>166</v>
      </c>
      <c r="BE170" s="202">
        <f t="shared" si="4"/>
        <v>0</v>
      </c>
      <c r="BF170" s="202">
        <f t="shared" si="5"/>
        <v>0</v>
      </c>
      <c r="BG170" s="202">
        <f t="shared" si="6"/>
        <v>0</v>
      </c>
      <c r="BH170" s="202">
        <f t="shared" si="7"/>
        <v>0</v>
      </c>
      <c r="BI170" s="202">
        <f t="shared" si="8"/>
        <v>0</v>
      </c>
      <c r="BJ170" s="23" t="s">
        <v>80</v>
      </c>
      <c r="BK170" s="202">
        <f t="shared" si="9"/>
        <v>0</v>
      </c>
      <c r="BL170" s="23" t="s">
        <v>173</v>
      </c>
      <c r="BM170" s="23" t="s">
        <v>412</v>
      </c>
    </row>
    <row r="171" spans="2:65" s="1" customFormat="1" ht="16.5" customHeight="1">
      <c r="B171" s="40"/>
      <c r="C171" s="191" t="s">
        <v>289</v>
      </c>
      <c r="D171" s="191" t="s">
        <v>169</v>
      </c>
      <c r="E171" s="192" t="s">
        <v>500</v>
      </c>
      <c r="F171" s="193" t="s">
        <v>501</v>
      </c>
      <c r="G171" s="194" t="s">
        <v>361</v>
      </c>
      <c r="H171" s="248"/>
      <c r="I171" s="196"/>
      <c r="J171" s="197">
        <f t="shared" si="0"/>
        <v>0</v>
      </c>
      <c r="K171" s="193" t="s">
        <v>21</v>
      </c>
      <c r="L171" s="60"/>
      <c r="M171" s="198" t="s">
        <v>21</v>
      </c>
      <c r="N171" s="199" t="s">
        <v>43</v>
      </c>
      <c r="O171" s="41"/>
      <c r="P171" s="200">
        <f t="shared" si="1"/>
        <v>0</v>
      </c>
      <c r="Q171" s="200">
        <v>0</v>
      </c>
      <c r="R171" s="200">
        <f t="shared" si="2"/>
        <v>0</v>
      </c>
      <c r="S171" s="200">
        <v>0</v>
      </c>
      <c r="T171" s="201">
        <f t="shared" si="3"/>
        <v>0</v>
      </c>
      <c r="AR171" s="23" t="s">
        <v>173</v>
      </c>
      <c r="AT171" s="23" t="s">
        <v>169</v>
      </c>
      <c r="AU171" s="23" t="s">
        <v>82</v>
      </c>
      <c r="AY171" s="23" t="s">
        <v>166</v>
      </c>
      <c r="BE171" s="202">
        <f t="shared" si="4"/>
        <v>0</v>
      </c>
      <c r="BF171" s="202">
        <f t="shared" si="5"/>
        <v>0</v>
      </c>
      <c r="BG171" s="202">
        <f t="shared" si="6"/>
        <v>0</v>
      </c>
      <c r="BH171" s="202">
        <f t="shared" si="7"/>
        <v>0</v>
      </c>
      <c r="BI171" s="202">
        <f t="shared" si="8"/>
        <v>0</v>
      </c>
      <c r="BJ171" s="23" t="s">
        <v>80</v>
      </c>
      <c r="BK171" s="202">
        <f t="shared" si="9"/>
        <v>0</v>
      </c>
      <c r="BL171" s="23" t="s">
        <v>173</v>
      </c>
      <c r="BM171" s="23" t="s">
        <v>416</v>
      </c>
    </row>
    <row r="172" spans="2:65" s="10" customFormat="1" ht="29.85" customHeight="1">
      <c r="B172" s="175"/>
      <c r="C172" s="176"/>
      <c r="D172" s="177" t="s">
        <v>71</v>
      </c>
      <c r="E172" s="189" t="s">
        <v>502</v>
      </c>
      <c r="F172" s="189" t="s">
        <v>503</v>
      </c>
      <c r="G172" s="176"/>
      <c r="H172" s="176"/>
      <c r="I172" s="179"/>
      <c r="J172" s="190">
        <f>BK172</f>
        <v>0</v>
      </c>
      <c r="K172" s="176"/>
      <c r="L172" s="181"/>
      <c r="M172" s="182"/>
      <c r="N172" s="183"/>
      <c r="O172" s="183"/>
      <c r="P172" s="184">
        <f>SUM(P173:P180)</f>
        <v>0</v>
      </c>
      <c r="Q172" s="183"/>
      <c r="R172" s="184">
        <f>SUM(R173:R180)</f>
        <v>0</v>
      </c>
      <c r="S172" s="183"/>
      <c r="T172" s="185">
        <f>SUM(T173:T180)</f>
        <v>0</v>
      </c>
      <c r="AR172" s="186" t="s">
        <v>82</v>
      </c>
      <c r="AT172" s="187" t="s">
        <v>71</v>
      </c>
      <c r="AU172" s="187" t="s">
        <v>80</v>
      </c>
      <c r="AY172" s="186" t="s">
        <v>166</v>
      </c>
      <c r="BK172" s="188">
        <f>SUM(BK173:BK180)</f>
        <v>0</v>
      </c>
    </row>
    <row r="173" spans="2:65" s="1" customFormat="1" ht="25.5" customHeight="1">
      <c r="B173" s="40"/>
      <c r="C173" s="191" t="s">
        <v>418</v>
      </c>
      <c r="D173" s="191" t="s">
        <v>169</v>
      </c>
      <c r="E173" s="192" t="s">
        <v>1256</v>
      </c>
      <c r="F173" s="193" t="s">
        <v>1257</v>
      </c>
      <c r="G173" s="194" t="s">
        <v>172</v>
      </c>
      <c r="H173" s="195">
        <v>2</v>
      </c>
      <c r="I173" s="196"/>
      <c r="J173" s="197">
        <f>ROUND(I173*H173,2)</f>
        <v>0</v>
      </c>
      <c r="K173" s="193" t="s">
        <v>21</v>
      </c>
      <c r="L173" s="60"/>
      <c r="M173" s="198" t="s">
        <v>21</v>
      </c>
      <c r="N173" s="199" t="s">
        <v>43</v>
      </c>
      <c r="O173" s="41"/>
      <c r="P173" s="200">
        <f>O173*H173</f>
        <v>0</v>
      </c>
      <c r="Q173" s="200">
        <v>0</v>
      </c>
      <c r="R173" s="200">
        <f>Q173*H173</f>
        <v>0</v>
      </c>
      <c r="S173" s="200">
        <v>0</v>
      </c>
      <c r="T173" s="201">
        <f>S173*H173</f>
        <v>0</v>
      </c>
      <c r="AR173" s="23" t="s">
        <v>207</v>
      </c>
      <c r="AT173" s="23" t="s">
        <v>169</v>
      </c>
      <c r="AU173" s="23" t="s">
        <v>82</v>
      </c>
      <c r="AY173" s="23" t="s">
        <v>166</v>
      </c>
      <c r="BE173" s="202">
        <f>IF(N173="základní",J173,0)</f>
        <v>0</v>
      </c>
      <c r="BF173" s="202">
        <f>IF(N173="snížená",J173,0)</f>
        <v>0</v>
      </c>
      <c r="BG173" s="202">
        <f>IF(N173="zákl. přenesená",J173,0)</f>
        <v>0</v>
      </c>
      <c r="BH173" s="202">
        <f>IF(N173="sníž. přenesená",J173,0)</f>
        <v>0</v>
      </c>
      <c r="BI173" s="202">
        <f>IF(N173="nulová",J173,0)</f>
        <v>0</v>
      </c>
      <c r="BJ173" s="23" t="s">
        <v>80</v>
      </c>
      <c r="BK173" s="202">
        <f>ROUND(I173*H173,2)</f>
        <v>0</v>
      </c>
      <c r="BL173" s="23" t="s">
        <v>207</v>
      </c>
      <c r="BM173" s="23" t="s">
        <v>421</v>
      </c>
    </row>
    <row r="174" spans="2:65" s="1" customFormat="1" ht="16.5" customHeight="1">
      <c r="B174" s="40"/>
      <c r="C174" s="238" t="s">
        <v>292</v>
      </c>
      <c r="D174" s="238" t="s">
        <v>232</v>
      </c>
      <c r="E174" s="239" t="s">
        <v>1258</v>
      </c>
      <c r="F174" s="240" t="s">
        <v>1259</v>
      </c>
      <c r="G174" s="241" t="s">
        <v>172</v>
      </c>
      <c r="H174" s="242">
        <v>1</v>
      </c>
      <c r="I174" s="243"/>
      <c r="J174" s="244">
        <f>ROUND(I174*H174,2)</f>
        <v>0</v>
      </c>
      <c r="K174" s="240" t="s">
        <v>21</v>
      </c>
      <c r="L174" s="245"/>
      <c r="M174" s="246" t="s">
        <v>21</v>
      </c>
      <c r="N174" s="247" t="s">
        <v>43</v>
      </c>
      <c r="O174" s="41"/>
      <c r="P174" s="200">
        <f>O174*H174</f>
        <v>0</v>
      </c>
      <c r="Q174" s="200">
        <v>0</v>
      </c>
      <c r="R174" s="200">
        <f>Q174*H174</f>
        <v>0</v>
      </c>
      <c r="S174" s="200">
        <v>0</v>
      </c>
      <c r="T174" s="201">
        <f>S174*H174</f>
        <v>0</v>
      </c>
      <c r="AR174" s="23" t="s">
        <v>242</v>
      </c>
      <c r="AT174" s="23" t="s">
        <v>232</v>
      </c>
      <c r="AU174" s="23" t="s">
        <v>82</v>
      </c>
      <c r="AY174" s="23" t="s">
        <v>166</v>
      </c>
      <c r="BE174" s="202">
        <f>IF(N174="základní",J174,0)</f>
        <v>0</v>
      </c>
      <c r="BF174" s="202">
        <f>IF(N174="snížená",J174,0)</f>
        <v>0</v>
      </c>
      <c r="BG174" s="202">
        <f>IF(N174="zákl. přenesená",J174,0)</f>
        <v>0</v>
      </c>
      <c r="BH174" s="202">
        <f>IF(N174="sníž. přenesená",J174,0)</f>
        <v>0</v>
      </c>
      <c r="BI174" s="202">
        <f>IF(N174="nulová",J174,0)</f>
        <v>0</v>
      </c>
      <c r="BJ174" s="23" t="s">
        <v>80</v>
      </c>
      <c r="BK174" s="202">
        <f>ROUND(I174*H174,2)</f>
        <v>0</v>
      </c>
      <c r="BL174" s="23" t="s">
        <v>207</v>
      </c>
      <c r="BM174" s="23" t="s">
        <v>434</v>
      </c>
    </row>
    <row r="175" spans="2:65" s="1" customFormat="1" ht="27">
      <c r="B175" s="40"/>
      <c r="C175" s="62"/>
      <c r="D175" s="205" t="s">
        <v>213</v>
      </c>
      <c r="E175" s="62"/>
      <c r="F175" s="236" t="s">
        <v>1260</v>
      </c>
      <c r="G175" s="62"/>
      <c r="H175" s="62"/>
      <c r="I175" s="162"/>
      <c r="J175" s="62"/>
      <c r="K175" s="62"/>
      <c r="L175" s="60"/>
      <c r="M175" s="237"/>
      <c r="N175" s="41"/>
      <c r="O175" s="41"/>
      <c r="P175" s="41"/>
      <c r="Q175" s="41"/>
      <c r="R175" s="41"/>
      <c r="S175" s="41"/>
      <c r="T175" s="77"/>
      <c r="AT175" s="23" t="s">
        <v>213</v>
      </c>
      <c r="AU175" s="23" t="s">
        <v>82</v>
      </c>
    </row>
    <row r="176" spans="2:65" s="1" customFormat="1" ht="25.5" customHeight="1">
      <c r="B176" s="40"/>
      <c r="C176" s="238" t="s">
        <v>643</v>
      </c>
      <c r="D176" s="238" t="s">
        <v>232</v>
      </c>
      <c r="E176" s="239" t="s">
        <v>1261</v>
      </c>
      <c r="F176" s="240" t="s">
        <v>1262</v>
      </c>
      <c r="G176" s="241" t="s">
        <v>172</v>
      </c>
      <c r="H176" s="242">
        <v>1</v>
      </c>
      <c r="I176" s="243"/>
      <c r="J176" s="244">
        <f>ROUND(I176*H176,2)</f>
        <v>0</v>
      </c>
      <c r="K176" s="240" t="s">
        <v>21</v>
      </c>
      <c r="L176" s="245"/>
      <c r="M176" s="246" t="s">
        <v>21</v>
      </c>
      <c r="N176" s="247" t="s">
        <v>43</v>
      </c>
      <c r="O176" s="41"/>
      <c r="P176" s="200">
        <f>O176*H176</f>
        <v>0</v>
      </c>
      <c r="Q176" s="200">
        <v>0</v>
      </c>
      <c r="R176" s="200">
        <f>Q176*H176</f>
        <v>0</v>
      </c>
      <c r="S176" s="200">
        <v>0</v>
      </c>
      <c r="T176" s="201">
        <f>S176*H176</f>
        <v>0</v>
      </c>
      <c r="AR176" s="23" t="s">
        <v>242</v>
      </c>
      <c r="AT176" s="23" t="s">
        <v>232</v>
      </c>
      <c r="AU176" s="23" t="s">
        <v>82</v>
      </c>
      <c r="AY176" s="23" t="s">
        <v>166</v>
      </c>
      <c r="BE176" s="202">
        <f>IF(N176="základní",J176,0)</f>
        <v>0</v>
      </c>
      <c r="BF176" s="202">
        <f>IF(N176="snížená",J176,0)</f>
        <v>0</v>
      </c>
      <c r="BG176" s="202">
        <f>IF(N176="zákl. přenesená",J176,0)</f>
        <v>0</v>
      </c>
      <c r="BH176" s="202">
        <f>IF(N176="sníž. přenesená",J176,0)</f>
        <v>0</v>
      </c>
      <c r="BI176" s="202">
        <f>IF(N176="nulová",J176,0)</f>
        <v>0</v>
      </c>
      <c r="BJ176" s="23" t="s">
        <v>80</v>
      </c>
      <c r="BK176" s="202">
        <f>ROUND(I176*H176,2)</f>
        <v>0</v>
      </c>
      <c r="BL176" s="23" t="s">
        <v>207</v>
      </c>
      <c r="BM176" s="23" t="s">
        <v>646</v>
      </c>
    </row>
    <row r="177" spans="2:65" s="1" customFormat="1" ht="27">
      <c r="B177" s="40"/>
      <c r="C177" s="62"/>
      <c r="D177" s="205" t="s">
        <v>213</v>
      </c>
      <c r="E177" s="62"/>
      <c r="F177" s="236" t="s">
        <v>1260</v>
      </c>
      <c r="G177" s="62"/>
      <c r="H177" s="62"/>
      <c r="I177" s="162"/>
      <c r="J177" s="62"/>
      <c r="K177" s="62"/>
      <c r="L177" s="60"/>
      <c r="M177" s="237"/>
      <c r="N177" s="41"/>
      <c r="O177" s="41"/>
      <c r="P177" s="41"/>
      <c r="Q177" s="41"/>
      <c r="R177" s="41"/>
      <c r="S177" s="41"/>
      <c r="T177" s="77"/>
      <c r="AT177" s="23" t="s">
        <v>213</v>
      </c>
      <c r="AU177" s="23" t="s">
        <v>82</v>
      </c>
    </row>
    <row r="178" spans="2:65" s="1" customFormat="1" ht="16.5" customHeight="1">
      <c r="B178" s="40"/>
      <c r="C178" s="191" t="s">
        <v>299</v>
      </c>
      <c r="D178" s="191" t="s">
        <v>169</v>
      </c>
      <c r="E178" s="192" t="s">
        <v>1263</v>
      </c>
      <c r="F178" s="193" t="s">
        <v>1264</v>
      </c>
      <c r="G178" s="194" t="s">
        <v>288</v>
      </c>
      <c r="H178" s="195">
        <v>3</v>
      </c>
      <c r="I178" s="196"/>
      <c r="J178" s="197">
        <f>ROUND(I178*H178,2)</f>
        <v>0</v>
      </c>
      <c r="K178" s="193" t="s">
        <v>21</v>
      </c>
      <c r="L178" s="60"/>
      <c r="M178" s="198" t="s">
        <v>21</v>
      </c>
      <c r="N178" s="199" t="s">
        <v>43</v>
      </c>
      <c r="O178" s="41"/>
      <c r="P178" s="200">
        <f>O178*H178</f>
        <v>0</v>
      </c>
      <c r="Q178" s="200">
        <v>0</v>
      </c>
      <c r="R178" s="200">
        <f>Q178*H178</f>
        <v>0</v>
      </c>
      <c r="S178" s="200">
        <v>0</v>
      </c>
      <c r="T178" s="201">
        <f>S178*H178</f>
        <v>0</v>
      </c>
      <c r="AR178" s="23" t="s">
        <v>207</v>
      </c>
      <c r="AT178" s="23" t="s">
        <v>169</v>
      </c>
      <c r="AU178" s="23" t="s">
        <v>82</v>
      </c>
      <c r="AY178" s="23" t="s">
        <v>166</v>
      </c>
      <c r="BE178" s="202">
        <f>IF(N178="základní",J178,0)</f>
        <v>0</v>
      </c>
      <c r="BF178" s="202">
        <f>IF(N178="snížená",J178,0)</f>
        <v>0</v>
      </c>
      <c r="BG178" s="202">
        <f>IF(N178="zákl. přenesená",J178,0)</f>
        <v>0</v>
      </c>
      <c r="BH178" s="202">
        <f>IF(N178="sníž. přenesená",J178,0)</f>
        <v>0</v>
      </c>
      <c r="BI178" s="202">
        <f>IF(N178="nulová",J178,0)</f>
        <v>0</v>
      </c>
      <c r="BJ178" s="23" t="s">
        <v>80</v>
      </c>
      <c r="BK178" s="202">
        <f>ROUND(I178*H178,2)</f>
        <v>0</v>
      </c>
      <c r="BL178" s="23" t="s">
        <v>207</v>
      </c>
      <c r="BM178" s="23" t="s">
        <v>649</v>
      </c>
    </row>
    <row r="179" spans="2:65" s="1" customFormat="1" ht="16.5" customHeight="1">
      <c r="B179" s="40"/>
      <c r="C179" s="191" t="s">
        <v>650</v>
      </c>
      <c r="D179" s="191" t="s">
        <v>169</v>
      </c>
      <c r="E179" s="192" t="s">
        <v>504</v>
      </c>
      <c r="F179" s="193" t="s">
        <v>505</v>
      </c>
      <c r="G179" s="194" t="s">
        <v>288</v>
      </c>
      <c r="H179" s="195">
        <v>1</v>
      </c>
      <c r="I179" s="196"/>
      <c r="J179" s="197">
        <f>ROUND(I179*H179,2)</f>
        <v>0</v>
      </c>
      <c r="K179" s="193" t="s">
        <v>21</v>
      </c>
      <c r="L179" s="60"/>
      <c r="M179" s="198" t="s">
        <v>21</v>
      </c>
      <c r="N179" s="199" t="s">
        <v>43</v>
      </c>
      <c r="O179" s="41"/>
      <c r="P179" s="200">
        <f>O179*H179</f>
        <v>0</v>
      </c>
      <c r="Q179" s="200">
        <v>0</v>
      </c>
      <c r="R179" s="200">
        <f>Q179*H179</f>
        <v>0</v>
      </c>
      <c r="S179" s="200">
        <v>0</v>
      </c>
      <c r="T179" s="201">
        <f>S179*H179</f>
        <v>0</v>
      </c>
      <c r="AR179" s="23" t="s">
        <v>207</v>
      </c>
      <c r="AT179" s="23" t="s">
        <v>169</v>
      </c>
      <c r="AU179" s="23" t="s">
        <v>82</v>
      </c>
      <c r="AY179" s="23" t="s">
        <v>166</v>
      </c>
      <c r="BE179" s="202">
        <f>IF(N179="základní",J179,0)</f>
        <v>0</v>
      </c>
      <c r="BF179" s="202">
        <f>IF(N179="snížená",J179,0)</f>
        <v>0</v>
      </c>
      <c r="BG179" s="202">
        <f>IF(N179="zákl. přenesená",J179,0)</f>
        <v>0</v>
      </c>
      <c r="BH179" s="202">
        <f>IF(N179="sníž. přenesená",J179,0)</f>
        <v>0</v>
      </c>
      <c r="BI179" s="202">
        <f>IF(N179="nulová",J179,0)</f>
        <v>0</v>
      </c>
      <c r="BJ179" s="23" t="s">
        <v>80</v>
      </c>
      <c r="BK179" s="202">
        <f>ROUND(I179*H179,2)</f>
        <v>0</v>
      </c>
      <c r="BL179" s="23" t="s">
        <v>207</v>
      </c>
      <c r="BM179" s="23" t="s">
        <v>653</v>
      </c>
    </row>
    <row r="180" spans="2:65" s="1" customFormat="1" ht="16.5" customHeight="1">
      <c r="B180" s="40"/>
      <c r="C180" s="191" t="s">
        <v>302</v>
      </c>
      <c r="D180" s="191" t="s">
        <v>169</v>
      </c>
      <c r="E180" s="192" t="s">
        <v>506</v>
      </c>
      <c r="F180" s="193" t="s">
        <v>507</v>
      </c>
      <c r="G180" s="194" t="s">
        <v>361</v>
      </c>
      <c r="H180" s="248"/>
      <c r="I180" s="196"/>
      <c r="J180" s="197">
        <f>ROUND(I180*H180,2)</f>
        <v>0</v>
      </c>
      <c r="K180" s="193" t="s">
        <v>21</v>
      </c>
      <c r="L180" s="60"/>
      <c r="M180" s="198" t="s">
        <v>21</v>
      </c>
      <c r="N180" s="199" t="s">
        <v>43</v>
      </c>
      <c r="O180" s="41"/>
      <c r="P180" s="200">
        <f>O180*H180</f>
        <v>0</v>
      </c>
      <c r="Q180" s="200">
        <v>0</v>
      </c>
      <c r="R180" s="200">
        <f>Q180*H180</f>
        <v>0</v>
      </c>
      <c r="S180" s="200">
        <v>0</v>
      </c>
      <c r="T180" s="201">
        <f>S180*H180</f>
        <v>0</v>
      </c>
      <c r="AR180" s="23" t="s">
        <v>207</v>
      </c>
      <c r="AT180" s="23" t="s">
        <v>169</v>
      </c>
      <c r="AU180" s="23" t="s">
        <v>82</v>
      </c>
      <c r="AY180" s="23" t="s">
        <v>166</v>
      </c>
      <c r="BE180" s="202">
        <f>IF(N180="základní",J180,0)</f>
        <v>0</v>
      </c>
      <c r="BF180" s="202">
        <f>IF(N180="snížená",J180,0)</f>
        <v>0</v>
      </c>
      <c r="BG180" s="202">
        <f>IF(N180="zákl. přenesená",J180,0)</f>
        <v>0</v>
      </c>
      <c r="BH180" s="202">
        <f>IF(N180="sníž. přenesená",J180,0)</f>
        <v>0</v>
      </c>
      <c r="BI180" s="202">
        <f>IF(N180="nulová",J180,0)</f>
        <v>0</v>
      </c>
      <c r="BJ180" s="23" t="s">
        <v>80</v>
      </c>
      <c r="BK180" s="202">
        <f>ROUND(I180*H180,2)</f>
        <v>0</v>
      </c>
      <c r="BL180" s="23" t="s">
        <v>207</v>
      </c>
      <c r="BM180" s="23" t="s">
        <v>657</v>
      </c>
    </row>
    <row r="181" spans="2:65" s="10" customFormat="1" ht="29.85" customHeight="1">
      <c r="B181" s="175"/>
      <c r="C181" s="176"/>
      <c r="D181" s="177" t="s">
        <v>71</v>
      </c>
      <c r="E181" s="189" t="s">
        <v>1265</v>
      </c>
      <c r="F181" s="189" t="s">
        <v>1266</v>
      </c>
      <c r="G181" s="176"/>
      <c r="H181" s="176"/>
      <c r="I181" s="179"/>
      <c r="J181" s="190">
        <f>BK181</f>
        <v>0</v>
      </c>
      <c r="K181" s="176"/>
      <c r="L181" s="181"/>
      <c r="M181" s="182"/>
      <c r="N181" s="183"/>
      <c r="O181" s="183"/>
      <c r="P181" s="184">
        <f>SUM(P182:P184)</f>
        <v>0</v>
      </c>
      <c r="Q181" s="183"/>
      <c r="R181" s="184">
        <f>SUM(R182:R184)</f>
        <v>0</v>
      </c>
      <c r="S181" s="183"/>
      <c r="T181" s="185">
        <f>SUM(T182:T184)</f>
        <v>0</v>
      </c>
      <c r="AR181" s="186" t="s">
        <v>82</v>
      </c>
      <c r="AT181" s="187" t="s">
        <v>71</v>
      </c>
      <c r="AU181" s="187" t="s">
        <v>80</v>
      </c>
      <c r="AY181" s="186" t="s">
        <v>166</v>
      </c>
      <c r="BK181" s="188">
        <f>SUM(BK182:BK184)</f>
        <v>0</v>
      </c>
    </row>
    <row r="182" spans="2:65" s="1" customFormat="1" ht="16.5" customHeight="1">
      <c r="B182" s="40"/>
      <c r="C182" s="191" t="s">
        <v>658</v>
      </c>
      <c r="D182" s="191" t="s">
        <v>169</v>
      </c>
      <c r="E182" s="192" t="s">
        <v>1267</v>
      </c>
      <c r="F182" s="193" t="s">
        <v>1268</v>
      </c>
      <c r="G182" s="194" t="s">
        <v>288</v>
      </c>
      <c r="H182" s="195">
        <v>1</v>
      </c>
      <c r="I182" s="196"/>
      <c r="J182" s="197">
        <f>ROUND(I182*H182,2)</f>
        <v>0</v>
      </c>
      <c r="K182" s="193" t="s">
        <v>21</v>
      </c>
      <c r="L182" s="60"/>
      <c r="M182" s="198" t="s">
        <v>21</v>
      </c>
      <c r="N182" s="199" t="s">
        <v>43</v>
      </c>
      <c r="O182" s="41"/>
      <c r="P182" s="200">
        <f>O182*H182</f>
        <v>0</v>
      </c>
      <c r="Q182" s="200">
        <v>0</v>
      </c>
      <c r="R182" s="200">
        <f>Q182*H182</f>
        <v>0</v>
      </c>
      <c r="S182" s="200">
        <v>0</v>
      </c>
      <c r="T182" s="201">
        <f>S182*H182</f>
        <v>0</v>
      </c>
      <c r="AR182" s="23" t="s">
        <v>207</v>
      </c>
      <c r="AT182" s="23" t="s">
        <v>169</v>
      </c>
      <c r="AU182" s="23" t="s">
        <v>82</v>
      </c>
      <c r="AY182" s="23" t="s">
        <v>166</v>
      </c>
      <c r="BE182" s="202">
        <f>IF(N182="základní",J182,0)</f>
        <v>0</v>
      </c>
      <c r="BF182" s="202">
        <f>IF(N182="snížená",J182,0)</f>
        <v>0</v>
      </c>
      <c r="BG182" s="202">
        <f>IF(N182="zákl. přenesená",J182,0)</f>
        <v>0</v>
      </c>
      <c r="BH182" s="202">
        <f>IF(N182="sníž. přenesená",J182,0)</f>
        <v>0</v>
      </c>
      <c r="BI182" s="202">
        <f>IF(N182="nulová",J182,0)</f>
        <v>0</v>
      </c>
      <c r="BJ182" s="23" t="s">
        <v>80</v>
      </c>
      <c r="BK182" s="202">
        <f>ROUND(I182*H182,2)</f>
        <v>0</v>
      </c>
      <c r="BL182" s="23" t="s">
        <v>207</v>
      </c>
      <c r="BM182" s="23" t="s">
        <v>661</v>
      </c>
    </row>
    <row r="183" spans="2:65" s="1" customFormat="1" ht="16.5" customHeight="1">
      <c r="B183" s="40"/>
      <c r="C183" s="191" t="s">
        <v>307</v>
      </c>
      <c r="D183" s="191" t="s">
        <v>169</v>
      </c>
      <c r="E183" s="192" t="s">
        <v>1269</v>
      </c>
      <c r="F183" s="193" t="s">
        <v>1270</v>
      </c>
      <c r="G183" s="194" t="s">
        <v>172</v>
      </c>
      <c r="H183" s="195">
        <v>1</v>
      </c>
      <c r="I183" s="196"/>
      <c r="J183" s="197">
        <f>ROUND(I183*H183,2)</f>
        <v>0</v>
      </c>
      <c r="K183" s="193" t="s">
        <v>21</v>
      </c>
      <c r="L183" s="60"/>
      <c r="M183" s="198" t="s">
        <v>21</v>
      </c>
      <c r="N183" s="199" t="s">
        <v>43</v>
      </c>
      <c r="O183" s="41"/>
      <c r="P183" s="200">
        <f>O183*H183</f>
        <v>0</v>
      </c>
      <c r="Q183" s="200">
        <v>0</v>
      </c>
      <c r="R183" s="200">
        <f>Q183*H183</f>
        <v>0</v>
      </c>
      <c r="S183" s="200">
        <v>0</v>
      </c>
      <c r="T183" s="201">
        <f>S183*H183</f>
        <v>0</v>
      </c>
      <c r="AR183" s="23" t="s">
        <v>207</v>
      </c>
      <c r="AT183" s="23" t="s">
        <v>169</v>
      </c>
      <c r="AU183" s="23" t="s">
        <v>82</v>
      </c>
      <c r="AY183" s="23" t="s">
        <v>166</v>
      </c>
      <c r="BE183" s="202">
        <f>IF(N183="základní",J183,0)</f>
        <v>0</v>
      </c>
      <c r="BF183" s="202">
        <f>IF(N183="snížená",J183,0)</f>
        <v>0</v>
      </c>
      <c r="BG183" s="202">
        <f>IF(N183="zákl. přenesená",J183,0)</f>
        <v>0</v>
      </c>
      <c r="BH183" s="202">
        <f>IF(N183="sníž. přenesená",J183,0)</f>
        <v>0</v>
      </c>
      <c r="BI183" s="202">
        <f>IF(N183="nulová",J183,0)</f>
        <v>0</v>
      </c>
      <c r="BJ183" s="23" t="s">
        <v>80</v>
      </c>
      <c r="BK183" s="202">
        <f>ROUND(I183*H183,2)</f>
        <v>0</v>
      </c>
      <c r="BL183" s="23" t="s">
        <v>207</v>
      </c>
      <c r="BM183" s="23" t="s">
        <v>664</v>
      </c>
    </row>
    <row r="184" spans="2:65" s="1" customFormat="1" ht="16.5" customHeight="1">
      <c r="B184" s="40"/>
      <c r="C184" s="191" t="s">
        <v>665</v>
      </c>
      <c r="D184" s="191" t="s">
        <v>169</v>
      </c>
      <c r="E184" s="192" t="s">
        <v>1271</v>
      </c>
      <c r="F184" s="193" t="s">
        <v>1272</v>
      </c>
      <c r="G184" s="194" t="s">
        <v>361</v>
      </c>
      <c r="H184" s="248"/>
      <c r="I184" s="196"/>
      <c r="J184" s="197">
        <f>ROUND(I184*H184,2)</f>
        <v>0</v>
      </c>
      <c r="K184" s="193" t="s">
        <v>21</v>
      </c>
      <c r="L184" s="60"/>
      <c r="M184" s="198" t="s">
        <v>21</v>
      </c>
      <c r="N184" s="249" t="s">
        <v>43</v>
      </c>
      <c r="O184" s="250"/>
      <c r="P184" s="251">
        <f>O184*H184</f>
        <v>0</v>
      </c>
      <c r="Q184" s="251">
        <v>0</v>
      </c>
      <c r="R184" s="251">
        <f>Q184*H184</f>
        <v>0</v>
      </c>
      <c r="S184" s="251">
        <v>0</v>
      </c>
      <c r="T184" s="252">
        <f>S184*H184</f>
        <v>0</v>
      </c>
      <c r="AR184" s="23" t="s">
        <v>207</v>
      </c>
      <c r="AT184" s="23" t="s">
        <v>169</v>
      </c>
      <c r="AU184" s="23" t="s">
        <v>82</v>
      </c>
      <c r="AY184" s="23" t="s">
        <v>166</v>
      </c>
      <c r="BE184" s="202">
        <f>IF(N184="základní",J184,0)</f>
        <v>0</v>
      </c>
      <c r="BF184" s="202">
        <f>IF(N184="snížená",J184,0)</f>
        <v>0</v>
      </c>
      <c r="BG184" s="202">
        <f>IF(N184="zákl. přenesená",J184,0)</f>
        <v>0</v>
      </c>
      <c r="BH184" s="202">
        <f>IF(N184="sníž. přenesená",J184,0)</f>
        <v>0</v>
      </c>
      <c r="BI184" s="202">
        <f>IF(N184="nulová",J184,0)</f>
        <v>0</v>
      </c>
      <c r="BJ184" s="23" t="s">
        <v>80</v>
      </c>
      <c r="BK184" s="202">
        <f>ROUND(I184*H184,2)</f>
        <v>0</v>
      </c>
      <c r="BL184" s="23" t="s">
        <v>207</v>
      </c>
      <c r="BM184" s="23" t="s">
        <v>668</v>
      </c>
    </row>
    <row r="185" spans="2:65" s="1" customFormat="1" ht="6.95" customHeight="1">
      <c r="B185" s="55"/>
      <c r="C185" s="56"/>
      <c r="D185" s="56"/>
      <c r="E185" s="56"/>
      <c r="F185" s="56"/>
      <c r="G185" s="56"/>
      <c r="H185" s="56"/>
      <c r="I185" s="138"/>
      <c r="J185" s="56"/>
      <c r="K185" s="56"/>
      <c r="L185" s="60"/>
    </row>
  </sheetData>
  <sheetProtection algorithmName="SHA-512" hashValue="Mjoh8LSDZuYtd55dV2RERv3LHR9Ef/RoiJ+xTbSMLCRQgaMbHjyPHDSCwy3a9dsaPwG958jg980kr/FrFgTisA==" saltValue="tFIG3z/lmzvfrEeTcSTTAqVdhy4kged6o41DXBF5gMtT+UeSY0dbCjX1UYAHRU9DICPZM9KYXQNlkuwWBURuCg==" spinCount="100000" sheet="1" objects="1" scenarios="1" formatColumns="0" formatRows="0" autoFilter="0"/>
  <autoFilter ref="C87:K184"/>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103</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1273</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ROUND(J89,2)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ROUND(SUM(BE89:BE277), 2)</f>
        <v>0</v>
      </c>
      <c r="G30" s="41"/>
      <c r="H30" s="41"/>
      <c r="I30" s="130">
        <v>0.21</v>
      </c>
      <c r="J30" s="129">
        <f>ROUND(ROUND((SUM(BE89:BE277)), 2)*I30, 2)</f>
        <v>0</v>
      </c>
      <c r="K30" s="44"/>
    </row>
    <row r="31" spans="2:11" s="1" customFormat="1" ht="14.45" customHeight="1">
      <c r="B31" s="40"/>
      <c r="C31" s="41"/>
      <c r="D31" s="41"/>
      <c r="E31" s="48" t="s">
        <v>44</v>
      </c>
      <c r="F31" s="129">
        <f>ROUND(SUM(BF89:BF277), 2)</f>
        <v>0</v>
      </c>
      <c r="G31" s="41"/>
      <c r="H31" s="41"/>
      <c r="I31" s="130">
        <v>0.15</v>
      </c>
      <c r="J31" s="129">
        <f>ROUND(ROUND((SUM(BF89:BF277)), 2)*I31, 2)</f>
        <v>0</v>
      </c>
      <c r="K31" s="44"/>
    </row>
    <row r="32" spans="2:11" s="1" customFormat="1" ht="14.45" hidden="1" customHeight="1">
      <c r="B32" s="40"/>
      <c r="C32" s="41"/>
      <c r="D32" s="41"/>
      <c r="E32" s="48" t="s">
        <v>45</v>
      </c>
      <c r="F32" s="129">
        <f>ROUND(SUM(BG89:BG277), 2)</f>
        <v>0</v>
      </c>
      <c r="G32" s="41"/>
      <c r="H32" s="41"/>
      <c r="I32" s="130">
        <v>0.21</v>
      </c>
      <c r="J32" s="129">
        <v>0</v>
      </c>
      <c r="K32" s="44"/>
    </row>
    <row r="33" spans="2:11" s="1" customFormat="1" ht="14.45" hidden="1" customHeight="1">
      <c r="B33" s="40"/>
      <c r="C33" s="41"/>
      <c r="D33" s="41"/>
      <c r="E33" s="48" t="s">
        <v>46</v>
      </c>
      <c r="F33" s="129">
        <f>ROUND(SUM(BH89:BH277), 2)</f>
        <v>0</v>
      </c>
      <c r="G33" s="41"/>
      <c r="H33" s="41"/>
      <c r="I33" s="130">
        <v>0.15</v>
      </c>
      <c r="J33" s="129">
        <v>0</v>
      </c>
      <c r="K33" s="44"/>
    </row>
    <row r="34" spans="2:11" s="1" customFormat="1" ht="14.45" hidden="1" customHeight="1">
      <c r="B34" s="40"/>
      <c r="C34" s="41"/>
      <c r="D34" s="41"/>
      <c r="E34" s="48" t="s">
        <v>47</v>
      </c>
      <c r="F34" s="129">
        <f>ROUND(SUM(BI89:BI277),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2.3 - Budova 3 - Vytápění</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J89</f>
        <v>0</v>
      </c>
      <c r="K56" s="44"/>
      <c r="AU56" s="23" t="s">
        <v>137</v>
      </c>
    </row>
    <row r="57" spans="2:47" s="7" customFormat="1" ht="24.95" customHeight="1">
      <c r="B57" s="148"/>
      <c r="C57" s="149"/>
      <c r="D57" s="150" t="s">
        <v>138</v>
      </c>
      <c r="E57" s="151"/>
      <c r="F57" s="151"/>
      <c r="G57" s="151"/>
      <c r="H57" s="151"/>
      <c r="I57" s="152"/>
      <c r="J57" s="153">
        <f>J90</f>
        <v>0</v>
      </c>
      <c r="K57" s="154"/>
    </row>
    <row r="58" spans="2:47" s="8" customFormat="1" ht="19.899999999999999" customHeight="1">
      <c r="B58" s="155"/>
      <c r="C58" s="156"/>
      <c r="D58" s="157" t="s">
        <v>142</v>
      </c>
      <c r="E58" s="158"/>
      <c r="F58" s="158"/>
      <c r="G58" s="158"/>
      <c r="H58" s="158"/>
      <c r="I58" s="159"/>
      <c r="J58" s="160">
        <f>J91</f>
        <v>0</v>
      </c>
      <c r="K58" s="161"/>
    </row>
    <row r="59" spans="2:47" s="7" customFormat="1" ht="24.95" customHeight="1">
      <c r="B59" s="148"/>
      <c r="C59" s="149"/>
      <c r="D59" s="150" t="s">
        <v>144</v>
      </c>
      <c r="E59" s="151"/>
      <c r="F59" s="151"/>
      <c r="G59" s="151"/>
      <c r="H59" s="151"/>
      <c r="I59" s="152"/>
      <c r="J59" s="153">
        <f>J98</f>
        <v>0</v>
      </c>
      <c r="K59" s="154"/>
    </row>
    <row r="60" spans="2:47" s="8" customFormat="1" ht="19.899999999999999" customHeight="1">
      <c r="B60" s="155"/>
      <c r="C60" s="156"/>
      <c r="D60" s="157" t="s">
        <v>509</v>
      </c>
      <c r="E60" s="158"/>
      <c r="F60" s="158"/>
      <c r="G60" s="158"/>
      <c r="H60" s="158"/>
      <c r="I60" s="159"/>
      <c r="J60" s="160">
        <f>J99</f>
        <v>0</v>
      </c>
      <c r="K60" s="161"/>
    </row>
    <row r="61" spans="2:47" s="8" customFormat="1" ht="19.899999999999999" customHeight="1">
      <c r="B61" s="155"/>
      <c r="C61" s="156"/>
      <c r="D61" s="157" t="s">
        <v>438</v>
      </c>
      <c r="E61" s="158"/>
      <c r="F61" s="158"/>
      <c r="G61" s="158"/>
      <c r="H61" s="158"/>
      <c r="I61" s="159"/>
      <c r="J61" s="160">
        <f>J122</f>
        <v>0</v>
      </c>
      <c r="K61" s="161"/>
    </row>
    <row r="62" spans="2:47" s="8" customFormat="1" ht="19.899999999999999" customHeight="1">
      <c r="B62" s="155"/>
      <c r="C62" s="156"/>
      <c r="D62" s="157" t="s">
        <v>510</v>
      </c>
      <c r="E62" s="158"/>
      <c r="F62" s="158"/>
      <c r="G62" s="158"/>
      <c r="H62" s="158"/>
      <c r="I62" s="159"/>
      <c r="J62" s="160">
        <f>J125</f>
        <v>0</v>
      </c>
      <c r="K62" s="161"/>
    </row>
    <row r="63" spans="2:47" s="8" customFormat="1" ht="19.899999999999999" customHeight="1">
      <c r="B63" s="155"/>
      <c r="C63" s="156"/>
      <c r="D63" s="157" t="s">
        <v>511</v>
      </c>
      <c r="E63" s="158"/>
      <c r="F63" s="158"/>
      <c r="G63" s="158"/>
      <c r="H63" s="158"/>
      <c r="I63" s="159"/>
      <c r="J63" s="160">
        <f>J150</f>
        <v>0</v>
      </c>
      <c r="K63" s="161"/>
    </row>
    <row r="64" spans="2:47" s="8" customFormat="1" ht="19.899999999999999" customHeight="1">
      <c r="B64" s="155"/>
      <c r="C64" s="156"/>
      <c r="D64" s="157" t="s">
        <v>512</v>
      </c>
      <c r="E64" s="158"/>
      <c r="F64" s="158"/>
      <c r="G64" s="158"/>
      <c r="H64" s="158"/>
      <c r="I64" s="159"/>
      <c r="J64" s="160">
        <f>J183</f>
        <v>0</v>
      </c>
      <c r="K64" s="161"/>
    </row>
    <row r="65" spans="2:12" s="8" customFormat="1" ht="19.899999999999999" customHeight="1">
      <c r="B65" s="155"/>
      <c r="C65" s="156"/>
      <c r="D65" s="157" t="s">
        <v>513</v>
      </c>
      <c r="E65" s="158"/>
      <c r="F65" s="158"/>
      <c r="G65" s="158"/>
      <c r="H65" s="158"/>
      <c r="I65" s="159"/>
      <c r="J65" s="160">
        <f>J202</f>
        <v>0</v>
      </c>
      <c r="K65" s="161"/>
    </row>
    <row r="66" spans="2:12" s="8" customFormat="1" ht="19.899999999999999" customHeight="1">
      <c r="B66" s="155"/>
      <c r="C66" s="156"/>
      <c r="D66" s="157" t="s">
        <v>514</v>
      </c>
      <c r="E66" s="158"/>
      <c r="F66" s="158"/>
      <c r="G66" s="158"/>
      <c r="H66" s="158"/>
      <c r="I66" s="159"/>
      <c r="J66" s="160">
        <f>J253</f>
        <v>0</v>
      </c>
      <c r="K66" s="161"/>
    </row>
    <row r="67" spans="2:12" s="8" customFormat="1" ht="19.899999999999999" customHeight="1">
      <c r="B67" s="155"/>
      <c r="C67" s="156"/>
      <c r="D67" s="157" t="s">
        <v>145</v>
      </c>
      <c r="E67" s="158"/>
      <c r="F67" s="158"/>
      <c r="G67" s="158"/>
      <c r="H67" s="158"/>
      <c r="I67" s="159"/>
      <c r="J67" s="160">
        <f>J260</f>
        <v>0</v>
      </c>
      <c r="K67" s="161"/>
    </row>
    <row r="68" spans="2:12" s="8" customFormat="1" ht="19.899999999999999" customHeight="1">
      <c r="B68" s="155"/>
      <c r="C68" s="156"/>
      <c r="D68" s="157" t="s">
        <v>147</v>
      </c>
      <c r="E68" s="158"/>
      <c r="F68" s="158"/>
      <c r="G68" s="158"/>
      <c r="H68" s="158"/>
      <c r="I68" s="159"/>
      <c r="J68" s="160">
        <f>J267</f>
        <v>0</v>
      </c>
      <c r="K68" s="161"/>
    </row>
    <row r="69" spans="2:12" s="7" customFormat="1" ht="24.95" customHeight="1">
      <c r="B69" s="148"/>
      <c r="C69" s="149"/>
      <c r="D69" s="150" t="s">
        <v>149</v>
      </c>
      <c r="E69" s="151"/>
      <c r="F69" s="151"/>
      <c r="G69" s="151"/>
      <c r="H69" s="151"/>
      <c r="I69" s="152"/>
      <c r="J69" s="153">
        <f>J271</f>
        <v>0</v>
      </c>
      <c r="K69" s="154"/>
    </row>
    <row r="70" spans="2:12" s="1" customFormat="1" ht="21.75" customHeight="1">
      <c r="B70" s="40"/>
      <c r="C70" s="41"/>
      <c r="D70" s="41"/>
      <c r="E70" s="41"/>
      <c r="F70" s="41"/>
      <c r="G70" s="41"/>
      <c r="H70" s="41"/>
      <c r="I70" s="117"/>
      <c r="J70" s="41"/>
      <c r="K70" s="44"/>
    </row>
    <row r="71" spans="2:12" s="1" customFormat="1" ht="6.95" customHeight="1">
      <c r="B71" s="55"/>
      <c r="C71" s="56"/>
      <c r="D71" s="56"/>
      <c r="E71" s="56"/>
      <c r="F71" s="56"/>
      <c r="G71" s="56"/>
      <c r="H71" s="56"/>
      <c r="I71" s="138"/>
      <c r="J71" s="56"/>
      <c r="K71" s="57"/>
    </row>
    <row r="75" spans="2:12" s="1" customFormat="1" ht="6.95" customHeight="1">
      <c r="B75" s="58"/>
      <c r="C75" s="59"/>
      <c r="D75" s="59"/>
      <c r="E75" s="59"/>
      <c r="F75" s="59"/>
      <c r="G75" s="59"/>
      <c r="H75" s="59"/>
      <c r="I75" s="141"/>
      <c r="J75" s="59"/>
      <c r="K75" s="59"/>
      <c r="L75" s="60"/>
    </row>
    <row r="76" spans="2:12" s="1" customFormat="1" ht="36.950000000000003" customHeight="1">
      <c r="B76" s="40"/>
      <c r="C76" s="61" t="s">
        <v>150</v>
      </c>
      <c r="D76" s="62"/>
      <c r="E76" s="62"/>
      <c r="F76" s="62"/>
      <c r="G76" s="62"/>
      <c r="H76" s="62"/>
      <c r="I76" s="162"/>
      <c r="J76" s="62"/>
      <c r="K76" s="62"/>
      <c r="L76" s="60"/>
    </row>
    <row r="77" spans="2:12" s="1" customFormat="1" ht="6.95" customHeight="1">
      <c r="B77" s="40"/>
      <c r="C77" s="62"/>
      <c r="D77" s="62"/>
      <c r="E77" s="62"/>
      <c r="F77" s="62"/>
      <c r="G77" s="62"/>
      <c r="H77" s="62"/>
      <c r="I77" s="162"/>
      <c r="J77" s="62"/>
      <c r="K77" s="62"/>
      <c r="L77" s="60"/>
    </row>
    <row r="78" spans="2:12" s="1" customFormat="1" ht="14.45" customHeight="1">
      <c r="B78" s="40"/>
      <c r="C78" s="64" t="s">
        <v>18</v>
      </c>
      <c r="D78" s="62"/>
      <c r="E78" s="62"/>
      <c r="F78" s="62"/>
      <c r="G78" s="62"/>
      <c r="H78" s="62"/>
      <c r="I78" s="162"/>
      <c r="J78" s="62"/>
      <c r="K78" s="62"/>
      <c r="L78" s="60"/>
    </row>
    <row r="79" spans="2:12" s="1" customFormat="1" ht="16.5" customHeight="1">
      <c r="B79" s="40"/>
      <c r="C79" s="62"/>
      <c r="D79" s="62"/>
      <c r="E79" s="372" t="str">
        <f>E7</f>
        <v>Brno, Šumavská - modernizace kotelen v kasárnách</v>
      </c>
      <c r="F79" s="373"/>
      <c r="G79" s="373"/>
      <c r="H79" s="373"/>
      <c r="I79" s="162"/>
      <c r="J79" s="62"/>
      <c r="K79" s="62"/>
      <c r="L79" s="60"/>
    </row>
    <row r="80" spans="2:12" s="1" customFormat="1" ht="14.45" customHeight="1">
      <c r="B80" s="40"/>
      <c r="C80" s="64" t="s">
        <v>131</v>
      </c>
      <c r="D80" s="62"/>
      <c r="E80" s="62"/>
      <c r="F80" s="62"/>
      <c r="G80" s="62"/>
      <c r="H80" s="62"/>
      <c r="I80" s="162"/>
      <c r="J80" s="62"/>
      <c r="K80" s="62"/>
      <c r="L80" s="60"/>
    </row>
    <row r="81" spans="2:65" s="1" customFormat="1" ht="17.25" customHeight="1">
      <c r="B81" s="40"/>
      <c r="C81" s="62"/>
      <c r="D81" s="62"/>
      <c r="E81" s="339" t="str">
        <f>E9</f>
        <v>SO 2.3 - Budova 3 - Vytápění</v>
      </c>
      <c r="F81" s="374"/>
      <c r="G81" s="374"/>
      <c r="H81" s="374"/>
      <c r="I81" s="162"/>
      <c r="J81" s="62"/>
      <c r="K81" s="62"/>
      <c r="L81" s="60"/>
    </row>
    <row r="82" spans="2:65" s="1" customFormat="1" ht="6.95" customHeight="1">
      <c r="B82" s="40"/>
      <c r="C82" s="62"/>
      <c r="D82" s="62"/>
      <c r="E82" s="62"/>
      <c r="F82" s="62"/>
      <c r="G82" s="62"/>
      <c r="H82" s="62"/>
      <c r="I82" s="162"/>
      <c r="J82" s="62"/>
      <c r="K82" s="62"/>
      <c r="L82" s="60"/>
    </row>
    <row r="83" spans="2:65" s="1" customFormat="1" ht="18" customHeight="1">
      <c r="B83" s="40"/>
      <c r="C83" s="64" t="s">
        <v>23</v>
      </c>
      <c r="D83" s="62"/>
      <c r="E83" s="62"/>
      <c r="F83" s="163" t="str">
        <f>F12</f>
        <v>Brno</v>
      </c>
      <c r="G83" s="62"/>
      <c r="H83" s="62"/>
      <c r="I83" s="164" t="s">
        <v>25</v>
      </c>
      <c r="J83" s="72" t="str">
        <f>IF(J12="","",J12)</f>
        <v>7. 2. 2018</v>
      </c>
      <c r="K83" s="62"/>
      <c r="L83" s="60"/>
    </row>
    <row r="84" spans="2:65" s="1" customFormat="1" ht="6.95" customHeight="1">
      <c r="B84" s="40"/>
      <c r="C84" s="62"/>
      <c r="D84" s="62"/>
      <c r="E84" s="62"/>
      <c r="F84" s="62"/>
      <c r="G84" s="62"/>
      <c r="H84" s="62"/>
      <c r="I84" s="162"/>
      <c r="J84" s="62"/>
      <c r="K84" s="62"/>
      <c r="L84" s="60"/>
    </row>
    <row r="85" spans="2:65" s="1" customFormat="1" ht="15">
      <c r="B85" s="40"/>
      <c r="C85" s="64" t="s">
        <v>27</v>
      </c>
      <c r="D85" s="62"/>
      <c r="E85" s="62"/>
      <c r="F85" s="163" t="str">
        <f>E15</f>
        <v>Armádní Servisní, p. o.</v>
      </c>
      <c r="G85" s="62"/>
      <c r="H85" s="62"/>
      <c r="I85" s="164" t="s">
        <v>33</v>
      </c>
      <c r="J85" s="163" t="str">
        <f>E21</f>
        <v>Ing. Hynek Farka</v>
      </c>
      <c r="K85" s="62"/>
      <c r="L85" s="60"/>
    </row>
    <row r="86" spans="2:65" s="1" customFormat="1" ht="14.45" customHeight="1">
      <c r="B86" s="40"/>
      <c r="C86" s="64" t="s">
        <v>31</v>
      </c>
      <c r="D86" s="62"/>
      <c r="E86" s="62"/>
      <c r="F86" s="163" t="str">
        <f>IF(E18="","",E18)</f>
        <v/>
      </c>
      <c r="G86" s="62"/>
      <c r="H86" s="62"/>
      <c r="I86" s="162"/>
      <c r="J86" s="62"/>
      <c r="K86" s="62"/>
      <c r="L86" s="60"/>
    </row>
    <row r="87" spans="2:65" s="1" customFormat="1" ht="10.35" customHeight="1">
      <c r="B87" s="40"/>
      <c r="C87" s="62"/>
      <c r="D87" s="62"/>
      <c r="E87" s="62"/>
      <c r="F87" s="62"/>
      <c r="G87" s="62"/>
      <c r="H87" s="62"/>
      <c r="I87" s="162"/>
      <c r="J87" s="62"/>
      <c r="K87" s="62"/>
      <c r="L87" s="60"/>
    </row>
    <row r="88" spans="2:65" s="9" customFormat="1" ht="29.25" customHeight="1">
      <c r="B88" s="165"/>
      <c r="C88" s="166" t="s">
        <v>151</v>
      </c>
      <c r="D88" s="167" t="s">
        <v>57</v>
      </c>
      <c r="E88" s="167" t="s">
        <v>53</v>
      </c>
      <c r="F88" s="167" t="s">
        <v>152</v>
      </c>
      <c r="G88" s="167" t="s">
        <v>153</v>
      </c>
      <c r="H88" s="167" t="s">
        <v>154</v>
      </c>
      <c r="I88" s="168" t="s">
        <v>155</v>
      </c>
      <c r="J88" s="167" t="s">
        <v>135</v>
      </c>
      <c r="K88" s="169" t="s">
        <v>156</v>
      </c>
      <c r="L88" s="170"/>
      <c r="M88" s="80" t="s">
        <v>157</v>
      </c>
      <c r="N88" s="81" t="s">
        <v>42</v>
      </c>
      <c r="O88" s="81" t="s">
        <v>158</v>
      </c>
      <c r="P88" s="81" t="s">
        <v>159</v>
      </c>
      <c r="Q88" s="81" t="s">
        <v>160</v>
      </c>
      <c r="R88" s="81" t="s">
        <v>161</v>
      </c>
      <c r="S88" s="81" t="s">
        <v>162</v>
      </c>
      <c r="T88" s="82" t="s">
        <v>163</v>
      </c>
    </row>
    <row r="89" spans="2:65" s="1" customFormat="1" ht="29.25" customHeight="1">
      <c r="B89" s="40"/>
      <c r="C89" s="86" t="s">
        <v>136</v>
      </c>
      <c r="D89" s="62"/>
      <c r="E89" s="62"/>
      <c r="F89" s="62"/>
      <c r="G89" s="62"/>
      <c r="H89" s="62"/>
      <c r="I89" s="162"/>
      <c r="J89" s="171">
        <f>BK89</f>
        <v>0</v>
      </c>
      <c r="K89" s="62"/>
      <c r="L89" s="60"/>
      <c r="M89" s="83"/>
      <c r="N89" s="84"/>
      <c r="O89" s="84"/>
      <c r="P89" s="172">
        <f>P90+P98+P271</f>
        <v>0</v>
      </c>
      <c r="Q89" s="84"/>
      <c r="R89" s="172">
        <f>R90+R98+R271</f>
        <v>0</v>
      </c>
      <c r="S89" s="84"/>
      <c r="T89" s="173">
        <f>T90+T98+T271</f>
        <v>0</v>
      </c>
      <c r="AT89" s="23" t="s">
        <v>71</v>
      </c>
      <c r="AU89" s="23" t="s">
        <v>137</v>
      </c>
      <c r="BK89" s="174">
        <f>BK90+BK98+BK271</f>
        <v>0</v>
      </c>
    </row>
    <row r="90" spans="2:65" s="10" customFormat="1" ht="37.35" customHeight="1">
      <c r="B90" s="175"/>
      <c r="C90" s="176"/>
      <c r="D90" s="177" t="s">
        <v>71</v>
      </c>
      <c r="E90" s="178" t="s">
        <v>164</v>
      </c>
      <c r="F90" s="178" t="s">
        <v>165</v>
      </c>
      <c r="G90" s="176"/>
      <c r="H90" s="176"/>
      <c r="I90" s="179"/>
      <c r="J90" s="180">
        <f>BK90</f>
        <v>0</v>
      </c>
      <c r="K90" s="176"/>
      <c r="L90" s="181"/>
      <c r="M90" s="182"/>
      <c r="N90" s="183"/>
      <c r="O90" s="183"/>
      <c r="P90" s="184">
        <f>P91</f>
        <v>0</v>
      </c>
      <c r="Q90" s="183"/>
      <c r="R90" s="184">
        <f>R91</f>
        <v>0</v>
      </c>
      <c r="S90" s="183"/>
      <c r="T90" s="185">
        <f>T91</f>
        <v>0</v>
      </c>
      <c r="AR90" s="186" t="s">
        <v>80</v>
      </c>
      <c r="AT90" s="187" t="s">
        <v>71</v>
      </c>
      <c r="AU90" s="187" t="s">
        <v>72</v>
      </c>
      <c r="AY90" s="186" t="s">
        <v>166</v>
      </c>
      <c r="BK90" s="188">
        <f>BK91</f>
        <v>0</v>
      </c>
    </row>
    <row r="91" spans="2:65" s="10" customFormat="1" ht="19.899999999999999" customHeight="1">
      <c r="B91" s="175"/>
      <c r="C91" s="176"/>
      <c r="D91" s="177" t="s">
        <v>71</v>
      </c>
      <c r="E91" s="189" t="s">
        <v>293</v>
      </c>
      <c r="F91" s="189" t="s">
        <v>294</v>
      </c>
      <c r="G91" s="176"/>
      <c r="H91" s="176"/>
      <c r="I91" s="179"/>
      <c r="J91" s="190">
        <f>BK91</f>
        <v>0</v>
      </c>
      <c r="K91" s="176"/>
      <c r="L91" s="181"/>
      <c r="M91" s="182"/>
      <c r="N91" s="183"/>
      <c r="O91" s="183"/>
      <c r="P91" s="184">
        <f>SUM(P92:P97)</f>
        <v>0</v>
      </c>
      <c r="Q91" s="183"/>
      <c r="R91" s="184">
        <f>SUM(R92:R97)</f>
        <v>0</v>
      </c>
      <c r="S91" s="183"/>
      <c r="T91" s="185">
        <f>SUM(T92:T97)</f>
        <v>0</v>
      </c>
      <c r="AR91" s="186" t="s">
        <v>80</v>
      </c>
      <c r="AT91" s="187" t="s">
        <v>71</v>
      </c>
      <c r="AU91" s="187" t="s">
        <v>80</v>
      </c>
      <c r="AY91" s="186" t="s">
        <v>166</v>
      </c>
      <c r="BK91" s="188">
        <f>SUM(BK92:BK97)</f>
        <v>0</v>
      </c>
    </row>
    <row r="92" spans="2:65" s="1" customFormat="1" ht="25.5" customHeight="1">
      <c r="B92" s="40"/>
      <c r="C92" s="191" t="s">
        <v>80</v>
      </c>
      <c r="D92" s="191" t="s">
        <v>169</v>
      </c>
      <c r="E92" s="192" t="s">
        <v>453</v>
      </c>
      <c r="F92" s="193" t="s">
        <v>454</v>
      </c>
      <c r="G92" s="194" t="s">
        <v>298</v>
      </c>
      <c r="H92" s="195">
        <v>3.61</v>
      </c>
      <c r="I92" s="196"/>
      <c r="J92" s="197">
        <f>ROUND(I92*H92,2)</f>
        <v>0</v>
      </c>
      <c r="K92" s="193" t="s">
        <v>21</v>
      </c>
      <c r="L92" s="60"/>
      <c r="M92" s="198" t="s">
        <v>21</v>
      </c>
      <c r="N92" s="199" t="s">
        <v>43</v>
      </c>
      <c r="O92" s="41"/>
      <c r="P92" s="200">
        <f>O92*H92</f>
        <v>0</v>
      </c>
      <c r="Q92" s="200">
        <v>0</v>
      </c>
      <c r="R92" s="200">
        <f>Q92*H92</f>
        <v>0</v>
      </c>
      <c r="S92" s="200">
        <v>0</v>
      </c>
      <c r="T92" s="201">
        <f>S92*H92</f>
        <v>0</v>
      </c>
      <c r="AR92" s="23" t="s">
        <v>173</v>
      </c>
      <c r="AT92" s="23" t="s">
        <v>169</v>
      </c>
      <c r="AU92" s="23" t="s">
        <v>82</v>
      </c>
      <c r="AY92" s="23" t="s">
        <v>166</v>
      </c>
      <c r="BE92" s="202">
        <f>IF(N92="základní",J92,0)</f>
        <v>0</v>
      </c>
      <c r="BF92" s="202">
        <f>IF(N92="snížená",J92,0)</f>
        <v>0</v>
      </c>
      <c r="BG92" s="202">
        <f>IF(N92="zákl. přenesená",J92,0)</f>
        <v>0</v>
      </c>
      <c r="BH92" s="202">
        <f>IF(N92="sníž. přenesená",J92,0)</f>
        <v>0</v>
      </c>
      <c r="BI92" s="202">
        <f>IF(N92="nulová",J92,0)</f>
        <v>0</v>
      </c>
      <c r="BJ92" s="23" t="s">
        <v>80</v>
      </c>
      <c r="BK92" s="202">
        <f>ROUND(I92*H92,2)</f>
        <v>0</v>
      </c>
      <c r="BL92" s="23" t="s">
        <v>173</v>
      </c>
      <c r="BM92" s="23" t="s">
        <v>82</v>
      </c>
    </row>
    <row r="93" spans="2:65" s="1" customFormat="1" ht="25.5" customHeight="1">
      <c r="B93" s="40"/>
      <c r="C93" s="191" t="s">
        <v>82</v>
      </c>
      <c r="D93" s="191" t="s">
        <v>169</v>
      </c>
      <c r="E93" s="192" t="s">
        <v>455</v>
      </c>
      <c r="F93" s="193" t="s">
        <v>456</v>
      </c>
      <c r="G93" s="194" t="s">
        <v>298</v>
      </c>
      <c r="H93" s="195">
        <v>3.61</v>
      </c>
      <c r="I93" s="196"/>
      <c r="J93" s="197">
        <f>ROUND(I93*H93,2)</f>
        <v>0</v>
      </c>
      <c r="K93" s="193" t="s">
        <v>21</v>
      </c>
      <c r="L93" s="60"/>
      <c r="M93" s="198" t="s">
        <v>21</v>
      </c>
      <c r="N93" s="199" t="s">
        <v>43</v>
      </c>
      <c r="O93" s="41"/>
      <c r="P93" s="200">
        <f>O93*H93</f>
        <v>0</v>
      </c>
      <c r="Q93" s="200">
        <v>0</v>
      </c>
      <c r="R93" s="200">
        <f>Q93*H93</f>
        <v>0</v>
      </c>
      <c r="S93" s="200">
        <v>0</v>
      </c>
      <c r="T93" s="201">
        <f>S93*H93</f>
        <v>0</v>
      </c>
      <c r="AR93" s="23" t="s">
        <v>173</v>
      </c>
      <c r="AT93" s="23" t="s">
        <v>169</v>
      </c>
      <c r="AU93" s="23" t="s">
        <v>82</v>
      </c>
      <c r="AY93" s="23" t="s">
        <v>166</v>
      </c>
      <c r="BE93" s="202">
        <f>IF(N93="základní",J93,0)</f>
        <v>0</v>
      </c>
      <c r="BF93" s="202">
        <f>IF(N93="snížená",J93,0)</f>
        <v>0</v>
      </c>
      <c r="BG93" s="202">
        <f>IF(N93="zákl. přenesená",J93,0)</f>
        <v>0</v>
      </c>
      <c r="BH93" s="202">
        <f>IF(N93="sníž. přenesená",J93,0)</f>
        <v>0</v>
      </c>
      <c r="BI93" s="202">
        <f>IF(N93="nulová",J93,0)</f>
        <v>0</v>
      </c>
      <c r="BJ93" s="23" t="s">
        <v>80</v>
      </c>
      <c r="BK93" s="202">
        <f>ROUND(I93*H93,2)</f>
        <v>0</v>
      </c>
      <c r="BL93" s="23" t="s">
        <v>173</v>
      </c>
      <c r="BM93" s="23" t="s">
        <v>173</v>
      </c>
    </row>
    <row r="94" spans="2:65" s="1" customFormat="1" ht="25.5" customHeight="1">
      <c r="B94" s="40"/>
      <c r="C94" s="191" t="s">
        <v>167</v>
      </c>
      <c r="D94" s="191" t="s">
        <v>169</v>
      </c>
      <c r="E94" s="192" t="s">
        <v>457</v>
      </c>
      <c r="F94" s="193" t="s">
        <v>458</v>
      </c>
      <c r="G94" s="194" t="s">
        <v>298</v>
      </c>
      <c r="H94" s="195">
        <v>68.59</v>
      </c>
      <c r="I94" s="196"/>
      <c r="J94" s="197">
        <f>ROUND(I94*H94,2)</f>
        <v>0</v>
      </c>
      <c r="K94" s="193" t="s">
        <v>21</v>
      </c>
      <c r="L94" s="60"/>
      <c r="M94" s="198" t="s">
        <v>21</v>
      </c>
      <c r="N94" s="199" t="s">
        <v>43</v>
      </c>
      <c r="O94" s="41"/>
      <c r="P94" s="200">
        <f>O94*H94</f>
        <v>0</v>
      </c>
      <c r="Q94" s="200">
        <v>0</v>
      </c>
      <c r="R94" s="200">
        <f>Q94*H94</f>
        <v>0</v>
      </c>
      <c r="S94" s="200">
        <v>0</v>
      </c>
      <c r="T94" s="201">
        <f>S94*H94</f>
        <v>0</v>
      </c>
      <c r="AR94" s="23" t="s">
        <v>173</v>
      </c>
      <c r="AT94" s="23" t="s">
        <v>169</v>
      </c>
      <c r="AU94" s="23" t="s">
        <v>82</v>
      </c>
      <c r="AY94" s="23" t="s">
        <v>166</v>
      </c>
      <c r="BE94" s="202">
        <f>IF(N94="základní",J94,0)</f>
        <v>0</v>
      </c>
      <c r="BF94" s="202">
        <f>IF(N94="snížená",J94,0)</f>
        <v>0</v>
      </c>
      <c r="BG94" s="202">
        <f>IF(N94="zákl. přenesená",J94,0)</f>
        <v>0</v>
      </c>
      <c r="BH94" s="202">
        <f>IF(N94="sníž. přenesená",J94,0)</f>
        <v>0</v>
      </c>
      <c r="BI94" s="202">
        <f>IF(N94="nulová",J94,0)</f>
        <v>0</v>
      </c>
      <c r="BJ94" s="23" t="s">
        <v>80</v>
      </c>
      <c r="BK94" s="202">
        <f>ROUND(I94*H94,2)</f>
        <v>0</v>
      </c>
      <c r="BL94" s="23" t="s">
        <v>173</v>
      </c>
      <c r="BM94" s="23" t="s">
        <v>177</v>
      </c>
    </row>
    <row r="95" spans="2:65" s="11" customFormat="1">
      <c r="B95" s="203"/>
      <c r="C95" s="204"/>
      <c r="D95" s="205" t="s">
        <v>174</v>
      </c>
      <c r="E95" s="206" t="s">
        <v>21</v>
      </c>
      <c r="F95" s="207" t="s">
        <v>1274</v>
      </c>
      <c r="G95" s="204"/>
      <c r="H95" s="208">
        <v>68.59</v>
      </c>
      <c r="I95" s="209"/>
      <c r="J95" s="204"/>
      <c r="K95" s="204"/>
      <c r="L95" s="210"/>
      <c r="M95" s="211"/>
      <c r="N95" s="212"/>
      <c r="O95" s="212"/>
      <c r="P95" s="212"/>
      <c r="Q95" s="212"/>
      <c r="R95" s="212"/>
      <c r="S95" s="212"/>
      <c r="T95" s="213"/>
      <c r="AT95" s="214" t="s">
        <v>174</v>
      </c>
      <c r="AU95" s="214" t="s">
        <v>82</v>
      </c>
      <c r="AV95" s="11" t="s">
        <v>82</v>
      </c>
      <c r="AW95" s="11" t="s">
        <v>35</v>
      </c>
      <c r="AX95" s="11" t="s">
        <v>72</v>
      </c>
      <c r="AY95" s="214" t="s">
        <v>166</v>
      </c>
    </row>
    <row r="96" spans="2:65" s="12" customFormat="1">
      <c r="B96" s="215"/>
      <c r="C96" s="216"/>
      <c r="D96" s="205" t="s">
        <v>174</v>
      </c>
      <c r="E96" s="217" t="s">
        <v>21</v>
      </c>
      <c r="F96" s="218" t="s">
        <v>176</v>
      </c>
      <c r="G96" s="216"/>
      <c r="H96" s="219">
        <v>68.59</v>
      </c>
      <c r="I96" s="220"/>
      <c r="J96" s="216"/>
      <c r="K96" s="216"/>
      <c r="L96" s="221"/>
      <c r="M96" s="222"/>
      <c r="N96" s="223"/>
      <c r="O96" s="223"/>
      <c r="P96" s="223"/>
      <c r="Q96" s="223"/>
      <c r="R96" s="223"/>
      <c r="S96" s="223"/>
      <c r="T96" s="224"/>
      <c r="AT96" s="225" t="s">
        <v>174</v>
      </c>
      <c r="AU96" s="225" t="s">
        <v>82</v>
      </c>
      <c r="AV96" s="12" t="s">
        <v>173</v>
      </c>
      <c r="AW96" s="12" t="s">
        <v>35</v>
      </c>
      <c r="AX96" s="12" t="s">
        <v>80</v>
      </c>
      <c r="AY96" s="225" t="s">
        <v>166</v>
      </c>
    </row>
    <row r="97" spans="2:65" s="1" customFormat="1" ht="16.5" customHeight="1">
      <c r="B97" s="40"/>
      <c r="C97" s="191" t="s">
        <v>173</v>
      </c>
      <c r="D97" s="191" t="s">
        <v>169</v>
      </c>
      <c r="E97" s="192" t="s">
        <v>460</v>
      </c>
      <c r="F97" s="193" t="s">
        <v>313</v>
      </c>
      <c r="G97" s="194" t="s">
        <v>298</v>
      </c>
      <c r="H97" s="195">
        <v>3.61</v>
      </c>
      <c r="I97" s="196"/>
      <c r="J97" s="197">
        <f>ROUND(I97*H97,2)</f>
        <v>0</v>
      </c>
      <c r="K97" s="193" t="s">
        <v>21</v>
      </c>
      <c r="L97" s="60"/>
      <c r="M97" s="198" t="s">
        <v>21</v>
      </c>
      <c r="N97" s="199" t="s">
        <v>43</v>
      </c>
      <c r="O97" s="41"/>
      <c r="P97" s="200">
        <f>O97*H97</f>
        <v>0</v>
      </c>
      <c r="Q97" s="200">
        <v>0</v>
      </c>
      <c r="R97" s="200">
        <f>Q97*H97</f>
        <v>0</v>
      </c>
      <c r="S97" s="200">
        <v>0</v>
      </c>
      <c r="T97" s="201">
        <f>S97*H97</f>
        <v>0</v>
      </c>
      <c r="AR97" s="23" t="s">
        <v>173</v>
      </c>
      <c r="AT97" s="23" t="s">
        <v>169</v>
      </c>
      <c r="AU97" s="23" t="s">
        <v>82</v>
      </c>
      <c r="AY97" s="23" t="s">
        <v>166</v>
      </c>
      <c r="BE97" s="202">
        <f>IF(N97="základní",J97,0)</f>
        <v>0</v>
      </c>
      <c r="BF97" s="202">
        <f>IF(N97="snížená",J97,0)</f>
        <v>0</v>
      </c>
      <c r="BG97" s="202">
        <f>IF(N97="zákl. přenesená",J97,0)</f>
        <v>0</v>
      </c>
      <c r="BH97" s="202">
        <f>IF(N97="sníž. přenesená",J97,0)</f>
        <v>0</v>
      </c>
      <c r="BI97" s="202">
        <f>IF(N97="nulová",J97,0)</f>
        <v>0</v>
      </c>
      <c r="BJ97" s="23" t="s">
        <v>80</v>
      </c>
      <c r="BK97" s="202">
        <f>ROUND(I97*H97,2)</f>
        <v>0</v>
      </c>
      <c r="BL97" s="23" t="s">
        <v>173</v>
      </c>
      <c r="BM97" s="23" t="s">
        <v>187</v>
      </c>
    </row>
    <row r="98" spans="2:65" s="10" customFormat="1" ht="37.35" customHeight="1">
      <c r="B98" s="175"/>
      <c r="C98" s="176"/>
      <c r="D98" s="177" t="s">
        <v>71</v>
      </c>
      <c r="E98" s="178" t="s">
        <v>327</v>
      </c>
      <c r="F98" s="178" t="s">
        <v>328</v>
      </c>
      <c r="G98" s="176"/>
      <c r="H98" s="176"/>
      <c r="I98" s="179"/>
      <c r="J98" s="180">
        <f>BK98</f>
        <v>0</v>
      </c>
      <c r="K98" s="176"/>
      <c r="L98" s="181"/>
      <c r="M98" s="182"/>
      <c r="N98" s="183"/>
      <c r="O98" s="183"/>
      <c r="P98" s="184">
        <f>P99+P122+P125+P150+P183+P202+P253+P260+P267</f>
        <v>0</v>
      </c>
      <c r="Q98" s="183"/>
      <c r="R98" s="184">
        <f>R99+R122+R125+R150+R183+R202+R253+R260+R267</f>
        <v>0</v>
      </c>
      <c r="S98" s="183"/>
      <c r="T98" s="185">
        <f>T99+T122+T125+T150+T183+T202+T253+T260+T267</f>
        <v>0</v>
      </c>
      <c r="AR98" s="186" t="s">
        <v>80</v>
      </c>
      <c r="AT98" s="187" t="s">
        <v>71</v>
      </c>
      <c r="AU98" s="187" t="s">
        <v>72</v>
      </c>
      <c r="AY98" s="186" t="s">
        <v>166</v>
      </c>
      <c r="BK98" s="188">
        <f>BK99+BK122+BK125+BK150+BK183+BK202+BK253+BK260+BK267</f>
        <v>0</v>
      </c>
    </row>
    <row r="99" spans="2:65" s="10" customFormat="1" ht="19.899999999999999" customHeight="1">
      <c r="B99" s="175"/>
      <c r="C99" s="176"/>
      <c r="D99" s="177" t="s">
        <v>71</v>
      </c>
      <c r="E99" s="189" t="s">
        <v>516</v>
      </c>
      <c r="F99" s="189" t="s">
        <v>517</v>
      </c>
      <c r="G99" s="176"/>
      <c r="H99" s="176"/>
      <c r="I99" s="179"/>
      <c r="J99" s="190">
        <f>BK99</f>
        <v>0</v>
      </c>
      <c r="K99" s="176"/>
      <c r="L99" s="181"/>
      <c r="M99" s="182"/>
      <c r="N99" s="183"/>
      <c r="O99" s="183"/>
      <c r="P99" s="184">
        <f>SUM(P100:P121)</f>
        <v>0</v>
      </c>
      <c r="Q99" s="183"/>
      <c r="R99" s="184">
        <f>SUM(R100:R121)</f>
        <v>0</v>
      </c>
      <c r="S99" s="183"/>
      <c r="T99" s="185">
        <f>SUM(T100:T121)</f>
        <v>0</v>
      </c>
      <c r="AR99" s="186" t="s">
        <v>80</v>
      </c>
      <c r="AT99" s="187" t="s">
        <v>71</v>
      </c>
      <c r="AU99" s="187" t="s">
        <v>80</v>
      </c>
      <c r="AY99" s="186" t="s">
        <v>166</v>
      </c>
      <c r="BK99" s="188">
        <f>SUM(BK100:BK121)</f>
        <v>0</v>
      </c>
    </row>
    <row r="100" spans="2:65" s="1" customFormat="1" ht="16.5" customHeight="1">
      <c r="B100" s="40"/>
      <c r="C100" s="191" t="s">
        <v>190</v>
      </c>
      <c r="D100" s="191" t="s">
        <v>169</v>
      </c>
      <c r="E100" s="192" t="s">
        <v>518</v>
      </c>
      <c r="F100" s="193" t="s">
        <v>519</v>
      </c>
      <c r="G100" s="194" t="s">
        <v>272</v>
      </c>
      <c r="H100" s="195">
        <v>56</v>
      </c>
      <c r="I100" s="196"/>
      <c r="J100" s="197">
        <f>ROUND(I100*H100,2)</f>
        <v>0</v>
      </c>
      <c r="K100" s="193" t="s">
        <v>21</v>
      </c>
      <c r="L100" s="60"/>
      <c r="M100" s="198" t="s">
        <v>21</v>
      </c>
      <c r="N100" s="199" t="s">
        <v>43</v>
      </c>
      <c r="O100" s="41"/>
      <c r="P100" s="200">
        <f>O100*H100</f>
        <v>0</v>
      </c>
      <c r="Q100" s="200">
        <v>0</v>
      </c>
      <c r="R100" s="200">
        <f>Q100*H100</f>
        <v>0</v>
      </c>
      <c r="S100" s="200">
        <v>0</v>
      </c>
      <c r="T100" s="201">
        <f>S100*H100</f>
        <v>0</v>
      </c>
      <c r="AR100" s="23" t="s">
        <v>173</v>
      </c>
      <c r="AT100" s="23" t="s">
        <v>169</v>
      </c>
      <c r="AU100" s="23" t="s">
        <v>82</v>
      </c>
      <c r="AY100" s="23" t="s">
        <v>166</v>
      </c>
      <c r="BE100" s="202">
        <f>IF(N100="základní",J100,0)</f>
        <v>0</v>
      </c>
      <c r="BF100" s="202">
        <f>IF(N100="snížená",J100,0)</f>
        <v>0</v>
      </c>
      <c r="BG100" s="202">
        <f>IF(N100="zákl. přenesená",J100,0)</f>
        <v>0</v>
      </c>
      <c r="BH100" s="202">
        <f>IF(N100="sníž. přenesená",J100,0)</f>
        <v>0</v>
      </c>
      <c r="BI100" s="202">
        <f>IF(N100="nulová",J100,0)</f>
        <v>0</v>
      </c>
      <c r="BJ100" s="23" t="s">
        <v>80</v>
      </c>
      <c r="BK100" s="202">
        <f>ROUND(I100*H100,2)</f>
        <v>0</v>
      </c>
      <c r="BL100" s="23" t="s">
        <v>173</v>
      </c>
      <c r="BM100" s="23" t="s">
        <v>193</v>
      </c>
    </row>
    <row r="101" spans="2:65" s="1" customFormat="1" ht="16.5" customHeight="1">
      <c r="B101" s="40"/>
      <c r="C101" s="238" t="s">
        <v>177</v>
      </c>
      <c r="D101" s="238" t="s">
        <v>232</v>
      </c>
      <c r="E101" s="239" t="s">
        <v>523</v>
      </c>
      <c r="F101" s="240" t="s">
        <v>524</v>
      </c>
      <c r="G101" s="241" t="s">
        <v>272</v>
      </c>
      <c r="H101" s="242">
        <v>8</v>
      </c>
      <c r="I101" s="243"/>
      <c r="J101" s="244">
        <f>ROUND(I101*H101,2)</f>
        <v>0</v>
      </c>
      <c r="K101" s="240" t="s">
        <v>21</v>
      </c>
      <c r="L101" s="245"/>
      <c r="M101" s="246" t="s">
        <v>21</v>
      </c>
      <c r="N101" s="247" t="s">
        <v>43</v>
      </c>
      <c r="O101" s="41"/>
      <c r="P101" s="200">
        <f>O101*H101</f>
        <v>0</v>
      </c>
      <c r="Q101" s="200">
        <v>0</v>
      </c>
      <c r="R101" s="200">
        <f>Q101*H101</f>
        <v>0</v>
      </c>
      <c r="S101" s="200">
        <v>0</v>
      </c>
      <c r="T101" s="201">
        <f>S101*H101</f>
        <v>0</v>
      </c>
      <c r="AR101" s="23" t="s">
        <v>187</v>
      </c>
      <c r="AT101" s="23" t="s">
        <v>232</v>
      </c>
      <c r="AU101" s="23" t="s">
        <v>82</v>
      </c>
      <c r="AY101" s="23" t="s">
        <v>166</v>
      </c>
      <c r="BE101" s="202">
        <f>IF(N101="základní",J101,0)</f>
        <v>0</v>
      </c>
      <c r="BF101" s="202">
        <f>IF(N101="snížená",J101,0)</f>
        <v>0</v>
      </c>
      <c r="BG101" s="202">
        <f>IF(N101="zákl. přenesená",J101,0)</f>
        <v>0</v>
      </c>
      <c r="BH101" s="202">
        <f>IF(N101="sníž. přenesená",J101,0)</f>
        <v>0</v>
      </c>
      <c r="BI101" s="202">
        <f>IF(N101="nulová",J101,0)</f>
        <v>0</v>
      </c>
      <c r="BJ101" s="23" t="s">
        <v>80</v>
      </c>
      <c r="BK101" s="202">
        <f>ROUND(I101*H101,2)</f>
        <v>0</v>
      </c>
      <c r="BL101" s="23" t="s">
        <v>173</v>
      </c>
      <c r="BM101" s="23" t="s">
        <v>198</v>
      </c>
    </row>
    <row r="102" spans="2:65" s="1" customFormat="1" ht="40.5">
      <c r="B102" s="40"/>
      <c r="C102" s="62"/>
      <c r="D102" s="205" t="s">
        <v>213</v>
      </c>
      <c r="E102" s="62"/>
      <c r="F102" s="236" t="s">
        <v>522</v>
      </c>
      <c r="G102" s="62"/>
      <c r="H102" s="62"/>
      <c r="I102" s="162"/>
      <c r="J102" s="62"/>
      <c r="K102" s="62"/>
      <c r="L102" s="60"/>
      <c r="M102" s="237"/>
      <c r="N102" s="41"/>
      <c r="O102" s="41"/>
      <c r="P102" s="41"/>
      <c r="Q102" s="41"/>
      <c r="R102" s="41"/>
      <c r="S102" s="41"/>
      <c r="T102" s="77"/>
      <c r="AT102" s="23" t="s">
        <v>213</v>
      </c>
      <c r="AU102" s="23" t="s">
        <v>82</v>
      </c>
    </row>
    <row r="103" spans="2:65" s="1" customFormat="1" ht="16.5" customHeight="1">
      <c r="B103" s="40"/>
      <c r="C103" s="238" t="s">
        <v>199</v>
      </c>
      <c r="D103" s="238" t="s">
        <v>232</v>
      </c>
      <c r="E103" s="239" t="s">
        <v>1275</v>
      </c>
      <c r="F103" s="240" t="s">
        <v>1276</v>
      </c>
      <c r="G103" s="241" t="s">
        <v>272</v>
      </c>
      <c r="H103" s="242">
        <v>5</v>
      </c>
      <c r="I103" s="243"/>
      <c r="J103" s="244">
        <f>ROUND(I103*H103,2)</f>
        <v>0</v>
      </c>
      <c r="K103" s="240" t="s">
        <v>21</v>
      </c>
      <c r="L103" s="245"/>
      <c r="M103" s="246" t="s">
        <v>21</v>
      </c>
      <c r="N103" s="247" t="s">
        <v>43</v>
      </c>
      <c r="O103" s="41"/>
      <c r="P103" s="200">
        <f>O103*H103</f>
        <v>0</v>
      </c>
      <c r="Q103" s="200">
        <v>0</v>
      </c>
      <c r="R103" s="200">
        <f>Q103*H103</f>
        <v>0</v>
      </c>
      <c r="S103" s="200">
        <v>0</v>
      </c>
      <c r="T103" s="201">
        <f>S103*H103</f>
        <v>0</v>
      </c>
      <c r="AR103" s="23" t="s">
        <v>187</v>
      </c>
      <c r="AT103" s="23" t="s">
        <v>232</v>
      </c>
      <c r="AU103" s="23" t="s">
        <v>82</v>
      </c>
      <c r="AY103" s="23" t="s">
        <v>166</v>
      </c>
      <c r="BE103" s="202">
        <f>IF(N103="základní",J103,0)</f>
        <v>0</v>
      </c>
      <c r="BF103" s="202">
        <f>IF(N103="snížená",J103,0)</f>
        <v>0</v>
      </c>
      <c r="BG103" s="202">
        <f>IF(N103="zákl. přenesená",J103,0)</f>
        <v>0</v>
      </c>
      <c r="BH103" s="202">
        <f>IF(N103="sníž. přenesená",J103,0)</f>
        <v>0</v>
      </c>
      <c r="BI103" s="202">
        <f>IF(N103="nulová",J103,0)</f>
        <v>0</v>
      </c>
      <c r="BJ103" s="23" t="s">
        <v>80</v>
      </c>
      <c r="BK103" s="202">
        <f>ROUND(I103*H103,2)</f>
        <v>0</v>
      </c>
      <c r="BL103" s="23" t="s">
        <v>173</v>
      </c>
      <c r="BM103" s="23" t="s">
        <v>202</v>
      </c>
    </row>
    <row r="104" spans="2:65" s="1" customFormat="1" ht="40.5">
      <c r="B104" s="40"/>
      <c r="C104" s="62"/>
      <c r="D104" s="205" t="s">
        <v>213</v>
      </c>
      <c r="E104" s="62"/>
      <c r="F104" s="236" t="s">
        <v>522</v>
      </c>
      <c r="G104" s="62"/>
      <c r="H104" s="62"/>
      <c r="I104" s="162"/>
      <c r="J104" s="62"/>
      <c r="K104" s="62"/>
      <c r="L104" s="60"/>
      <c r="M104" s="237"/>
      <c r="N104" s="41"/>
      <c r="O104" s="41"/>
      <c r="P104" s="41"/>
      <c r="Q104" s="41"/>
      <c r="R104" s="41"/>
      <c r="S104" s="41"/>
      <c r="T104" s="77"/>
      <c r="AT104" s="23" t="s">
        <v>213</v>
      </c>
      <c r="AU104" s="23" t="s">
        <v>82</v>
      </c>
    </row>
    <row r="105" spans="2:65" s="1" customFormat="1" ht="16.5" customHeight="1">
      <c r="B105" s="40"/>
      <c r="C105" s="238" t="s">
        <v>187</v>
      </c>
      <c r="D105" s="238" t="s">
        <v>232</v>
      </c>
      <c r="E105" s="239" t="s">
        <v>525</v>
      </c>
      <c r="F105" s="240" t="s">
        <v>526</v>
      </c>
      <c r="G105" s="241" t="s">
        <v>272</v>
      </c>
      <c r="H105" s="242">
        <v>17</v>
      </c>
      <c r="I105" s="243"/>
      <c r="J105" s="244">
        <f>ROUND(I105*H105,2)</f>
        <v>0</v>
      </c>
      <c r="K105" s="240" t="s">
        <v>21</v>
      </c>
      <c r="L105" s="245"/>
      <c r="M105" s="246" t="s">
        <v>21</v>
      </c>
      <c r="N105" s="247" t="s">
        <v>43</v>
      </c>
      <c r="O105" s="41"/>
      <c r="P105" s="200">
        <f>O105*H105</f>
        <v>0</v>
      </c>
      <c r="Q105" s="200">
        <v>0</v>
      </c>
      <c r="R105" s="200">
        <f>Q105*H105</f>
        <v>0</v>
      </c>
      <c r="S105" s="200">
        <v>0</v>
      </c>
      <c r="T105" s="201">
        <f>S105*H105</f>
        <v>0</v>
      </c>
      <c r="AR105" s="23" t="s">
        <v>187</v>
      </c>
      <c r="AT105" s="23" t="s">
        <v>232</v>
      </c>
      <c r="AU105" s="23" t="s">
        <v>82</v>
      </c>
      <c r="AY105" s="23" t="s">
        <v>166</v>
      </c>
      <c r="BE105" s="202">
        <f>IF(N105="základní",J105,0)</f>
        <v>0</v>
      </c>
      <c r="BF105" s="202">
        <f>IF(N105="snížená",J105,0)</f>
        <v>0</v>
      </c>
      <c r="BG105" s="202">
        <f>IF(N105="zákl. přenesená",J105,0)</f>
        <v>0</v>
      </c>
      <c r="BH105" s="202">
        <f>IF(N105="sníž. přenesená",J105,0)</f>
        <v>0</v>
      </c>
      <c r="BI105" s="202">
        <f>IF(N105="nulová",J105,0)</f>
        <v>0</v>
      </c>
      <c r="BJ105" s="23" t="s">
        <v>80</v>
      </c>
      <c r="BK105" s="202">
        <f>ROUND(I105*H105,2)</f>
        <v>0</v>
      </c>
      <c r="BL105" s="23" t="s">
        <v>173</v>
      </c>
      <c r="BM105" s="23" t="s">
        <v>207</v>
      </c>
    </row>
    <row r="106" spans="2:65" s="1" customFormat="1" ht="40.5">
      <c r="B106" s="40"/>
      <c r="C106" s="62"/>
      <c r="D106" s="205" t="s">
        <v>213</v>
      </c>
      <c r="E106" s="62"/>
      <c r="F106" s="236" t="s">
        <v>522</v>
      </c>
      <c r="G106" s="62"/>
      <c r="H106" s="62"/>
      <c r="I106" s="162"/>
      <c r="J106" s="62"/>
      <c r="K106" s="62"/>
      <c r="L106" s="60"/>
      <c r="M106" s="237"/>
      <c r="N106" s="41"/>
      <c r="O106" s="41"/>
      <c r="P106" s="41"/>
      <c r="Q106" s="41"/>
      <c r="R106" s="41"/>
      <c r="S106" s="41"/>
      <c r="T106" s="77"/>
      <c r="AT106" s="23" t="s">
        <v>213</v>
      </c>
      <c r="AU106" s="23" t="s">
        <v>82</v>
      </c>
    </row>
    <row r="107" spans="2:65" s="1" customFormat="1" ht="16.5" customHeight="1">
      <c r="B107" s="40"/>
      <c r="C107" s="238" t="s">
        <v>209</v>
      </c>
      <c r="D107" s="238" t="s">
        <v>232</v>
      </c>
      <c r="E107" s="239" t="s">
        <v>527</v>
      </c>
      <c r="F107" s="240" t="s">
        <v>528</v>
      </c>
      <c r="G107" s="241" t="s">
        <v>272</v>
      </c>
      <c r="H107" s="242">
        <v>17</v>
      </c>
      <c r="I107" s="243"/>
      <c r="J107" s="244">
        <f>ROUND(I107*H107,2)</f>
        <v>0</v>
      </c>
      <c r="K107" s="240" t="s">
        <v>21</v>
      </c>
      <c r="L107" s="245"/>
      <c r="M107" s="246" t="s">
        <v>21</v>
      </c>
      <c r="N107" s="247" t="s">
        <v>43</v>
      </c>
      <c r="O107" s="41"/>
      <c r="P107" s="200">
        <f>O107*H107</f>
        <v>0</v>
      </c>
      <c r="Q107" s="200">
        <v>0</v>
      </c>
      <c r="R107" s="200">
        <f>Q107*H107</f>
        <v>0</v>
      </c>
      <c r="S107" s="200">
        <v>0</v>
      </c>
      <c r="T107" s="201">
        <f>S107*H107</f>
        <v>0</v>
      </c>
      <c r="AR107" s="23" t="s">
        <v>187</v>
      </c>
      <c r="AT107" s="23" t="s">
        <v>232</v>
      </c>
      <c r="AU107" s="23" t="s">
        <v>82</v>
      </c>
      <c r="AY107" s="23" t="s">
        <v>166</v>
      </c>
      <c r="BE107" s="202">
        <f>IF(N107="základní",J107,0)</f>
        <v>0</v>
      </c>
      <c r="BF107" s="202">
        <f>IF(N107="snížená",J107,0)</f>
        <v>0</v>
      </c>
      <c r="BG107" s="202">
        <f>IF(N107="zákl. přenesená",J107,0)</f>
        <v>0</v>
      </c>
      <c r="BH107" s="202">
        <f>IF(N107="sníž. přenesená",J107,0)</f>
        <v>0</v>
      </c>
      <c r="BI107" s="202">
        <f>IF(N107="nulová",J107,0)</f>
        <v>0</v>
      </c>
      <c r="BJ107" s="23" t="s">
        <v>80</v>
      </c>
      <c r="BK107" s="202">
        <f>ROUND(I107*H107,2)</f>
        <v>0</v>
      </c>
      <c r="BL107" s="23" t="s">
        <v>173</v>
      </c>
      <c r="BM107" s="23" t="s">
        <v>212</v>
      </c>
    </row>
    <row r="108" spans="2:65" s="1" customFormat="1" ht="40.5">
      <c r="B108" s="40"/>
      <c r="C108" s="62"/>
      <c r="D108" s="205" t="s">
        <v>213</v>
      </c>
      <c r="E108" s="62"/>
      <c r="F108" s="236" t="s">
        <v>522</v>
      </c>
      <c r="G108" s="62"/>
      <c r="H108" s="62"/>
      <c r="I108" s="162"/>
      <c r="J108" s="62"/>
      <c r="K108" s="62"/>
      <c r="L108" s="60"/>
      <c r="M108" s="237"/>
      <c r="N108" s="41"/>
      <c r="O108" s="41"/>
      <c r="P108" s="41"/>
      <c r="Q108" s="41"/>
      <c r="R108" s="41"/>
      <c r="S108" s="41"/>
      <c r="T108" s="77"/>
      <c r="AT108" s="23" t="s">
        <v>213</v>
      </c>
      <c r="AU108" s="23" t="s">
        <v>82</v>
      </c>
    </row>
    <row r="109" spans="2:65" s="1" customFormat="1" ht="16.5" customHeight="1">
      <c r="B109" s="40"/>
      <c r="C109" s="238" t="s">
        <v>193</v>
      </c>
      <c r="D109" s="238" t="s">
        <v>232</v>
      </c>
      <c r="E109" s="239" t="s">
        <v>529</v>
      </c>
      <c r="F109" s="240" t="s">
        <v>530</v>
      </c>
      <c r="G109" s="241" t="s">
        <v>272</v>
      </c>
      <c r="H109" s="242">
        <v>9</v>
      </c>
      <c r="I109" s="243"/>
      <c r="J109" s="244">
        <f>ROUND(I109*H109,2)</f>
        <v>0</v>
      </c>
      <c r="K109" s="240" t="s">
        <v>21</v>
      </c>
      <c r="L109" s="245"/>
      <c r="M109" s="246" t="s">
        <v>21</v>
      </c>
      <c r="N109" s="247" t="s">
        <v>43</v>
      </c>
      <c r="O109" s="41"/>
      <c r="P109" s="200">
        <f>O109*H109</f>
        <v>0</v>
      </c>
      <c r="Q109" s="200">
        <v>0</v>
      </c>
      <c r="R109" s="200">
        <f>Q109*H109</f>
        <v>0</v>
      </c>
      <c r="S109" s="200">
        <v>0</v>
      </c>
      <c r="T109" s="201">
        <f>S109*H109</f>
        <v>0</v>
      </c>
      <c r="AR109" s="23" t="s">
        <v>187</v>
      </c>
      <c r="AT109" s="23" t="s">
        <v>232</v>
      </c>
      <c r="AU109" s="23" t="s">
        <v>82</v>
      </c>
      <c r="AY109" s="23" t="s">
        <v>166</v>
      </c>
      <c r="BE109" s="202">
        <f>IF(N109="základní",J109,0)</f>
        <v>0</v>
      </c>
      <c r="BF109" s="202">
        <f>IF(N109="snížená",J109,0)</f>
        <v>0</v>
      </c>
      <c r="BG109" s="202">
        <f>IF(N109="zákl. přenesená",J109,0)</f>
        <v>0</v>
      </c>
      <c r="BH109" s="202">
        <f>IF(N109="sníž. přenesená",J109,0)</f>
        <v>0</v>
      </c>
      <c r="BI109" s="202">
        <f>IF(N109="nulová",J109,0)</f>
        <v>0</v>
      </c>
      <c r="BJ109" s="23" t="s">
        <v>80</v>
      </c>
      <c r="BK109" s="202">
        <f>ROUND(I109*H109,2)</f>
        <v>0</v>
      </c>
      <c r="BL109" s="23" t="s">
        <v>173</v>
      </c>
      <c r="BM109" s="23" t="s">
        <v>217</v>
      </c>
    </row>
    <row r="110" spans="2:65" s="1" customFormat="1" ht="40.5">
      <c r="B110" s="40"/>
      <c r="C110" s="62"/>
      <c r="D110" s="205" t="s">
        <v>213</v>
      </c>
      <c r="E110" s="62"/>
      <c r="F110" s="236" t="s">
        <v>522</v>
      </c>
      <c r="G110" s="62"/>
      <c r="H110" s="62"/>
      <c r="I110" s="162"/>
      <c r="J110" s="62"/>
      <c r="K110" s="62"/>
      <c r="L110" s="60"/>
      <c r="M110" s="237"/>
      <c r="N110" s="41"/>
      <c r="O110" s="41"/>
      <c r="P110" s="41"/>
      <c r="Q110" s="41"/>
      <c r="R110" s="41"/>
      <c r="S110" s="41"/>
      <c r="T110" s="77"/>
      <c r="AT110" s="23" t="s">
        <v>213</v>
      </c>
      <c r="AU110" s="23" t="s">
        <v>82</v>
      </c>
    </row>
    <row r="111" spans="2:65" s="1" customFormat="1" ht="16.5" customHeight="1">
      <c r="B111" s="40"/>
      <c r="C111" s="238" t="s">
        <v>218</v>
      </c>
      <c r="D111" s="238" t="s">
        <v>232</v>
      </c>
      <c r="E111" s="239" t="s">
        <v>531</v>
      </c>
      <c r="F111" s="240" t="s">
        <v>532</v>
      </c>
      <c r="G111" s="241" t="s">
        <v>172</v>
      </c>
      <c r="H111" s="242">
        <v>6</v>
      </c>
      <c r="I111" s="243"/>
      <c r="J111" s="244">
        <f>ROUND(I111*H111,2)</f>
        <v>0</v>
      </c>
      <c r="K111" s="240" t="s">
        <v>21</v>
      </c>
      <c r="L111" s="245"/>
      <c r="M111" s="246" t="s">
        <v>21</v>
      </c>
      <c r="N111" s="247" t="s">
        <v>43</v>
      </c>
      <c r="O111" s="41"/>
      <c r="P111" s="200">
        <f>O111*H111</f>
        <v>0</v>
      </c>
      <c r="Q111" s="200">
        <v>0</v>
      </c>
      <c r="R111" s="200">
        <f>Q111*H111</f>
        <v>0</v>
      </c>
      <c r="S111" s="200">
        <v>0</v>
      </c>
      <c r="T111" s="201">
        <f>S111*H111</f>
        <v>0</v>
      </c>
      <c r="AR111" s="23" t="s">
        <v>187</v>
      </c>
      <c r="AT111" s="23" t="s">
        <v>232</v>
      </c>
      <c r="AU111" s="23" t="s">
        <v>82</v>
      </c>
      <c r="AY111" s="23" t="s">
        <v>166</v>
      </c>
      <c r="BE111" s="202">
        <f>IF(N111="základní",J111,0)</f>
        <v>0</v>
      </c>
      <c r="BF111" s="202">
        <f>IF(N111="snížená",J111,0)</f>
        <v>0</v>
      </c>
      <c r="BG111" s="202">
        <f>IF(N111="zákl. přenesená",J111,0)</f>
        <v>0</v>
      </c>
      <c r="BH111" s="202">
        <f>IF(N111="sníž. přenesená",J111,0)</f>
        <v>0</v>
      </c>
      <c r="BI111" s="202">
        <f>IF(N111="nulová",J111,0)</f>
        <v>0</v>
      </c>
      <c r="BJ111" s="23" t="s">
        <v>80</v>
      </c>
      <c r="BK111" s="202">
        <f>ROUND(I111*H111,2)</f>
        <v>0</v>
      </c>
      <c r="BL111" s="23" t="s">
        <v>173</v>
      </c>
      <c r="BM111" s="23" t="s">
        <v>221</v>
      </c>
    </row>
    <row r="112" spans="2:65" s="1" customFormat="1" ht="40.5">
      <c r="B112" s="40"/>
      <c r="C112" s="62"/>
      <c r="D112" s="205" t="s">
        <v>213</v>
      </c>
      <c r="E112" s="62"/>
      <c r="F112" s="236" t="s">
        <v>522</v>
      </c>
      <c r="G112" s="62"/>
      <c r="H112" s="62"/>
      <c r="I112" s="162"/>
      <c r="J112" s="62"/>
      <c r="K112" s="62"/>
      <c r="L112" s="60"/>
      <c r="M112" s="237"/>
      <c r="N112" s="41"/>
      <c r="O112" s="41"/>
      <c r="P112" s="41"/>
      <c r="Q112" s="41"/>
      <c r="R112" s="41"/>
      <c r="S112" s="41"/>
      <c r="T112" s="77"/>
      <c r="AT112" s="23" t="s">
        <v>213</v>
      </c>
      <c r="AU112" s="23" t="s">
        <v>82</v>
      </c>
    </row>
    <row r="113" spans="2:65" s="1" customFormat="1" ht="16.5" customHeight="1">
      <c r="B113" s="40"/>
      <c r="C113" s="238" t="s">
        <v>198</v>
      </c>
      <c r="D113" s="238" t="s">
        <v>232</v>
      </c>
      <c r="E113" s="239" t="s">
        <v>533</v>
      </c>
      <c r="F113" s="240" t="s">
        <v>534</v>
      </c>
      <c r="G113" s="241" t="s">
        <v>172</v>
      </c>
      <c r="H113" s="242">
        <v>1</v>
      </c>
      <c r="I113" s="243"/>
      <c r="J113" s="244">
        <f>ROUND(I113*H113,2)</f>
        <v>0</v>
      </c>
      <c r="K113" s="240" t="s">
        <v>21</v>
      </c>
      <c r="L113" s="245"/>
      <c r="M113" s="246" t="s">
        <v>21</v>
      </c>
      <c r="N113" s="247" t="s">
        <v>43</v>
      </c>
      <c r="O113" s="41"/>
      <c r="P113" s="200">
        <f>O113*H113</f>
        <v>0</v>
      </c>
      <c r="Q113" s="200">
        <v>0</v>
      </c>
      <c r="R113" s="200">
        <f>Q113*H113</f>
        <v>0</v>
      </c>
      <c r="S113" s="200">
        <v>0</v>
      </c>
      <c r="T113" s="201">
        <f>S113*H113</f>
        <v>0</v>
      </c>
      <c r="AR113" s="23" t="s">
        <v>187</v>
      </c>
      <c r="AT113" s="23" t="s">
        <v>232</v>
      </c>
      <c r="AU113" s="23" t="s">
        <v>82</v>
      </c>
      <c r="AY113" s="23" t="s">
        <v>166</v>
      </c>
      <c r="BE113" s="202">
        <f>IF(N113="základní",J113,0)</f>
        <v>0</v>
      </c>
      <c r="BF113" s="202">
        <f>IF(N113="snížená",J113,0)</f>
        <v>0</v>
      </c>
      <c r="BG113" s="202">
        <f>IF(N113="zákl. přenesená",J113,0)</f>
        <v>0</v>
      </c>
      <c r="BH113" s="202">
        <f>IF(N113="sníž. přenesená",J113,0)</f>
        <v>0</v>
      </c>
      <c r="BI113" s="202">
        <f>IF(N113="nulová",J113,0)</f>
        <v>0</v>
      </c>
      <c r="BJ113" s="23" t="s">
        <v>80</v>
      </c>
      <c r="BK113" s="202">
        <f>ROUND(I113*H113,2)</f>
        <v>0</v>
      </c>
      <c r="BL113" s="23" t="s">
        <v>173</v>
      </c>
      <c r="BM113" s="23" t="s">
        <v>225</v>
      </c>
    </row>
    <row r="114" spans="2:65" s="1" customFormat="1" ht="40.5">
      <c r="B114" s="40"/>
      <c r="C114" s="62"/>
      <c r="D114" s="205" t="s">
        <v>213</v>
      </c>
      <c r="E114" s="62"/>
      <c r="F114" s="236" t="s">
        <v>522</v>
      </c>
      <c r="G114" s="62"/>
      <c r="H114" s="62"/>
      <c r="I114" s="162"/>
      <c r="J114" s="62"/>
      <c r="K114" s="62"/>
      <c r="L114" s="60"/>
      <c r="M114" s="237"/>
      <c r="N114" s="41"/>
      <c r="O114" s="41"/>
      <c r="P114" s="41"/>
      <c r="Q114" s="41"/>
      <c r="R114" s="41"/>
      <c r="S114" s="41"/>
      <c r="T114" s="77"/>
      <c r="AT114" s="23" t="s">
        <v>213</v>
      </c>
      <c r="AU114" s="23" t="s">
        <v>82</v>
      </c>
    </row>
    <row r="115" spans="2:65" s="1" customFormat="1" ht="16.5" customHeight="1">
      <c r="B115" s="40"/>
      <c r="C115" s="238" t="s">
        <v>227</v>
      </c>
      <c r="D115" s="238" t="s">
        <v>232</v>
      </c>
      <c r="E115" s="239" t="s">
        <v>535</v>
      </c>
      <c r="F115" s="240" t="s">
        <v>536</v>
      </c>
      <c r="G115" s="241" t="s">
        <v>172</v>
      </c>
      <c r="H115" s="242">
        <v>4</v>
      </c>
      <c r="I115" s="243"/>
      <c r="J115" s="244">
        <f>ROUND(I115*H115,2)</f>
        <v>0</v>
      </c>
      <c r="K115" s="240" t="s">
        <v>21</v>
      </c>
      <c r="L115" s="245"/>
      <c r="M115" s="246" t="s">
        <v>21</v>
      </c>
      <c r="N115" s="247" t="s">
        <v>43</v>
      </c>
      <c r="O115" s="41"/>
      <c r="P115" s="200">
        <f>O115*H115</f>
        <v>0</v>
      </c>
      <c r="Q115" s="200">
        <v>0</v>
      </c>
      <c r="R115" s="200">
        <f>Q115*H115</f>
        <v>0</v>
      </c>
      <c r="S115" s="200">
        <v>0</v>
      </c>
      <c r="T115" s="201">
        <f>S115*H115</f>
        <v>0</v>
      </c>
      <c r="AR115" s="23" t="s">
        <v>187</v>
      </c>
      <c r="AT115" s="23" t="s">
        <v>232</v>
      </c>
      <c r="AU115" s="23" t="s">
        <v>82</v>
      </c>
      <c r="AY115" s="23" t="s">
        <v>166</v>
      </c>
      <c r="BE115" s="202">
        <f>IF(N115="základní",J115,0)</f>
        <v>0</v>
      </c>
      <c r="BF115" s="202">
        <f>IF(N115="snížená",J115,0)</f>
        <v>0</v>
      </c>
      <c r="BG115" s="202">
        <f>IF(N115="zákl. přenesená",J115,0)</f>
        <v>0</v>
      </c>
      <c r="BH115" s="202">
        <f>IF(N115="sníž. přenesená",J115,0)</f>
        <v>0</v>
      </c>
      <c r="BI115" s="202">
        <f>IF(N115="nulová",J115,0)</f>
        <v>0</v>
      </c>
      <c r="BJ115" s="23" t="s">
        <v>80</v>
      </c>
      <c r="BK115" s="202">
        <f>ROUND(I115*H115,2)</f>
        <v>0</v>
      </c>
      <c r="BL115" s="23" t="s">
        <v>173</v>
      </c>
      <c r="BM115" s="23" t="s">
        <v>230</v>
      </c>
    </row>
    <row r="116" spans="2:65" s="1" customFormat="1" ht="40.5">
      <c r="B116" s="40"/>
      <c r="C116" s="62"/>
      <c r="D116" s="205" t="s">
        <v>213</v>
      </c>
      <c r="E116" s="62"/>
      <c r="F116" s="236" t="s">
        <v>522</v>
      </c>
      <c r="G116" s="62"/>
      <c r="H116" s="62"/>
      <c r="I116" s="162"/>
      <c r="J116" s="62"/>
      <c r="K116" s="62"/>
      <c r="L116" s="60"/>
      <c r="M116" s="237"/>
      <c r="N116" s="41"/>
      <c r="O116" s="41"/>
      <c r="P116" s="41"/>
      <c r="Q116" s="41"/>
      <c r="R116" s="41"/>
      <c r="S116" s="41"/>
      <c r="T116" s="77"/>
      <c r="AT116" s="23" t="s">
        <v>213</v>
      </c>
      <c r="AU116" s="23" t="s">
        <v>82</v>
      </c>
    </row>
    <row r="117" spans="2:65" s="1" customFormat="1" ht="16.5" customHeight="1">
      <c r="B117" s="40"/>
      <c r="C117" s="238" t="s">
        <v>202</v>
      </c>
      <c r="D117" s="238" t="s">
        <v>232</v>
      </c>
      <c r="E117" s="239" t="s">
        <v>537</v>
      </c>
      <c r="F117" s="240" t="s">
        <v>538</v>
      </c>
      <c r="G117" s="241" t="s">
        <v>172</v>
      </c>
      <c r="H117" s="242">
        <v>1</v>
      </c>
      <c r="I117" s="243"/>
      <c r="J117" s="244">
        <f>ROUND(I117*H117,2)</f>
        <v>0</v>
      </c>
      <c r="K117" s="240" t="s">
        <v>21</v>
      </c>
      <c r="L117" s="245"/>
      <c r="M117" s="246" t="s">
        <v>21</v>
      </c>
      <c r="N117" s="247" t="s">
        <v>43</v>
      </c>
      <c r="O117" s="41"/>
      <c r="P117" s="200">
        <f>O117*H117</f>
        <v>0</v>
      </c>
      <c r="Q117" s="200">
        <v>0</v>
      </c>
      <c r="R117" s="200">
        <f>Q117*H117</f>
        <v>0</v>
      </c>
      <c r="S117" s="200">
        <v>0</v>
      </c>
      <c r="T117" s="201">
        <f>S117*H117</f>
        <v>0</v>
      </c>
      <c r="AR117" s="23" t="s">
        <v>187</v>
      </c>
      <c r="AT117" s="23" t="s">
        <v>232</v>
      </c>
      <c r="AU117" s="23" t="s">
        <v>82</v>
      </c>
      <c r="AY117" s="23" t="s">
        <v>166</v>
      </c>
      <c r="BE117" s="202">
        <f>IF(N117="základní",J117,0)</f>
        <v>0</v>
      </c>
      <c r="BF117" s="202">
        <f>IF(N117="snížená",J117,0)</f>
        <v>0</v>
      </c>
      <c r="BG117" s="202">
        <f>IF(N117="zákl. přenesená",J117,0)</f>
        <v>0</v>
      </c>
      <c r="BH117" s="202">
        <f>IF(N117="sníž. přenesená",J117,0)</f>
        <v>0</v>
      </c>
      <c r="BI117" s="202">
        <f>IF(N117="nulová",J117,0)</f>
        <v>0</v>
      </c>
      <c r="BJ117" s="23" t="s">
        <v>80</v>
      </c>
      <c r="BK117" s="202">
        <f>ROUND(I117*H117,2)</f>
        <v>0</v>
      </c>
      <c r="BL117" s="23" t="s">
        <v>173</v>
      </c>
      <c r="BM117" s="23" t="s">
        <v>235</v>
      </c>
    </row>
    <row r="118" spans="2:65" s="1" customFormat="1" ht="40.5">
      <c r="B118" s="40"/>
      <c r="C118" s="62"/>
      <c r="D118" s="205" t="s">
        <v>213</v>
      </c>
      <c r="E118" s="62"/>
      <c r="F118" s="236" t="s">
        <v>522</v>
      </c>
      <c r="G118" s="62"/>
      <c r="H118" s="62"/>
      <c r="I118" s="162"/>
      <c r="J118" s="62"/>
      <c r="K118" s="62"/>
      <c r="L118" s="60"/>
      <c r="M118" s="237"/>
      <c r="N118" s="41"/>
      <c r="O118" s="41"/>
      <c r="P118" s="41"/>
      <c r="Q118" s="41"/>
      <c r="R118" s="41"/>
      <c r="S118" s="41"/>
      <c r="T118" s="77"/>
      <c r="AT118" s="23" t="s">
        <v>213</v>
      </c>
      <c r="AU118" s="23" t="s">
        <v>82</v>
      </c>
    </row>
    <row r="119" spans="2:65" s="1" customFormat="1" ht="25.5" customHeight="1">
      <c r="B119" s="40"/>
      <c r="C119" s="238" t="s">
        <v>10</v>
      </c>
      <c r="D119" s="238" t="s">
        <v>232</v>
      </c>
      <c r="E119" s="239" t="s">
        <v>539</v>
      </c>
      <c r="F119" s="240" t="s">
        <v>540</v>
      </c>
      <c r="G119" s="241" t="s">
        <v>172</v>
      </c>
      <c r="H119" s="242">
        <v>1</v>
      </c>
      <c r="I119" s="243"/>
      <c r="J119" s="244">
        <f>ROUND(I119*H119,2)</f>
        <v>0</v>
      </c>
      <c r="K119" s="240" t="s">
        <v>21</v>
      </c>
      <c r="L119" s="245"/>
      <c r="M119" s="246" t="s">
        <v>21</v>
      </c>
      <c r="N119" s="247" t="s">
        <v>43</v>
      </c>
      <c r="O119" s="41"/>
      <c r="P119" s="200">
        <f>O119*H119</f>
        <v>0</v>
      </c>
      <c r="Q119" s="200">
        <v>0</v>
      </c>
      <c r="R119" s="200">
        <f>Q119*H119</f>
        <v>0</v>
      </c>
      <c r="S119" s="200">
        <v>0</v>
      </c>
      <c r="T119" s="201">
        <f>S119*H119</f>
        <v>0</v>
      </c>
      <c r="AR119" s="23" t="s">
        <v>187</v>
      </c>
      <c r="AT119" s="23" t="s">
        <v>232</v>
      </c>
      <c r="AU119" s="23" t="s">
        <v>82</v>
      </c>
      <c r="AY119" s="23" t="s">
        <v>166</v>
      </c>
      <c r="BE119" s="202">
        <f>IF(N119="základní",J119,0)</f>
        <v>0</v>
      </c>
      <c r="BF119" s="202">
        <f>IF(N119="snížená",J119,0)</f>
        <v>0</v>
      </c>
      <c r="BG119" s="202">
        <f>IF(N119="zákl. přenesená",J119,0)</f>
        <v>0</v>
      </c>
      <c r="BH119" s="202">
        <f>IF(N119="sníž. přenesená",J119,0)</f>
        <v>0</v>
      </c>
      <c r="BI119" s="202">
        <f>IF(N119="nulová",J119,0)</f>
        <v>0</v>
      </c>
      <c r="BJ119" s="23" t="s">
        <v>80</v>
      </c>
      <c r="BK119" s="202">
        <f>ROUND(I119*H119,2)</f>
        <v>0</v>
      </c>
      <c r="BL119" s="23" t="s">
        <v>173</v>
      </c>
      <c r="BM119" s="23" t="s">
        <v>238</v>
      </c>
    </row>
    <row r="120" spans="2:65" s="1" customFormat="1" ht="40.5">
      <c r="B120" s="40"/>
      <c r="C120" s="62"/>
      <c r="D120" s="205" t="s">
        <v>213</v>
      </c>
      <c r="E120" s="62"/>
      <c r="F120" s="236" t="s">
        <v>522</v>
      </c>
      <c r="G120" s="62"/>
      <c r="H120" s="62"/>
      <c r="I120" s="162"/>
      <c r="J120" s="62"/>
      <c r="K120" s="62"/>
      <c r="L120" s="60"/>
      <c r="M120" s="237"/>
      <c r="N120" s="41"/>
      <c r="O120" s="41"/>
      <c r="P120" s="41"/>
      <c r="Q120" s="41"/>
      <c r="R120" s="41"/>
      <c r="S120" s="41"/>
      <c r="T120" s="77"/>
      <c r="AT120" s="23" t="s">
        <v>213</v>
      </c>
      <c r="AU120" s="23" t="s">
        <v>82</v>
      </c>
    </row>
    <row r="121" spans="2:65" s="1" customFormat="1" ht="16.5" customHeight="1">
      <c r="B121" s="40"/>
      <c r="C121" s="191" t="s">
        <v>207</v>
      </c>
      <c r="D121" s="191" t="s">
        <v>169</v>
      </c>
      <c r="E121" s="192" t="s">
        <v>541</v>
      </c>
      <c r="F121" s="193" t="s">
        <v>542</v>
      </c>
      <c r="G121" s="194" t="s">
        <v>361</v>
      </c>
      <c r="H121" s="248"/>
      <c r="I121" s="196"/>
      <c r="J121" s="197">
        <f>ROUND(I121*H121,2)</f>
        <v>0</v>
      </c>
      <c r="K121" s="193" t="s">
        <v>21</v>
      </c>
      <c r="L121" s="60"/>
      <c r="M121" s="198" t="s">
        <v>21</v>
      </c>
      <c r="N121" s="199" t="s">
        <v>43</v>
      </c>
      <c r="O121" s="41"/>
      <c r="P121" s="200">
        <f>O121*H121</f>
        <v>0</v>
      </c>
      <c r="Q121" s="200">
        <v>0</v>
      </c>
      <c r="R121" s="200">
        <f>Q121*H121</f>
        <v>0</v>
      </c>
      <c r="S121" s="200">
        <v>0</v>
      </c>
      <c r="T121" s="201">
        <f>S121*H121</f>
        <v>0</v>
      </c>
      <c r="AR121" s="23" t="s">
        <v>173</v>
      </c>
      <c r="AT121" s="23" t="s">
        <v>169</v>
      </c>
      <c r="AU121" s="23" t="s">
        <v>82</v>
      </c>
      <c r="AY121" s="23" t="s">
        <v>166</v>
      </c>
      <c r="BE121" s="202">
        <f>IF(N121="základní",J121,0)</f>
        <v>0</v>
      </c>
      <c r="BF121" s="202">
        <f>IF(N121="snížená",J121,0)</f>
        <v>0</v>
      </c>
      <c r="BG121" s="202">
        <f>IF(N121="zákl. přenesená",J121,0)</f>
        <v>0</v>
      </c>
      <c r="BH121" s="202">
        <f>IF(N121="sníž. přenesená",J121,0)</f>
        <v>0</v>
      </c>
      <c r="BI121" s="202">
        <f>IF(N121="nulová",J121,0)</f>
        <v>0</v>
      </c>
      <c r="BJ121" s="23" t="s">
        <v>80</v>
      </c>
      <c r="BK121" s="202">
        <f>ROUND(I121*H121,2)</f>
        <v>0</v>
      </c>
      <c r="BL121" s="23" t="s">
        <v>173</v>
      </c>
      <c r="BM121" s="23" t="s">
        <v>242</v>
      </c>
    </row>
    <row r="122" spans="2:65" s="10" customFormat="1" ht="29.85" customHeight="1">
      <c r="B122" s="175"/>
      <c r="C122" s="176"/>
      <c r="D122" s="177" t="s">
        <v>71</v>
      </c>
      <c r="E122" s="189" t="s">
        <v>502</v>
      </c>
      <c r="F122" s="189" t="s">
        <v>503</v>
      </c>
      <c r="G122" s="176"/>
      <c r="H122" s="176"/>
      <c r="I122" s="179"/>
      <c r="J122" s="190">
        <f>BK122</f>
        <v>0</v>
      </c>
      <c r="K122" s="176"/>
      <c r="L122" s="181"/>
      <c r="M122" s="182"/>
      <c r="N122" s="183"/>
      <c r="O122" s="183"/>
      <c r="P122" s="184">
        <f>SUM(P123:P124)</f>
        <v>0</v>
      </c>
      <c r="Q122" s="183"/>
      <c r="R122" s="184">
        <f>SUM(R123:R124)</f>
        <v>0</v>
      </c>
      <c r="S122" s="183"/>
      <c r="T122" s="185">
        <f>SUM(T123:T124)</f>
        <v>0</v>
      </c>
      <c r="AR122" s="186" t="s">
        <v>80</v>
      </c>
      <c r="AT122" s="187" t="s">
        <v>71</v>
      </c>
      <c r="AU122" s="187" t="s">
        <v>80</v>
      </c>
      <c r="AY122" s="186" t="s">
        <v>166</v>
      </c>
      <c r="BK122" s="188">
        <f>SUM(BK123:BK124)</f>
        <v>0</v>
      </c>
    </row>
    <row r="123" spans="2:65" s="1" customFormat="1" ht="16.5" customHeight="1">
      <c r="B123" s="40"/>
      <c r="C123" s="191" t="s">
        <v>244</v>
      </c>
      <c r="D123" s="191" t="s">
        <v>169</v>
      </c>
      <c r="E123" s="192" t="s">
        <v>1277</v>
      </c>
      <c r="F123" s="193" t="s">
        <v>1278</v>
      </c>
      <c r="G123" s="194" t="s">
        <v>288</v>
      </c>
      <c r="H123" s="195">
        <v>1</v>
      </c>
      <c r="I123" s="196"/>
      <c r="J123" s="197">
        <f>ROUND(I123*H123,2)</f>
        <v>0</v>
      </c>
      <c r="K123" s="193" t="s">
        <v>21</v>
      </c>
      <c r="L123" s="60"/>
      <c r="M123" s="198" t="s">
        <v>21</v>
      </c>
      <c r="N123" s="199" t="s">
        <v>43</v>
      </c>
      <c r="O123" s="41"/>
      <c r="P123" s="200">
        <f>O123*H123</f>
        <v>0</v>
      </c>
      <c r="Q123" s="200">
        <v>0</v>
      </c>
      <c r="R123" s="200">
        <f>Q123*H123</f>
        <v>0</v>
      </c>
      <c r="S123" s="200">
        <v>0</v>
      </c>
      <c r="T123" s="201">
        <f>S123*H123</f>
        <v>0</v>
      </c>
      <c r="AR123" s="23" t="s">
        <v>173</v>
      </c>
      <c r="AT123" s="23" t="s">
        <v>169</v>
      </c>
      <c r="AU123" s="23" t="s">
        <v>82</v>
      </c>
      <c r="AY123" s="23" t="s">
        <v>166</v>
      </c>
      <c r="BE123" s="202">
        <f>IF(N123="základní",J123,0)</f>
        <v>0</v>
      </c>
      <c r="BF123" s="202">
        <f>IF(N123="snížená",J123,0)</f>
        <v>0</v>
      </c>
      <c r="BG123" s="202">
        <f>IF(N123="zákl. přenesená",J123,0)</f>
        <v>0</v>
      </c>
      <c r="BH123" s="202">
        <f>IF(N123="sníž. přenesená",J123,0)</f>
        <v>0</v>
      </c>
      <c r="BI123" s="202">
        <f>IF(N123="nulová",J123,0)</f>
        <v>0</v>
      </c>
      <c r="BJ123" s="23" t="s">
        <v>80</v>
      </c>
      <c r="BK123" s="202">
        <f>ROUND(I123*H123,2)</f>
        <v>0</v>
      </c>
      <c r="BL123" s="23" t="s">
        <v>173</v>
      </c>
      <c r="BM123" s="23" t="s">
        <v>247</v>
      </c>
    </row>
    <row r="124" spans="2:65" s="1" customFormat="1" ht="16.5" customHeight="1">
      <c r="B124" s="40"/>
      <c r="C124" s="191" t="s">
        <v>212</v>
      </c>
      <c r="D124" s="191" t="s">
        <v>169</v>
      </c>
      <c r="E124" s="192" t="s">
        <v>1279</v>
      </c>
      <c r="F124" s="193" t="s">
        <v>1280</v>
      </c>
      <c r="G124" s="194" t="s">
        <v>288</v>
      </c>
      <c r="H124" s="195">
        <v>1</v>
      </c>
      <c r="I124" s="196"/>
      <c r="J124" s="197">
        <f>ROUND(I124*H124,2)</f>
        <v>0</v>
      </c>
      <c r="K124" s="193" t="s">
        <v>21</v>
      </c>
      <c r="L124" s="60"/>
      <c r="M124" s="198" t="s">
        <v>21</v>
      </c>
      <c r="N124" s="199" t="s">
        <v>43</v>
      </c>
      <c r="O124" s="41"/>
      <c r="P124" s="200">
        <f>O124*H124</f>
        <v>0</v>
      </c>
      <c r="Q124" s="200">
        <v>0</v>
      </c>
      <c r="R124" s="200">
        <f>Q124*H124</f>
        <v>0</v>
      </c>
      <c r="S124" s="200">
        <v>0</v>
      </c>
      <c r="T124" s="201">
        <f>S124*H124</f>
        <v>0</v>
      </c>
      <c r="AR124" s="23" t="s">
        <v>173</v>
      </c>
      <c r="AT124" s="23" t="s">
        <v>169</v>
      </c>
      <c r="AU124" s="23" t="s">
        <v>82</v>
      </c>
      <c r="AY124" s="23" t="s">
        <v>166</v>
      </c>
      <c r="BE124" s="202">
        <f>IF(N124="základní",J124,0)</f>
        <v>0</v>
      </c>
      <c r="BF124" s="202">
        <f>IF(N124="snížená",J124,0)</f>
        <v>0</v>
      </c>
      <c r="BG124" s="202">
        <f>IF(N124="zákl. přenesená",J124,0)</f>
        <v>0</v>
      </c>
      <c r="BH124" s="202">
        <f>IF(N124="sníž. přenesená",J124,0)</f>
        <v>0</v>
      </c>
      <c r="BI124" s="202">
        <f>IF(N124="nulová",J124,0)</f>
        <v>0</v>
      </c>
      <c r="BJ124" s="23" t="s">
        <v>80</v>
      </c>
      <c r="BK124" s="202">
        <f>ROUND(I124*H124,2)</f>
        <v>0</v>
      </c>
      <c r="BL124" s="23" t="s">
        <v>173</v>
      </c>
      <c r="BM124" s="23" t="s">
        <v>250</v>
      </c>
    </row>
    <row r="125" spans="2:65" s="10" customFormat="1" ht="29.85" customHeight="1">
      <c r="B125" s="175"/>
      <c r="C125" s="176"/>
      <c r="D125" s="177" t="s">
        <v>71</v>
      </c>
      <c r="E125" s="189" t="s">
        <v>543</v>
      </c>
      <c r="F125" s="189" t="s">
        <v>544</v>
      </c>
      <c r="G125" s="176"/>
      <c r="H125" s="176"/>
      <c r="I125" s="179"/>
      <c r="J125" s="190">
        <f>BK125</f>
        <v>0</v>
      </c>
      <c r="K125" s="176"/>
      <c r="L125" s="181"/>
      <c r="M125" s="182"/>
      <c r="N125" s="183"/>
      <c r="O125" s="183"/>
      <c r="P125" s="184">
        <f>SUM(P126:P149)</f>
        <v>0</v>
      </c>
      <c r="Q125" s="183"/>
      <c r="R125" s="184">
        <f>SUM(R126:R149)</f>
        <v>0</v>
      </c>
      <c r="S125" s="183"/>
      <c r="T125" s="185">
        <f>SUM(T126:T149)</f>
        <v>0</v>
      </c>
      <c r="AR125" s="186" t="s">
        <v>80</v>
      </c>
      <c r="AT125" s="187" t="s">
        <v>71</v>
      </c>
      <c r="AU125" s="187" t="s">
        <v>80</v>
      </c>
      <c r="AY125" s="186" t="s">
        <v>166</v>
      </c>
      <c r="BK125" s="188">
        <f>SUM(BK126:BK149)</f>
        <v>0</v>
      </c>
    </row>
    <row r="126" spans="2:65" s="1" customFormat="1" ht="16.5" customHeight="1">
      <c r="B126" s="40"/>
      <c r="C126" s="191" t="s">
        <v>252</v>
      </c>
      <c r="D126" s="191" t="s">
        <v>169</v>
      </c>
      <c r="E126" s="192" t="s">
        <v>545</v>
      </c>
      <c r="F126" s="193" t="s">
        <v>546</v>
      </c>
      <c r="G126" s="194" t="s">
        <v>172</v>
      </c>
      <c r="H126" s="195">
        <v>1</v>
      </c>
      <c r="I126" s="196"/>
      <c r="J126" s="197">
        <f>ROUND(I126*H126,2)</f>
        <v>0</v>
      </c>
      <c r="K126" s="193" t="s">
        <v>21</v>
      </c>
      <c r="L126" s="60"/>
      <c r="M126" s="198" t="s">
        <v>21</v>
      </c>
      <c r="N126" s="199" t="s">
        <v>43</v>
      </c>
      <c r="O126" s="41"/>
      <c r="P126" s="200">
        <f>O126*H126</f>
        <v>0</v>
      </c>
      <c r="Q126" s="200">
        <v>0</v>
      </c>
      <c r="R126" s="200">
        <f>Q126*H126</f>
        <v>0</v>
      </c>
      <c r="S126" s="200">
        <v>0</v>
      </c>
      <c r="T126" s="201">
        <f>S126*H126</f>
        <v>0</v>
      </c>
      <c r="AR126" s="23" t="s">
        <v>173</v>
      </c>
      <c r="AT126" s="23" t="s">
        <v>169</v>
      </c>
      <c r="AU126" s="23" t="s">
        <v>82</v>
      </c>
      <c r="AY126" s="23" t="s">
        <v>166</v>
      </c>
      <c r="BE126" s="202">
        <f>IF(N126="základní",J126,0)</f>
        <v>0</v>
      </c>
      <c r="BF126" s="202">
        <f>IF(N126="snížená",J126,0)</f>
        <v>0</v>
      </c>
      <c r="BG126" s="202">
        <f>IF(N126="zákl. přenesená",J126,0)</f>
        <v>0</v>
      </c>
      <c r="BH126" s="202">
        <f>IF(N126="sníž. přenesená",J126,0)</f>
        <v>0</v>
      </c>
      <c r="BI126" s="202">
        <f>IF(N126="nulová",J126,0)</f>
        <v>0</v>
      </c>
      <c r="BJ126" s="23" t="s">
        <v>80</v>
      </c>
      <c r="BK126" s="202">
        <f>ROUND(I126*H126,2)</f>
        <v>0</v>
      </c>
      <c r="BL126" s="23" t="s">
        <v>173</v>
      </c>
      <c r="BM126" s="23" t="s">
        <v>255</v>
      </c>
    </row>
    <row r="127" spans="2:65" s="1" customFormat="1" ht="25.5" customHeight="1">
      <c r="B127" s="40"/>
      <c r="C127" s="191" t="s">
        <v>217</v>
      </c>
      <c r="D127" s="191" t="s">
        <v>169</v>
      </c>
      <c r="E127" s="192" t="s">
        <v>547</v>
      </c>
      <c r="F127" s="193" t="s">
        <v>548</v>
      </c>
      <c r="G127" s="194" t="s">
        <v>288</v>
      </c>
      <c r="H127" s="195">
        <v>3</v>
      </c>
      <c r="I127" s="196"/>
      <c r="J127" s="197">
        <f>ROUND(I127*H127,2)</f>
        <v>0</v>
      </c>
      <c r="K127" s="193" t="s">
        <v>21</v>
      </c>
      <c r="L127" s="60"/>
      <c r="M127" s="198" t="s">
        <v>21</v>
      </c>
      <c r="N127" s="199" t="s">
        <v>43</v>
      </c>
      <c r="O127" s="41"/>
      <c r="P127" s="200">
        <f>O127*H127</f>
        <v>0</v>
      </c>
      <c r="Q127" s="200">
        <v>0</v>
      </c>
      <c r="R127" s="200">
        <f>Q127*H127</f>
        <v>0</v>
      </c>
      <c r="S127" s="200">
        <v>0</v>
      </c>
      <c r="T127" s="201">
        <f>S127*H127</f>
        <v>0</v>
      </c>
      <c r="AR127" s="23" t="s">
        <v>173</v>
      </c>
      <c r="AT127" s="23" t="s">
        <v>169</v>
      </c>
      <c r="AU127" s="23" t="s">
        <v>82</v>
      </c>
      <c r="AY127" s="23" t="s">
        <v>166</v>
      </c>
      <c r="BE127" s="202">
        <f>IF(N127="základní",J127,0)</f>
        <v>0</v>
      </c>
      <c r="BF127" s="202">
        <f>IF(N127="snížená",J127,0)</f>
        <v>0</v>
      </c>
      <c r="BG127" s="202">
        <f>IF(N127="zákl. přenesená",J127,0)</f>
        <v>0</v>
      </c>
      <c r="BH127" s="202">
        <f>IF(N127="sníž. přenesená",J127,0)</f>
        <v>0</v>
      </c>
      <c r="BI127" s="202">
        <f>IF(N127="nulová",J127,0)</f>
        <v>0</v>
      </c>
      <c r="BJ127" s="23" t="s">
        <v>80</v>
      </c>
      <c r="BK127" s="202">
        <f>ROUND(I127*H127,2)</f>
        <v>0</v>
      </c>
      <c r="BL127" s="23" t="s">
        <v>173</v>
      </c>
      <c r="BM127" s="23" t="s">
        <v>259</v>
      </c>
    </row>
    <row r="128" spans="2:65" s="1" customFormat="1" ht="16.5" customHeight="1">
      <c r="B128" s="40"/>
      <c r="C128" s="238" t="s">
        <v>9</v>
      </c>
      <c r="D128" s="238" t="s">
        <v>232</v>
      </c>
      <c r="E128" s="239" t="s">
        <v>1281</v>
      </c>
      <c r="F128" s="240" t="s">
        <v>550</v>
      </c>
      <c r="G128" s="241" t="s">
        <v>172</v>
      </c>
      <c r="H128" s="242">
        <v>3</v>
      </c>
      <c r="I128" s="243"/>
      <c r="J128" s="244">
        <f>ROUND(I128*H128,2)</f>
        <v>0</v>
      </c>
      <c r="K128" s="240" t="s">
        <v>21</v>
      </c>
      <c r="L128" s="245"/>
      <c r="M128" s="246" t="s">
        <v>21</v>
      </c>
      <c r="N128" s="247" t="s">
        <v>43</v>
      </c>
      <c r="O128" s="41"/>
      <c r="P128" s="200">
        <f>O128*H128</f>
        <v>0</v>
      </c>
      <c r="Q128" s="200">
        <v>0</v>
      </c>
      <c r="R128" s="200">
        <f>Q128*H128</f>
        <v>0</v>
      </c>
      <c r="S128" s="200">
        <v>0</v>
      </c>
      <c r="T128" s="201">
        <f>S128*H128</f>
        <v>0</v>
      </c>
      <c r="AR128" s="23" t="s">
        <v>187</v>
      </c>
      <c r="AT128" s="23" t="s">
        <v>232</v>
      </c>
      <c r="AU128" s="23" t="s">
        <v>82</v>
      </c>
      <c r="AY128" s="23" t="s">
        <v>166</v>
      </c>
      <c r="BE128" s="202">
        <f>IF(N128="základní",J128,0)</f>
        <v>0</v>
      </c>
      <c r="BF128" s="202">
        <f>IF(N128="snížená",J128,0)</f>
        <v>0</v>
      </c>
      <c r="BG128" s="202">
        <f>IF(N128="zákl. přenesená",J128,0)</f>
        <v>0</v>
      </c>
      <c r="BH128" s="202">
        <f>IF(N128="sníž. přenesená",J128,0)</f>
        <v>0</v>
      </c>
      <c r="BI128" s="202">
        <f>IF(N128="nulová",J128,0)</f>
        <v>0</v>
      </c>
      <c r="BJ128" s="23" t="s">
        <v>80</v>
      </c>
      <c r="BK128" s="202">
        <f>ROUND(I128*H128,2)</f>
        <v>0</v>
      </c>
      <c r="BL128" s="23" t="s">
        <v>173</v>
      </c>
      <c r="BM128" s="23" t="s">
        <v>263</v>
      </c>
    </row>
    <row r="129" spans="2:65" s="1" customFormat="1" ht="67.5">
      <c r="B129" s="40"/>
      <c r="C129" s="62"/>
      <c r="D129" s="205" t="s">
        <v>213</v>
      </c>
      <c r="E129" s="62"/>
      <c r="F129" s="236" t="s">
        <v>1282</v>
      </c>
      <c r="G129" s="62"/>
      <c r="H129" s="62"/>
      <c r="I129" s="162"/>
      <c r="J129" s="62"/>
      <c r="K129" s="62"/>
      <c r="L129" s="60"/>
      <c r="M129" s="237"/>
      <c r="N129" s="41"/>
      <c r="O129" s="41"/>
      <c r="P129" s="41"/>
      <c r="Q129" s="41"/>
      <c r="R129" s="41"/>
      <c r="S129" s="41"/>
      <c r="T129" s="77"/>
      <c r="AT129" s="23" t="s">
        <v>213</v>
      </c>
      <c r="AU129" s="23" t="s">
        <v>82</v>
      </c>
    </row>
    <row r="130" spans="2:65" s="1" customFormat="1" ht="16.5" customHeight="1">
      <c r="B130" s="40"/>
      <c r="C130" s="191" t="s">
        <v>221</v>
      </c>
      <c r="D130" s="191" t="s">
        <v>169</v>
      </c>
      <c r="E130" s="192" t="s">
        <v>552</v>
      </c>
      <c r="F130" s="193" t="s">
        <v>553</v>
      </c>
      <c r="G130" s="194" t="s">
        <v>172</v>
      </c>
      <c r="H130" s="195">
        <v>2</v>
      </c>
      <c r="I130" s="196"/>
      <c r="J130" s="197">
        <f>ROUND(I130*H130,2)</f>
        <v>0</v>
      </c>
      <c r="K130" s="193" t="s">
        <v>21</v>
      </c>
      <c r="L130" s="60"/>
      <c r="M130" s="198" t="s">
        <v>21</v>
      </c>
      <c r="N130" s="199" t="s">
        <v>43</v>
      </c>
      <c r="O130" s="41"/>
      <c r="P130" s="200">
        <f>O130*H130</f>
        <v>0</v>
      </c>
      <c r="Q130" s="200">
        <v>0</v>
      </c>
      <c r="R130" s="200">
        <f>Q130*H130</f>
        <v>0</v>
      </c>
      <c r="S130" s="200">
        <v>0</v>
      </c>
      <c r="T130" s="201">
        <f>S130*H130</f>
        <v>0</v>
      </c>
      <c r="AR130" s="23" t="s">
        <v>173</v>
      </c>
      <c r="AT130" s="23" t="s">
        <v>169</v>
      </c>
      <c r="AU130" s="23" t="s">
        <v>82</v>
      </c>
      <c r="AY130" s="23" t="s">
        <v>166</v>
      </c>
      <c r="BE130" s="202">
        <f>IF(N130="základní",J130,0)</f>
        <v>0</v>
      </c>
      <c r="BF130" s="202">
        <f>IF(N130="snížená",J130,0)</f>
        <v>0</v>
      </c>
      <c r="BG130" s="202">
        <f>IF(N130="zákl. přenesená",J130,0)</f>
        <v>0</v>
      </c>
      <c r="BH130" s="202">
        <f>IF(N130="sníž. přenesená",J130,0)</f>
        <v>0</v>
      </c>
      <c r="BI130" s="202">
        <f>IF(N130="nulová",J130,0)</f>
        <v>0</v>
      </c>
      <c r="BJ130" s="23" t="s">
        <v>80</v>
      </c>
      <c r="BK130" s="202">
        <f>ROUND(I130*H130,2)</f>
        <v>0</v>
      </c>
      <c r="BL130" s="23" t="s">
        <v>173</v>
      </c>
      <c r="BM130" s="23" t="s">
        <v>267</v>
      </c>
    </row>
    <row r="131" spans="2:65" s="1" customFormat="1" ht="27">
      <c r="B131" s="40"/>
      <c r="C131" s="62"/>
      <c r="D131" s="205" t="s">
        <v>213</v>
      </c>
      <c r="E131" s="62"/>
      <c r="F131" s="236" t="s">
        <v>554</v>
      </c>
      <c r="G131" s="62"/>
      <c r="H131" s="62"/>
      <c r="I131" s="162"/>
      <c r="J131" s="62"/>
      <c r="K131" s="62"/>
      <c r="L131" s="60"/>
      <c r="M131" s="237"/>
      <c r="N131" s="41"/>
      <c r="O131" s="41"/>
      <c r="P131" s="41"/>
      <c r="Q131" s="41"/>
      <c r="R131" s="41"/>
      <c r="S131" s="41"/>
      <c r="T131" s="77"/>
      <c r="AT131" s="23" t="s">
        <v>213</v>
      </c>
      <c r="AU131" s="23" t="s">
        <v>82</v>
      </c>
    </row>
    <row r="132" spans="2:65" s="1" customFormat="1" ht="16.5" customHeight="1">
      <c r="B132" s="40"/>
      <c r="C132" s="191" t="s">
        <v>269</v>
      </c>
      <c r="D132" s="191" t="s">
        <v>169</v>
      </c>
      <c r="E132" s="192" t="s">
        <v>555</v>
      </c>
      <c r="F132" s="193" t="s">
        <v>556</v>
      </c>
      <c r="G132" s="194" t="s">
        <v>172</v>
      </c>
      <c r="H132" s="195">
        <v>1</v>
      </c>
      <c r="I132" s="196"/>
      <c r="J132" s="197">
        <f>ROUND(I132*H132,2)</f>
        <v>0</v>
      </c>
      <c r="K132" s="193" t="s">
        <v>21</v>
      </c>
      <c r="L132" s="60"/>
      <c r="M132" s="198" t="s">
        <v>21</v>
      </c>
      <c r="N132" s="199" t="s">
        <v>43</v>
      </c>
      <c r="O132" s="41"/>
      <c r="P132" s="200">
        <f>O132*H132</f>
        <v>0</v>
      </c>
      <c r="Q132" s="200">
        <v>0</v>
      </c>
      <c r="R132" s="200">
        <f>Q132*H132</f>
        <v>0</v>
      </c>
      <c r="S132" s="200">
        <v>0</v>
      </c>
      <c r="T132" s="201">
        <f>S132*H132</f>
        <v>0</v>
      </c>
      <c r="AR132" s="23" t="s">
        <v>173</v>
      </c>
      <c r="AT132" s="23" t="s">
        <v>169</v>
      </c>
      <c r="AU132" s="23" t="s">
        <v>82</v>
      </c>
      <c r="AY132" s="23" t="s">
        <v>166</v>
      </c>
      <c r="BE132" s="202">
        <f>IF(N132="základní",J132,0)</f>
        <v>0</v>
      </c>
      <c r="BF132" s="202">
        <f>IF(N132="snížená",J132,0)</f>
        <v>0</v>
      </c>
      <c r="BG132" s="202">
        <f>IF(N132="zákl. přenesená",J132,0)</f>
        <v>0</v>
      </c>
      <c r="BH132" s="202">
        <f>IF(N132="sníž. přenesená",J132,0)</f>
        <v>0</v>
      </c>
      <c r="BI132" s="202">
        <f>IF(N132="nulová",J132,0)</f>
        <v>0</v>
      </c>
      <c r="BJ132" s="23" t="s">
        <v>80</v>
      </c>
      <c r="BK132" s="202">
        <f>ROUND(I132*H132,2)</f>
        <v>0</v>
      </c>
      <c r="BL132" s="23" t="s">
        <v>173</v>
      </c>
      <c r="BM132" s="23" t="s">
        <v>273</v>
      </c>
    </row>
    <row r="133" spans="2:65" s="1" customFormat="1" ht="27">
      <c r="B133" s="40"/>
      <c r="C133" s="62"/>
      <c r="D133" s="205" t="s">
        <v>213</v>
      </c>
      <c r="E133" s="62"/>
      <c r="F133" s="236" t="s">
        <v>557</v>
      </c>
      <c r="G133" s="62"/>
      <c r="H133" s="62"/>
      <c r="I133" s="162"/>
      <c r="J133" s="62"/>
      <c r="K133" s="62"/>
      <c r="L133" s="60"/>
      <c r="M133" s="237"/>
      <c r="N133" s="41"/>
      <c r="O133" s="41"/>
      <c r="P133" s="41"/>
      <c r="Q133" s="41"/>
      <c r="R133" s="41"/>
      <c r="S133" s="41"/>
      <c r="T133" s="77"/>
      <c r="AT133" s="23" t="s">
        <v>213</v>
      </c>
      <c r="AU133" s="23" t="s">
        <v>82</v>
      </c>
    </row>
    <row r="134" spans="2:65" s="1" customFormat="1" ht="16.5" customHeight="1">
      <c r="B134" s="40"/>
      <c r="C134" s="191" t="s">
        <v>225</v>
      </c>
      <c r="D134" s="191" t="s">
        <v>169</v>
      </c>
      <c r="E134" s="192" t="s">
        <v>558</v>
      </c>
      <c r="F134" s="193" t="s">
        <v>559</v>
      </c>
      <c r="G134" s="194" t="s">
        <v>172</v>
      </c>
      <c r="H134" s="195">
        <v>1</v>
      </c>
      <c r="I134" s="196"/>
      <c r="J134" s="197">
        <f>ROUND(I134*H134,2)</f>
        <v>0</v>
      </c>
      <c r="K134" s="193" t="s">
        <v>21</v>
      </c>
      <c r="L134" s="60"/>
      <c r="M134" s="198" t="s">
        <v>21</v>
      </c>
      <c r="N134" s="199" t="s">
        <v>43</v>
      </c>
      <c r="O134" s="41"/>
      <c r="P134" s="200">
        <f>O134*H134</f>
        <v>0</v>
      </c>
      <c r="Q134" s="200">
        <v>0</v>
      </c>
      <c r="R134" s="200">
        <f>Q134*H134</f>
        <v>0</v>
      </c>
      <c r="S134" s="200">
        <v>0</v>
      </c>
      <c r="T134" s="201">
        <f>S134*H134</f>
        <v>0</v>
      </c>
      <c r="AR134" s="23" t="s">
        <v>173</v>
      </c>
      <c r="AT134" s="23" t="s">
        <v>169</v>
      </c>
      <c r="AU134" s="23" t="s">
        <v>82</v>
      </c>
      <c r="AY134" s="23" t="s">
        <v>166</v>
      </c>
      <c r="BE134" s="202">
        <f>IF(N134="základní",J134,0)</f>
        <v>0</v>
      </c>
      <c r="BF134" s="202">
        <f>IF(N134="snížená",J134,0)</f>
        <v>0</v>
      </c>
      <c r="BG134" s="202">
        <f>IF(N134="zákl. přenesená",J134,0)</f>
        <v>0</v>
      </c>
      <c r="BH134" s="202">
        <f>IF(N134="sníž. přenesená",J134,0)</f>
        <v>0</v>
      </c>
      <c r="BI134" s="202">
        <f>IF(N134="nulová",J134,0)</f>
        <v>0</v>
      </c>
      <c r="BJ134" s="23" t="s">
        <v>80</v>
      </c>
      <c r="BK134" s="202">
        <f>ROUND(I134*H134,2)</f>
        <v>0</v>
      </c>
      <c r="BL134" s="23" t="s">
        <v>173</v>
      </c>
      <c r="BM134" s="23" t="s">
        <v>277</v>
      </c>
    </row>
    <row r="135" spans="2:65" s="1" customFormat="1" ht="25.5" customHeight="1">
      <c r="B135" s="40"/>
      <c r="C135" s="191" t="s">
        <v>278</v>
      </c>
      <c r="D135" s="191" t="s">
        <v>169</v>
      </c>
      <c r="E135" s="192" t="s">
        <v>560</v>
      </c>
      <c r="F135" s="193" t="s">
        <v>561</v>
      </c>
      <c r="G135" s="194" t="s">
        <v>172</v>
      </c>
      <c r="H135" s="195">
        <v>3</v>
      </c>
      <c r="I135" s="196"/>
      <c r="J135" s="197">
        <f>ROUND(I135*H135,2)</f>
        <v>0</v>
      </c>
      <c r="K135" s="193" t="s">
        <v>21</v>
      </c>
      <c r="L135" s="60"/>
      <c r="M135" s="198" t="s">
        <v>21</v>
      </c>
      <c r="N135" s="199" t="s">
        <v>43</v>
      </c>
      <c r="O135" s="41"/>
      <c r="P135" s="200">
        <f>O135*H135</f>
        <v>0</v>
      </c>
      <c r="Q135" s="200">
        <v>0</v>
      </c>
      <c r="R135" s="200">
        <f>Q135*H135</f>
        <v>0</v>
      </c>
      <c r="S135" s="200">
        <v>0</v>
      </c>
      <c r="T135" s="201">
        <f>S135*H135</f>
        <v>0</v>
      </c>
      <c r="AR135" s="23" t="s">
        <v>173</v>
      </c>
      <c r="AT135" s="23" t="s">
        <v>169</v>
      </c>
      <c r="AU135" s="23" t="s">
        <v>82</v>
      </c>
      <c r="AY135" s="23" t="s">
        <v>166</v>
      </c>
      <c r="BE135" s="202">
        <f>IF(N135="základní",J135,0)</f>
        <v>0</v>
      </c>
      <c r="BF135" s="202">
        <f>IF(N135="snížená",J135,0)</f>
        <v>0</v>
      </c>
      <c r="BG135" s="202">
        <f>IF(N135="zákl. přenesená",J135,0)</f>
        <v>0</v>
      </c>
      <c r="BH135" s="202">
        <f>IF(N135="sníž. přenesená",J135,0)</f>
        <v>0</v>
      </c>
      <c r="BI135" s="202">
        <f>IF(N135="nulová",J135,0)</f>
        <v>0</v>
      </c>
      <c r="BJ135" s="23" t="s">
        <v>80</v>
      </c>
      <c r="BK135" s="202">
        <f>ROUND(I135*H135,2)</f>
        <v>0</v>
      </c>
      <c r="BL135" s="23" t="s">
        <v>173</v>
      </c>
      <c r="BM135" s="23" t="s">
        <v>281</v>
      </c>
    </row>
    <row r="136" spans="2:65" s="1" customFormat="1" ht="16.5" customHeight="1">
      <c r="B136" s="40"/>
      <c r="C136" s="191" t="s">
        <v>230</v>
      </c>
      <c r="D136" s="191" t="s">
        <v>169</v>
      </c>
      <c r="E136" s="192" t="s">
        <v>562</v>
      </c>
      <c r="F136" s="193" t="s">
        <v>563</v>
      </c>
      <c r="G136" s="194" t="s">
        <v>172</v>
      </c>
      <c r="H136" s="195">
        <v>3</v>
      </c>
      <c r="I136" s="196"/>
      <c r="J136" s="197">
        <f>ROUND(I136*H136,2)</f>
        <v>0</v>
      </c>
      <c r="K136" s="193" t="s">
        <v>21</v>
      </c>
      <c r="L136" s="60"/>
      <c r="M136" s="198" t="s">
        <v>21</v>
      </c>
      <c r="N136" s="199" t="s">
        <v>43</v>
      </c>
      <c r="O136" s="41"/>
      <c r="P136" s="200">
        <f>O136*H136</f>
        <v>0</v>
      </c>
      <c r="Q136" s="200">
        <v>0</v>
      </c>
      <c r="R136" s="200">
        <f>Q136*H136</f>
        <v>0</v>
      </c>
      <c r="S136" s="200">
        <v>0</v>
      </c>
      <c r="T136" s="201">
        <f>S136*H136</f>
        <v>0</v>
      </c>
      <c r="AR136" s="23" t="s">
        <v>173</v>
      </c>
      <c r="AT136" s="23" t="s">
        <v>169</v>
      </c>
      <c r="AU136" s="23" t="s">
        <v>82</v>
      </c>
      <c r="AY136" s="23" t="s">
        <v>166</v>
      </c>
      <c r="BE136" s="202">
        <f>IF(N136="základní",J136,0)</f>
        <v>0</v>
      </c>
      <c r="BF136" s="202">
        <f>IF(N136="snížená",J136,0)</f>
        <v>0</v>
      </c>
      <c r="BG136" s="202">
        <f>IF(N136="zákl. přenesená",J136,0)</f>
        <v>0</v>
      </c>
      <c r="BH136" s="202">
        <f>IF(N136="sníž. přenesená",J136,0)</f>
        <v>0</v>
      </c>
      <c r="BI136" s="202">
        <f>IF(N136="nulová",J136,0)</f>
        <v>0</v>
      </c>
      <c r="BJ136" s="23" t="s">
        <v>80</v>
      </c>
      <c r="BK136" s="202">
        <f>ROUND(I136*H136,2)</f>
        <v>0</v>
      </c>
      <c r="BL136" s="23" t="s">
        <v>173</v>
      </c>
      <c r="BM136" s="23" t="s">
        <v>284</v>
      </c>
    </row>
    <row r="137" spans="2:65" s="1" customFormat="1" ht="40.5">
      <c r="B137" s="40"/>
      <c r="C137" s="62"/>
      <c r="D137" s="205" t="s">
        <v>213</v>
      </c>
      <c r="E137" s="62"/>
      <c r="F137" s="236" t="s">
        <v>564</v>
      </c>
      <c r="G137" s="62"/>
      <c r="H137" s="62"/>
      <c r="I137" s="162"/>
      <c r="J137" s="62"/>
      <c r="K137" s="62"/>
      <c r="L137" s="60"/>
      <c r="M137" s="237"/>
      <c r="N137" s="41"/>
      <c r="O137" s="41"/>
      <c r="P137" s="41"/>
      <c r="Q137" s="41"/>
      <c r="R137" s="41"/>
      <c r="S137" s="41"/>
      <c r="T137" s="77"/>
      <c r="AT137" s="23" t="s">
        <v>213</v>
      </c>
      <c r="AU137" s="23" t="s">
        <v>82</v>
      </c>
    </row>
    <row r="138" spans="2:65" s="1" customFormat="1" ht="16.5" customHeight="1">
      <c r="B138" s="40"/>
      <c r="C138" s="191" t="s">
        <v>285</v>
      </c>
      <c r="D138" s="191" t="s">
        <v>169</v>
      </c>
      <c r="E138" s="192" t="s">
        <v>565</v>
      </c>
      <c r="F138" s="193" t="s">
        <v>566</v>
      </c>
      <c r="G138" s="194" t="s">
        <v>272</v>
      </c>
      <c r="H138" s="195">
        <v>25</v>
      </c>
      <c r="I138" s="196"/>
      <c r="J138" s="197">
        <f>ROUND(I138*H138,2)</f>
        <v>0</v>
      </c>
      <c r="K138" s="193" t="s">
        <v>21</v>
      </c>
      <c r="L138" s="60"/>
      <c r="M138" s="198" t="s">
        <v>21</v>
      </c>
      <c r="N138" s="199" t="s">
        <v>43</v>
      </c>
      <c r="O138" s="41"/>
      <c r="P138" s="200">
        <f>O138*H138</f>
        <v>0</v>
      </c>
      <c r="Q138" s="200">
        <v>0</v>
      </c>
      <c r="R138" s="200">
        <f>Q138*H138</f>
        <v>0</v>
      </c>
      <c r="S138" s="200">
        <v>0</v>
      </c>
      <c r="T138" s="201">
        <f>S138*H138</f>
        <v>0</v>
      </c>
      <c r="AR138" s="23" t="s">
        <v>173</v>
      </c>
      <c r="AT138" s="23" t="s">
        <v>169</v>
      </c>
      <c r="AU138" s="23" t="s">
        <v>82</v>
      </c>
      <c r="AY138" s="23" t="s">
        <v>166</v>
      </c>
      <c r="BE138" s="202">
        <f>IF(N138="základní",J138,0)</f>
        <v>0</v>
      </c>
      <c r="BF138" s="202">
        <f>IF(N138="snížená",J138,0)</f>
        <v>0</v>
      </c>
      <c r="BG138" s="202">
        <f>IF(N138="zákl. přenesená",J138,0)</f>
        <v>0</v>
      </c>
      <c r="BH138" s="202">
        <f>IF(N138="sníž. přenesená",J138,0)</f>
        <v>0</v>
      </c>
      <c r="BI138" s="202">
        <f>IF(N138="nulová",J138,0)</f>
        <v>0</v>
      </c>
      <c r="BJ138" s="23" t="s">
        <v>80</v>
      </c>
      <c r="BK138" s="202">
        <f>ROUND(I138*H138,2)</f>
        <v>0</v>
      </c>
      <c r="BL138" s="23" t="s">
        <v>173</v>
      </c>
      <c r="BM138" s="23" t="s">
        <v>289</v>
      </c>
    </row>
    <row r="139" spans="2:65" s="1" customFormat="1" ht="54">
      <c r="B139" s="40"/>
      <c r="C139" s="62"/>
      <c r="D139" s="205" t="s">
        <v>213</v>
      </c>
      <c r="E139" s="62"/>
      <c r="F139" s="236" t="s">
        <v>567</v>
      </c>
      <c r="G139" s="62"/>
      <c r="H139" s="62"/>
      <c r="I139" s="162"/>
      <c r="J139" s="62"/>
      <c r="K139" s="62"/>
      <c r="L139" s="60"/>
      <c r="M139" s="237"/>
      <c r="N139" s="41"/>
      <c r="O139" s="41"/>
      <c r="P139" s="41"/>
      <c r="Q139" s="41"/>
      <c r="R139" s="41"/>
      <c r="S139" s="41"/>
      <c r="T139" s="77"/>
      <c r="AT139" s="23" t="s">
        <v>213</v>
      </c>
      <c r="AU139" s="23" t="s">
        <v>82</v>
      </c>
    </row>
    <row r="140" spans="2:65" s="1" customFormat="1" ht="16.5" customHeight="1">
      <c r="B140" s="40"/>
      <c r="C140" s="238" t="s">
        <v>235</v>
      </c>
      <c r="D140" s="238" t="s">
        <v>232</v>
      </c>
      <c r="E140" s="239" t="s">
        <v>570</v>
      </c>
      <c r="F140" s="240" t="s">
        <v>571</v>
      </c>
      <c r="G140" s="241" t="s">
        <v>172</v>
      </c>
      <c r="H140" s="242">
        <v>1</v>
      </c>
      <c r="I140" s="243"/>
      <c r="J140" s="244">
        <f>ROUND(I140*H140,2)</f>
        <v>0</v>
      </c>
      <c r="K140" s="240" t="s">
        <v>21</v>
      </c>
      <c r="L140" s="245"/>
      <c r="M140" s="246" t="s">
        <v>21</v>
      </c>
      <c r="N140" s="247" t="s">
        <v>43</v>
      </c>
      <c r="O140" s="41"/>
      <c r="P140" s="200">
        <f>O140*H140</f>
        <v>0</v>
      </c>
      <c r="Q140" s="200">
        <v>0</v>
      </c>
      <c r="R140" s="200">
        <f>Q140*H140</f>
        <v>0</v>
      </c>
      <c r="S140" s="200">
        <v>0</v>
      </c>
      <c r="T140" s="201">
        <f>S140*H140</f>
        <v>0</v>
      </c>
      <c r="AR140" s="23" t="s">
        <v>187</v>
      </c>
      <c r="AT140" s="23" t="s">
        <v>232</v>
      </c>
      <c r="AU140" s="23" t="s">
        <v>82</v>
      </c>
      <c r="AY140" s="23" t="s">
        <v>166</v>
      </c>
      <c r="BE140" s="202">
        <f>IF(N140="základní",J140,0)</f>
        <v>0</v>
      </c>
      <c r="BF140" s="202">
        <f>IF(N140="snížená",J140,0)</f>
        <v>0</v>
      </c>
      <c r="BG140" s="202">
        <f>IF(N140="zákl. přenesená",J140,0)</f>
        <v>0</v>
      </c>
      <c r="BH140" s="202">
        <f>IF(N140="sníž. přenesená",J140,0)</f>
        <v>0</v>
      </c>
      <c r="BI140" s="202">
        <f>IF(N140="nulová",J140,0)</f>
        <v>0</v>
      </c>
      <c r="BJ140" s="23" t="s">
        <v>80</v>
      </c>
      <c r="BK140" s="202">
        <f>ROUND(I140*H140,2)</f>
        <v>0</v>
      </c>
      <c r="BL140" s="23" t="s">
        <v>173</v>
      </c>
      <c r="BM140" s="23" t="s">
        <v>292</v>
      </c>
    </row>
    <row r="141" spans="2:65" s="1" customFormat="1" ht="67.5">
      <c r="B141" s="40"/>
      <c r="C141" s="62"/>
      <c r="D141" s="205" t="s">
        <v>213</v>
      </c>
      <c r="E141" s="62"/>
      <c r="F141" s="236" t="s">
        <v>1283</v>
      </c>
      <c r="G141" s="62"/>
      <c r="H141" s="62"/>
      <c r="I141" s="162"/>
      <c r="J141" s="62"/>
      <c r="K141" s="62"/>
      <c r="L141" s="60"/>
      <c r="M141" s="237"/>
      <c r="N141" s="41"/>
      <c r="O141" s="41"/>
      <c r="P141" s="41"/>
      <c r="Q141" s="41"/>
      <c r="R141" s="41"/>
      <c r="S141" s="41"/>
      <c r="T141" s="77"/>
      <c r="AT141" s="23" t="s">
        <v>213</v>
      </c>
      <c r="AU141" s="23" t="s">
        <v>82</v>
      </c>
    </row>
    <row r="142" spans="2:65" s="1" customFormat="1" ht="16.5" customHeight="1">
      <c r="B142" s="40"/>
      <c r="C142" s="238" t="s">
        <v>295</v>
      </c>
      <c r="D142" s="238" t="s">
        <v>232</v>
      </c>
      <c r="E142" s="239" t="s">
        <v>573</v>
      </c>
      <c r="F142" s="240" t="s">
        <v>574</v>
      </c>
      <c r="G142" s="241" t="s">
        <v>172</v>
      </c>
      <c r="H142" s="242">
        <v>1</v>
      </c>
      <c r="I142" s="243"/>
      <c r="J142" s="244">
        <f>ROUND(I142*H142,2)</f>
        <v>0</v>
      </c>
      <c r="K142" s="240" t="s">
        <v>21</v>
      </c>
      <c r="L142" s="245"/>
      <c r="M142" s="246" t="s">
        <v>21</v>
      </c>
      <c r="N142" s="247" t="s">
        <v>43</v>
      </c>
      <c r="O142" s="41"/>
      <c r="P142" s="200">
        <f>O142*H142</f>
        <v>0</v>
      </c>
      <c r="Q142" s="200">
        <v>0</v>
      </c>
      <c r="R142" s="200">
        <f>Q142*H142</f>
        <v>0</v>
      </c>
      <c r="S142" s="200">
        <v>0</v>
      </c>
      <c r="T142" s="201">
        <f>S142*H142</f>
        <v>0</v>
      </c>
      <c r="AR142" s="23" t="s">
        <v>187</v>
      </c>
      <c r="AT142" s="23" t="s">
        <v>232</v>
      </c>
      <c r="AU142" s="23" t="s">
        <v>82</v>
      </c>
      <c r="AY142" s="23" t="s">
        <v>166</v>
      </c>
      <c r="BE142" s="202">
        <f>IF(N142="základní",J142,0)</f>
        <v>0</v>
      </c>
      <c r="BF142" s="202">
        <f>IF(N142="snížená",J142,0)</f>
        <v>0</v>
      </c>
      <c r="BG142" s="202">
        <f>IF(N142="zákl. přenesená",J142,0)</f>
        <v>0</v>
      </c>
      <c r="BH142" s="202">
        <f>IF(N142="sníž. přenesená",J142,0)</f>
        <v>0</v>
      </c>
      <c r="BI142" s="202">
        <f>IF(N142="nulová",J142,0)</f>
        <v>0</v>
      </c>
      <c r="BJ142" s="23" t="s">
        <v>80</v>
      </c>
      <c r="BK142" s="202">
        <f>ROUND(I142*H142,2)</f>
        <v>0</v>
      </c>
      <c r="BL142" s="23" t="s">
        <v>173</v>
      </c>
      <c r="BM142" s="23" t="s">
        <v>299</v>
      </c>
    </row>
    <row r="143" spans="2:65" s="1" customFormat="1" ht="54">
      <c r="B143" s="40"/>
      <c r="C143" s="62"/>
      <c r="D143" s="205" t="s">
        <v>213</v>
      </c>
      <c r="E143" s="62"/>
      <c r="F143" s="236" t="s">
        <v>1284</v>
      </c>
      <c r="G143" s="62"/>
      <c r="H143" s="62"/>
      <c r="I143" s="162"/>
      <c r="J143" s="62"/>
      <c r="K143" s="62"/>
      <c r="L143" s="60"/>
      <c r="M143" s="237"/>
      <c r="N143" s="41"/>
      <c r="O143" s="41"/>
      <c r="P143" s="41"/>
      <c r="Q143" s="41"/>
      <c r="R143" s="41"/>
      <c r="S143" s="41"/>
      <c r="T143" s="77"/>
      <c r="AT143" s="23" t="s">
        <v>213</v>
      </c>
      <c r="AU143" s="23" t="s">
        <v>82</v>
      </c>
    </row>
    <row r="144" spans="2:65" s="1" customFormat="1" ht="16.5" customHeight="1">
      <c r="B144" s="40"/>
      <c r="C144" s="191" t="s">
        <v>238</v>
      </c>
      <c r="D144" s="191" t="s">
        <v>169</v>
      </c>
      <c r="E144" s="192" t="s">
        <v>576</v>
      </c>
      <c r="F144" s="193" t="s">
        <v>577</v>
      </c>
      <c r="G144" s="194" t="s">
        <v>172</v>
      </c>
      <c r="H144" s="195">
        <v>1</v>
      </c>
      <c r="I144" s="196"/>
      <c r="J144" s="197">
        <f>ROUND(I144*H144,2)</f>
        <v>0</v>
      </c>
      <c r="K144" s="193" t="s">
        <v>21</v>
      </c>
      <c r="L144" s="60"/>
      <c r="M144" s="198" t="s">
        <v>21</v>
      </c>
      <c r="N144" s="199" t="s">
        <v>43</v>
      </c>
      <c r="O144" s="41"/>
      <c r="P144" s="200">
        <f>O144*H144</f>
        <v>0</v>
      </c>
      <c r="Q144" s="200">
        <v>0</v>
      </c>
      <c r="R144" s="200">
        <f>Q144*H144</f>
        <v>0</v>
      </c>
      <c r="S144" s="200">
        <v>0</v>
      </c>
      <c r="T144" s="201">
        <f>S144*H144</f>
        <v>0</v>
      </c>
      <c r="AR144" s="23" t="s">
        <v>173</v>
      </c>
      <c r="AT144" s="23" t="s">
        <v>169</v>
      </c>
      <c r="AU144" s="23" t="s">
        <v>82</v>
      </c>
      <c r="AY144" s="23" t="s">
        <v>166</v>
      </c>
      <c r="BE144" s="202">
        <f>IF(N144="základní",J144,0)</f>
        <v>0</v>
      </c>
      <c r="BF144" s="202">
        <f>IF(N144="snížená",J144,0)</f>
        <v>0</v>
      </c>
      <c r="BG144" s="202">
        <f>IF(N144="zákl. přenesená",J144,0)</f>
        <v>0</v>
      </c>
      <c r="BH144" s="202">
        <f>IF(N144="sníž. přenesená",J144,0)</f>
        <v>0</v>
      </c>
      <c r="BI144" s="202">
        <f>IF(N144="nulová",J144,0)</f>
        <v>0</v>
      </c>
      <c r="BJ144" s="23" t="s">
        <v>80</v>
      </c>
      <c r="BK144" s="202">
        <f>ROUND(I144*H144,2)</f>
        <v>0</v>
      </c>
      <c r="BL144" s="23" t="s">
        <v>173</v>
      </c>
      <c r="BM144" s="23" t="s">
        <v>302</v>
      </c>
    </row>
    <row r="145" spans="2:65" s="1" customFormat="1" ht="16.5" customHeight="1">
      <c r="B145" s="40"/>
      <c r="C145" s="238" t="s">
        <v>304</v>
      </c>
      <c r="D145" s="238" t="s">
        <v>232</v>
      </c>
      <c r="E145" s="239" t="s">
        <v>578</v>
      </c>
      <c r="F145" s="240" t="s">
        <v>579</v>
      </c>
      <c r="G145" s="241" t="s">
        <v>172</v>
      </c>
      <c r="H145" s="242">
        <v>2</v>
      </c>
      <c r="I145" s="243"/>
      <c r="J145" s="244">
        <f>ROUND(I145*H145,2)</f>
        <v>0</v>
      </c>
      <c r="K145" s="240" t="s">
        <v>21</v>
      </c>
      <c r="L145" s="245"/>
      <c r="M145" s="246" t="s">
        <v>21</v>
      </c>
      <c r="N145" s="247" t="s">
        <v>43</v>
      </c>
      <c r="O145" s="41"/>
      <c r="P145" s="200">
        <f>O145*H145</f>
        <v>0</v>
      </c>
      <c r="Q145" s="200">
        <v>0</v>
      </c>
      <c r="R145" s="200">
        <f>Q145*H145</f>
        <v>0</v>
      </c>
      <c r="S145" s="200">
        <v>0</v>
      </c>
      <c r="T145" s="201">
        <f>S145*H145</f>
        <v>0</v>
      </c>
      <c r="AR145" s="23" t="s">
        <v>187</v>
      </c>
      <c r="AT145" s="23" t="s">
        <v>232</v>
      </c>
      <c r="AU145" s="23" t="s">
        <v>82</v>
      </c>
      <c r="AY145" s="23" t="s">
        <v>166</v>
      </c>
      <c r="BE145" s="202">
        <f>IF(N145="základní",J145,0)</f>
        <v>0</v>
      </c>
      <c r="BF145" s="202">
        <f>IF(N145="snížená",J145,0)</f>
        <v>0</v>
      </c>
      <c r="BG145" s="202">
        <f>IF(N145="zákl. přenesená",J145,0)</f>
        <v>0</v>
      </c>
      <c r="BH145" s="202">
        <f>IF(N145="sníž. přenesená",J145,0)</f>
        <v>0</v>
      </c>
      <c r="BI145" s="202">
        <f>IF(N145="nulová",J145,0)</f>
        <v>0</v>
      </c>
      <c r="BJ145" s="23" t="s">
        <v>80</v>
      </c>
      <c r="BK145" s="202">
        <f>ROUND(I145*H145,2)</f>
        <v>0</v>
      </c>
      <c r="BL145" s="23" t="s">
        <v>173</v>
      </c>
      <c r="BM145" s="23" t="s">
        <v>307</v>
      </c>
    </row>
    <row r="146" spans="2:65" s="1" customFormat="1" ht="25.5" customHeight="1">
      <c r="B146" s="40"/>
      <c r="C146" s="238" t="s">
        <v>242</v>
      </c>
      <c r="D146" s="238" t="s">
        <v>232</v>
      </c>
      <c r="E146" s="239" t="s">
        <v>1285</v>
      </c>
      <c r="F146" s="240" t="s">
        <v>1286</v>
      </c>
      <c r="G146" s="241" t="s">
        <v>288</v>
      </c>
      <c r="H146" s="242">
        <v>1</v>
      </c>
      <c r="I146" s="243"/>
      <c r="J146" s="244">
        <f>ROUND(I146*H146,2)</f>
        <v>0</v>
      </c>
      <c r="K146" s="240" t="s">
        <v>21</v>
      </c>
      <c r="L146" s="245"/>
      <c r="M146" s="246" t="s">
        <v>21</v>
      </c>
      <c r="N146" s="247" t="s">
        <v>43</v>
      </c>
      <c r="O146" s="41"/>
      <c r="P146" s="200">
        <f>O146*H146</f>
        <v>0</v>
      </c>
      <c r="Q146" s="200">
        <v>0</v>
      </c>
      <c r="R146" s="200">
        <f>Q146*H146</f>
        <v>0</v>
      </c>
      <c r="S146" s="200">
        <v>0</v>
      </c>
      <c r="T146" s="201">
        <f>S146*H146</f>
        <v>0</v>
      </c>
      <c r="AR146" s="23" t="s">
        <v>187</v>
      </c>
      <c r="AT146" s="23" t="s">
        <v>232</v>
      </c>
      <c r="AU146" s="23" t="s">
        <v>82</v>
      </c>
      <c r="AY146" s="23" t="s">
        <v>166</v>
      </c>
      <c r="BE146" s="202">
        <f>IF(N146="základní",J146,0)</f>
        <v>0</v>
      </c>
      <c r="BF146" s="202">
        <f>IF(N146="snížená",J146,0)</f>
        <v>0</v>
      </c>
      <c r="BG146" s="202">
        <f>IF(N146="zákl. přenesená",J146,0)</f>
        <v>0</v>
      </c>
      <c r="BH146" s="202">
        <f>IF(N146="sníž. přenesená",J146,0)</f>
        <v>0</v>
      </c>
      <c r="BI146" s="202">
        <f>IF(N146="nulová",J146,0)</f>
        <v>0</v>
      </c>
      <c r="BJ146" s="23" t="s">
        <v>80</v>
      </c>
      <c r="BK146" s="202">
        <f>ROUND(I146*H146,2)</f>
        <v>0</v>
      </c>
      <c r="BL146" s="23" t="s">
        <v>173</v>
      </c>
      <c r="BM146" s="23" t="s">
        <v>310</v>
      </c>
    </row>
    <row r="147" spans="2:65" s="1" customFormat="1" ht="16.5" customHeight="1">
      <c r="B147" s="40"/>
      <c r="C147" s="191" t="s">
        <v>311</v>
      </c>
      <c r="D147" s="191" t="s">
        <v>169</v>
      </c>
      <c r="E147" s="192" t="s">
        <v>582</v>
      </c>
      <c r="F147" s="193" t="s">
        <v>583</v>
      </c>
      <c r="G147" s="194" t="s">
        <v>288</v>
      </c>
      <c r="H147" s="195">
        <v>1</v>
      </c>
      <c r="I147" s="196"/>
      <c r="J147" s="197">
        <f>ROUND(I147*H147,2)</f>
        <v>0</v>
      </c>
      <c r="K147" s="193" t="s">
        <v>21</v>
      </c>
      <c r="L147" s="60"/>
      <c r="M147" s="198" t="s">
        <v>21</v>
      </c>
      <c r="N147" s="199" t="s">
        <v>43</v>
      </c>
      <c r="O147" s="41"/>
      <c r="P147" s="200">
        <f>O147*H147</f>
        <v>0</v>
      </c>
      <c r="Q147" s="200">
        <v>0</v>
      </c>
      <c r="R147" s="200">
        <f>Q147*H147</f>
        <v>0</v>
      </c>
      <c r="S147" s="200">
        <v>0</v>
      </c>
      <c r="T147" s="201">
        <f>S147*H147</f>
        <v>0</v>
      </c>
      <c r="AR147" s="23" t="s">
        <v>173</v>
      </c>
      <c r="AT147" s="23" t="s">
        <v>169</v>
      </c>
      <c r="AU147" s="23" t="s">
        <v>82</v>
      </c>
      <c r="AY147" s="23" t="s">
        <v>166</v>
      </c>
      <c r="BE147" s="202">
        <f>IF(N147="základní",J147,0)</f>
        <v>0</v>
      </c>
      <c r="BF147" s="202">
        <f>IF(N147="snížená",J147,0)</f>
        <v>0</v>
      </c>
      <c r="BG147" s="202">
        <f>IF(N147="zákl. přenesená",J147,0)</f>
        <v>0</v>
      </c>
      <c r="BH147" s="202">
        <f>IF(N147="sníž. přenesená",J147,0)</f>
        <v>0</v>
      </c>
      <c r="BI147" s="202">
        <f>IF(N147="nulová",J147,0)</f>
        <v>0</v>
      </c>
      <c r="BJ147" s="23" t="s">
        <v>80</v>
      </c>
      <c r="BK147" s="202">
        <f>ROUND(I147*H147,2)</f>
        <v>0</v>
      </c>
      <c r="BL147" s="23" t="s">
        <v>173</v>
      </c>
      <c r="BM147" s="23" t="s">
        <v>314</v>
      </c>
    </row>
    <row r="148" spans="2:65" s="1" customFormat="1" ht="40.5">
      <c r="B148" s="40"/>
      <c r="C148" s="62"/>
      <c r="D148" s="205" t="s">
        <v>213</v>
      </c>
      <c r="E148" s="62"/>
      <c r="F148" s="236" t="s">
        <v>584</v>
      </c>
      <c r="G148" s="62"/>
      <c r="H148" s="62"/>
      <c r="I148" s="162"/>
      <c r="J148" s="62"/>
      <c r="K148" s="62"/>
      <c r="L148" s="60"/>
      <c r="M148" s="237"/>
      <c r="N148" s="41"/>
      <c r="O148" s="41"/>
      <c r="P148" s="41"/>
      <c r="Q148" s="41"/>
      <c r="R148" s="41"/>
      <c r="S148" s="41"/>
      <c r="T148" s="77"/>
      <c r="AT148" s="23" t="s">
        <v>213</v>
      </c>
      <c r="AU148" s="23" t="s">
        <v>82</v>
      </c>
    </row>
    <row r="149" spans="2:65" s="1" customFormat="1" ht="16.5" customHeight="1">
      <c r="B149" s="40"/>
      <c r="C149" s="191" t="s">
        <v>247</v>
      </c>
      <c r="D149" s="191" t="s">
        <v>169</v>
      </c>
      <c r="E149" s="192" t="s">
        <v>585</v>
      </c>
      <c r="F149" s="193" t="s">
        <v>586</v>
      </c>
      <c r="G149" s="194" t="s">
        <v>361</v>
      </c>
      <c r="H149" s="248"/>
      <c r="I149" s="196"/>
      <c r="J149" s="197">
        <f>ROUND(I149*H149,2)</f>
        <v>0</v>
      </c>
      <c r="K149" s="193" t="s">
        <v>21</v>
      </c>
      <c r="L149" s="60"/>
      <c r="M149" s="198" t="s">
        <v>21</v>
      </c>
      <c r="N149" s="199" t="s">
        <v>43</v>
      </c>
      <c r="O149" s="41"/>
      <c r="P149" s="200">
        <f>O149*H149</f>
        <v>0</v>
      </c>
      <c r="Q149" s="200">
        <v>0</v>
      </c>
      <c r="R149" s="200">
        <f>Q149*H149</f>
        <v>0</v>
      </c>
      <c r="S149" s="200">
        <v>0</v>
      </c>
      <c r="T149" s="201">
        <f>S149*H149</f>
        <v>0</v>
      </c>
      <c r="AR149" s="23" t="s">
        <v>173</v>
      </c>
      <c r="AT149" s="23" t="s">
        <v>169</v>
      </c>
      <c r="AU149" s="23" t="s">
        <v>82</v>
      </c>
      <c r="AY149" s="23" t="s">
        <v>166</v>
      </c>
      <c r="BE149" s="202">
        <f>IF(N149="základní",J149,0)</f>
        <v>0</v>
      </c>
      <c r="BF149" s="202">
        <f>IF(N149="snížená",J149,0)</f>
        <v>0</v>
      </c>
      <c r="BG149" s="202">
        <f>IF(N149="zákl. přenesená",J149,0)</f>
        <v>0</v>
      </c>
      <c r="BH149" s="202">
        <f>IF(N149="sníž. přenesená",J149,0)</f>
        <v>0</v>
      </c>
      <c r="BI149" s="202">
        <f>IF(N149="nulová",J149,0)</f>
        <v>0</v>
      </c>
      <c r="BJ149" s="23" t="s">
        <v>80</v>
      </c>
      <c r="BK149" s="202">
        <f>ROUND(I149*H149,2)</f>
        <v>0</v>
      </c>
      <c r="BL149" s="23" t="s">
        <v>173</v>
      </c>
      <c r="BM149" s="23" t="s">
        <v>319</v>
      </c>
    </row>
    <row r="150" spans="2:65" s="10" customFormat="1" ht="29.85" customHeight="1">
      <c r="B150" s="175"/>
      <c r="C150" s="176"/>
      <c r="D150" s="177" t="s">
        <v>71</v>
      </c>
      <c r="E150" s="189" t="s">
        <v>587</v>
      </c>
      <c r="F150" s="189" t="s">
        <v>588</v>
      </c>
      <c r="G150" s="176"/>
      <c r="H150" s="176"/>
      <c r="I150" s="179"/>
      <c r="J150" s="190">
        <f>BK150</f>
        <v>0</v>
      </c>
      <c r="K150" s="176"/>
      <c r="L150" s="181"/>
      <c r="M150" s="182"/>
      <c r="N150" s="183"/>
      <c r="O150" s="183"/>
      <c r="P150" s="184">
        <f>SUM(P151:P182)</f>
        <v>0</v>
      </c>
      <c r="Q150" s="183"/>
      <c r="R150" s="184">
        <f>SUM(R151:R182)</f>
        <v>0</v>
      </c>
      <c r="S150" s="183"/>
      <c r="T150" s="185">
        <f>SUM(T151:T182)</f>
        <v>0</v>
      </c>
      <c r="AR150" s="186" t="s">
        <v>80</v>
      </c>
      <c r="AT150" s="187" t="s">
        <v>71</v>
      </c>
      <c r="AU150" s="187" t="s">
        <v>80</v>
      </c>
      <c r="AY150" s="186" t="s">
        <v>166</v>
      </c>
      <c r="BK150" s="188">
        <f>SUM(BK151:BK182)</f>
        <v>0</v>
      </c>
    </row>
    <row r="151" spans="2:65" s="1" customFormat="1" ht="16.5" customHeight="1">
      <c r="B151" s="40"/>
      <c r="C151" s="191" t="s">
        <v>320</v>
      </c>
      <c r="D151" s="191" t="s">
        <v>169</v>
      </c>
      <c r="E151" s="192" t="s">
        <v>589</v>
      </c>
      <c r="F151" s="193" t="s">
        <v>590</v>
      </c>
      <c r="G151" s="194" t="s">
        <v>272</v>
      </c>
      <c r="H151" s="195">
        <v>3</v>
      </c>
      <c r="I151" s="196"/>
      <c r="J151" s="197">
        <f>ROUND(I151*H151,2)</f>
        <v>0</v>
      </c>
      <c r="K151" s="193" t="s">
        <v>21</v>
      </c>
      <c r="L151" s="60"/>
      <c r="M151" s="198" t="s">
        <v>21</v>
      </c>
      <c r="N151" s="199" t="s">
        <v>43</v>
      </c>
      <c r="O151" s="41"/>
      <c r="P151" s="200">
        <f>O151*H151</f>
        <v>0</v>
      </c>
      <c r="Q151" s="200">
        <v>0</v>
      </c>
      <c r="R151" s="200">
        <f>Q151*H151</f>
        <v>0</v>
      </c>
      <c r="S151" s="200">
        <v>0</v>
      </c>
      <c r="T151" s="201">
        <f>S151*H151</f>
        <v>0</v>
      </c>
      <c r="AR151" s="23" t="s">
        <v>173</v>
      </c>
      <c r="AT151" s="23" t="s">
        <v>169</v>
      </c>
      <c r="AU151" s="23" t="s">
        <v>82</v>
      </c>
      <c r="AY151" s="23" t="s">
        <v>166</v>
      </c>
      <c r="BE151" s="202">
        <f>IF(N151="základní",J151,0)</f>
        <v>0</v>
      </c>
      <c r="BF151" s="202">
        <f>IF(N151="snížená",J151,0)</f>
        <v>0</v>
      </c>
      <c r="BG151" s="202">
        <f>IF(N151="zákl. přenesená",J151,0)</f>
        <v>0</v>
      </c>
      <c r="BH151" s="202">
        <f>IF(N151="sníž. přenesená",J151,0)</f>
        <v>0</v>
      </c>
      <c r="BI151" s="202">
        <f>IF(N151="nulová",J151,0)</f>
        <v>0</v>
      </c>
      <c r="BJ151" s="23" t="s">
        <v>80</v>
      </c>
      <c r="BK151" s="202">
        <f>ROUND(I151*H151,2)</f>
        <v>0</v>
      </c>
      <c r="BL151" s="23" t="s">
        <v>173</v>
      </c>
      <c r="BM151" s="23" t="s">
        <v>323</v>
      </c>
    </row>
    <row r="152" spans="2:65" s="1" customFormat="1" ht="27">
      <c r="B152" s="40"/>
      <c r="C152" s="62"/>
      <c r="D152" s="205" t="s">
        <v>213</v>
      </c>
      <c r="E152" s="62"/>
      <c r="F152" s="236" t="s">
        <v>591</v>
      </c>
      <c r="G152" s="62"/>
      <c r="H152" s="62"/>
      <c r="I152" s="162"/>
      <c r="J152" s="62"/>
      <c r="K152" s="62"/>
      <c r="L152" s="60"/>
      <c r="M152" s="237"/>
      <c r="N152" s="41"/>
      <c r="O152" s="41"/>
      <c r="P152" s="41"/>
      <c r="Q152" s="41"/>
      <c r="R152" s="41"/>
      <c r="S152" s="41"/>
      <c r="T152" s="77"/>
      <c r="AT152" s="23" t="s">
        <v>213</v>
      </c>
      <c r="AU152" s="23" t="s">
        <v>82</v>
      </c>
    </row>
    <row r="153" spans="2:65" s="1" customFormat="1" ht="25.5" customHeight="1">
      <c r="B153" s="40"/>
      <c r="C153" s="191" t="s">
        <v>250</v>
      </c>
      <c r="D153" s="191" t="s">
        <v>169</v>
      </c>
      <c r="E153" s="192" t="s">
        <v>1287</v>
      </c>
      <c r="F153" s="193" t="s">
        <v>1288</v>
      </c>
      <c r="G153" s="194" t="s">
        <v>172</v>
      </c>
      <c r="H153" s="195">
        <v>1</v>
      </c>
      <c r="I153" s="196"/>
      <c r="J153" s="197">
        <f t="shared" ref="J153:J159" si="0">ROUND(I153*H153,2)</f>
        <v>0</v>
      </c>
      <c r="K153" s="193" t="s">
        <v>21</v>
      </c>
      <c r="L153" s="60"/>
      <c r="M153" s="198" t="s">
        <v>21</v>
      </c>
      <c r="N153" s="199" t="s">
        <v>43</v>
      </c>
      <c r="O153" s="41"/>
      <c r="P153" s="200">
        <f t="shared" ref="P153:P159" si="1">O153*H153</f>
        <v>0</v>
      </c>
      <c r="Q153" s="200">
        <v>0</v>
      </c>
      <c r="R153" s="200">
        <f t="shared" ref="R153:R159" si="2">Q153*H153</f>
        <v>0</v>
      </c>
      <c r="S153" s="200">
        <v>0</v>
      </c>
      <c r="T153" s="201">
        <f t="shared" ref="T153:T159" si="3">S153*H153</f>
        <v>0</v>
      </c>
      <c r="AR153" s="23" t="s">
        <v>173</v>
      </c>
      <c r="AT153" s="23" t="s">
        <v>169</v>
      </c>
      <c r="AU153" s="23" t="s">
        <v>82</v>
      </c>
      <c r="AY153" s="23" t="s">
        <v>166</v>
      </c>
      <c r="BE153" s="202">
        <f t="shared" ref="BE153:BE159" si="4">IF(N153="základní",J153,0)</f>
        <v>0</v>
      </c>
      <c r="BF153" s="202">
        <f t="shared" ref="BF153:BF159" si="5">IF(N153="snížená",J153,0)</f>
        <v>0</v>
      </c>
      <c r="BG153" s="202">
        <f t="shared" ref="BG153:BG159" si="6">IF(N153="zákl. přenesená",J153,0)</f>
        <v>0</v>
      </c>
      <c r="BH153" s="202">
        <f t="shared" ref="BH153:BH159" si="7">IF(N153="sníž. přenesená",J153,0)</f>
        <v>0</v>
      </c>
      <c r="BI153" s="202">
        <f t="shared" ref="BI153:BI159" si="8">IF(N153="nulová",J153,0)</f>
        <v>0</v>
      </c>
      <c r="BJ153" s="23" t="s">
        <v>80</v>
      </c>
      <c r="BK153" s="202">
        <f t="shared" ref="BK153:BK159" si="9">ROUND(I153*H153,2)</f>
        <v>0</v>
      </c>
      <c r="BL153" s="23" t="s">
        <v>173</v>
      </c>
      <c r="BM153" s="23" t="s">
        <v>326</v>
      </c>
    </row>
    <row r="154" spans="2:65" s="1" customFormat="1" ht="16.5" customHeight="1">
      <c r="B154" s="40"/>
      <c r="C154" s="191" t="s">
        <v>331</v>
      </c>
      <c r="D154" s="191" t="s">
        <v>169</v>
      </c>
      <c r="E154" s="192" t="s">
        <v>594</v>
      </c>
      <c r="F154" s="193" t="s">
        <v>595</v>
      </c>
      <c r="G154" s="194" t="s">
        <v>172</v>
      </c>
      <c r="H154" s="195">
        <v>3</v>
      </c>
      <c r="I154" s="196"/>
      <c r="J154" s="197">
        <f t="shared" si="0"/>
        <v>0</v>
      </c>
      <c r="K154" s="193" t="s">
        <v>21</v>
      </c>
      <c r="L154" s="60"/>
      <c r="M154" s="198" t="s">
        <v>21</v>
      </c>
      <c r="N154" s="199" t="s">
        <v>43</v>
      </c>
      <c r="O154" s="41"/>
      <c r="P154" s="200">
        <f t="shared" si="1"/>
        <v>0</v>
      </c>
      <c r="Q154" s="200">
        <v>0</v>
      </c>
      <c r="R154" s="200">
        <f t="shared" si="2"/>
        <v>0</v>
      </c>
      <c r="S154" s="200">
        <v>0</v>
      </c>
      <c r="T154" s="201">
        <f t="shared" si="3"/>
        <v>0</v>
      </c>
      <c r="AR154" s="23" t="s">
        <v>173</v>
      </c>
      <c r="AT154" s="23" t="s">
        <v>169</v>
      </c>
      <c r="AU154" s="23" t="s">
        <v>82</v>
      </c>
      <c r="AY154" s="23" t="s">
        <v>166</v>
      </c>
      <c r="BE154" s="202">
        <f t="shared" si="4"/>
        <v>0</v>
      </c>
      <c r="BF154" s="202">
        <f t="shared" si="5"/>
        <v>0</v>
      </c>
      <c r="BG154" s="202">
        <f t="shared" si="6"/>
        <v>0</v>
      </c>
      <c r="BH154" s="202">
        <f t="shared" si="7"/>
        <v>0</v>
      </c>
      <c r="BI154" s="202">
        <f t="shared" si="8"/>
        <v>0</v>
      </c>
      <c r="BJ154" s="23" t="s">
        <v>80</v>
      </c>
      <c r="BK154" s="202">
        <f t="shared" si="9"/>
        <v>0</v>
      </c>
      <c r="BL154" s="23" t="s">
        <v>173</v>
      </c>
      <c r="BM154" s="23" t="s">
        <v>334</v>
      </c>
    </row>
    <row r="155" spans="2:65" s="1" customFormat="1" ht="16.5" customHeight="1">
      <c r="B155" s="40"/>
      <c r="C155" s="191" t="s">
        <v>255</v>
      </c>
      <c r="D155" s="191" t="s">
        <v>169</v>
      </c>
      <c r="E155" s="192" t="s">
        <v>1289</v>
      </c>
      <c r="F155" s="193" t="s">
        <v>1290</v>
      </c>
      <c r="G155" s="194" t="s">
        <v>172</v>
      </c>
      <c r="H155" s="195">
        <v>4</v>
      </c>
      <c r="I155" s="196"/>
      <c r="J155" s="197">
        <f t="shared" si="0"/>
        <v>0</v>
      </c>
      <c r="K155" s="193" t="s">
        <v>21</v>
      </c>
      <c r="L155" s="60"/>
      <c r="M155" s="198" t="s">
        <v>21</v>
      </c>
      <c r="N155" s="199" t="s">
        <v>43</v>
      </c>
      <c r="O155" s="41"/>
      <c r="P155" s="200">
        <f t="shared" si="1"/>
        <v>0</v>
      </c>
      <c r="Q155" s="200">
        <v>0</v>
      </c>
      <c r="R155" s="200">
        <f t="shared" si="2"/>
        <v>0</v>
      </c>
      <c r="S155" s="200">
        <v>0</v>
      </c>
      <c r="T155" s="201">
        <f t="shared" si="3"/>
        <v>0</v>
      </c>
      <c r="AR155" s="23" t="s">
        <v>173</v>
      </c>
      <c r="AT155" s="23" t="s">
        <v>169</v>
      </c>
      <c r="AU155" s="23" t="s">
        <v>82</v>
      </c>
      <c r="AY155" s="23" t="s">
        <v>166</v>
      </c>
      <c r="BE155" s="202">
        <f t="shared" si="4"/>
        <v>0</v>
      </c>
      <c r="BF155" s="202">
        <f t="shared" si="5"/>
        <v>0</v>
      </c>
      <c r="BG155" s="202">
        <f t="shared" si="6"/>
        <v>0</v>
      </c>
      <c r="BH155" s="202">
        <f t="shared" si="7"/>
        <v>0</v>
      </c>
      <c r="BI155" s="202">
        <f t="shared" si="8"/>
        <v>0</v>
      </c>
      <c r="BJ155" s="23" t="s">
        <v>80</v>
      </c>
      <c r="BK155" s="202">
        <f t="shared" si="9"/>
        <v>0</v>
      </c>
      <c r="BL155" s="23" t="s">
        <v>173</v>
      </c>
      <c r="BM155" s="23" t="s">
        <v>339</v>
      </c>
    </row>
    <row r="156" spans="2:65" s="1" customFormat="1" ht="16.5" customHeight="1">
      <c r="B156" s="40"/>
      <c r="C156" s="191" t="s">
        <v>340</v>
      </c>
      <c r="D156" s="191" t="s">
        <v>169</v>
      </c>
      <c r="E156" s="192" t="s">
        <v>596</v>
      </c>
      <c r="F156" s="193" t="s">
        <v>597</v>
      </c>
      <c r="G156" s="194" t="s">
        <v>172</v>
      </c>
      <c r="H156" s="195">
        <v>2</v>
      </c>
      <c r="I156" s="196"/>
      <c r="J156" s="197">
        <f t="shared" si="0"/>
        <v>0</v>
      </c>
      <c r="K156" s="193" t="s">
        <v>21</v>
      </c>
      <c r="L156" s="60"/>
      <c r="M156" s="198" t="s">
        <v>21</v>
      </c>
      <c r="N156" s="199" t="s">
        <v>43</v>
      </c>
      <c r="O156" s="41"/>
      <c r="P156" s="200">
        <f t="shared" si="1"/>
        <v>0</v>
      </c>
      <c r="Q156" s="200">
        <v>0</v>
      </c>
      <c r="R156" s="200">
        <f t="shared" si="2"/>
        <v>0</v>
      </c>
      <c r="S156" s="200">
        <v>0</v>
      </c>
      <c r="T156" s="201">
        <f t="shared" si="3"/>
        <v>0</v>
      </c>
      <c r="AR156" s="23" t="s">
        <v>173</v>
      </c>
      <c r="AT156" s="23" t="s">
        <v>169</v>
      </c>
      <c r="AU156" s="23" t="s">
        <v>82</v>
      </c>
      <c r="AY156" s="23" t="s">
        <v>166</v>
      </c>
      <c r="BE156" s="202">
        <f t="shared" si="4"/>
        <v>0</v>
      </c>
      <c r="BF156" s="202">
        <f t="shared" si="5"/>
        <v>0</v>
      </c>
      <c r="BG156" s="202">
        <f t="shared" si="6"/>
        <v>0</v>
      </c>
      <c r="BH156" s="202">
        <f t="shared" si="7"/>
        <v>0</v>
      </c>
      <c r="BI156" s="202">
        <f t="shared" si="8"/>
        <v>0</v>
      </c>
      <c r="BJ156" s="23" t="s">
        <v>80</v>
      </c>
      <c r="BK156" s="202">
        <f t="shared" si="9"/>
        <v>0</v>
      </c>
      <c r="BL156" s="23" t="s">
        <v>173</v>
      </c>
      <c r="BM156" s="23" t="s">
        <v>343</v>
      </c>
    </row>
    <row r="157" spans="2:65" s="1" customFormat="1" ht="16.5" customHeight="1">
      <c r="B157" s="40"/>
      <c r="C157" s="191" t="s">
        <v>259</v>
      </c>
      <c r="D157" s="191" t="s">
        <v>169</v>
      </c>
      <c r="E157" s="192" t="s">
        <v>598</v>
      </c>
      <c r="F157" s="193" t="s">
        <v>599</v>
      </c>
      <c r="G157" s="194" t="s">
        <v>172</v>
      </c>
      <c r="H157" s="195">
        <v>2</v>
      </c>
      <c r="I157" s="196"/>
      <c r="J157" s="197">
        <f t="shared" si="0"/>
        <v>0</v>
      </c>
      <c r="K157" s="193" t="s">
        <v>21</v>
      </c>
      <c r="L157" s="60"/>
      <c r="M157" s="198" t="s">
        <v>21</v>
      </c>
      <c r="N157" s="199" t="s">
        <v>43</v>
      </c>
      <c r="O157" s="41"/>
      <c r="P157" s="200">
        <f t="shared" si="1"/>
        <v>0</v>
      </c>
      <c r="Q157" s="200">
        <v>0</v>
      </c>
      <c r="R157" s="200">
        <f t="shared" si="2"/>
        <v>0</v>
      </c>
      <c r="S157" s="200">
        <v>0</v>
      </c>
      <c r="T157" s="201">
        <f t="shared" si="3"/>
        <v>0</v>
      </c>
      <c r="AR157" s="23" t="s">
        <v>173</v>
      </c>
      <c r="AT157" s="23" t="s">
        <v>169</v>
      </c>
      <c r="AU157" s="23" t="s">
        <v>82</v>
      </c>
      <c r="AY157" s="23" t="s">
        <v>166</v>
      </c>
      <c r="BE157" s="202">
        <f t="shared" si="4"/>
        <v>0</v>
      </c>
      <c r="BF157" s="202">
        <f t="shared" si="5"/>
        <v>0</v>
      </c>
      <c r="BG157" s="202">
        <f t="shared" si="6"/>
        <v>0</v>
      </c>
      <c r="BH157" s="202">
        <f t="shared" si="7"/>
        <v>0</v>
      </c>
      <c r="BI157" s="202">
        <f t="shared" si="8"/>
        <v>0</v>
      </c>
      <c r="BJ157" s="23" t="s">
        <v>80</v>
      </c>
      <c r="BK157" s="202">
        <f t="shared" si="9"/>
        <v>0</v>
      </c>
      <c r="BL157" s="23" t="s">
        <v>173</v>
      </c>
      <c r="BM157" s="23" t="s">
        <v>347</v>
      </c>
    </row>
    <row r="158" spans="2:65" s="1" customFormat="1" ht="16.5" customHeight="1">
      <c r="B158" s="40"/>
      <c r="C158" s="191" t="s">
        <v>349</v>
      </c>
      <c r="D158" s="191" t="s">
        <v>169</v>
      </c>
      <c r="E158" s="192" t="s">
        <v>600</v>
      </c>
      <c r="F158" s="193" t="s">
        <v>601</v>
      </c>
      <c r="G158" s="194" t="s">
        <v>272</v>
      </c>
      <c r="H158" s="195">
        <v>1.95</v>
      </c>
      <c r="I158" s="196"/>
      <c r="J158" s="197">
        <f t="shared" si="0"/>
        <v>0</v>
      </c>
      <c r="K158" s="193" t="s">
        <v>21</v>
      </c>
      <c r="L158" s="60"/>
      <c r="M158" s="198" t="s">
        <v>21</v>
      </c>
      <c r="N158" s="199" t="s">
        <v>43</v>
      </c>
      <c r="O158" s="41"/>
      <c r="P158" s="200">
        <f t="shared" si="1"/>
        <v>0</v>
      </c>
      <c r="Q158" s="200">
        <v>0</v>
      </c>
      <c r="R158" s="200">
        <f t="shared" si="2"/>
        <v>0</v>
      </c>
      <c r="S158" s="200">
        <v>0</v>
      </c>
      <c r="T158" s="201">
        <f t="shared" si="3"/>
        <v>0</v>
      </c>
      <c r="AR158" s="23" t="s">
        <v>173</v>
      </c>
      <c r="AT158" s="23" t="s">
        <v>169</v>
      </c>
      <c r="AU158" s="23" t="s">
        <v>82</v>
      </c>
      <c r="AY158" s="23" t="s">
        <v>166</v>
      </c>
      <c r="BE158" s="202">
        <f t="shared" si="4"/>
        <v>0</v>
      </c>
      <c r="BF158" s="202">
        <f t="shared" si="5"/>
        <v>0</v>
      </c>
      <c r="BG158" s="202">
        <f t="shared" si="6"/>
        <v>0</v>
      </c>
      <c r="BH158" s="202">
        <f t="shared" si="7"/>
        <v>0</v>
      </c>
      <c r="BI158" s="202">
        <f t="shared" si="8"/>
        <v>0</v>
      </c>
      <c r="BJ158" s="23" t="s">
        <v>80</v>
      </c>
      <c r="BK158" s="202">
        <f t="shared" si="9"/>
        <v>0</v>
      </c>
      <c r="BL158" s="23" t="s">
        <v>173</v>
      </c>
      <c r="BM158" s="23" t="s">
        <v>352</v>
      </c>
    </row>
    <row r="159" spans="2:65" s="1" customFormat="1" ht="16.5" customHeight="1">
      <c r="B159" s="40"/>
      <c r="C159" s="191" t="s">
        <v>263</v>
      </c>
      <c r="D159" s="191" t="s">
        <v>169</v>
      </c>
      <c r="E159" s="192" t="s">
        <v>602</v>
      </c>
      <c r="F159" s="193" t="s">
        <v>603</v>
      </c>
      <c r="G159" s="194" t="s">
        <v>288</v>
      </c>
      <c r="H159" s="195">
        <v>12</v>
      </c>
      <c r="I159" s="196"/>
      <c r="J159" s="197">
        <f t="shared" si="0"/>
        <v>0</v>
      </c>
      <c r="K159" s="193" t="s">
        <v>21</v>
      </c>
      <c r="L159" s="60"/>
      <c r="M159" s="198" t="s">
        <v>21</v>
      </c>
      <c r="N159" s="199" t="s">
        <v>43</v>
      </c>
      <c r="O159" s="41"/>
      <c r="P159" s="200">
        <f t="shared" si="1"/>
        <v>0</v>
      </c>
      <c r="Q159" s="200">
        <v>0</v>
      </c>
      <c r="R159" s="200">
        <f t="shared" si="2"/>
        <v>0</v>
      </c>
      <c r="S159" s="200">
        <v>0</v>
      </c>
      <c r="T159" s="201">
        <f t="shared" si="3"/>
        <v>0</v>
      </c>
      <c r="AR159" s="23" t="s">
        <v>173</v>
      </c>
      <c r="AT159" s="23" t="s">
        <v>169</v>
      </c>
      <c r="AU159" s="23" t="s">
        <v>82</v>
      </c>
      <c r="AY159" s="23" t="s">
        <v>166</v>
      </c>
      <c r="BE159" s="202">
        <f t="shared" si="4"/>
        <v>0</v>
      </c>
      <c r="BF159" s="202">
        <f t="shared" si="5"/>
        <v>0</v>
      </c>
      <c r="BG159" s="202">
        <f t="shared" si="6"/>
        <v>0</v>
      </c>
      <c r="BH159" s="202">
        <f t="shared" si="7"/>
        <v>0</v>
      </c>
      <c r="BI159" s="202">
        <f t="shared" si="8"/>
        <v>0</v>
      </c>
      <c r="BJ159" s="23" t="s">
        <v>80</v>
      </c>
      <c r="BK159" s="202">
        <f t="shared" si="9"/>
        <v>0</v>
      </c>
      <c r="BL159" s="23" t="s">
        <v>173</v>
      </c>
      <c r="BM159" s="23" t="s">
        <v>356</v>
      </c>
    </row>
    <row r="160" spans="2:65" s="1" customFormat="1" ht="27">
      <c r="B160" s="40"/>
      <c r="C160" s="62"/>
      <c r="D160" s="205" t="s">
        <v>213</v>
      </c>
      <c r="E160" s="62"/>
      <c r="F160" s="236" t="s">
        <v>604</v>
      </c>
      <c r="G160" s="62"/>
      <c r="H160" s="62"/>
      <c r="I160" s="162"/>
      <c r="J160" s="62"/>
      <c r="K160" s="62"/>
      <c r="L160" s="60"/>
      <c r="M160" s="237"/>
      <c r="N160" s="41"/>
      <c r="O160" s="41"/>
      <c r="P160" s="41"/>
      <c r="Q160" s="41"/>
      <c r="R160" s="41"/>
      <c r="S160" s="41"/>
      <c r="T160" s="77"/>
      <c r="AT160" s="23" t="s">
        <v>213</v>
      </c>
      <c r="AU160" s="23" t="s">
        <v>82</v>
      </c>
    </row>
    <row r="161" spans="2:65" s="1" customFormat="1" ht="16.5" customHeight="1">
      <c r="B161" s="40"/>
      <c r="C161" s="191" t="s">
        <v>358</v>
      </c>
      <c r="D161" s="191" t="s">
        <v>169</v>
      </c>
      <c r="E161" s="192" t="s">
        <v>1291</v>
      </c>
      <c r="F161" s="193" t="s">
        <v>1292</v>
      </c>
      <c r="G161" s="194" t="s">
        <v>288</v>
      </c>
      <c r="H161" s="195">
        <v>1</v>
      </c>
      <c r="I161" s="196"/>
      <c r="J161" s="197">
        <f>ROUND(I161*H161,2)</f>
        <v>0</v>
      </c>
      <c r="K161" s="193" t="s">
        <v>21</v>
      </c>
      <c r="L161" s="60"/>
      <c r="M161" s="198" t="s">
        <v>21</v>
      </c>
      <c r="N161" s="199" t="s">
        <v>43</v>
      </c>
      <c r="O161" s="41"/>
      <c r="P161" s="200">
        <f>O161*H161</f>
        <v>0</v>
      </c>
      <c r="Q161" s="200">
        <v>0</v>
      </c>
      <c r="R161" s="200">
        <f>Q161*H161</f>
        <v>0</v>
      </c>
      <c r="S161" s="200">
        <v>0</v>
      </c>
      <c r="T161" s="201">
        <f>S161*H161</f>
        <v>0</v>
      </c>
      <c r="AR161" s="23" t="s">
        <v>173</v>
      </c>
      <c r="AT161" s="23" t="s">
        <v>169</v>
      </c>
      <c r="AU161" s="23" t="s">
        <v>82</v>
      </c>
      <c r="AY161" s="23" t="s">
        <v>166</v>
      </c>
      <c r="BE161" s="202">
        <f>IF(N161="základní",J161,0)</f>
        <v>0</v>
      </c>
      <c r="BF161" s="202">
        <f>IF(N161="snížená",J161,0)</f>
        <v>0</v>
      </c>
      <c r="BG161" s="202">
        <f>IF(N161="zákl. přenesená",J161,0)</f>
        <v>0</v>
      </c>
      <c r="BH161" s="202">
        <f>IF(N161="sníž. přenesená",J161,0)</f>
        <v>0</v>
      </c>
      <c r="BI161" s="202">
        <f>IF(N161="nulová",J161,0)</f>
        <v>0</v>
      </c>
      <c r="BJ161" s="23" t="s">
        <v>80</v>
      </c>
      <c r="BK161" s="202">
        <f>ROUND(I161*H161,2)</f>
        <v>0</v>
      </c>
      <c r="BL161" s="23" t="s">
        <v>173</v>
      </c>
      <c r="BM161" s="23" t="s">
        <v>362</v>
      </c>
    </row>
    <row r="162" spans="2:65" s="1" customFormat="1" ht="16.5" customHeight="1">
      <c r="B162" s="40"/>
      <c r="C162" s="238" t="s">
        <v>267</v>
      </c>
      <c r="D162" s="238" t="s">
        <v>232</v>
      </c>
      <c r="E162" s="239" t="s">
        <v>1293</v>
      </c>
      <c r="F162" s="240" t="s">
        <v>1294</v>
      </c>
      <c r="G162" s="241" t="s">
        <v>172</v>
      </c>
      <c r="H162" s="242">
        <v>1</v>
      </c>
      <c r="I162" s="243"/>
      <c r="J162" s="244">
        <f>ROUND(I162*H162,2)</f>
        <v>0</v>
      </c>
      <c r="K162" s="240" t="s">
        <v>21</v>
      </c>
      <c r="L162" s="245"/>
      <c r="M162" s="246" t="s">
        <v>21</v>
      </c>
      <c r="N162" s="247" t="s">
        <v>43</v>
      </c>
      <c r="O162" s="41"/>
      <c r="P162" s="200">
        <f>O162*H162</f>
        <v>0</v>
      </c>
      <c r="Q162" s="200">
        <v>0</v>
      </c>
      <c r="R162" s="200">
        <f>Q162*H162</f>
        <v>0</v>
      </c>
      <c r="S162" s="200">
        <v>0</v>
      </c>
      <c r="T162" s="201">
        <f>S162*H162</f>
        <v>0</v>
      </c>
      <c r="AR162" s="23" t="s">
        <v>187</v>
      </c>
      <c r="AT162" s="23" t="s">
        <v>232</v>
      </c>
      <c r="AU162" s="23" t="s">
        <v>82</v>
      </c>
      <c r="AY162" s="23" t="s">
        <v>166</v>
      </c>
      <c r="BE162" s="202">
        <f>IF(N162="základní",J162,0)</f>
        <v>0</v>
      </c>
      <c r="BF162" s="202">
        <f>IF(N162="snížená",J162,0)</f>
        <v>0</v>
      </c>
      <c r="BG162" s="202">
        <f>IF(N162="zákl. přenesená",J162,0)</f>
        <v>0</v>
      </c>
      <c r="BH162" s="202">
        <f>IF(N162="sníž. přenesená",J162,0)</f>
        <v>0</v>
      </c>
      <c r="BI162" s="202">
        <f>IF(N162="nulová",J162,0)</f>
        <v>0</v>
      </c>
      <c r="BJ162" s="23" t="s">
        <v>80</v>
      </c>
      <c r="BK162" s="202">
        <f>ROUND(I162*H162,2)</f>
        <v>0</v>
      </c>
      <c r="BL162" s="23" t="s">
        <v>173</v>
      </c>
      <c r="BM162" s="23" t="s">
        <v>367</v>
      </c>
    </row>
    <row r="163" spans="2:65" s="1" customFormat="1" ht="27">
      <c r="B163" s="40"/>
      <c r="C163" s="62"/>
      <c r="D163" s="205" t="s">
        <v>213</v>
      </c>
      <c r="E163" s="62"/>
      <c r="F163" s="236" t="s">
        <v>1295</v>
      </c>
      <c r="G163" s="62"/>
      <c r="H163" s="62"/>
      <c r="I163" s="162"/>
      <c r="J163" s="62"/>
      <c r="K163" s="62"/>
      <c r="L163" s="60"/>
      <c r="M163" s="237"/>
      <c r="N163" s="41"/>
      <c r="O163" s="41"/>
      <c r="P163" s="41"/>
      <c r="Q163" s="41"/>
      <c r="R163" s="41"/>
      <c r="S163" s="41"/>
      <c r="T163" s="77"/>
      <c r="AT163" s="23" t="s">
        <v>213</v>
      </c>
      <c r="AU163" s="23" t="s">
        <v>82</v>
      </c>
    </row>
    <row r="164" spans="2:65" s="1" customFormat="1" ht="16.5" customHeight="1">
      <c r="B164" s="40"/>
      <c r="C164" s="238" t="s">
        <v>369</v>
      </c>
      <c r="D164" s="238" t="s">
        <v>232</v>
      </c>
      <c r="E164" s="239" t="s">
        <v>1296</v>
      </c>
      <c r="F164" s="240" t="s">
        <v>1297</v>
      </c>
      <c r="G164" s="241" t="s">
        <v>172</v>
      </c>
      <c r="H164" s="242">
        <v>1</v>
      </c>
      <c r="I164" s="243"/>
      <c r="J164" s="244">
        <f>ROUND(I164*H164,2)</f>
        <v>0</v>
      </c>
      <c r="K164" s="240" t="s">
        <v>21</v>
      </c>
      <c r="L164" s="245"/>
      <c r="M164" s="246" t="s">
        <v>21</v>
      </c>
      <c r="N164" s="247" t="s">
        <v>43</v>
      </c>
      <c r="O164" s="41"/>
      <c r="P164" s="200">
        <f>O164*H164</f>
        <v>0</v>
      </c>
      <c r="Q164" s="200">
        <v>0</v>
      </c>
      <c r="R164" s="200">
        <f>Q164*H164</f>
        <v>0</v>
      </c>
      <c r="S164" s="200">
        <v>0</v>
      </c>
      <c r="T164" s="201">
        <f>S164*H164</f>
        <v>0</v>
      </c>
      <c r="AR164" s="23" t="s">
        <v>187</v>
      </c>
      <c r="AT164" s="23" t="s">
        <v>232</v>
      </c>
      <c r="AU164" s="23" t="s">
        <v>82</v>
      </c>
      <c r="AY164" s="23" t="s">
        <v>166</v>
      </c>
      <c r="BE164" s="202">
        <f>IF(N164="základní",J164,0)</f>
        <v>0</v>
      </c>
      <c r="BF164" s="202">
        <f>IF(N164="snížená",J164,0)</f>
        <v>0</v>
      </c>
      <c r="BG164" s="202">
        <f>IF(N164="zákl. přenesená",J164,0)</f>
        <v>0</v>
      </c>
      <c r="BH164" s="202">
        <f>IF(N164="sníž. přenesená",J164,0)</f>
        <v>0</v>
      </c>
      <c r="BI164" s="202">
        <f>IF(N164="nulová",J164,0)</f>
        <v>0</v>
      </c>
      <c r="BJ164" s="23" t="s">
        <v>80</v>
      </c>
      <c r="BK164" s="202">
        <f>ROUND(I164*H164,2)</f>
        <v>0</v>
      </c>
      <c r="BL164" s="23" t="s">
        <v>173</v>
      </c>
      <c r="BM164" s="23" t="s">
        <v>372</v>
      </c>
    </row>
    <row r="165" spans="2:65" s="1" customFormat="1" ht="27">
      <c r="B165" s="40"/>
      <c r="C165" s="62"/>
      <c r="D165" s="205" t="s">
        <v>213</v>
      </c>
      <c r="E165" s="62"/>
      <c r="F165" s="236" t="s">
        <v>1295</v>
      </c>
      <c r="G165" s="62"/>
      <c r="H165" s="62"/>
      <c r="I165" s="162"/>
      <c r="J165" s="62"/>
      <c r="K165" s="62"/>
      <c r="L165" s="60"/>
      <c r="M165" s="237"/>
      <c r="N165" s="41"/>
      <c r="O165" s="41"/>
      <c r="P165" s="41"/>
      <c r="Q165" s="41"/>
      <c r="R165" s="41"/>
      <c r="S165" s="41"/>
      <c r="T165" s="77"/>
      <c r="AT165" s="23" t="s">
        <v>213</v>
      </c>
      <c r="AU165" s="23" t="s">
        <v>82</v>
      </c>
    </row>
    <row r="166" spans="2:65" s="1" customFormat="1" ht="16.5" customHeight="1">
      <c r="B166" s="40"/>
      <c r="C166" s="191" t="s">
        <v>273</v>
      </c>
      <c r="D166" s="191" t="s">
        <v>169</v>
      </c>
      <c r="E166" s="192" t="s">
        <v>1298</v>
      </c>
      <c r="F166" s="193" t="s">
        <v>1299</v>
      </c>
      <c r="G166" s="194" t="s">
        <v>288</v>
      </c>
      <c r="H166" s="195">
        <v>1</v>
      </c>
      <c r="I166" s="196"/>
      <c r="J166" s="197">
        <f t="shared" ref="J166:J176" si="10">ROUND(I166*H166,2)</f>
        <v>0</v>
      </c>
      <c r="K166" s="193" t="s">
        <v>21</v>
      </c>
      <c r="L166" s="60"/>
      <c r="M166" s="198" t="s">
        <v>21</v>
      </c>
      <c r="N166" s="199" t="s">
        <v>43</v>
      </c>
      <c r="O166" s="41"/>
      <c r="P166" s="200">
        <f t="shared" ref="P166:P176" si="11">O166*H166</f>
        <v>0</v>
      </c>
      <c r="Q166" s="200">
        <v>0</v>
      </c>
      <c r="R166" s="200">
        <f t="shared" ref="R166:R176" si="12">Q166*H166</f>
        <v>0</v>
      </c>
      <c r="S166" s="200">
        <v>0</v>
      </c>
      <c r="T166" s="201">
        <f t="shared" ref="T166:T176" si="13">S166*H166</f>
        <v>0</v>
      </c>
      <c r="AR166" s="23" t="s">
        <v>173</v>
      </c>
      <c r="AT166" s="23" t="s">
        <v>169</v>
      </c>
      <c r="AU166" s="23" t="s">
        <v>82</v>
      </c>
      <c r="AY166" s="23" t="s">
        <v>166</v>
      </c>
      <c r="BE166" s="202">
        <f t="shared" ref="BE166:BE176" si="14">IF(N166="základní",J166,0)</f>
        <v>0</v>
      </c>
      <c r="BF166" s="202">
        <f t="shared" ref="BF166:BF176" si="15">IF(N166="snížená",J166,0)</f>
        <v>0</v>
      </c>
      <c r="BG166" s="202">
        <f t="shared" ref="BG166:BG176" si="16">IF(N166="zákl. přenesená",J166,0)</f>
        <v>0</v>
      </c>
      <c r="BH166" s="202">
        <f t="shared" ref="BH166:BH176" si="17">IF(N166="sníž. přenesená",J166,0)</f>
        <v>0</v>
      </c>
      <c r="BI166" s="202">
        <f t="shared" ref="BI166:BI176" si="18">IF(N166="nulová",J166,0)</f>
        <v>0</v>
      </c>
      <c r="BJ166" s="23" t="s">
        <v>80</v>
      </c>
      <c r="BK166" s="202">
        <f t="shared" ref="BK166:BK176" si="19">ROUND(I166*H166,2)</f>
        <v>0</v>
      </c>
      <c r="BL166" s="23" t="s">
        <v>173</v>
      </c>
      <c r="BM166" s="23" t="s">
        <v>375</v>
      </c>
    </row>
    <row r="167" spans="2:65" s="1" customFormat="1" ht="16.5" customHeight="1">
      <c r="B167" s="40"/>
      <c r="C167" s="191" t="s">
        <v>378</v>
      </c>
      <c r="D167" s="191" t="s">
        <v>169</v>
      </c>
      <c r="E167" s="192" t="s">
        <v>1300</v>
      </c>
      <c r="F167" s="193" t="s">
        <v>1301</v>
      </c>
      <c r="G167" s="194" t="s">
        <v>172</v>
      </c>
      <c r="H167" s="195">
        <v>1</v>
      </c>
      <c r="I167" s="196"/>
      <c r="J167" s="197">
        <f t="shared" si="10"/>
        <v>0</v>
      </c>
      <c r="K167" s="193" t="s">
        <v>21</v>
      </c>
      <c r="L167" s="60"/>
      <c r="M167" s="198" t="s">
        <v>21</v>
      </c>
      <c r="N167" s="199" t="s">
        <v>43</v>
      </c>
      <c r="O167" s="41"/>
      <c r="P167" s="200">
        <f t="shared" si="11"/>
        <v>0</v>
      </c>
      <c r="Q167" s="200">
        <v>0</v>
      </c>
      <c r="R167" s="200">
        <f t="shared" si="12"/>
        <v>0</v>
      </c>
      <c r="S167" s="200">
        <v>0</v>
      </c>
      <c r="T167" s="201">
        <f t="shared" si="13"/>
        <v>0</v>
      </c>
      <c r="AR167" s="23" t="s">
        <v>173</v>
      </c>
      <c r="AT167" s="23" t="s">
        <v>169</v>
      </c>
      <c r="AU167" s="23" t="s">
        <v>82</v>
      </c>
      <c r="AY167" s="23" t="s">
        <v>166</v>
      </c>
      <c r="BE167" s="202">
        <f t="shared" si="14"/>
        <v>0</v>
      </c>
      <c r="BF167" s="202">
        <f t="shared" si="15"/>
        <v>0</v>
      </c>
      <c r="BG167" s="202">
        <f t="shared" si="16"/>
        <v>0</v>
      </c>
      <c r="BH167" s="202">
        <f t="shared" si="17"/>
        <v>0</v>
      </c>
      <c r="BI167" s="202">
        <f t="shared" si="18"/>
        <v>0</v>
      </c>
      <c r="BJ167" s="23" t="s">
        <v>80</v>
      </c>
      <c r="BK167" s="202">
        <f t="shared" si="19"/>
        <v>0</v>
      </c>
      <c r="BL167" s="23" t="s">
        <v>173</v>
      </c>
      <c r="BM167" s="23" t="s">
        <v>381</v>
      </c>
    </row>
    <row r="168" spans="2:65" s="1" customFormat="1" ht="16.5" customHeight="1">
      <c r="B168" s="40"/>
      <c r="C168" s="191" t="s">
        <v>277</v>
      </c>
      <c r="D168" s="191" t="s">
        <v>169</v>
      </c>
      <c r="E168" s="192" t="s">
        <v>607</v>
      </c>
      <c r="F168" s="193" t="s">
        <v>608</v>
      </c>
      <c r="G168" s="194" t="s">
        <v>288</v>
      </c>
      <c r="H168" s="195">
        <v>1</v>
      </c>
      <c r="I168" s="196"/>
      <c r="J168" s="197">
        <f t="shared" si="10"/>
        <v>0</v>
      </c>
      <c r="K168" s="193" t="s">
        <v>21</v>
      </c>
      <c r="L168" s="60"/>
      <c r="M168" s="198" t="s">
        <v>21</v>
      </c>
      <c r="N168" s="199" t="s">
        <v>43</v>
      </c>
      <c r="O168" s="41"/>
      <c r="P168" s="200">
        <f t="shared" si="11"/>
        <v>0</v>
      </c>
      <c r="Q168" s="200">
        <v>0</v>
      </c>
      <c r="R168" s="200">
        <f t="shared" si="12"/>
        <v>0</v>
      </c>
      <c r="S168" s="200">
        <v>0</v>
      </c>
      <c r="T168" s="201">
        <f t="shared" si="13"/>
        <v>0</v>
      </c>
      <c r="AR168" s="23" t="s">
        <v>173</v>
      </c>
      <c r="AT168" s="23" t="s">
        <v>169</v>
      </c>
      <c r="AU168" s="23" t="s">
        <v>82</v>
      </c>
      <c r="AY168" s="23" t="s">
        <v>166</v>
      </c>
      <c r="BE168" s="202">
        <f t="shared" si="14"/>
        <v>0</v>
      </c>
      <c r="BF168" s="202">
        <f t="shared" si="15"/>
        <v>0</v>
      </c>
      <c r="BG168" s="202">
        <f t="shared" si="16"/>
        <v>0</v>
      </c>
      <c r="BH168" s="202">
        <f t="shared" si="17"/>
        <v>0</v>
      </c>
      <c r="BI168" s="202">
        <f t="shared" si="18"/>
        <v>0</v>
      </c>
      <c r="BJ168" s="23" t="s">
        <v>80</v>
      </c>
      <c r="BK168" s="202">
        <f t="shared" si="19"/>
        <v>0</v>
      </c>
      <c r="BL168" s="23" t="s">
        <v>173</v>
      </c>
      <c r="BM168" s="23" t="s">
        <v>384</v>
      </c>
    </row>
    <row r="169" spans="2:65" s="1" customFormat="1" ht="16.5" customHeight="1">
      <c r="B169" s="40"/>
      <c r="C169" s="238" t="s">
        <v>385</v>
      </c>
      <c r="D169" s="238" t="s">
        <v>232</v>
      </c>
      <c r="E169" s="239" t="s">
        <v>609</v>
      </c>
      <c r="F169" s="240" t="s">
        <v>610</v>
      </c>
      <c r="G169" s="241" t="s">
        <v>172</v>
      </c>
      <c r="H169" s="242">
        <v>1</v>
      </c>
      <c r="I169" s="243"/>
      <c r="J169" s="244">
        <f t="shared" si="10"/>
        <v>0</v>
      </c>
      <c r="K169" s="240" t="s">
        <v>21</v>
      </c>
      <c r="L169" s="245"/>
      <c r="M169" s="246" t="s">
        <v>21</v>
      </c>
      <c r="N169" s="247" t="s">
        <v>43</v>
      </c>
      <c r="O169" s="41"/>
      <c r="P169" s="200">
        <f t="shared" si="11"/>
        <v>0</v>
      </c>
      <c r="Q169" s="200">
        <v>0</v>
      </c>
      <c r="R169" s="200">
        <f t="shared" si="12"/>
        <v>0</v>
      </c>
      <c r="S169" s="200">
        <v>0</v>
      </c>
      <c r="T169" s="201">
        <f t="shared" si="13"/>
        <v>0</v>
      </c>
      <c r="AR169" s="23" t="s">
        <v>187</v>
      </c>
      <c r="AT169" s="23" t="s">
        <v>232</v>
      </c>
      <c r="AU169" s="23" t="s">
        <v>82</v>
      </c>
      <c r="AY169" s="23" t="s">
        <v>166</v>
      </c>
      <c r="BE169" s="202">
        <f t="shared" si="14"/>
        <v>0</v>
      </c>
      <c r="BF169" s="202">
        <f t="shared" si="15"/>
        <v>0</v>
      </c>
      <c r="BG169" s="202">
        <f t="shared" si="16"/>
        <v>0</v>
      </c>
      <c r="BH169" s="202">
        <f t="shared" si="17"/>
        <v>0</v>
      </c>
      <c r="BI169" s="202">
        <f t="shared" si="18"/>
        <v>0</v>
      </c>
      <c r="BJ169" s="23" t="s">
        <v>80</v>
      </c>
      <c r="BK169" s="202">
        <f t="shared" si="19"/>
        <v>0</v>
      </c>
      <c r="BL169" s="23" t="s">
        <v>173</v>
      </c>
      <c r="BM169" s="23" t="s">
        <v>388</v>
      </c>
    </row>
    <row r="170" spans="2:65" s="1" customFormat="1" ht="16.5" customHeight="1">
      <c r="B170" s="40"/>
      <c r="C170" s="238" t="s">
        <v>281</v>
      </c>
      <c r="D170" s="238" t="s">
        <v>232</v>
      </c>
      <c r="E170" s="239" t="s">
        <v>611</v>
      </c>
      <c r="F170" s="240" t="s">
        <v>612</v>
      </c>
      <c r="G170" s="241" t="s">
        <v>172</v>
      </c>
      <c r="H170" s="242">
        <v>2</v>
      </c>
      <c r="I170" s="243"/>
      <c r="J170" s="244">
        <f t="shared" si="10"/>
        <v>0</v>
      </c>
      <c r="K170" s="240" t="s">
        <v>21</v>
      </c>
      <c r="L170" s="245"/>
      <c r="M170" s="246" t="s">
        <v>21</v>
      </c>
      <c r="N170" s="247" t="s">
        <v>43</v>
      </c>
      <c r="O170" s="41"/>
      <c r="P170" s="200">
        <f t="shared" si="11"/>
        <v>0</v>
      </c>
      <c r="Q170" s="200">
        <v>0</v>
      </c>
      <c r="R170" s="200">
        <f t="shared" si="12"/>
        <v>0</v>
      </c>
      <c r="S170" s="200">
        <v>0</v>
      </c>
      <c r="T170" s="201">
        <f t="shared" si="13"/>
        <v>0</v>
      </c>
      <c r="AR170" s="23" t="s">
        <v>187</v>
      </c>
      <c r="AT170" s="23" t="s">
        <v>232</v>
      </c>
      <c r="AU170" s="23" t="s">
        <v>82</v>
      </c>
      <c r="AY170" s="23" t="s">
        <v>166</v>
      </c>
      <c r="BE170" s="202">
        <f t="shared" si="14"/>
        <v>0</v>
      </c>
      <c r="BF170" s="202">
        <f t="shared" si="15"/>
        <v>0</v>
      </c>
      <c r="BG170" s="202">
        <f t="shared" si="16"/>
        <v>0</v>
      </c>
      <c r="BH170" s="202">
        <f t="shared" si="17"/>
        <v>0</v>
      </c>
      <c r="BI170" s="202">
        <f t="shared" si="18"/>
        <v>0</v>
      </c>
      <c r="BJ170" s="23" t="s">
        <v>80</v>
      </c>
      <c r="BK170" s="202">
        <f t="shared" si="19"/>
        <v>0</v>
      </c>
      <c r="BL170" s="23" t="s">
        <v>173</v>
      </c>
      <c r="BM170" s="23" t="s">
        <v>391</v>
      </c>
    </row>
    <row r="171" spans="2:65" s="1" customFormat="1" ht="16.5" customHeight="1">
      <c r="B171" s="40"/>
      <c r="C171" s="191" t="s">
        <v>392</v>
      </c>
      <c r="D171" s="191" t="s">
        <v>169</v>
      </c>
      <c r="E171" s="192" t="s">
        <v>613</v>
      </c>
      <c r="F171" s="193" t="s">
        <v>614</v>
      </c>
      <c r="G171" s="194" t="s">
        <v>172</v>
      </c>
      <c r="H171" s="195">
        <v>2</v>
      </c>
      <c r="I171" s="196"/>
      <c r="J171" s="197">
        <f t="shared" si="10"/>
        <v>0</v>
      </c>
      <c r="K171" s="193" t="s">
        <v>21</v>
      </c>
      <c r="L171" s="60"/>
      <c r="M171" s="198" t="s">
        <v>21</v>
      </c>
      <c r="N171" s="199" t="s">
        <v>43</v>
      </c>
      <c r="O171" s="41"/>
      <c r="P171" s="200">
        <f t="shared" si="11"/>
        <v>0</v>
      </c>
      <c r="Q171" s="200">
        <v>0</v>
      </c>
      <c r="R171" s="200">
        <f t="shared" si="12"/>
        <v>0</v>
      </c>
      <c r="S171" s="200">
        <v>0</v>
      </c>
      <c r="T171" s="201">
        <f t="shared" si="13"/>
        <v>0</v>
      </c>
      <c r="AR171" s="23" t="s">
        <v>173</v>
      </c>
      <c r="AT171" s="23" t="s">
        <v>169</v>
      </c>
      <c r="AU171" s="23" t="s">
        <v>82</v>
      </c>
      <c r="AY171" s="23" t="s">
        <v>166</v>
      </c>
      <c r="BE171" s="202">
        <f t="shared" si="14"/>
        <v>0</v>
      </c>
      <c r="BF171" s="202">
        <f t="shared" si="15"/>
        <v>0</v>
      </c>
      <c r="BG171" s="202">
        <f t="shared" si="16"/>
        <v>0</v>
      </c>
      <c r="BH171" s="202">
        <f t="shared" si="17"/>
        <v>0</v>
      </c>
      <c r="BI171" s="202">
        <f t="shared" si="18"/>
        <v>0</v>
      </c>
      <c r="BJ171" s="23" t="s">
        <v>80</v>
      </c>
      <c r="BK171" s="202">
        <f t="shared" si="19"/>
        <v>0</v>
      </c>
      <c r="BL171" s="23" t="s">
        <v>173</v>
      </c>
      <c r="BM171" s="23" t="s">
        <v>395</v>
      </c>
    </row>
    <row r="172" spans="2:65" s="1" customFormat="1" ht="16.5" customHeight="1">
      <c r="B172" s="40"/>
      <c r="C172" s="191" t="s">
        <v>284</v>
      </c>
      <c r="D172" s="191" t="s">
        <v>169</v>
      </c>
      <c r="E172" s="192" t="s">
        <v>615</v>
      </c>
      <c r="F172" s="193" t="s">
        <v>616</v>
      </c>
      <c r="G172" s="194" t="s">
        <v>288</v>
      </c>
      <c r="H172" s="195">
        <v>4</v>
      </c>
      <c r="I172" s="196"/>
      <c r="J172" s="197">
        <f t="shared" si="10"/>
        <v>0</v>
      </c>
      <c r="K172" s="193" t="s">
        <v>21</v>
      </c>
      <c r="L172" s="60"/>
      <c r="M172" s="198" t="s">
        <v>21</v>
      </c>
      <c r="N172" s="199" t="s">
        <v>43</v>
      </c>
      <c r="O172" s="41"/>
      <c r="P172" s="200">
        <f t="shared" si="11"/>
        <v>0</v>
      </c>
      <c r="Q172" s="200">
        <v>0</v>
      </c>
      <c r="R172" s="200">
        <f t="shared" si="12"/>
        <v>0</v>
      </c>
      <c r="S172" s="200">
        <v>0</v>
      </c>
      <c r="T172" s="201">
        <f t="shared" si="13"/>
        <v>0</v>
      </c>
      <c r="AR172" s="23" t="s">
        <v>173</v>
      </c>
      <c r="AT172" s="23" t="s">
        <v>169</v>
      </c>
      <c r="AU172" s="23" t="s">
        <v>82</v>
      </c>
      <c r="AY172" s="23" t="s">
        <v>166</v>
      </c>
      <c r="BE172" s="202">
        <f t="shared" si="14"/>
        <v>0</v>
      </c>
      <c r="BF172" s="202">
        <f t="shared" si="15"/>
        <v>0</v>
      </c>
      <c r="BG172" s="202">
        <f t="shared" si="16"/>
        <v>0</v>
      </c>
      <c r="BH172" s="202">
        <f t="shared" si="17"/>
        <v>0</v>
      </c>
      <c r="BI172" s="202">
        <f t="shared" si="18"/>
        <v>0</v>
      </c>
      <c r="BJ172" s="23" t="s">
        <v>80</v>
      </c>
      <c r="BK172" s="202">
        <f t="shared" si="19"/>
        <v>0</v>
      </c>
      <c r="BL172" s="23" t="s">
        <v>173</v>
      </c>
      <c r="BM172" s="23" t="s">
        <v>406</v>
      </c>
    </row>
    <row r="173" spans="2:65" s="1" customFormat="1" ht="16.5" customHeight="1">
      <c r="B173" s="40"/>
      <c r="C173" s="238" t="s">
        <v>409</v>
      </c>
      <c r="D173" s="238" t="s">
        <v>232</v>
      </c>
      <c r="E173" s="239" t="s">
        <v>619</v>
      </c>
      <c r="F173" s="240" t="s">
        <v>620</v>
      </c>
      <c r="G173" s="241" t="s">
        <v>172</v>
      </c>
      <c r="H173" s="242">
        <v>1</v>
      </c>
      <c r="I173" s="243"/>
      <c r="J173" s="244">
        <f t="shared" si="10"/>
        <v>0</v>
      </c>
      <c r="K173" s="240" t="s">
        <v>21</v>
      </c>
      <c r="L173" s="245"/>
      <c r="M173" s="246" t="s">
        <v>21</v>
      </c>
      <c r="N173" s="247" t="s">
        <v>43</v>
      </c>
      <c r="O173" s="41"/>
      <c r="P173" s="200">
        <f t="shared" si="11"/>
        <v>0</v>
      </c>
      <c r="Q173" s="200">
        <v>0</v>
      </c>
      <c r="R173" s="200">
        <f t="shared" si="12"/>
        <v>0</v>
      </c>
      <c r="S173" s="200">
        <v>0</v>
      </c>
      <c r="T173" s="201">
        <f t="shared" si="13"/>
        <v>0</v>
      </c>
      <c r="AR173" s="23" t="s">
        <v>187</v>
      </c>
      <c r="AT173" s="23" t="s">
        <v>232</v>
      </c>
      <c r="AU173" s="23" t="s">
        <v>82</v>
      </c>
      <c r="AY173" s="23" t="s">
        <v>166</v>
      </c>
      <c r="BE173" s="202">
        <f t="shared" si="14"/>
        <v>0</v>
      </c>
      <c r="BF173" s="202">
        <f t="shared" si="15"/>
        <v>0</v>
      </c>
      <c r="BG173" s="202">
        <f t="shared" si="16"/>
        <v>0</v>
      </c>
      <c r="BH173" s="202">
        <f t="shared" si="17"/>
        <v>0</v>
      </c>
      <c r="BI173" s="202">
        <f t="shared" si="18"/>
        <v>0</v>
      </c>
      <c r="BJ173" s="23" t="s">
        <v>80</v>
      </c>
      <c r="BK173" s="202">
        <f t="shared" si="19"/>
        <v>0</v>
      </c>
      <c r="BL173" s="23" t="s">
        <v>173</v>
      </c>
      <c r="BM173" s="23" t="s">
        <v>412</v>
      </c>
    </row>
    <row r="174" spans="2:65" s="1" customFormat="1" ht="16.5" customHeight="1">
      <c r="B174" s="40"/>
      <c r="C174" s="238" t="s">
        <v>289</v>
      </c>
      <c r="D174" s="238" t="s">
        <v>232</v>
      </c>
      <c r="E174" s="239" t="s">
        <v>1302</v>
      </c>
      <c r="F174" s="240" t="s">
        <v>1303</v>
      </c>
      <c r="G174" s="241" t="s">
        <v>172</v>
      </c>
      <c r="H174" s="242">
        <v>2</v>
      </c>
      <c r="I174" s="243"/>
      <c r="J174" s="244">
        <f t="shared" si="10"/>
        <v>0</v>
      </c>
      <c r="K174" s="240" t="s">
        <v>21</v>
      </c>
      <c r="L174" s="245"/>
      <c r="M174" s="246" t="s">
        <v>21</v>
      </c>
      <c r="N174" s="247" t="s">
        <v>43</v>
      </c>
      <c r="O174" s="41"/>
      <c r="P174" s="200">
        <f t="shared" si="11"/>
        <v>0</v>
      </c>
      <c r="Q174" s="200">
        <v>0</v>
      </c>
      <c r="R174" s="200">
        <f t="shared" si="12"/>
        <v>0</v>
      </c>
      <c r="S174" s="200">
        <v>0</v>
      </c>
      <c r="T174" s="201">
        <f t="shared" si="13"/>
        <v>0</v>
      </c>
      <c r="AR174" s="23" t="s">
        <v>187</v>
      </c>
      <c r="AT174" s="23" t="s">
        <v>232</v>
      </c>
      <c r="AU174" s="23" t="s">
        <v>82</v>
      </c>
      <c r="AY174" s="23" t="s">
        <v>166</v>
      </c>
      <c r="BE174" s="202">
        <f t="shared" si="14"/>
        <v>0</v>
      </c>
      <c r="BF174" s="202">
        <f t="shared" si="15"/>
        <v>0</v>
      </c>
      <c r="BG174" s="202">
        <f t="shared" si="16"/>
        <v>0</v>
      </c>
      <c r="BH174" s="202">
        <f t="shared" si="17"/>
        <v>0</v>
      </c>
      <c r="BI174" s="202">
        <f t="shared" si="18"/>
        <v>0</v>
      </c>
      <c r="BJ174" s="23" t="s">
        <v>80</v>
      </c>
      <c r="BK174" s="202">
        <f t="shared" si="19"/>
        <v>0</v>
      </c>
      <c r="BL174" s="23" t="s">
        <v>173</v>
      </c>
      <c r="BM174" s="23" t="s">
        <v>416</v>
      </c>
    </row>
    <row r="175" spans="2:65" s="1" customFormat="1" ht="16.5" customHeight="1">
      <c r="B175" s="40"/>
      <c r="C175" s="238" t="s">
        <v>418</v>
      </c>
      <c r="D175" s="238" t="s">
        <v>232</v>
      </c>
      <c r="E175" s="239" t="s">
        <v>621</v>
      </c>
      <c r="F175" s="240" t="s">
        <v>622</v>
      </c>
      <c r="G175" s="241" t="s">
        <v>172</v>
      </c>
      <c r="H175" s="242">
        <v>1</v>
      </c>
      <c r="I175" s="243"/>
      <c r="J175" s="244">
        <f t="shared" si="10"/>
        <v>0</v>
      </c>
      <c r="K175" s="240" t="s">
        <v>21</v>
      </c>
      <c r="L175" s="245"/>
      <c r="M175" s="246" t="s">
        <v>21</v>
      </c>
      <c r="N175" s="247" t="s">
        <v>43</v>
      </c>
      <c r="O175" s="41"/>
      <c r="P175" s="200">
        <f t="shared" si="11"/>
        <v>0</v>
      </c>
      <c r="Q175" s="200">
        <v>0</v>
      </c>
      <c r="R175" s="200">
        <f t="shared" si="12"/>
        <v>0</v>
      </c>
      <c r="S175" s="200">
        <v>0</v>
      </c>
      <c r="T175" s="201">
        <f t="shared" si="13"/>
        <v>0</v>
      </c>
      <c r="AR175" s="23" t="s">
        <v>187</v>
      </c>
      <c r="AT175" s="23" t="s">
        <v>232</v>
      </c>
      <c r="AU175" s="23" t="s">
        <v>82</v>
      </c>
      <c r="AY175" s="23" t="s">
        <v>166</v>
      </c>
      <c r="BE175" s="202">
        <f t="shared" si="14"/>
        <v>0</v>
      </c>
      <c r="BF175" s="202">
        <f t="shared" si="15"/>
        <v>0</v>
      </c>
      <c r="BG175" s="202">
        <f t="shared" si="16"/>
        <v>0</v>
      </c>
      <c r="BH175" s="202">
        <f t="shared" si="17"/>
        <v>0</v>
      </c>
      <c r="BI175" s="202">
        <f t="shared" si="18"/>
        <v>0</v>
      </c>
      <c r="BJ175" s="23" t="s">
        <v>80</v>
      </c>
      <c r="BK175" s="202">
        <f t="shared" si="19"/>
        <v>0</v>
      </c>
      <c r="BL175" s="23" t="s">
        <v>173</v>
      </c>
      <c r="BM175" s="23" t="s">
        <v>421</v>
      </c>
    </row>
    <row r="176" spans="2:65" s="1" customFormat="1" ht="16.5" customHeight="1">
      <c r="B176" s="40"/>
      <c r="C176" s="191" t="s">
        <v>292</v>
      </c>
      <c r="D176" s="191" t="s">
        <v>169</v>
      </c>
      <c r="E176" s="192" t="s">
        <v>623</v>
      </c>
      <c r="F176" s="193" t="s">
        <v>624</v>
      </c>
      <c r="G176" s="194" t="s">
        <v>288</v>
      </c>
      <c r="H176" s="195">
        <v>1</v>
      </c>
      <c r="I176" s="196"/>
      <c r="J176" s="197">
        <f t="shared" si="10"/>
        <v>0</v>
      </c>
      <c r="K176" s="193" t="s">
        <v>21</v>
      </c>
      <c r="L176" s="60"/>
      <c r="M176" s="198" t="s">
        <v>21</v>
      </c>
      <c r="N176" s="199" t="s">
        <v>43</v>
      </c>
      <c r="O176" s="41"/>
      <c r="P176" s="200">
        <f t="shared" si="11"/>
        <v>0</v>
      </c>
      <c r="Q176" s="200">
        <v>0</v>
      </c>
      <c r="R176" s="200">
        <f t="shared" si="12"/>
        <v>0</v>
      </c>
      <c r="S176" s="200">
        <v>0</v>
      </c>
      <c r="T176" s="201">
        <f t="shared" si="13"/>
        <v>0</v>
      </c>
      <c r="AR176" s="23" t="s">
        <v>173</v>
      </c>
      <c r="AT176" s="23" t="s">
        <v>169</v>
      </c>
      <c r="AU176" s="23" t="s">
        <v>82</v>
      </c>
      <c r="AY176" s="23" t="s">
        <v>166</v>
      </c>
      <c r="BE176" s="202">
        <f t="shared" si="14"/>
        <v>0</v>
      </c>
      <c r="BF176" s="202">
        <f t="shared" si="15"/>
        <v>0</v>
      </c>
      <c r="BG176" s="202">
        <f t="shared" si="16"/>
        <v>0</v>
      </c>
      <c r="BH176" s="202">
        <f t="shared" si="17"/>
        <v>0</v>
      </c>
      <c r="BI176" s="202">
        <f t="shared" si="18"/>
        <v>0</v>
      </c>
      <c r="BJ176" s="23" t="s">
        <v>80</v>
      </c>
      <c r="BK176" s="202">
        <f t="shared" si="19"/>
        <v>0</v>
      </c>
      <c r="BL176" s="23" t="s">
        <v>173</v>
      </c>
      <c r="BM176" s="23" t="s">
        <v>434</v>
      </c>
    </row>
    <row r="177" spans="2:65" s="1" customFormat="1" ht="409.5">
      <c r="B177" s="40"/>
      <c r="C177" s="62"/>
      <c r="D177" s="205" t="s">
        <v>213</v>
      </c>
      <c r="E177" s="62"/>
      <c r="F177" s="236" t="s">
        <v>625</v>
      </c>
      <c r="G177" s="62"/>
      <c r="H177" s="62"/>
      <c r="I177" s="162"/>
      <c r="J177" s="62"/>
      <c r="K177" s="62"/>
      <c r="L177" s="60"/>
      <c r="M177" s="237"/>
      <c r="N177" s="41"/>
      <c r="O177" s="41"/>
      <c r="P177" s="41"/>
      <c r="Q177" s="41"/>
      <c r="R177" s="41"/>
      <c r="S177" s="41"/>
      <c r="T177" s="77"/>
      <c r="AT177" s="23" t="s">
        <v>213</v>
      </c>
      <c r="AU177" s="23" t="s">
        <v>82</v>
      </c>
    </row>
    <row r="178" spans="2:65" s="1" customFormat="1" ht="16.5" customHeight="1">
      <c r="B178" s="40"/>
      <c r="C178" s="191" t="s">
        <v>643</v>
      </c>
      <c r="D178" s="191" t="s">
        <v>169</v>
      </c>
      <c r="E178" s="192" t="s">
        <v>626</v>
      </c>
      <c r="F178" s="193" t="s">
        <v>627</v>
      </c>
      <c r="G178" s="194" t="s">
        <v>288</v>
      </c>
      <c r="H178" s="195">
        <v>1</v>
      </c>
      <c r="I178" s="196"/>
      <c r="J178" s="197">
        <f>ROUND(I178*H178,2)</f>
        <v>0</v>
      </c>
      <c r="K178" s="193" t="s">
        <v>21</v>
      </c>
      <c r="L178" s="60"/>
      <c r="M178" s="198" t="s">
        <v>21</v>
      </c>
      <c r="N178" s="199" t="s">
        <v>43</v>
      </c>
      <c r="O178" s="41"/>
      <c r="P178" s="200">
        <f>O178*H178</f>
        <v>0</v>
      </c>
      <c r="Q178" s="200">
        <v>0</v>
      </c>
      <c r="R178" s="200">
        <f>Q178*H178</f>
        <v>0</v>
      </c>
      <c r="S178" s="200">
        <v>0</v>
      </c>
      <c r="T178" s="201">
        <f>S178*H178</f>
        <v>0</v>
      </c>
      <c r="AR178" s="23" t="s">
        <v>173</v>
      </c>
      <c r="AT178" s="23" t="s">
        <v>169</v>
      </c>
      <c r="AU178" s="23" t="s">
        <v>82</v>
      </c>
      <c r="AY178" s="23" t="s">
        <v>166</v>
      </c>
      <c r="BE178" s="202">
        <f>IF(N178="základní",J178,0)</f>
        <v>0</v>
      </c>
      <c r="BF178" s="202">
        <f>IF(N178="snížená",J178,0)</f>
        <v>0</v>
      </c>
      <c r="BG178" s="202">
        <f>IF(N178="zákl. přenesená",J178,0)</f>
        <v>0</v>
      </c>
      <c r="BH178" s="202">
        <f>IF(N178="sníž. přenesená",J178,0)</f>
        <v>0</v>
      </c>
      <c r="BI178" s="202">
        <f>IF(N178="nulová",J178,0)</f>
        <v>0</v>
      </c>
      <c r="BJ178" s="23" t="s">
        <v>80</v>
      </c>
      <c r="BK178" s="202">
        <f>ROUND(I178*H178,2)</f>
        <v>0</v>
      </c>
      <c r="BL178" s="23" t="s">
        <v>173</v>
      </c>
      <c r="BM178" s="23" t="s">
        <v>646</v>
      </c>
    </row>
    <row r="179" spans="2:65" s="1" customFormat="1" ht="135">
      <c r="B179" s="40"/>
      <c r="C179" s="62"/>
      <c r="D179" s="205" t="s">
        <v>213</v>
      </c>
      <c r="E179" s="62"/>
      <c r="F179" s="236" t="s">
        <v>628</v>
      </c>
      <c r="G179" s="62"/>
      <c r="H179" s="62"/>
      <c r="I179" s="162"/>
      <c r="J179" s="62"/>
      <c r="K179" s="62"/>
      <c r="L179" s="60"/>
      <c r="M179" s="237"/>
      <c r="N179" s="41"/>
      <c r="O179" s="41"/>
      <c r="P179" s="41"/>
      <c r="Q179" s="41"/>
      <c r="R179" s="41"/>
      <c r="S179" s="41"/>
      <c r="T179" s="77"/>
      <c r="AT179" s="23" t="s">
        <v>213</v>
      </c>
      <c r="AU179" s="23" t="s">
        <v>82</v>
      </c>
    </row>
    <row r="180" spans="2:65" s="1" customFormat="1" ht="25.5" customHeight="1">
      <c r="B180" s="40"/>
      <c r="C180" s="191" t="s">
        <v>299</v>
      </c>
      <c r="D180" s="191" t="s">
        <v>169</v>
      </c>
      <c r="E180" s="192" t="s">
        <v>629</v>
      </c>
      <c r="F180" s="193" t="s">
        <v>630</v>
      </c>
      <c r="G180" s="194" t="s">
        <v>288</v>
      </c>
      <c r="H180" s="195">
        <v>1</v>
      </c>
      <c r="I180" s="196"/>
      <c r="J180" s="197">
        <f>ROUND(I180*H180,2)</f>
        <v>0</v>
      </c>
      <c r="K180" s="193" t="s">
        <v>21</v>
      </c>
      <c r="L180" s="60"/>
      <c r="M180" s="198" t="s">
        <v>21</v>
      </c>
      <c r="N180" s="199" t="s">
        <v>43</v>
      </c>
      <c r="O180" s="41"/>
      <c r="P180" s="200">
        <f>O180*H180</f>
        <v>0</v>
      </c>
      <c r="Q180" s="200">
        <v>0</v>
      </c>
      <c r="R180" s="200">
        <f>Q180*H180</f>
        <v>0</v>
      </c>
      <c r="S180" s="200">
        <v>0</v>
      </c>
      <c r="T180" s="201">
        <f>S180*H180</f>
        <v>0</v>
      </c>
      <c r="AR180" s="23" t="s">
        <v>173</v>
      </c>
      <c r="AT180" s="23" t="s">
        <v>169</v>
      </c>
      <c r="AU180" s="23" t="s">
        <v>82</v>
      </c>
      <c r="AY180" s="23" t="s">
        <v>166</v>
      </c>
      <c r="BE180" s="202">
        <f>IF(N180="základní",J180,0)</f>
        <v>0</v>
      </c>
      <c r="BF180" s="202">
        <f>IF(N180="snížená",J180,0)</f>
        <v>0</v>
      </c>
      <c r="BG180" s="202">
        <f>IF(N180="zákl. přenesená",J180,0)</f>
        <v>0</v>
      </c>
      <c r="BH180" s="202">
        <f>IF(N180="sníž. přenesená",J180,0)</f>
        <v>0</v>
      </c>
      <c r="BI180" s="202">
        <f>IF(N180="nulová",J180,0)</f>
        <v>0</v>
      </c>
      <c r="BJ180" s="23" t="s">
        <v>80</v>
      </c>
      <c r="BK180" s="202">
        <f>ROUND(I180*H180,2)</f>
        <v>0</v>
      </c>
      <c r="BL180" s="23" t="s">
        <v>173</v>
      </c>
      <c r="BM180" s="23" t="s">
        <v>649</v>
      </c>
    </row>
    <row r="181" spans="2:65" s="1" customFormat="1" ht="135">
      <c r="B181" s="40"/>
      <c r="C181" s="62"/>
      <c r="D181" s="205" t="s">
        <v>213</v>
      </c>
      <c r="E181" s="62"/>
      <c r="F181" s="236" t="s">
        <v>628</v>
      </c>
      <c r="G181" s="62"/>
      <c r="H181" s="62"/>
      <c r="I181" s="162"/>
      <c r="J181" s="62"/>
      <c r="K181" s="62"/>
      <c r="L181" s="60"/>
      <c r="M181" s="237"/>
      <c r="N181" s="41"/>
      <c r="O181" s="41"/>
      <c r="P181" s="41"/>
      <c r="Q181" s="41"/>
      <c r="R181" s="41"/>
      <c r="S181" s="41"/>
      <c r="T181" s="77"/>
      <c r="AT181" s="23" t="s">
        <v>213</v>
      </c>
      <c r="AU181" s="23" t="s">
        <v>82</v>
      </c>
    </row>
    <row r="182" spans="2:65" s="1" customFormat="1" ht="16.5" customHeight="1">
      <c r="B182" s="40"/>
      <c r="C182" s="191" t="s">
        <v>650</v>
      </c>
      <c r="D182" s="191" t="s">
        <v>169</v>
      </c>
      <c r="E182" s="192" t="s">
        <v>631</v>
      </c>
      <c r="F182" s="193" t="s">
        <v>632</v>
      </c>
      <c r="G182" s="194" t="s">
        <v>361</v>
      </c>
      <c r="H182" s="248"/>
      <c r="I182" s="196"/>
      <c r="J182" s="197">
        <f>ROUND(I182*H182,2)</f>
        <v>0</v>
      </c>
      <c r="K182" s="193" t="s">
        <v>21</v>
      </c>
      <c r="L182" s="60"/>
      <c r="M182" s="198" t="s">
        <v>21</v>
      </c>
      <c r="N182" s="199" t="s">
        <v>43</v>
      </c>
      <c r="O182" s="41"/>
      <c r="P182" s="200">
        <f>O182*H182</f>
        <v>0</v>
      </c>
      <c r="Q182" s="200">
        <v>0</v>
      </c>
      <c r="R182" s="200">
        <f>Q182*H182</f>
        <v>0</v>
      </c>
      <c r="S182" s="200">
        <v>0</v>
      </c>
      <c r="T182" s="201">
        <f>S182*H182</f>
        <v>0</v>
      </c>
      <c r="AR182" s="23" t="s">
        <v>173</v>
      </c>
      <c r="AT182" s="23" t="s">
        <v>169</v>
      </c>
      <c r="AU182" s="23" t="s">
        <v>82</v>
      </c>
      <c r="AY182" s="23" t="s">
        <v>166</v>
      </c>
      <c r="BE182" s="202">
        <f>IF(N182="základní",J182,0)</f>
        <v>0</v>
      </c>
      <c r="BF182" s="202">
        <f>IF(N182="snížená",J182,0)</f>
        <v>0</v>
      </c>
      <c r="BG182" s="202">
        <f>IF(N182="zákl. přenesená",J182,0)</f>
        <v>0</v>
      </c>
      <c r="BH182" s="202">
        <f>IF(N182="sníž. přenesená",J182,0)</f>
        <v>0</v>
      </c>
      <c r="BI182" s="202">
        <f>IF(N182="nulová",J182,0)</f>
        <v>0</v>
      </c>
      <c r="BJ182" s="23" t="s">
        <v>80</v>
      </c>
      <c r="BK182" s="202">
        <f>ROUND(I182*H182,2)</f>
        <v>0</v>
      </c>
      <c r="BL182" s="23" t="s">
        <v>173</v>
      </c>
      <c r="BM182" s="23" t="s">
        <v>653</v>
      </c>
    </row>
    <row r="183" spans="2:65" s="10" customFormat="1" ht="29.85" customHeight="1">
      <c r="B183" s="175"/>
      <c r="C183" s="176"/>
      <c r="D183" s="177" t="s">
        <v>71</v>
      </c>
      <c r="E183" s="189" t="s">
        <v>633</v>
      </c>
      <c r="F183" s="189" t="s">
        <v>634</v>
      </c>
      <c r="G183" s="176"/>
      <c r="H183" s="176"/>
      <c r="I183" s="179"/>
      <c r="J183" s="190">
        <f>BK183</f>
        <v>0</v>
      </c>
      <c r="K183" s="176"/>
      <c r="L183" s="181"/>
      <c r="M183" s="182"/>
      <c r="N183" s="183"/>
      <c r="O183" s="183"/>
      <c r="P183" s="184">
        <f>SUM(P184:P201)</f>
        <v>0</v>
      </c>
      <c r="Q183" s="183"/>
      <c r="R183" s="184">
        <f>SUM(R184:R201)</f>
        <v>0</v>
      </c>
      <c r="S183" s="183"/>
      <c r="T183" s="185">
        <f>SUM(T184:T201)</f>
        <v>0</v>
      </c>
      <c r="AR183" s="186" t="s">
        <v>82</v>
      </c>
      <c r="AT183" s="187" t="s">
        <v>71</v>
      </c>
      <c r="AU183" s="187" t="s">
        <v>80</v>
      </c>
      <c r="AY183" s="186" t="s">
        <v>166</v>
      </c>
      <c r="BK183" s="188">
        <f>SUM(BK184:BK201)</f>
        <v>0</v>
      </c>
    </row>
    <row r="184" spans="2:65" s="1" customFormat="1" ht="16.5" customHeight="1">
      <c r="B184" s="40"/>
      <c r="C184" s="191" t="s">
        <v>302</v>
      </c>
      <c r="D184" s="191" t="s">
        <v>169</v>
      </c>
      <c r="E184" s="192" t="s">
        <v>635</v>
      </c>
      <c r="F184" s="193" t="s">
        <v>636</v>
      </c>
      <c r="G184" s="194" t="s">
        <v>272</v>
      </c>
      <c r="H184" s="195">
        <v>30</v>
      </c>
      <c r="I184" s="196"/>
      <c r="J184" s="197">
        <f t="shared" ref="J184:J190" si="20">ROUND(I184*H184,2)</f>
        <v>0</v>
      </c>
      <c r="K184" s="193" t="s">
        <v>21</v>
      </c>
      <c r="L184" s="60"/>
      <c r="M184" s="198" t="s">
        <v>21</v>
      </c>
      <c r="N184" s="199" t="s">
        <v>43</v>
      </c>
      <c r="O184" s="41"/>
      <c r="P184" s="200">
        <f t="shared" ref="P184:P190" si="21">O184*H184</f>
        <v>0</v>
      </c>
      <c r="Q184" s="200">
        <v>0</v>
      </c>
      <c r="R184" s="200">
        <f t="shared" ref="R184:R190" si="22">Q184*H184</f>
        <v>0</v>
      </c>
      <c r="S184" s="200">
        <v>0</v>
      </c>
      <c r="T184" s="201">
        <f t="shared" ref="T184:T190" si="23">S184*H184</f>
        <v>0</v>
      </c>
      <c r="AR184" s="23" t="s">
        <v>207</v>
      </c>
      <c r="AT184" s="23" t="s">
        <v>169</v>
      </c>
      <c r="AU184" s="23" t="s">
        <v>82</v>
      </c>
      <c r="AY184" s="23" t="s">
        <v>166</v>
      </c>
      <c r="BE184" s="202">
        <f t="shared" ref="BE184:BE190" si="24">IF(N184="základní",J184,0)</f>
        <v>0</v>
      </c>
      <c r="BF184" s="202">
        <f t="shared" ref="BF184:BF190" si="25">IF(N184="snížená",J184,0)</f>
        <v>0</v>
      </c>
      <c r="BG184" s="202">
        <f t="shared" ref="BG184:BG190" si="26">IF(N184="zákl. přenesená",J184,0)</f>
        <v>0</v>
      </c>
      <c r="BH184" s="202">
        <f t="shared" ref="BH184:BH190" si="27">IF(N184="sníž. přenesená",J184,0)</f>
        <v>0</v>
      </c>
      <c r="BI184" s="202">
        <f t="shared" ref="BI184:BI190" si="28">IF(N184="nulová",J184,0)</f>
        <v>0</v>
      </c>
      <c r="BJ184" s="23" t="s">
        <v>80</v>
      </c>
      <c r="BK184" s="202">
        <f t="shared" ref="BK184:BK190" si="29">ROUND(I184*H184,2)</f>
        <v>0</v>
      </c>
      <c r="BL184" s="23" t="s">
        <v>207</v>
      </c>
      <c r="BM184" s="23" t="s">
        <v>657</v>
      </c>
    </row>
    <row r="185" spans="2:65" s="1" customFormat="1" ht="16.5" customHeight="1">
      <c r="B185" s="40"/>
      <c r="C185" s="191" t="s">
        <v>658</v>
      </c>
      <c r="D185" s="191" t="s">
        <v>169</v>
      </c>
      <c r="E185" s="192" t="s">
        <v>637</v>
      </c>
      <c r="F185" s="193" t="s">
        <v>638</v>
      </c>
      <c r="G185" s="194" t="s">
        <v>272</v>
      </c>
      <c r="H185" s="195">
        <v>30</v>
      </c>
      <c r="I185" s="196"/>
      <c r="J185" s="197">
        <f t="shared" si="20"/>
        <v>0</v>
      </c>
      <c r="K185" s="193" t="s">
        <v>21</v>
      </c>
      <c r="L185" s="60"/>
      <c r="M185" s="198" t="s">
        <v>21</v>
      </c>
      <c r="N185" s="199" t="s">
        <v>43</v>
      </c>
      <c r="O185" s="41"/>
      <c r="P185" s="200">
        <f t="shared" si="21"/>
        <v>0</v>
      </c>
      <c r="Q185" s="200">
        <v>0</v>
      </c>
      <c r="R185" s="200">
        <f t="shared" si="22"/>
        <v>0</v>
      </c>
      <c r="S185" s="200">
        <v>0</v>
      </c>
      <c r="T185" s="201">
        <f t="shared" si="23"/>
        <v>0</v>
      </c>
      <c r="AR185" s="23" t="s">
        <v>207</v>
      </c>
      <c r="AT185" s="23" t="s">
        <v>169</v>
      </c>
      <c r="AU185" s="23" t="s">
        <v>82</v>
      </c>
      <c r="AY185" s="23" t="s">
        <v>166</v>
      </c>
      <c r="BE185" s="202">
        <f t="shared" si="24"/>
        <v>0</v>
      </c>
      <c r="BF185" s="202">
        <f t="shared" si="25"/>
        <v>0</v>
      </c>
      <c r="BG185" s="202">
        <f t="shared" si="26"/>
        <v>0</v>
      </c>
      <c r="BH185" s="202">
        <f t="shared" si="27"/>
        <v>0</v>
      </c>
      <c r="BI185" s="202">
        <f t="shared" si="28"/>
        <v>0</v>
      </c>
      <c r="BJ185" s="23" t="s">
        <v>80</v>
      </c>
      <c r="BK185" s="202">
        <f t="shared" si="29"/>
        <v>0</v>
      </c>
      <c r="BL185" s="23" t="s">
        <v>207</v>
      </c>
      <c r="BM185" s="23" t="s">
        <v>661</v>
      </c>
    </row>
    <row r="186" spans="2:65" s="1" customFormat="1" ht="16.5" customHeight="1">
      <c r="B186" s="40"/>
      <c r="C186" s="191" t="s">
        <v>307</v>
      </c>
      <c r="D186" s="191" t="s">
        <v>169</v>
      </c>
      <c r="E186" s="192" t="s">
        <v>641</v>
      </c>
      <c r="F186" s="193" t="s">
        <v>642</v>
      </c>
      <c r="G186" s="194" t="s">
        <v>272</v>
      </c>
      <c r="H186" s="195">
        <v>8</v>
      </c>
      <c r="I186" s="196"/>
      <c r="J186" s="197">
        <f t="shared" si="20"/>
        <v>0</v>
      </c>
      <c r="K186" s="193" t="s">
        <v>21</v>
      </c>
      <c r="L186" s="60"/>
      <c r="M186" s="198" t="s">
        <v>21</v>
      </c>
      <c r="N186" s="199" t="s">
        <v>43</v>
      </c>
      <c r="O186" s="41"/>
      <c r="P186" s="200">
        <f t="shared" si="21"/>
        <v>0</v>
      </c>
      <c r="Q186" s="200">
        <v>0</v>
      </c>
      <c r="R186" s="200">
        <f t="shared" si="22"/>
        <v>0</v>
      </c>
      <c r="S186" s="200">
        <v>0</v>
      </c>
      <c r="T186" s="201">
        <f t="shared" si="23"/>
        <v>0</v>
      </c>
      <c r="AR186" s="23" t="s">
        <v>207</v>
      </c>
      <c r="AT186" s="23" t="s">
        <v>169</v>
      </c>
      <c r="AU186" s="23" t="s">
        <v>82</v>
      </c>
      <c r="AY186" s="23" t="s">
        <v>166</v>
      </c>
      <c r="BE186" s="202">
        <f t="shared" si="24"/>
        <v>0</v>
      </c>
      <c r="BF186" s="202">
        <f t="shared" si="25"/>
        <v>0</v>
      </c>
      <c r="BG186" s="202">
        <f t="shared" si="26"/>
        <v>0</v>
      </c>
      <c r="BH186" s="202">
        <f t="shared" si="27"/>
        <v>0</v>
      </c>
      <c r="BI186" s="202">
        <f t="shared" si="28"/>
        <v>0</v>
      </c>
      <c r="BJ186" s="23" t="s">
        <v>80</v>
      </c>
      <c r="BK186" s="202">
        <f t="shared" si="29"/>
        <v>0</v>
      </c>
      <c r="BL186" s="23" t="s">
        <v>207</v>
      </c>
      <c r="BM186" s="23" t="s">
        <v>664</v>
      </c>
    </row>
    <row r="187" spans="2:65" s="1" customFormat="1" ht="16.5" customHeight="1">
      <c r="B187" s="40"/>
      <c r="C187" s="191" t="s">
        <v>665</v>
      </c>
      <c r="D187" s="191" t="s">
        <v>169</v>
      </c>
      <c r="E187" s="192" t="s">
        <v>1304</v>
      </c>
      <c r="F187" s="193" t="s">
        <v>1305</v>
      </c>
      <c r="G187" s="194" t="s">
        <v>272</v>
      </c>
      <c r="H187" s="195">
        <v>5</v>
      </c>
      <c r="I187" s="196"/>
      <c r="J187" s="197">
        <f t="shared" si="20"/>
        <v>0</v>
      </c>
      <c r="K187" s="193" t="s">
        <v>21</v>
      </c>
      <c r="L187" s="60"/>
      <c r="M187" s="198" t="s">
        <v>21</v>
      </c>
      <c r="N187" s="199" t="s">
        <v>43</v>
      </c>
      <c r="O187" s="41"/>
      <c r="P187" s="200">
        <f t="shared" si="21"/>
        <v>0</v>
      </c>
      <c r="Q187" s="200">
        <v>0</v>
      </c>
      <c r="R187" s="200">
        <f t="shared" si="22"/>
        <v>0</v>
      </c>
      <c r="S187" s="200">
        <v>0</v>
      </c>
      <c r="T187" s="201">
        <f t="shared" si="23"/>
        <v>0</v>
      </c>
      <c r="AR187" s="23" t="s">
        <v>207</v>
      </c>
      <c r="AT187" s="23" t="s">
        <v>169</v>
      </c>
      <c r="AU187" s="23" t="s">
        <v>82</v>
      </c>
      <c r="AY187" s="23" t="s">
        <v>166</v>
      </c>
      <c r="BE187" s="202">
        <f t="shared" si="24"/>
        <v>0</v>
      </c>
      <c r="BF187" s="202">
        <f t="shared" si="25"/>
        <v>0</v>
      </c>
      <c r="BG187" s="202">
        <f t="shared" si="26"/>
        <v>0</v>
      </c>
      <c r="BH187" s="202">
        <f t="shared" si="27"/>
        <v>0</v>
      </c>
      <c r="BI187" s="202">
        <f t="shared" si="28"/>
        <v>0</v>
      </c>
      <c r="BJ187" s="23" t="s">
        <v>80</v>
      </c>
      <c r="BK187" s="202">
        <f t="shared" si="29"/>
        <v>0</v>
      </c>
      <c r="BL187" s="23" t="s">
        <v>207</v>
      </c>
      <c r="BM187" s="23" t="s">
        <v>668</v>
      </c>
    </row>
    <row r="188" spans="2:65" s="1" customFormat="1" ht="16.5" customHeight="1">
      <c r="B188" s="40"/>
      <c r="C188" s="191" t="s">
        <v>310</v>
      </c>
      <c r="D188" s="191" t="s">
        <v>169</v>
      </c>
      <c r="E188" s="192" t="s">
        <v>644</v>
      </c>
      <c r="F188" s="193" t="s">
        <v>645</v>
      </c>
      <c r="G188" s="194" t="s">
        <v>272</v>
      </c>
      <c r="H188" s="195">
        <v>17</v>
      </c>
      <c r="I188" s="196"/>
      <c r="J188" s="197">
        <f t="shared" si="20"/>
        <v>0</v>
      </c>
      <c r="K188" s="193" t="s">
        <v>21</v>
      </c>
      <c r="L188" s="60"/>
      <c r="M188" s="198" t="s">
        <v>21</v>
      </c>
      <c r="N188" s="199" t="s">
        <v>43</v>
      </c>
      <c r="O188" s="41"/>
      <c r="P188" s="200">
        <f t="shared" si="21"/>
        <v>0</v>
      </c>
      <c r="Q188" s="200">
        <v>0</v>
      </c>
      <c r="R188" s="200">
        <f t="shared" si="22"/>
        <v>0</v>
      </c>
      <c r="S188" s="200">
        <v>0</v>
      </c>
      <c r="T188" s="201">
        <f t="shared" si="23"/>
        <v>0</v>
      </c>
      <c r="AR188" s="23" t="s">
        <v>207</v>
      </c>
      <c r="AT188" s="23" t="s">
        <v>169</v>
      </c>
      <c r="AU188" s="23" t="s">
        <v>82</v>
      </c>
      <c r="AY188" s="23" t="s">
        <v>166</v>
      </c>
      <c r="BE188" s="202">
        <f t="shared" si="24"/>
        <v>0</v>
      </c>
      <c r="BF188" s="202">
        <f t="shared" si="25"/>
        <v>0</v>
      </c>
      <c r="BG188" s="202">
        <f t="shared" si="26"/>
        <v>0</v>
      </c>
      <c r="BH188" s="202">
        <f t="shared" si="27"/>
        <v>0</v>
      </c>
      <c r="BI188" s="202">
        <f t="shared" si="28"/>
        <v>0</v>
      </c>
      <c r="BJ188" s="23" t="s">
        <v>80</v>
      </c>
      <c r="BK188" s="202">
        <f t="shared" si="29"/>
        <v>0</v>
      </c>
      <c r="BL188" s="23" t="s">
        <v>207</v>
      </c>
      <c r="BM188" s="23" t="s">
        <v>671</v>
      </c>
    </row>
    <row r="189" spans="2:65" s="1" customFormat="1" ht="16.5" customHeight="1">
      <c r="B189" s="40"/>
      <c r="C189" s="191" t="s">
        <v>672</v>
      </c>
      <c r="D189" s="191" t="s">
        <v>169</v>
      </c>
      <c r="E189" s="192" t="s">
        <v>647</v>
      </c>
      <c r="F189" s="193" t="s">
        <v>648</v>
      </c>
      <c r="G189" s="194" t="s">
        <v>272</v>
      </c>
      <c r="H189" s="195">
        <v>17</v>
      </c>
      <c r="I189" s="196"/>
      <c r="J189" s="197">
        <f t="shared" si="20"/>
        <v>0</v>
      </c>
      <c r="K189" s="193" t="s">
        <v>21</v>
      </c>
      <c r="L189" s="60"/>
      <c r="M189" s="198" t="s">
        <v>21</v>
      </c>
      <c r="N189" s="199" t="s">
        <v>43</v>
      </c>
      <c r="O189" s="41"/>
      <c r="P189" s="200">
        <f t="shared" si="21"/>
        <v>0</v>
      </c>
      <c r="Q189" s="200">
        <v>0</v>
      </c>
      <c r="R189" s="200">
        <f t="shared" si="22"/>
        <v>0</v>
      </c>
      <c r="S189" s="200">
        <v>0</v>
      </c>
      <c r="T189" s="201">
        <f t="shared" si="23"/>
        <v>0</v>
      </c>
      <c r="AR189" s="23" t="s">
        <v>207</v>
      </c>
      <c r="AT189" s="23" t="s">
        <v>169</v>
      </c>
      <c r="AU189" s="23" t="s">
        <v>82</v>
      </c>
      <c r="AY189" s="23" t="s">
        <v>166</v>
      </c>
      <c r="BE189" s="202">
        <f t="shared" si="24"/>
        <v>0</v>
      </c>
      <c r="BF189" s="202">
        <f t="shared" si="25"/>
        <v>0</v>
      </c>
      <c r="BG189" s="202">
        <f t="shared" si="26"/>
        <v>0</v>
      </c>
      <c r="BH189" s="202">
        <f t="shared" si="27"/>
        <v>0</v>
      </c>
      <c r="BI189" s="202">
        <f t="shared" si="28"/>
        <v>0</v>
      </c>
      <c r="BJ189" s="23" t="s">
        <v>80</v>
      </c>
      <c r="BK189" s="202">
        <f t="shared" si="29"/>
        <v>0</v>
      </c>
      <c r="BL189" s="23" t="s">
        <v>207</v>
      </c>
      <c r="BM189" s="23" t="s">
        <v>675</v>
      </c>
    </row>
    <row r="190" spans="2:65" s="1" customFormat="1" ht="25.5" customHeight="1">
      <c r="B190" s="40"/>
      <c r="C190" s="191" t="s">
        <v>314</v>
      </c>
      <c r="D190" s="191" t="s">
        <v>169</v>
      </c>
      <c r="E190" s="192" t="s">
        <v>1306</v>
      </c>
      <c r="F190" s="193" t="s">
        <v>1307</v>
      </c>
      <c r="G190" s="194" t="s">
        <v>172</v>
      </c>
      <c r="H190" s="195">
        <v>2</v>
      </c>
      <c r="I190" s="196"/>
      <c r="J190" s="197">
        <f t="shared" si="20"/>
        <v>0</v>
      </c>
      <c r="K190" s="193" t="s">
        <v>21</v>
      </c>
      <c r="L190" s="60"/>
      <c r="M190" s="198" t="s">
        <v>21</v>
      </c>
      <c r="N190" s="199" t="s">
        <v>43</v>
      </c>
      <c r="O190" s="41"/>
      <c r="P190" s="200">
        <f t="shared" si="21"/>
        <v>0</v>
      </c>
      <c r="Q190" s="200">
        <v>0</v>
      </c>
      <c r="R190" s="200">
        <f t="shared" si="22"/>
        <v>0</v>
      </c>
      <c r="S190" s="200">
        <v>0</v>
      </c>
      <c r="T190" s="201">
        <f t="shared" si="23"/>
        <v>0</v>
      </c>
      <c r="AR190" s="23" t="s">
        <v>207</v>
      </c>
      <c r="AT190" s="23" t="s">
        <v>169</v>
      </c>
      <c r="AU190" s="23" t="s">
        <v>82</v>
      </c>
      <c r="AY190" s="23" t="s">
        <v>166</v>
      </c>
      <c r="BE190" s="202">
        <f t="shared" si="24"/>
        <v>0</v>
      </c>
      <c r="BF190" s="202">
        <f t="shared" si="25"/>
        <v>0</v>
      </c>
      <c r="BG190" s="202">
        <f t="shared" si="26"/>
        <v>0</v>
      </c>
      <c r="BH190" s="202">
        <f t="shared" si="27"/>
        <v>0</v>
      </c>
      <c r="BI190" s="202">
        <f t="shared" si="28"/>
        <v>0</v>
      </c>
      <c r="BJ190" s="23" t="s">
        <v>80</v>
      </c>
      <c r="BK190" s="202">
        <f t="shared" si="29"/>
        <v>0</v>
      </c>
      <c r="BL190" s="23" t="s">
        <v>207</v>
      </c>
      <c r="BM190" s="23" t="s">
        <v>680</v>
      </c>
    </row>
    <row r="191" spans="2:65" s="11" customFormat="1">
      <c r="B191" s="203"/>
      <c r="C191" s="204"/>
      <c r="D191" s="205" t="s">
        <v>174</v>
      </c>
      <c r="E191" s="206" t="s">
        <v>21</v>
      </c>
      <c r="F191" s="207" t="s">
        <v>1308</v>
      </c>
      <c r="G191" s="204"/>
      <c r="H191" s="208">
        <v>2</v>
      </c>
      <c r="I191" s="209"/>
      <c r="J191" s="204"/>
      <c r="K191" s="204"/>
      <c r="L191" s="210"/>
      <c r="M191" s="211"/>
      <c r="N191" s="212"/>
      <c r="O191" s="212"/>
      <c r="P191" s="212"/>
      <c r="Q191" s="212"/>
      <c r="R191" s="212"/>
      <c r="S191" s="212"/>
      <c r="T191" s="213"/>
      <c r="AT191" s="214" t="s">
        <v>174</v>
      </c>
      <c r="AU191" s="214" t="s">
        <v>82</v>
      </c>
      <c r="AV191" s="11" t="s">
        <v>82</v>
      </c>
      <c r="AW191" s="11" t="s">
        <v>35</v>
      </c>
      <c r="AX191" s="11" t="s">
        <v>72</v>
      </c>
      <c r="AY191" s="214" t="s">
        <v>166</v>
      </c>
    </row>
    <row r="192" spans="2:65" s="12" customFormat="1">
      <c r="B192" s="215"/>
      <c r="C192" s="216"/>
      <c r="D192" s="205" t="s">
        <v>174</v>
      </c>
      <c r="E192" s="217" t="s">
        <v>21</v>
      </c>
      <c r="F192" s="218" t="s">
        <v>176</v>
      </c>
      <c r="G192" s="216"/>
      <c r="H192" s="219">
        <v>2</v>
      </c>
      <c r="I192" s="220"/>
      <c r="J192" s="216"/>
      <c r="K192" s="216"/>
      <c r="L192" s="221"/>
      <c r="M192" s="222"/>
      <c r="N192" s="223"/>
      <c r="O192" s="223"/>
      <c r="P192" s="223"/>
      <c r="Q192" s="223"/>
      <c r="R192" s="223"/>
      <c r="S192" s="223"/>
      <c r="T192" s="224"/>
      <c r="AT192" s="225" t="s">
        <v>174</v>
      </c>
      <c r="AU192" s="225" t="s">
        <v>82</v>
      </c>
      <c r="AV192" s="12" t="s">
        <v>173</v>
      </c>
      <c r="AW192" s="12" t="s">
        <v>35</v>
      </c>
      <c r="AX192" s="12" t="s">
        <v>80</v>
      </c>
      <c r="AY192" s="225" t="s">
        <v>166</v>
      </c>
    </row>
    <row r="193" spans="2:65" s="1" customFormat="1" ht="25.5" customHeight="1">
      <c r="B193" s="40"/>
      <c r="C193" s="191" t="s">
        <v>681</v>
      </c>
      <c r="D193" s="191" t="s">
        <v>169</v>
      </c>
      <c r="E193" s="192" t="s">
        <v>1309</v>
      </c>
      <c r="F193" s="193" t="s">
        <v>1310</v>
      </c>
      <c r="G193" s="194" t="s">
        <v>172</v>
      </c>
      <c r="H193" s="195">
        <v>6</v>
      </c>
      <c r="I193" s="196"/>
      <c r="J193" s="197">
        <f>ROUND(I193*H193,2)</f>
        <v>0</v>
      </c>
      <c r="K193" s="193" t="s">
        <v>21</v>
      </c>
      <c r="L193" s="60"/>
      <c r="M193" s="198" t="s">
        <v>21</v>
      </c>
      <c r="N193" s="199" t="s">
        <v>43</v>
      </c>
      <c r="O193" s="41"/>
      <c r="P193" s="200">
        <f>O193*H193</f>
        <v>0</v>
      </c>
      <c r="Q193" s="200">
        <v>0</v>
      </c>
      <c r="R193" s="200">
        <f>Q193*H193</f>
        <v>0</v>
      </c>
      <c r="S193" s="200">
        <v>0</v>
      </c>
      <c r="T193" s="201">
        <f>S193*H193</f>
        <v>0</v>
      </c>
      <c r="AR193" s="23" t="s">
        <v>207</v>
      </c>
      <c r="AT193" s="23" t="s">
        <v>169</v>
      </c>
      <c r="AU193" s="23" t="s">
        <v>82</v>
      </c>
      <c r="AY193" s="23" t="s">
        <v>166</v>
      </c>
      <c r="BE193" s="202">
        <f>IF(N193="základní",J193,0)</f>
        <v>0</v>
      </c>
      <c r="BF193" s="202">
        <f>IF(N193="snížená",J193,0)</f>
        <v>0</v>
      </c>
      <c r="BG193" s="202">
        <f>IF(N193="zákl. přenesená",J193,0)</f>
        <v>0</v>
      </c>
      <c r="BH193" s="202">
        <f>IF(N193="sníž. přenesená",J193,0)</f>
        <v>0</v>
      </c>
      <c r="BI193" s="202">
        <f>IF(N193="nulová",J193,0)</f>
        <v>0</v>
      </c>
      <c r="BJ193" s="23" t="s">
        <v>80</v>
      </c>
      <c r="BK193" s="202">
        <f>ROUND(I193*H193,2)</f>
        <v>0</v>
      </c>
      <c r="BL193" s="23" t="s">
        <v>207</v>
      </c>
      <c r="BM193" s="23" t="s">
        <v>684</v>
      </c>
    </row>
    <row r="194" spans="2:65" s="11" customFormat="1">
      <c r="B194" s="203"/>
      <c r="C194" s="204"/>
      <c r="D194" s="205" t="s">
        <v>174</v>
      </c>
      <c r="E194" s="206" t="s">
        <v>21</v>
      </c>
      <c r="F194" s="207" t="s">
        <v>654</v>
      </c>
      <c r="G194" s="204"/>
      <c r="H194" s="208">
        <v>6</v>
      </c>
      <c r="I194" s="209"/>
      <c r="J194" s="204"/>
      <c r="K194" s="204"/>
      <c r="L194" s="210"/>
      <c r="M194" s="211"/>
      <c r="N194" s="212"/>
      <c r="O194" s="212"/>
      <c r="P194" s="212"/>
      <c r="Q194" s="212"/>
      <c r="R194" s="212"/>
      <c r="S194" s="212"/>
      <c r="T194" s="213"/>
      <c r="AT194" s="214" t="s">
        <v>174</v>
      </c>
      <c r="AU194" s="214" t="s">
        <v>82</v>
      </c>
      <c r="AV194" s="11" t="s">
        <v>82</v>
      </c>
      <c r="AW194" s="11" t="s">
        <v>35</v>
      </c>
      <c r="AX194" s="11" t="s">
        <v>72</v>
      </c>
      <c r="AY194" s="214" t="s">
        <v>166</v>
      </c>
    </row>
    <row r="195" spans="2:65" s="12" customFormat="1">
      <c r="B195" s="215"/>
      <c r="C195" s="216"/>
      <c r="D195" s="205" t="s">
        <v>174</v>
      </c>
      <c r="E195" s="217" t="s">
        <v>21</v>
      </c>
      <c r="F195" s="218" t="s">
        <v>176</v>
      </c>
      <c r="G195" s="216"/>
      <c r="H195" s="219">
        <v>6</v>
      </c>
      <c r="I195" s="220"/>
      <c r="J195" s="216"/>
      <c r="K195" s="216"/>
      <c r="L195" s="221"/>
      <c r="M195" s="222"/>
      <c r="N195" s="223"/>
      <c r="O195" s="223"/>
      <c r="P195" s="223"/>
      <c r="Q195" s="223"/>
      <c r="R195" s="223"/>
      <c r="S195" s="223"/>
      <c r="T195" s="224"/>
      <c r="AT195" s="225" t="s">
        <v>174</v>
      </c>
      <c r="AU195" s="225" t="s">
        <v>82</v>
      </c>
      <c r="AV195" s="12" t="s">
        <v>173</v>
      </c>
      <c r="AW195" s="12" t="s">
        <v>35</v>
      </c>
      <c r="AX195" s="12" t="s">
        <v>80</v>
      </c>
      <c r="AY195" s="225" t="s">
        <v>166</v>
      </c>
    </row>
    <row r="196" spans="2:65" s="1" customFormat="1" ht="16.5" customHeight="1">
      <c r="B196" s="40"/>
      <c r="C196" s="191" t="s">
        <v>319</v>
      </c>
      <c r="D196" s="191" t="s">
        <v>169</v>
      </c>
      <c r="E196" s="192" t="s">
        <v>655</v>
      </c>
      <c r="F196" s="193" t="s">
        <v>656</v>
      </c>
      <c r="G196" s="194" t="s">
        <v>272</v>
      </c>
      <c r="H196" s="195">
        <v>9</v>
      </c>
      <c r="I196" s="196"/>
      <c r="J196" s="197">
        <f t="shared" ref="J196:J201" si="30">ROUND(I196*H196,2)</f>
        <v>0</v>
      </c>
      <c r="K196" s="193" t="s">
        <v>21</v>
      </c>
      <c r="L196" s="60"/>
      <c r="M196" s="198" t="s">
        <v>21</v>
      </c>
      <c r="N196" s="199" t="s">
        <v>43</v>
      </c>
      <c r="O196" s="41"/>
      <c r="P196" s="200">
        <f t="shared" ref="P196:P201" si="31">O196*H196</f>
        <v>0</v>
      </c>
      <c r="Q196" s="200">
        <v>0</v>
      </c>
      <c r="R196" s="200">
        <f t="shared" ref="R196:R201" si="32">Q196*H196</f>
        <v>0</v>
      </c>
      <c r="S196" s="200">
        <v>0</v>
      </c>
      <c r="T196" s="201">
        <f t="shared" ref="T196:T201" si="33">S196*H196</f>
        <v>0</v>
      </c>
      <c r="AR196" s="23" t="s">
        <v>207</v>
      </c>
      <c r="AT196" s="23" t="s">
        <v>169</v>
      </c>
      <c r="AU196" s="23" t="s">
        <v>82</v>
      </c>
      <c r="AY196" s="23" t="s">
        <v>166</v>
      </c>
      <c r="BE196" s="202">
        <f t="shared" ref="BE196:BE201" si="34">IF(N196="základní",J196,0)</f>
        <v>0</v>
      </c>
      <c r="BF196" s="202">
        <f t="shared" ref="BF196:BF201" si="35">IF(N196="snížená",J196,0)</f>
        <v>0</v>
      </c>
      <c r="BG196" s="202">
        <f t="shared" ref="BG196:BG201" si="36">IF(N196="zákl. přenesená",J196,0)</f>
        <v>0</v>
      </c>
      <c r="BH196" s="202">
        <f t="shared" ref="BH196:BH201" si="37">IF(N196="sníž. přenesená",J196,0)</f>
        <v>0</v>
      </c>
      <c r="BI196" s="202">
        <f t="shared" ref="BI196:BI201" si="38">IF(N196="nulová",J196,0)</f>
        <v>0</v>
      </c>
      <c r="BJ196" s="23" t="s">
        <v>80</v>
      </c>
      <c r="BK196" s="202">
        <f t="shared" ref="BK196:BK201" si="39">ROUND(I196*H196,2)</f>
        <v>0</v>
      </c>
      <c r="BL196" s="23" t="s">
        <v>207</v>
      </c>
      <c r="BM196" s="23" t="s">
        <v>687</v>
      </c>
    </row>
    <row r="197" spans="2:65" s="1" customFormat="1" ht="16.5" customHeight="1">
      <c r="B197" s="40"/>
      <c r="C197" s="191" t="s">
        <v>688</v>
      </c>
      <c r="D197" s="191" t="s">
        <v>169</v>
      </c>
      <c r="E197" s="192" t="s">
        <v>659</v>
      </c>
      <c r="F197" s="193" t="s">
        <v>660</v>
      </c>
      <c r="G197" s="194" t="s">
        <v>172</v>
      </c>
      <c r="H197" s="195">
        <v>1</v>
      </c>
      <c r="I197" s="196"/>
      <c r="J197" s="197">
        <f t="shared" si="30"/>
        <v>0</v>
      </c>
      <c r="K197" s="193" t="s">
        <v>21</v>
      </c>
      <c r="L197" s="60"/>
      <c r="M197" s="198" t="s">
        <v>21</v>
      </c>
      <c r="N197" s="199" t="s">
        <v>43</v>
      </c>
      <c r="O197" s="41"/>
      <c r="P197" s="200">
        <f t="shared" si="31"/>
        <v>0</v>
      </c>
      <c r="Q197" s="200">
        <v>0</v>
      </c>
      <c r="R197" s="200">
        <f t="shared" si="32"/>
        <v>0</v>
      </c>
      <c r="S197" s="200">
        <v>0</v>
      </c>
      <c r="T197" s="201">
        <f t="shared" si="33"/>
        <v>0</v>
      </c>
      <c r="AR197" s="23" t="s">
        <v>207</v>
      </c>
      <c r="AT197" s="23" t="s">
        <v>169</v>
      </c>
      <c r="AU197" s="23" t="s">
        <v>82</v>
      </c>
      <c r="AY197" s="23" t="s">
        <v>166</v>
      </c>
      <c r="BE197" s="202">
        <f t="shared" si="34"/>
        <v>0</v>
      </c>
      <c r="BF197" s="202">
        <f t="shared" si="35"/>
        <v>0</v>
      </c>
      <c r="BG197" s="202">
        <f t="shared" si="36"/>
        <v>0</v>
      </c>
      <c r="BH197" s="202">
        <f t="shared" si="37"/>
        <v>0</v>
      </c>
      <c r="BI197" s="202">
        <f t="shared" si="38"/>
        <v>0</v>
      </c>
      <c r="BJ197" s="23" t="s">
        <v>80</v>
      </c>
      <c r="BK197" s="202">
        <f t="shared" si="39"/>
        <v>0</v>
      </c>
      <c r="BL197" s="23" t="s">
        <v>207</v>
      </c>
      <c r="BM197" s="23" t="s">
        <v>691</v>
      </c>
    </row>
    <row r="198" spans="2:65" s="1" customFormat="1" ht="16.5" customHeight="1">
      <c r="B198" s="40"/>
      <c r="C198" s="191" t="s">
        <v>323</v>
      </c>
      <c r="D198" s="191" t="s">
        <v>169</v>
      </c>
      <c r="E198" s="192" t="s">
        <v>662</v>
      </c>
      <c r="F198" s="193" t="s">
        <v>663</v>
      </c>
      <c r="G198" s="194" t="s">
        <v>272</v>
      </c>
      <c r="H198" s="195">
        <v>30</v>
      </c>
      <c r="I198" s="196"/>
      <c r="J198" s="197">
        <f t="shared" si="30"/>
        <v>0</v>
      </c>
      <c r="K198" s="193" t="s">
        <v>21</v>
      </c>
      <c r="L198" s="60"/>
      <c r="M198" s="198" t="s">
        <v>21</v>
      </c>
      <c r="N198" s="199" t="s">
        <v>43</v>
      </c>
      <c r="O198" s="41"/>
      <c r="P198" s="200">
        <f t="shared" si="31"/>
        <v>0</v>
      </c>
      <c r="Q198" s="200">
        <v>0</v>
      </c>
      <c r="R198" s="200">
        <f t="shared" si="32"/>
        <v>0</v>
      </c>
      <c r="S198" s="200">
        <v>0</v>
      </c>
      <c r="T198" s="201">
        <f t="shared" si="33"/>
        <v>0</v>
      </c>
      <c r="AR198" s="23" t="s">
        <v>207</v>
      </c>
      <c r="AT198" s="23" t="s">
        <v>169</v>
      </c>
      <c r="AU198" s="23" t="s">
        <v>82</v>
      </c>
      <c r="AY198" s="23" t="s">
        <v>166</v>
      </c>
      <c r="BE198" s="202">
        <f t="shared" si="34"/>
        <v>0</v>
      </c>
      <c r="BF198" s="202">
        <f t="shared" si="35"/>
        <v>0</v>
      </c>
      <c r="BG198" s="202">
        <f t="shared" si="36"/>
        <v>0</v>
      </c>
      <c r="BH198" s="202">
        <f t="shared" si="37"/>
        <v>0</v>
      </c>
      <c r="BI198" s="202">
        <f t="shared" si="38"/>
        <v>0</v>
      </c>
      <c r="BJ198" s="23" t="s">
        <v>80</v>
      </c>
      <c r="BK198" s="202">
        <f t="shared" si="39"/>
        <v>0</v>
      </c>
      <c r="BL198" s="23" t="s">
        <v>207</v>
      </c>
      <c r="BM198" s="23" t="s">
        <v>695</v>
      </c>
    </row>
    <row r="199" spans="2:65" s="1" customFormat="1" ht="16.5" customHeight="1">
      <c r="B199" s="40"/>
      <c r="C199" s="191" t="s">
        <v>696</v>
      </c>
      <c r="D199" s="191" t="s">
        <v>169</v>
      </c>
      <c r="E199" s="192" t="s">
        <v>666</v>
      </c>
      <c r="F199" s="193" t="s">
        <v>667</v>
      </c>
      <c r="G199" s="194" t="s">
        <v>272</v>
      </c>
      <c r="H199" s="195">
        <v>17</v>
      </c>
      <c r="I199" s="196"/>
      <c r="J199" s="197">
        <f t="shared" si="30"/>
        <v>0</v>
      </c>
      <c r="K199" s="193" t="s">
        <v>21</v>
      </c>
      <c r="L199" s="60"/>
      <c r="M199" s="198" t="s">
        <v>21</v>
      </c>
      <c r="N199" s="199" t="s">
        <v>43</v>
      </c>
      <c r="O199" s="41"/>
      <c r="P199" s="200">
        <f t="shared" si="31"/>
        <v>0</v>
      </c>
      <c r="Q199" s="200">
        <v>0</v>
      </c>
      <c r="R199" s="200">
        <f t="shared" si="32"/>
        <v>0</v>
      </c>
      <c r="S199" s="200">
        <v>0</v>
      </c>
      <c r="T199" s="201">
        <f t="shared" si="33"/>
        <v>0</v>
      </c>
      <c r="AR199" s="23" t="s">
        <v>207</v>
      </c>
      <c r="AT199" s="23" t="s">
        <v>169</v>
      </c>
      <c r="AU199" s="23" t="s">
        <v>82</v>
      </c>
      <c r="AY199" s="23" t="s">
        <v>166</v>
      </c>
      <c r="BE199" s="202">
        <f t="shared" si="34"/>
        <v>0</v>
      </c>
      <c r="BF199" s="202">
        <f t="shared" si="35"/>
        <v>0</v>
      </c>
      <c r="BG199" s="202">
        <f t="shared" si="36"/>
        <v>0</v>
      </c>
      <c r="BH199" s="202">
        <f t="shared" si="37"/>
        <v>0</v>
      </c>
      <c r="BI199" s="202">
        <f t="shared" si="38"/>
        <v>0</v>
      </c>
      <c r="BJ199" s="23" t="s">
        <v>80</v>
      </c>
      <c r="BK199" s="202">
        <f t="shared" si="39"/>
        <v>0</v>
      </c>
      <c r="BL199" s="23" t="s">
        <v>207</v>
      </c>
      <c r="BM199" s="23" t="s">
        <v>699</v>
      </c>
    </row>
    <row r="200" spans="2:65" s="1" customFormat="1" ht="16.5" customHeight="1">
      <c r="B200" s="40"/>
      <c r="C200" s="191" t="s">
        <v>326</v>
      </c>
      <c r="D200" s="191" t="s">
        <v>169</v>
      </c>
      <c r="E200" s="192" t="s">
        <v>669</v>
      </c>
      <c r="F200" s="193" t="s">
        <v>670</v>
      </c>
      <c r="G200" s="194" t="s">
        <v>272</v>
      </c>
      <c r="H200" s="195">
        <v>9</v>
      </c>
      <c r="I200" s="196"/>
      <c r="J200" s="197">
        <f t="shared" si="30"/>
        <v>0</v>
      </c>
      <c r="K200" s="193" t="s">
        <v>21</v>
      </c>
      <c r="L200" s="60"/>
      <c r="M200" s="198" t="s">
        <v>21</v>
      </c>
      <c r="N200" s="199" t="s">
        <v>43</v>
      </c>
      <c r="O200" s="41"/>
      <c r="P200" s="200">
        <f t="shared" si="31"/>
        <v>0</v>
      </c>
      <c r="Q200" s="200">
        <v>0</v>
      </c>
      <c r="R200" s="200">
        <f t="shared" si="32"/>
        <v>0</v>
      </c>
      <c r="S200" s="200">
        <v>0</v>
      </c>
      <c r="T200" s="201">
        <f t="shared" si="33"/>
        <v>0</v>
      </c>
      <c r="AR200" s="23" t="s">
        <v>207</v>
      </c>
      <c r="AT200" s="23" t="s">
        <v>169</v>
      </c>
      <c r="AU200" s="23" t="s">
        <v>82</v>
      </c>
      <c r="AY200" s="23" t="s">
        <v>166</v>
      </c>
      <c r="BE200" s="202">
        <f t="shared" si="34"/>
        <v>0</v>
      </c>
      <c r="BF200" s="202">
        <f t="shared" si="35"/>
        <v>0</v>
      </c>
      <c r="BG200" s="202">
        <f t="shared" si="36"/>
        <v>0</v>
      </c>
      <c r="BH200" s="202">
        <f t="shared" si="37"/>
        <v>0</v>
      </c>
      <c r="BI200" s="202">
        <f t="shared" si="38"/>
        <v>0</v>
      </c>
      <c r="BJ200" s="23" t="s">
        <v>80</v>
      </c>
      <c r="BK200" s="202">
        <f t="shared" si="39"/>
        <v>0</v>
      </c>
      <c r="BL200" s="23" t="s">
        <v>207</v>
      </c>
      <c r="BM200" s="23" t="s">
        <v>703</v>
      </c>
    </row>
    <row r="201" spans="2:65" s="1" customFormat="1" ht="16.5" customHeight="1">
      <c r="B201" s="40"/>
      <c r="C201" s="191" t="s">
        <v>705</v>
      </c>
      <c r="D201" s="191" t="s">
        <v>169</v>
      </c>
      <c r="E201" s="192" t="s">
        <v>673</v>
      </c>
      <c r="F201" s="193" t="s">
        <v>674</v>
      </c>
      <c r="G201" s="194" t="s">
        <v>361</v>
      </c>
      <c r="H201" s="248"/>
      <c r="I201" s="196"/>
      <c r="J201" s="197">
        <f t="shared" si="30"/>
        <v>0</v>
      </c>
      <c r="K201" s="193" t="s">
        <v>21</v>
      </c>
      <c r="L201" s="60"/>
      <c r="M201" s="198" t="s">
        <v>21</v>
      </c>
      <c r="N201" s="199" t="s">
        <v>43</v>
      </c>
      <c r="O201" s="41"/>
      <c r="P201" s="200">
        <f t="shared" si="31"/>
        <v>0</v>
      </c>
      <c r="Q201" s="200">
        <v>0</v>
      </c>
      <c r="R201" s="200">
        <f t="shared" si="32"/>
        <v>0</v>
      </c>
      <c r="S201" s="200">
        <v>0</v>
      </c>
      <c r="T201" s="201">
        <f t="shared" si="33"/>
        <v>0</v>
      </c>
      <c r="AR201" s="23" t="s">
        <v>207</v>
      </c>
      <c r="AT201" s="23" t="s">
        <v>169</v>
      </c>
      <c r="AU201" s="23" t="s">
        <v>82</v>
      </c>
      <c r="AY201" s="23" t="s">
        <v>166</v>
      </c>
      <c r="BE201" s="202">
        <f t="shared" si="34"/>
        <v>0</v>
      </c>
      <c r="BF201" s="202">
        <f t="shared" si="35"/>
        <v>0</v>
      </c>
      <c r="BG201" s="202">
        <f t="shared" si="36"/>
        <v>0</v>
      </c>
      <c r="BH201" s="202">
        <f t="shared" si="37"/>
        <v>0</v>
      </c>
      <c r="BI201" s="202">
        <f t="shared" si="38"/>
        <v>0</v>
      </c>
      <c r="BJ201" s="23" t="s">
        <v>80</v>
      </c>
      <c r="BK201" s="202">
        <f t="shared" si="39"/>
        <v>0</v>
      </c>
      <c r="BL201" s="23" t="s">
        <v>207</v>
      </c>
      <c r="BM201" s="23" t="s">
        <v>708</v>
      </c>
    </row>
    <row r="202" spans="2:65" s="10" customFormat="1" ht="29.85" customHeight="1">
      <c r="B202" s="175"/>
      <c r="C202" s="176"/>
      <c r="D202" s="177" t="s">
        <v>71</v>
      </c>
      <c r="E202" s="189" t="s">
        <v>676</v>
      </c>
      <c r="F202" s="189" t="s">
        <v>677</v>
      </c>
      <c r="G202" s="176"/>
      <c r="H202" s="176"/>
      <c r="I202" s="179"/>
      <c r="J202" s="190">
        <f>BK202</f>
        <v>0</v>
      </c>
      <c r="K202" s="176"/>
      <c r="L202" s="181"/>
      <c r="M202" s="182"/>
      <c r="N202" s="183"/>
      <c r="O202" s="183"/>
      <c r="P202" s="184">
        <f>SUM(P203:P252)</f>
        <v>0</v>
      </c>
      <c r="Q202" s="183"/>
      <c r="R202" s="184">
        <f>SUM(R203:R252)</f>
        <v>0</v>
      </c>
      <c r="S202" s="183"/>
      <c r="T202" s="185">
        <f>SUM(T203:T252)</f>
        <v>0</v>
      </c>
      <c r="AR202" s="186" t="s">
        <v>82</v>
      </c>
      <c r="AT202" s="187" t="s">
        <v>71</v>
      </c>
      <c r="AU202" s="187" t="s">
        <v>80</v>
      </c>
      <c r="AY202" s="186" t="s">
        <v>166</v>
      </c>
      <c r="BK202" s="188">
        <f>SUM(BK203:BK252)</f>
        <v>0</v>
      </c>
    </row>
    <row r="203" spans="2:65" s="1" customFormat="1" ht="16.5" customHeight="1">
      <c r="B203" s="40"/>
      <c r="C203" s="191" t="s">
        <v>334</v>
      </c>
      <c r="D203" s="191" t="s">
        <v>169</v>
      </c>
      <c r="E203" s="192" t="s">
        <v>678</v>
      </c>
      <c r="F203" s="193" t="s">
        <v>679</v>
      </c>
      <c r="G203" s="194" t="s">
        <v>172</v>
      </c>
      <c r="H203" s="195">
        <v>30</v>
      </c>
      <c r="I203" s="196"/>
      <c r="J203" s="197">
        <f>ROUND(I203*H203,2)</f>
        <v>0</v>
      </c>
      <c r="K203" s="193" t="s">
        <v>21</v>
      </c>
      <c r="L203" s="60"/>
      <c r="M203" s="198" t="s">
        <v>21</v>
      </c>
      <c r="N203" s="199" t="s">
        <v>43</v>
      </c>
      <c r="O203" s="41"/>
      <c r="P203" s="200">
        <f>O203*H203</f>
        <v>0</v>
      </c>
      <c r="Q203" s="200">
        <v>0</v>
      </c>
      <c r="R203" s="200">
        <f>Q203*H203</f>
        <v>0</v>
      </c>
      <c r="S203" s="200">
        <v>0</v>
      </c>
      <c r="T203" s="201">
        <f>S203*H203</f>
        <v>0</v>
      </c>
      <c r="AR203" s="23" t="s">
        <v>207</v>
      </c>
      <c r="AT203" s="23" t="s">
        <v>169</v>
      </c>
      <c r="AU203" s="23" t="s">
        <v>82</v>
      </c>
      <c r="AY203" s="23" t="s">
        <v>166</v>
      </c>
      <c r="BE203" s="202">
        <f>IF(N203="základní",J203,0)</f>
        <v>0</v>
      </c>
      <c r="BF203" s="202">
        <f>IF(N203="snížená",J203,0)</f>
        <v>0</v>
      </c>
      <c r="BG203" s="202">
        <f>IF(N203="zákl. přenesená",J203,0)</f>
        <v>0</v>
      </c>
      <c r="BH203" s="202">
        <f>IF(N203="sníž. přenesená",J203,0)</f>
        <v>0</v>
      </c>
      <c r="BI203" s="202">
        <f>IF(N203="nulová",J203,0)</f>
        <v>0</v>
      </c>
      <c r="BJ203" s="23" t="s">
        <v>80</v>
      </c>
      <c r="BK203" s="202">
        <f>ROUND(I203*H203,2)</f>
        <v>0</v>
      </c>
      <c r="BL203" s="23" t="s">
        <v>207</v>
      </c>
      <c r="BM203" s="23" t="s">
        <v>712</v>
      </c>
    </row>
    <row r="204" spans="2:65" s="1" customFormat="1" ht="16.5" customHeight="1">
      <c r="B204" s="40"/>
      <c r="C204" s="191" t="s">
        <v>713</v>
      </c>
      <c r="D204" s="191" t="s">
        <v>169</v>
      </c>
      <c r="E204" s="192" t="s">
        <v>682</v>
      </c>
      <c r="F204" s="193" t="s">
        <v>683</v>
      </c>
      <c r="G204" s="194" t="s">
        <v>288</v>
      </c>
      <c r="H204" s="195">
        <v>6</v>
      </c>
      <c r="I204" s="196"/>
      <c r="J204" s="197">
        <f>ROUND(I204*H204,2)</f>
        <v>0</v>
      </c>
      <c r="K204" s="193" t="s">
        <v>21</v>
      </c>
      <c r="L204" s="60"/>
      <c r="M204" s="198" t="s">
        <v>21</v>
      </c>
      <c r="N204" s="199" t="s">
        <v>43</v>
      </c>
      <c r="O204" s="41"/>
      <c r="P204" s="200">
        <f>O204*H204</f>
        <v>0</v>
      </c>
      <c r="Q204" s="200">
        <v>0</v>
      </c>
      <c r="R204" s="200">
        <f>Q204*H204</f>
        <v>0</v>
      </c>
      <c r="S204" s="200">
        <v>0</v>
      </c>
      <c r="T204" s="201">
        <f>S204*H204</f>
        <v>0</v>
      </c>
      <c r="AR204" s="23" t="s">
        <v>207</v>
      </c>
      <c r="AT204" s="23" t="s">
        <v>169</v>
      </c>
      <c r="AU204" s="23" t="s">
        <v>82</v>
      </c>
      <c r="AY204" s="23" t="s">
        <v>166</v>
      </c>
      <c r="BE204" s="202">
        <f>IF(N204="základní",J204,0)</f>
        <v>0</v>
      </c>
      <c r="BF204" s="202">
        <f>IF(N204="snížená",J204,0)</f>
        <v>0</v>
      </c>
      <c r="BG204" s="202">
        <f>IF(N204="zákl. přenesená",J204,0)</f>
        <v>0</v>
      </c>
      <c r="BH204" s="202">
        <f>IF(N204="sníž. přenesená",J204,0)</f>
        <v>0</v>
      </c>
      <c r="BI204" s="202">
        <f>IF(N204="nulová",J204,0)</f>
        <v>0</v>
      </c>
      <c r="BJ204" s="23" t="s">
        <v>80</v>
      </c>
      <c r="BK204" s="202">
        <f>ROUND(I204*H204,2)</f>
        <v>0</v>
      </c>
      <c r="BL204" s="23" t="s">
        <v>207</v>
      </c>
      <c r="BM204" s="23" t="s">
        <v>716</v>
      </c>
    </row>
    <row r="205" spans="2:65" s="1" customFormat="1" ht="16.5" customHeight="1">
      <c r="B205" s="40"/>
      <c r="C205" s="191" t="s">
        <v>339</v>
      </c>
      <c r="D205" s="191" t="s">
        <v>169</v>
      </c>
      <c r="E205" s="192" t="s">
        <v>685</v>
      </c>
      <c r="F205" s="193" t="s">
        <v>686</v>
      </c>
      <c r="G205" s="194" t="s">
        <v>172</v>
      </c>
      <c r="H205" s="195">
        <v>30</v>
      </c>
      <c r="I205" s="196"/>
      <c r="J205" s="197">
        <f>ROUND(I205*H205,2)</f>
        <v>0</v>
      </c>
      <c r="K205" s="193" t="s">
        <v>21</v>
      </c>
      <c r="L205" s="60"/>
      <c r="M205" s="198" t="s">
        <v>21</v>
      </c>
      <c r="N205" s="199" t="s">
        <v>43</v>
      </c>
      <c r="O205" s="41"/>
      <c r="P205" s="200">
        <f>O205*H205</f>
        <v>0</v>
      </c>
      <c r="Q205" s="200">
        <v>0</v>
      </c>
      <c r="R205" s="200">
        <f>Q205*H205</f>
        <v>0</v>
      </c>
      <c r="S205" s="200">
        <v>0</v>
      </c>
      <c r="T205" s="201">
        <f>S205*H205</f>
        <v>0</v>
      </c>
      <c r="AR205" s="23" t="s">
        <v>207</v>
      </c>
      <c r="AT205" s="23" t="s">
        <v>169</v>
      </c>
      <c r="AU205" s="23" t="s">
        <v>82</v>
      </c>
      <c r="AY205" s="23" t="s">
        <v>166</v>
      </c>
      <c r="BE205" s="202">
        <f>IF(N205="základní",J205,0)</f>
        <v>0</v>
      </c>
      <c r="BF205" s="202">
        <f>IF(N205="snížená",J205,0)</f>
        <v>0</v>
      </c>
      <c r="BG205" s="202">
        <f>IF(N205="zákl. přenesená",J205,0)</f>
        <v>0</v>
      </c>
      <c r="BH205" s="202">
        <f>IF(N205="sníž. přenesená",J205,0)</f>
        <v>0</v>
      </c>
      <c r="BI205" s="202">
        <f>IF(N205="nulová",J205,0)</f>
        <v>0</v>
      </c>
      <c r="BJ205" s="23" t="s">
        <v>80</v>
      </c>
      <c r="BK205" s="202">
        <f>ROUND(I205*H205,2)</f>
        <v>0</v>
      </c>
      <c r="BL205" s="23" t="s">
        <v>207</v>
      </c>
      <c r="BM205" s="23" t="s">
        <v>719</v>
      </c>
    </row>
    <row r="206" spans="2:65" s="1" customFormat="1" ht="16.5" customHeight="1">
      <c r="B206" s="40"/>
      <c r="C206" s="191" t="s">
        <v>720</v>
      </c>
      <c r="D206" s="191" t="s">
        <v>169</v>
      </c>
      <c r="E206" s="192" t="s">
        <v>1311</v>
      </c>
      <c r="F206" s="193" t="s">
        <v>1312</v>
      </c>
      <c r="G206" s="194" t="s">
        <v>172</v>
      </c>
      <c r="H206" s="195">
        <v>2</v>
      </c>
      <c r="I206" s="196"/>
      <c r="J206" s="197">
        <f>ROUND(I206*H206,2)</f>
        <v>0</v>
      </c>
      <c r="K206" s="193" t="s">
        <v>21</v>
      </c>
      <c r="L206" s="60"/>
      <c r="M206" s="198" t="s">
        <v>21</v>
      </c>
      <c r="N206" s="199" t="s">
        <v>43</v>
      </c>
      <c r="O206" s="41"/>
      <c r="P206" s="200">
        <f>O206*H206</f>
        <v>0</v>
      </c>
      <c r="Q206" s="200">
        <v>0</v>
      </c>
      <c r="R206" s="200">
        <f>Q206*H206</f>
        <v>0</v>
      </c>
      <c r="S206" s="200">
        <v>0</v>
      </c>
      <c r="T206" s="201">
        <f>S206*H206</f>
        <v>0</v>
      </c>
      <c r="AR206" s="23" t="s">
        <v>207</v>
      </c>
      <c r="AT206" s="23" t="s">
        <v>169</v>
      </c>
      <c r="AU206" s="23" t="s">
        <v>82</v>
      </c>
      <c r="AY206" s="23" t="s">
        <v>166</v>
      </c>
      <c r="BE206" s="202">
        <f>IF(N206="základní",J206,0)</f>
        <v>0</v>
      </c>
      <c r="BF206" s="202">
        <f>IF(N206="snížená",J206,0)</f>
        <v>0</v>
      </c>
      <c r="BG206" s="202">
        <f>IF(N206="zákl. přenesená",J206,0)</f>
        <v>0</v>
      </c>
      <c r="BH206" s="202">
        <f>IF(N206="sníž. přenesená",J206,0)</f>
        <v>0</v>
      </c>
      <c r="BI206" s="202">
        <f>IF(N206="nulová",J206,0)</f>
        <v>0</v>
      </c>
      <c r="BJ206" s="23" t="s">
        <v>80</v>
      </c>
      <c r="BK206" s="202">
        <f>ROUND(I206*H206,2)</f>
        <v>0</v>
      </c>
      <c r="BL206" s="23" t="s">
        <v>207</v>
      </c>
      <c r="BM206" s="23" t="s">
        <v>723</v>
      </c>
    </row>
    <row r="207" spans="2:65" s="1" customFormat="1" ht="81">
      <c r="B207" s="40"/>
      <c r="C207" s="62"/>
      <c r="D207" s="205" t="s">
        <v>213</v>
      </c>
      <c r="E207" s="62"/>
      <c r="F207" s="236" t="s">
        <v>692</v>
      </c>
      <c r="G207" s="62"/>
      <c r="H207" s="62"/>
      <c r="I207" s="162"/>
      <c r="J207" s="62"/>
      <c r="K207" s="62"/>
      <c r="L207" s="60"/>
      <c r="M207" s="237"/>
      <c r="N207" s="41"/>
      <c r="O207" s="41"/>
      <c r="P207" s="41"/>
      <c r="Q207" s="41"/>
      <c r="R207" s="41"/>
      <c r="S207" s="41"/>
      <c r="T207" s="77"/>
      <c r="AT207" s="23" t="s">
        <v>213</v>
      </c>
      <c r="AU207" s="23" t="s">
        <v>82</v>
      </c>
    </row>
    <row r="208" spans="2:65" s="1" customFormat="1" ht="16.5" customHeight="1">
      <c r="B208" s="40"/>
      <c r="C208" s="191" t="s">
        <v>343</v>
      </c>
      <c r="D208" s="191" t="s">
        <v>169</v>
      </c>
      <c r="E208" s="192" t="s">
        <v>689</v>
      </c>
      <c r="F208" s="193" t="s">
        <v>690</v>
      </c>
      <c r="G208" s="194" t="s">
        <v>172</v>
      </c>
      <c r="H208" s="195">
        <v>3</v>
      </c>
      <c r="I208" s="196"/>
      <c r="J208" s="197">
        <f>ROUND(I208*H208,2)</f>
        <v>0</v>
      </c>
      <c r="K208" s="193" t="s">
        <v>21</v>
      </c>
      <c r="L208" s="60"/>
      <c r="M208" s="198" t="s">
        <v>21</v>
      </c>
      <c r="N208" s="199" t="s">
        <v>43</v>
      </c>
      <c r="O208" s="41"/>
      <c r="P208" s="200">
        <f>O208*H208</f>
        <v>0</v>
      </c>
      <c r="Q208" s="200">
        <v>0</v>
      </c>
      <c r="R208" s="200">
        <f>Q208*H208</f>
        <v>0</v>
      </c>
      <c r="S208" s="200">
        <v>0</v>
      </c>
      <c r="T208" s="201">
        <f>S208*H208</f>
        <v>0</v>
      </c>
      <c r="AR208" s="23" t="s">
        <v>207</v>
      </c>
      <c r="AT208" s="23" t="s">
        <v>169</v>
      </c>
      <c r="AU208" s="23" t="s">
        <v>82</v>
      </c>
      <c r="AY208" s="23" t="s">
        <v>166</v>
      </c>
      <c r="BE208" s="202">
        <f>IF(N208="základní",J208,0)</f>
        <v>0</v>
      </c>
      <c r="BF208" s="202">
        <f>IF(N208="snížená",J208,0)</f>
        <v>0</v>
      </c>
      <c r="BG208" s="202">
        <f>IF(N208="zákl. přenesená",J208,0)</f>
        <v>0</v>
      </c>
      <c r="BH208" s="202">
        <f>IF(N208="sníž. přenesená",J208,0)</f>
        <v>0</v>
      </c>
      <c r="BI208" s="202">
        <f>IF(N208="nulová",J208,0)</f>
        <v>0</v>
      </c>
      <c r="BJ208" s="23" t="s">
        <v>80</v>
      </c>
      <c r="BK208" s="202">
        <f>ROUND(I208*H208,2)</f>
        <v>0</v>
      </c>
      <c r="BL208" s="23" t="s">
        <v>207</v>
      </c>
      <c r="BM208" s="23" t="s">
        <v>726</v>
      </c>
    </row>
    <row r="209" spans="2:65" s="1" customFormat="1" ht="81">
      <c r="B209" s="40"/>
      <c r="C209" s="62"/>
      <c r="D209" s="205" t="s">
        <v>213</v>
      </c>
      <c r="E209" s="62"/>
      <c r="F209" s="236" t="s">
        <v>692</v>
      </c>
      <c r="G209" s="62"/>
      <c r="H209" s="62"/>
      <c r="I209" s="162"/>
      <c r="J209" s="62"/>
      <c r="K209" s="62"/>
      <c r="L209" s="60"/>
      <c r="M209" s="237"/>
      <c r="N209" s="41"/>
      <c r="O209" s="41"/>
      <c r="P209" s="41"/>
      <c r="Q209" s="41"/>
      <c r="R209" s="41"/>
      <c r="S209" s="41"/>
      <c r="T209" s="77"/>
      <c r="AT209" s="23" t="s">
        <v>213</v>
      </c>
      <c r="AU209" s="23" t="s">
        <v>82</v>
      </c>
    </row>
    <row r="210" spans="2:65" s="1" customFormat="1" ht="16.5" customHeight="1">
      <c r="B210" s="40"/>
      <c r="C210" s="191" t="s">
        <v>727</v>
      </c>
      <c r="D210" s="191" t="s">
        <v>169</v>
      </c>
      <c r="E210" s="192" t="s">
        <v>693</v>
      </c>
      <c r="F210" s="193" t="s">
        <v>694</v>
      </c>
      <c r="G210" s="194" t="s">
        <v>172</v>
      </c>
      <c r="H210" s="195">
        <v>1</v>
      </c>
      <c r="I210" s="196"/>
      <c r="J210" s="197">
        <f>ROUND(I210*H210,2)</f>
        <v>0</v>
      </c>
      <c r="K210" s="193" t="s">
        <v>21</v>
      </c>
      <c r="L210" s="60"/>
      <c r="M210" s="198" t="s">
        <v>21</v>
      </c>
      <c r="N210" s="199" t="s">
        <v>43</v>
      </c>
      <c r="O210" s="41"/>
      <c r="P210" s="200">
        <f>O210*H210</f>
        <v>0</v>
      </c>
      <c r="Q210" s="200">
        <v>0</v>
      </c>
      <c r="R210" s="200">
        <f>Q210*H210</f>
        <v>0</v>
      </c>
      <c r="S210" s="200">
        <v>0</v>
      </c>
      <c r="T210" s="201">
        <f>S210*H210</f>
        <v>0</v>
      </c>
      <c r="AR210" s="23" t="s">
        <v>207</v>
      </c>
      <c r="AT210" s="23" t="s">
        <v>169</v>
      </c>
      <c r="AU210" s="23" t="s">
        <v>82</v>
      </c>
      <c r="AY210" s="23" t="s">
        <v>166</v>
      </c>
      <c r="BE210" s="202">
        <f>IF(N210="základní",J210,0)</f>
        <v>0</v>
      </c>
      <c r="BF210" s="202">
        <f>IF(N210="snížená",J210,0)</f>
        <v>0</v>
      </c>
      <c r="BG210" s="202">
        <f>IF(N210="zákl. přenesená",J210,0)</f>
        <v>0</v>
      </c>
      <c r="BH210" s="202">
        <f>IF(N210="sníž. přenesená",J210,0)</f>
        <v>0</v>
      </c>
      <c r="BI210" s="202">
        <f>IF(N210="nulová",J210,0)</f>
        <v>0</v>
      </c>
      <c r="BJ210" s="23" t="s">
        <v>80</v>
      </c>
      <c r="BK210" s="202">
        <f>ROUND(I210*H210,2)</f>
        <v>0</v>
      </c>
      <c r="BL210" s="23" t="s">
        <v>207</v>
      </c>
      <c r="BM210" s="23" t="s">
        <v>730</v>
      </c>
    </row>
    <row r="211" spans="2:65" s="1" customFormat="1" ht="81">
      <c r="B211" s="40"/>
      <c r="C211" s="62"/>
      <c r="D211" s="205" t="s">
        <v>213</v>
      </c>
      <c r="E211" s="62"/>
      <c r="F211" s="236" t="s">
        <v>692</v>
      </c>
      <c r="G211" s="62"/>
      <c r="H211" s="62"/>
      <c r="I211" s="162"/>
      <c r="J211" s="62"/>
      <c r="K211" s="62"/>
      <c r="L211" s="60"/>
      <c r="M211" s="237"/>
      <c r="N211" s="41"/>
      <c r="O211" s="41"/>
      <c r="P211" s="41"/>
      <c r="Q211" s="41"/>
      <c r="R211" s="41"/>
      <c r="S211" s="41"/>
      <c r="T211" s="77"/>
      <c r="AT211" s="23" t="s">
        <v>213</v>
      </c>
      <c r="AU211" s="23" t="s">
        <v>82</v>
      </c>
    </row>
    <row r="212" spans="2:65" s="1" customFormat="1" ht="16.5" customHeight="1">
      <c r="B212" s="40"/>
      <c r="C212" s="191" t="s">
        <v>347</v>
      </c>
      <c r="D212" s="191" t="s">
        <v>169</v>
      </c>
      <c r="E212" s="192" t="s">
        <v>697</v>
      </c>
      <c r="F212" s="193" t="s">
        <v>698</v>
      </c>
      <c r="G212" s="194" t="s">
        <v>172</v>
      </c>
      <c r="H212" s="195">
        <v>1</v>
      </c>
      <c r="I212" s="196"/>
      <c r="J212" s="197">
        <f>ROUND(I212*H212,2)</f>
        <v>0</v>
      </c>
      <c r="K212" s="193" t="s">
        <v>21</v>
      </c>
      <c r="L212" s="60"/>
      <c r="M212" s="198" t="s">
        <v>21</v>
      </c>
      <c r="N212" s="199" t="s">
        <v>43</v>
      </c>
      <c r="O212" s="41"/>
      <c r="P212" s="200">
        <f>O212*H212</f>
        <v>0</v>
      </c>
      <c r="Q212" s="200">
        <v>0</v>
      </c>
      <c r="R212" s="200">
        <f>Q212*H212</f>
        <v>0</v>
      </c>
      <c r="S212" s="200">
        <v>0</v>
      </c>
      <c r="T212" s="201">
        <f>S212*H212</f>
        <v>0</v>
      </c>
      <c r="AR212" s="23" t="s">
        <v>207</v>
      </c>
      <c r="AT212" s="23" t="s">
        <v>169</v>
      </c>
      <c r="AU212" s="23" t="s">
        <v>82</v>
      </c>
      <c r="AY212" s="23" t="s">
        <v>166</v>
      </c>
      <c r="BE212" s="202">
        <f>IF(N212="základní",J212,0)</f>
        <v>0</v>
      </c>
      <c r="BF212" s="202">
        <f>IF(N212="snížená",J212,0)</f>
        <v>0</v>
      </c>
      <c r="BG212" s="202">
        <f>IF(N212="zákl. přenesená",J212,0)</f>
        <v>0</v>
      </c>
      <c r="BH212" s="202">
        <f>IF(N212="sníž. přenesená",J212,0)</f>
        <v>0</v>
      </c>
      <c r="BI212" s="202">
        <f>IF(N212="nulová",J212,0)</f>
        <v>0</v>
      </c>
      <c r="BJ212" s="23" t="s">
        <v>80</v>
      </c>
      <c r="BK212" s="202">
        <f>ROUND(I212*H212,2)</f>
        <v>0</v>
      </c>
      <c r="BL212" s="23" t="s">
        <v>207</v>
      </c>
      <c r="BM212" s="23" t="s">
        <v>733</v>
      </c>
    </row>
    <row r="213" spans="2:65" s="1" customFormat="1" ht="27">
      <c r="B213" s="40"/>
      <c r="C213" s="62"/>
      <c r="D213" s="205" t="s">
        <v>213</v>
      </c>
      <c r="E213" s="62"/>
      <c r="F213" s="236" t="s">
        <v>700</v>
      </c>
      <c r="G213" s="62"/>
      <c r="H213" s="62"/>
      <c r="I213" s="162"/>
      <c r="J213" s="62"/>
      <c r="K213" s="62"/>
      <c r="L213" s="60"/>
      <c r="M213" s="237"/>
      <c r="N213" s="41"/>
      <c r="O213" s="41"/>
      <c r="P213" s="41"/>
      <c r="Q213" s="41"/>
      <c r="R213" s="41"/>
      <c r="S213" s="41"/>
      <c r="T213" s="77"/>
      <c r="AT213" s="23" t="s">
        <v>213</v>
      </c>
      <c r="AU213" s="23" t="s">
        <v>82</v>
      </c>
    </row>
    <row r="214" spans="2:65" s="1" customFormat="1" ht="16.5" customHeight="1">
      <c r="B214" s="40"/>
      <c r="C214" s="191" t="s">
        <v>734</v>
      </c>
      <c r="D214" s="191" t="s">
        <v>169</v>
      </c>
      <c r="E214" s="192" t="s">
        <v>1313</v>
      </c>
      <c r="F214" s="193" t="s">
        <v>1314</v>
      </c>
      <c r="G214" s="194" t="s">
        <v>172</v>
      </c>
      <c r="H214" s="195">
        <v>1</v>
      </c>
      <c r="I214" s="196"/>
      <c r="J214" s="197">
        <f>ROUND(I214*H214,2)</f>
        <v>0</v>
      </c>
      <c r="K214" s="193" t="s">
        <v>21</v>
      </c>
      <c r="L214" s="60"/>
      <c r="M214" s="198" t="s">
        <v>21</v>
      </c>
      <c r="N214" s="199" t="s">
        <v>43</v>
      </c>
      <c r="O214" s="41"/>
      <c r="P214" s="200">
        <f>O214*H214</f>
        <v>0</v>
      </c>
      <c r="Q214" s="200">
        <v>0</v>
      </c>
      <c r="R214" s="200">
        <f>Q214*H214</f>
        <v>0</v>
      </c>
      <c r="S214" s="200">
        <v>0</v>
      </c>
      <c r="T214" s="201">
        <f>S214*H214</f>
        <v>0</v>
      </c>
      <c r="AR214" s="23" t="s">
        <v>207</v>
      </c>
      <c r="AT214" s="23" t="s">
        <v>169</v>
      </c>
      <c r="AU214" s="23" t="s">
        <v>82</v>
      </c>
      <c r="AY214" s="23" t="s">
        <v>166</v>
      </c>
      <c r="BE214" s="202">
        <f>IF(N214="základní",J214,0)</f>
        <v>0</v>
      </c>
      <c r="BF214" s="202">
        <f>IF(N214="snížená",J214,0)</f>
        <v>0</v>
      </c>
      <c r="BG214" s="202">
        <f>IF(N214="zákl. přenesená",J214,0)</f>
        <v>0</v>
      </c>
      <c r="BH214" s="202">
        <f>IF(N214="sníž. přenesená",J214,0)</f>
        <v>0</v>
      </c>
      <c r="BI214" s="202">
        <f>IF(N214="nulová",J214,0)</f>
        <v>0</v>
      </c>
      <c r="BJ214" s="23" t="s">
        <v>80</v>
      </c>
      <c r="BK214" s="202">
        <f>ROUND(I214*H214,2)</f>
        <v>0</v>
      </c>
      <c r="BL214" s="23" t="s">
        <v>207</v>
      </c>
      <c r="BM214" s="23" t="s">
        <v>737</v>
      </c>
    </row>
    <row r="215" spans="2:65" s="1" customFormat="1" ht="16.5" customHeight="1">
      <c r="B215" s="40"/>
      <c r="C215" s="191" t="s">
        <v>352</v>
      </c>
      <c r="D215" s="191" t="s">
        <v>169</v>
      </c>
      <c r="E215" s="192" t="s">
        <v>1315</v>
      </c>
      <c r="F215" s="193" t="s">
        <v>1316</v>
      </c>
      <c r="G215" s="194" t="s">
        <v>172</v>
      </c>
      <c r="H215" s="195">
        <v>3</v>
      </c>
      <c r="I215" s="196"/>
      <c r="J215" s="197">
        <f>ROUND(I215*H215,2)</f>
        <v>0</v>
      </c>
      <c r="K215" s="193" t="s">
        <v>21</v>
      </c>
      <c r="L215" s="60"/>
      <c r="M215" s="198" t="s">
        <v>21</v>
      </c>
      <c r="N215" s="199" t="s">
        <v>43</v>
      </c>
      <c r="O215" s="41"/>
      <c r="P215" s="200">
        <f>O215*H215</f>
        <v>0</v>
      </c>
      <c r="Q215" s="200">
        <v>0</v>
      </c>
      <c r="R215" s="200">
        <f>Q215*H215</f>
        <v>0</v>
      </c>
      <c r="S215" s="200">
        <v>0</v>
      </c>
      <c r="T215" s="201">
        <f>S215*H215</f>
        <v>0</v>
      </c>
      <c r="AR215" s="23" t="s">
        <v>207</v>
      </c>
      <c r="AT215" s="23" t="s">
        <v>169</v>
      </c>
      <c r="AU215" s="23" t="s">
        <v>82</v>
      </c>
      <c r="AY215" s="23" t="s">
        <v>166</v>
      </c>
      <c r="BE215" s="202">
        <f>IF(N215="základní",J215,0)</f>
        <v>0</v>
      </c>
      <c r="BF215" s="202">
        <f>IF(N215="snížená",J215,0)</f>
        <v>0</v>
      </c>
      <c r="BG215" s="202">
        <f>IF(N215="zákl. přenesená",J215,0)</f>
        <v>0</v>
      </c>
      <c r="BH215" s="202">
        <f>IF(N215="sníž. přenesená",J215,0)</f>
        <v>0</v>
      </c>
      <c r="BI215" s="202">
        <f>IF(N215="nulová",J215,0)</f>
        <v>0</v>
      </c>
      <c r="BJ215" s="23" t="s">
        <v>80</v>
      </c>
      <c r="BK215" s="202">
        <f>ROUND(I215*H215,2)</f>
        <v>0</v>
      </c>
      <c r="BL215" s="23" t="s">
        <v>207</v>
      </c>
      <c r="BM215" s="23" t="s">
        <v>740</v>
      </c>
    </row>
    <row r="216" spans="2:65" s="1" customFormat="1" ht="16.5" customHeight="1">
      <c r="B216" s="40"/>
      <c r="C216" s="191" t="s">
        <v>741</v>
      </c>
      <c r="D216" s="191" t="s">
        <v>169</v>
      </c>
      <c r="E216" s="192" t="s">
        <v>701</v>
      </c>
      <c r="F216" s="193" t="s">
        <v>702</v>
      </c>
      <c r="G216" s="194" t="s">
        <v>172</v>
      </c>
      <c r="H216" s="195">
        <v>2</v>
      </c>
      <c r="I216" s="196"/>
      <c r="J216" s="197">
        <f>ROUND(I216*H216,2)</f>
        <v>0</v>
      </c>
      <c r="K216" s="193" t="s">
        <v>21</v>
      </c>
      <c r="L216" s="60"/>
      <c r="M216" s="198" t="s">
        <v>21</v>
      </c>
      <c r="N216" s="199" t="s">
        <v>43</v>
      </c>
      <c r="O216" s="41"/>
      <c r="P216" s="200">
        <f>O216*H216</f>
        <v>0</v>
      </c>
      <c r="Q216" s="200">
        <v>0</v>
      </c>
      <c r="R216" s="200">
        <f>Q216*H216</f>
        <v>0</v>
      </c>
      <c r="S216" s="200">
        <v>0</v>
      </c>
      <c r="T216" s="201">
        <f>S216*H216</f>
        <v>0</v>
      </c>
      <c r="AR216" s="23" t="s">
        <v>207</v>
      </c>
      <c r="AT216" s="23" t="s">
        <v>169</v>
      </c>
      <c r="AU216" s="23" t="s">
        <v>82</v>
      </c>
      <c r="AY216" s="23" t="s">
        <v>166</v>
      </c>
      <c r="BE216" s="202">
        <f>IF(N216="základní",J216,0)</f>
        <v>0</v>
      </c>
      <c r="BF216" s="202">
        <f>IF(N216="snížená",J216,0)</f>
        <v>0</v>
      </c>
      <c r="BG216" s="202">
        <f>IF(N216="zákl. přenesená",J216,0)</f>
        <v>0</v>
      </c>
      <c r="BH216" s="202">
        <f>IF(N216="sníž. přenesená",J216,0)</f>
        <v>0</v>
      </c>
      <c r="BI216" s="202">
        <f>IF(N216="nulová",J216,0)</f>
        <v>0</v>
      </c>
      <c r="BJ216" s="23" t="s">
        <v>80</v>
      </c>
      <c r="BK216" s="202">
        <f>ROUND(I216*H216,2)</f>
        <v>0</v>
      </c>
      <c r="BL216" s="23" t="s">
        <v>207</v>
      </c>
      <c r="BM216" s="23" t="s">
        <v>744</v>
      </c>
    </row>
    <row r="217" spans="2:65" s="1" customFormat="1" ht="27">
      <c r="B217" s="40"/>
      <c r="C217" s="62"/>
      <c r="D217" s="205" t="s">
        <v>213</v>
      </c>
      <c r="E217" s="62"/>
      <c r="F217" s="236" t="s">
        <v>704</v>
      </c>
      <c r="G217" s="62"/>
      <c r="H217" s="62"/>
      <c r="I217" s="162"/>
      <c r="J217" s="62"/>
      <c r="K217" s="62"/>
      <c r="L217" s="60"/>
      <c r="M217" s="237"/>
      <c r="N217" s="41"/>
      <c r="O217" s="41"/>
      <c r="P217" s="41"/>
      <c r="Q217" s="41"/>
      <c r="R217" s="41"/>
      <c r="S217" s="41"/>
      <c r="T217" s="77"/>
      <c r="AT217" s="23" t="s">
        <v>213</v>
      </c>
      <c r="AU217" s="23" t="s">
        <v>82</v>
      </c>
    </row>
    <row r="218" spans="2:65" s="1" customFormat="1" ht="16.5" customHeight="1">
      <c r="B218" s="40"/>
      <c r="C218" s="191" t="s">
        <v>356</v>
      </c>
      <c r="D218" s="191" t="s">
        <v>169</v>
      </c>
      <c r="E218" s="192" t="s">
        <v>706</v>
      </c>
      <c r="F218" s="193" t="s">
        <v>707</v>
      </c>
      <c r="G218" s="194" t="s">
        <v>172</v>
      </c>
      <c r="H218" s="195">
        <v>1</v>
      </c>
      <c r="I218" s="196"/>
      <c r="J218" s="197">
        <f>ROUND(I218*H218,2)</f>
        <v>0</v>
      </c>
      <c r="K218" s="193" t="s">
        <v>21</v>
      </c>
      <c r="L218" s="60"/>
      <c r="M218" s="198" t="s">
        <v>21</v>
      </c>
      <c r="N218" s="199" t="s">
        <v>43</v>
      </c>
      <c r="O218" s="41"/>
      <c r="P218" s="200">
        <f>O218*H218</f>
        <v>0</v>
      </c>
      <c r="Q218" s="200">
        <v>0</v>
      </c>
      <c r="R218" s="200">
        <f>Q218*H218</f>
        <v>0</v>
      </c>
      <c r="S218" s="200">
        <v>0</v>
      </c>
      <c r="T218" s="201">
        <f>S218*H218</f>
        <v>0</v>
      </c>
      <c r="AR218" s="23" t="s">
        <v>207</v>
      </c>
      <c r="AT218" s="23" t="s">
        <v>169</v>
      </c>
      <c r="AU218" s="23" t="s">
        <v>82</v>
      </c>
      <c r="AY218" s="23" t="s">
        <v>166</v>
      </c>
      <c r="BE218" s="202">
        <f>IF(N218="základní",J218,0)</f>
        <v>0</v>
      </c>
      <c r="BF218" s="202">
        <f>IF(N218="snížená",J218,0)</f>
        <v>0</v>
      </c>
      <c r="BG218" s="202">
        <f>IF(N218="zákl. přenesená",J218,0)</f>
        <v>0</v>
      </c>
      <c r="BH218" s="202">
        <f>IF(N218="sníž. přenesená",J218,0)</f>
        <v>0</v>
      </c>
      <c r="BI218" s="202">
        <f>IF(N218="nulová",J218,0)</f>
        <v>0</v>
      </c>
      <c r="BJ218" s="23" t="s">
        <v>80</v>
      </c>
      <c r="BK218" s="202">
        <f>ROUND(I218*H218,2)</f>
        <v>0</v>
      </c>
      <c r="BL218" s="23" t="s">
        <v>207</v>
      </c>
      <c r="BM218" s="23" t="s">
        <v>747</v>
      </c>
    </row>
    <row r="219" spans="2:65" s="1" customFormat="1" ht="27">
      <c r="B219" s="40"/>
      <c r="C219" s="62"/>
      <c r="D219" s="205" t="s">
        <v>213</v>
      </c>
      <c r="E219" s="62"/>
      <c r="F219" s="236" t="s">
        <v>709</v>
      </c>
      <c r="G219" s="62"/>
      <c r="H219" s="62"/>
      <c r="I219" s="162"/>
      <c r="J219" s="62"/>
      <c r="K219" s="62"/>
      <c r="L219" s="60"/>
      <c r="M219" s="237"/>
      <c r="N219" s="41"/>
      <c r="O219" s="41"/>
      <c r="P219" s="41"/>
      <c r="Q219" s="41"/>
      <c r="R219" s="41"/>
      <c r="S219" s="41"/>
      <c r="T219" s="77"/>
      <c r="AT219" s="23" t="s">
        <v>213</v>
      </c>
      <c r="AU219" s="23" t="s">
        <v>82</v>
      </c>
    </row>
    <row r="220" spans="2:65" s="1" customFormat="1" ht="16.5" customHeight="1">
      <c r="B220" s="40"/>
      <c r="C220" s="191" t="s">
        <v>748</v>
      </c>
      <c r="D220" s="191" t="s">
        <v>169</v>
      </c>
      <c r="E220" s="192" t="s">
        <v>710</v>
      </c>
      <c r="F220" s="193" t="s">
        <v>711</v>
      </c>
      <c r="G220" s="194" t="s">
        <v>172</v>
      </c>
      <c r="H220" s="195">
        <v>3</v>
      </c>
      <c r="I220" s="196"/>
      <c r="J220" s="197">
        <f t="shared" ref="J220:J244" si="40">ROUND(I220*H220,2)</f>
        <v>0</v>
      </c>
      <c r="K220" s="193" t="s">
        <v>21</v>
      </c>
      <c r="L220" s="60"/>
      <c r="M220" s="198" t="s">
        <v>21</v>
      </c>
      <c r="N220" s="199" t="s">
        <v>43</v>
      </c>
      <c r="O220" s="41"/>
      <c r="P220" s="200">
        <f t="shared" ref="P220:P244" si="41">O220*H220</f>
        <v>0</v>
      </c>
      <c r="Q220" s="200">
        <v>0</v>
      </c>
      <c r="R220" s="200">
        <f t="shared" ref="R220:R244" si="42">Q220*H220</f>
        <v>0</v>
      </c>
      <c r="S220" s="200">
        <v>0</v>
      </c>
      <c r="T220" s="201">
        <f t="shared" ref="T220:T244" si="43">S220*H220</f>
        <v>0</v>
      </c>
      <c r="AR220" s="23" t="s">
        <v>207</v>
      </c>
      <c r="AT220" s="23" t="s">
        <v>169</v>
      </c>
      <c r="AU220" s="23" t="s">
        <v>82</v>
      </c>
      <c r="AY220" s="23" t="s">
        <v>166</v>
      </c>
      <c r="BE220" s="202">
        <f t="shared" ref="BE220:BE244" si="44">IF(N220="základní",J220,0)</f>
        <v>0</v>
      </c>
      <c r="BF220" s="202">
        <f t="shared" ref="BF220:BF244" si="45">IF(N220="snížená",J220,0)</f>
        <v>0</v>
      </c>
      <c r="BG220" s="202">
        <f t="shared" ref="BG220:BG244" si="46">IF(N220="zákl. přenesená",J220,0)</f>
        <v>0</v>
      </c>
      <c r="BH220" s="202">
        <f t="shared" ref="BH220:BH244" si="47">IF(N220="sníž. přenesená",J220,0)</f>
        <v>0</v>
      </c>
      <c r="BI220" s="202">
        <f t="shared" ref="BI220:BI244" si="48">IF(N220="nulová",J220,0)</f>
        <v>0</v>
      </c>
      <c r="BJ220" s="23" t="s">
        <v>80</v>
      </c>
      <c r="BK220" s="202">
        <f t="shared" ref="BK220:BK244" si="49">ROUND(I220*H220,2)</f>
        <v>0</v>
      </c>
      <c r="BL220" s="23" t="s">
        <v>207</v>
      </c>
      <c r="BM220" s="23" t="s">
        <v>751</v>
      </c>
    </row>
    <row r="221" spans="2:65" s="1" customFormat="1" ht="16.5" customHeight="1">
      <c r="B221" s="40"/>
      <c r="C221" s="191" t="s">
        <v>362</v>
      </c>
      <c r="D221" s="191" t="s">
        <v>169</v>
      </c>
      <c r="E221" s="192" t="s">
        <v>714</v>
      </c>
      <c r="F221" s="193" t="s">
        <v>715</v>
      </c>
      <c r="G221" s="194" t="s">
        <v>172</v>
      </c>
      <c r="H221" s="195">
        <v>17</v>
      </c>
      <c r="I221" s="196"/>
      <c r="J221" s="197">
        <f t="shared" si="40"/>
        <v>0</v>
      </c>
      <c r="K221" s="193" t="s">
        <v>21</v>
      </c>
      <c r="L221" s="60"/>
      <c r="M221" s="198" t="s">
        <v>21</v>
      </c>
      <c r="N221" s="199" t="s">
        <v>43</v>
      </c>
      <c r="O221" s="41"/>
      <c r="P221" s="200">
        <f t="shared" si="41"/>
        <v>0</v>
      </c>
      <c r="Q221" s="200">
        <v>0</v>
      </c>
      <c r="R221" s="200">
        <f t="shared" si="42"/>
        <v>0</v>
      </c>
      <c r="S221" s="200">
        <v>0</v>
      </c>
      <c r="T221" s="201">
        <f t="shared" si="43"/>
        <v>0</v>
      </c>
      <c r="AR221" s="23" t="s">
        <v>207</v>
      </c>
      <c r="AT221" s="23" t="s">
        <v>169</v>
      </c>
      <c r="AU221" s="23" t="s">
        <v>82</v>
      </c>
      <c r="AY221" s="23" t="s">
        <v>166</v>
      </c>
      <c r="BE221" s="202">
        <f t="shared" si="44"/>
        <v>0</v>
      </c>
      <c r="BF221" s="202">
        <f t="shared" si="45"/>
        <v>0</v>
      </c>
      <c r="BG221" s="202">
        <f t="shared" si="46"/>
        <v>0</v>
      </c>
      <c r="BH221" s="202">
        <f t="shared" si="47"/>
        <v>0</v>
      </c>
      <c r="BI221" s="202">
        <f t="shared" si="48"/>
        <v>0</v>
      </c>
      <c r="BJ221" s="23" t="s">
        <v>80</v>
      </c>
      <c r="BK221" s="202">
        <f t="shared" si="49"/>
        <v>0</v>
      </c>
      <c r="BL221" s="23" t="s">
        <v>207</v>
      </c>
      <c r="BM221" s="23" t="s">
        <v>754</v>
      </c>
    </row>
    <row r="222" spans="2:65" s="1" customFormat="1" ht="16.5" customHeight="1">
      <c r="B222" s="40"/>
      <c r="C222" s="191" t="s">
        <v>755</v>
      </c>
      <c r="D222" s="191" t="s">
        <v>169</v>
      </c>
      <c r="E222" s="192" t="s">
        <v>1317</v>
      </c>
      <c r="F222" s="193" t="s">
        <v>1318</v>
      </c>
      <c r="G222" s="194" t="s">
        <v>172</v>
      </c>
      <c r="H222" s="195">
        <v>1</v>
      </c>
      <c r="I222" s="196"/>
      <c r="J222" s="197">
        <f t="shared" si="40"/>
        <v>0</v>
      </c>
      <c r="K222" s="193" t="s">
        <v>21</v>
      </c>
      <c r="L222" s="60"/>
      <c r="M222" s="198" t="s">
        <v>21</v>
      </c>
      <c r="N222" s="199" t="s">
        <v>43</v>
      </c>
      <c r="O222" s="41"/>
      <c r="P222" s="200">
        <f t="shared" si="41"/>
        <v>0</v>
      </c>
      <c r="Q222" s="200">
        <v>0</v>
      </c>
      <c r="R222" s="200">
        <f t="shared" si="42"/>
        <v>0</v>
      </c>
      <c r="S222" s="200">
        <v>0</v>
      </c>
      <c r="T222" s="201">
        <f t="shared" si="43"/>
        <v>0</v>
      </c>
      <c r="AR222" s="23" t="s">
        <v>207</v>
      </c>
      <c r="AT222" s="23" t="s">
        <v>169</v>
      </c>
      <c r="AU222" s="23" t="s">
        <v>82</v>
      </c>
      <c r="AY222" s="23" t="s">
        <v>166</v>
      </c>
      <c r="BE222" s="202">
        <f t="shared" si="44"/>
        <v>0</v>
      </c>
      <c r="BF222" s="202">
        <f t="shared" si="45"/>
        <v>0</v>
      </c>
      <c r="BG222" s="202">
        <f t="shared" si="46"/>
        <v>0</v>
      </c>
      <c r="BH222" s="202">
        <f t="shared" si="47"/>
        <v>0</v>
      </c>
      <c r="BI222" s="202">
        <f t="shared" si="48"/>
        <v>0</v>
      </c>
      <c r="BJ222" s="23" t="s">
        <v>80</v>
      </c>
      <c r="BK222" s="202">
        <f t="shared" si="49"/>
        <v>0</v>
      </c>
      <c r="BL222" s="23" t="s">
        <v>207</v>
      </c>
      <c r="BM222" s="23" t="s">
        <v>758</v>
      </c>
    </row>
    <row r="223" spans="2:65" s="1" customFormat="1" ht="16.5" customHeight="1">
      <c r="B223" s="40"/>
      <c r="C223" s="191" t="s">
        <v>367</v>
      </c>
      <c r="D223" s="191" t="s">
        <v>169</v>
      </c>
      <c r="E223" s="192" t="s">
        <v>1319</v>
      </c>
      <c r="F223" s="193" t="s">
        <v>1320</v>
      </c>
      <c r="G223" s="194" t="s">
        <v>172</v>
      </c>
      <c r="H223" s="195">
        <v>3</v>
      </c>
      <c r="I223" s="196"/>
      <c r="J223" s="197">
        <f t="shared" si="40"/>
        <v>0</v>
      </c>
      <c r="K223" s="193" t="s">
        <v>21</v>
      </c>
      <c r="L223" s="60"/>
      <c r="M223" s="198" t="s">
        <v>21</v>
      </c>
      <c r="N223" s="199" t="s">
        <v>43</v>
      </c>
      <c r="O223" s="41"/>
      <c r="P223" s="200">
        <f t="shared" si="41"/>
        <v>0</v>
      </c>
      <c r="Q223" s="200">
        <v>0</v>
      </c>
      <c r="R223" s="200">
        <f t="shared" si="42"/>
        <v>0</v>
      </c>
      <c r="S223" s="200">
        <v>0</v>
      </c>
      <c r="T223" s="201">
        <f t="shared" si="43"/>
        <v>0</v>
      </c>
      <c r="AR223" s="23" t="s">
        <v>207</v>
      </c>
      <c r="AT223" s="23" t="s">
        <v>169</v>
      </c>
      <c r="AU223" s="23" t="s">
        <v>82</v>
      </c>
      <c r="AY223" s="23" t="s">
        <v>166</v>
      </c>
      <c r="BE223" s="202">
        <f t="shared" si="44"/>
        <v>0</v>
      </c>
      <c r="BF223" s="202">
        <f t="shared" si="45"/>
        <v>0</v>
      </c>
      <c r="BG223" s="202">
        <f t="shared" si="46"/>
        <v>0</v>
      </c>
      <c r="BH223" s="202">
        <f t="shared" si="47"/>
        <v>0</v>
      </c>
      <c r="BI223" s="202">
        <f t="shared" si="48"/>
        <v>0</v>
      </c>
      <c r="BJ223" s="23" t="s">
        <v>80</v>
      </c>
      <c r="BK223" s="202">
        <f t="shared" si="49"/>
        <v>0</v>
      </c>
      <c r="BL223" s="23" t="s">
        <v>207</v>
      </c>
      <c r="BM223" s="23" t="s">
        <v>761</v>
      </c>
    </row>
    <row r="224" spans="2:65" s="1" customFormat="1" ht="16.5" customHeight="1">
      <c r="B224" s="40"/>
      <c r="C224" s="191" t="s">
        <v>762</v>
      </c>
      <c r="D224" s="191" t="s">
        <v>169</v>
      </c>
      <c r="E224" s="192" t="s">
        <v>717</v>
      </c>
      <c r="F224" s="193" t="s">
        <v>718</v>
      </c>
      <c r="G224" s="194" t="s">
        <v>172</v>
      </c>
      <c r="H224" s="195">
        <v>2</v>
      </c>
      <c r="I224" s="196"/>
      <c r="J224" s="197">
        <f t="shared" si="40"/>
        <v>0</v>
      </c>
      <c r="K224" s="193" t="s">
        <v>21</v>
      </c>
      <c r="L224" s="60"/>
      <c r="M224" s="198" t="s">
        <v>21</v>
      </c>
      <c r="N224" s="199" t="s">
        <v>43</v>
      </c>
      <c r="O224" s="41"/>
      <c r="P224" s="200">
        <f t="shared" si="41"/>
        <v>0</v>
      </c>
      <c r="Q224" s="200">
        <v>0</v>
      </c>
      <c r="R224" s="200">
        <f t="shared" si="42"/>
        <v>0</v>
      </c>
      <c r="S224" s="200">
        <v>0</v>
      </c>
      <c r="T224" s="201">
        <f t="shared" si="43"/>
        <v>0</v>
      </c>
      <c r="AR224" s="23" t="s">
        <v>207</v>
      </c>
      <c r="AT224" s="23" t="s">
        <v>169</v>
      </c>
      <c r="AU224" s="23" t="s">
        <v>82</v>
      </c>
      <c r="AY224" s="23" t="s">
        <v>166</v>
      </c>
      <c r="BE224" s="202">
        <f t="shared" si="44"/>
        <v>0</v>
      </c>
      <c r="BF224" s="202">
        <f t="shared" si="45"/>
        <v>0</v>
      </c>
      <c r="BG224" s="202">
        <f t="shared" si="46"/>
        <v>0</v>
      </c>
      <c r="BH224" s="202">
        <f t="shared" si="47"/>
        <v>0</v>
      </c>
      <c r="BI224" s="202">
        <f t="shared" si="48"/>
        <v>0</v>
      </c>
      <c r="BJ224" s="23" t="s">
        <v>80</v>
      </c>
      <c r="BK224" s="202">
        <f t="shared" si="49"/>
        <v>0</v>
      </c>
      <c r="BL224" s="23" t="s">
        <v>207</v>
      </c>
      <c r="BM224" s="23" t="s">
        <v>765</v>
      </c>
    </row>
    <row r="225" spans="2:65" s="1" customFormat="1" ht="16.5" customHeight="1">
      <c r="B225" s="40"/>
      <c r="C225" s="191" t="s">
        <v>372</v>
      </c>
      <c r="D225" s="191" t="s">
        <v>169</v>
      </c>
      <c r="E225" s="192" t="s">
        <v>721</v>
      </c>
      <c r="F225" s="193" t="s">
        <v>722</v>
      </c>
      <c r="G225" s="194" t="s">
        <v>172</v>
      </c>
      <c r="H225" s="195">
        <v>1</v>
      </c>
      <c r="I225" s="196"/>
      <c r="J225" s="197">
        <f t="shared" si="40"/>
        <v>0</v>
      </c>
      <c r="K225" s="193" t="s">
        <v>21</v>
      </c>
      <c r="L225" s="60"/>
      <c r="M225" s="198" t="s">
        <v>21</v>
      </c>
      <c r="N225" s="199" t="s">
        <v>43</v>
      </c>
      <c r="O225" s="41"/>
      <c r="P225" s="200">
        <f t="shared" si="41"/>
        <v>0</v>
      </c>
      <c r="Q225" s="200">
        <v>0</v>
      </c>
      <c r="R225" s="200">
        <f t="shared" si="42"/>
        <v>0</v>
      </c>
      <c r="S225" s="200">
        <v>0</v>
      </c>
      <c r="T225" s="201">
        <f t="shared" si="43"/>
        <v>0</v>
      </c>
      <c r="AR225" s="23" t="s">
        <v>207</v>
      </c>
      <c r="AT225" s="23" t="s">
        <v>169</v>
      </c>
      <c r="AU225" s="23" t="s">
        <v>82</v>
      </c>
      <c r="AY225" s="23" t="s">
        <v>166</v>
      </c>
      <c r="BE225" s="202">
        <f t="shared" si="44"/>
        <v>0</v>
      </c>
      <c r="BF225" s="202">
        <f t="shared" si="45"/>
        <v>0</v>
      </c>
      <c r="BG225" s="202">
        <f t="shared" si="46"/>
        <v>0</v>
      </c>
      <c r="BH225" s="202">
        <f t="shared" si="47"/>
        <v>0</v>
      </c>
      <c r="BI225" s="202">
        <f t="shared" si="48"/>
        <v>0</v>
      </c>
      <c r="BJ225" s="23" t="s">
        <v>80</v>
      </c>
      <c r="BK225" s="202">
        <f t="shared" si="49"/>
        <v>0</v>
      </c>
      <c r="BL225" s="23" t="s">
        <v>207</v>
      </c>
      <c r="BM225" s="23" t="s">
        <v>768</v>
      </c>
    </row>
    <row r="226" spans="2:65" s="1" customFormat="1" ht="16.5" customHeight="1">
      <c r="B226" s="40"/>
      <c r="C226" s="191" t="s">
        <v>769</v>
      </c>
      <c r="D226" s="191" t="s">
        <v>169</v>
      </c>
      <c r="E226" s="192" t="s">
        <v>728</v>
      </c>
      <c r="F226" s="193" t="s">
        <v>729</v>
      </c>
      <c r="G226" s="194" t="s">
        <v>172</v>
      </c>
      <c r="H226" s="195">
        <v>2</v>
      </c>
      <c r="I226" s="196"/>
      <c r="J226" s="197">
        <f t="shared" si="40"/>
        <v>0</v>
      </c>
      <c r="K226" s="193" t="s">
        <v>21</v>
      </c>
      <c r="L226" s="60"/>
      <c r="M226" s="198" t="s">
        <v>21</v>
      </c>
      <c r="N226" s="199" t="s">
        <v>43</v>
      </c>
      <c r="O226" s="41"/>
      <c r="P226" s="200">
        <f t="shared" si="41"/>
        <v>0</v>
      </c>
      <c r="Q226" s="200">
        <v>0</v>
      </c>
      <c r="R226" s="200">
        <f t="shared" si="42"/>
        <v>0</v>
      </c>
      <c r="S226" s="200">
        <v>0</v>
      </c>
      <c r="T226" s="201">
        <f t="shared" si="43"/>
        <v>0</v>
      </c>
      <c r="AR226" s="23" t="s">
        <v>207</v>
      </c>
      <c r="AT226" s="23" t="s">
        <v>169</v>
      </c>
      <c r="AU226" s="23" t="s">
        <v>82</v>
      </c>
      <c r="AY226" s="23" t="s">
        <v>166</v>
      </c>
      <c r="BE226" s="202">
        <f t="shared" si="44"/>
        <v>0</v>
      </c>
      <c r="BF226" s="202">
        <f t="shared" si="45"/>
        <v>0</v>
      </c>
      <c r="BG226" s="202">
        <f t="shared" si="46"/>
        <v>0</v>
      </c>
      <c r="BH226" s="202">
        <f t="shared" si="47"/>
        <v>0</v>
      </c>
      <c r="BI226" s="202">
        <f t="shared" si="48"/>
        <v>0</v>
      </c>
      <c r="BJ226" s="23" t="s">
        <v>80</v>
      </c>
      <c r="BK226" s="202">
        <f t="shared" si="49"/>
        <v>0</v>
      </c>
      <c r="BL226" s="23" t="s">
        <v>207</v>
      </c>
      <c r="BM226" s="23" t="s">
        <v>772</v>
      </c>
    </row>
    <row r="227" spans="2:65" s="1" customFormat="1" ht="16.5" customHeight="1">
      <c r="B227" s="40"/>
      <c r="C227" s="191" t="s">
        <v>375</v>
      </c>
      <c r="D227" s="191" t="s">
        <v>169</v>
      </c>
      <c r="E227" s="192" t="s">
        <v>731</v>
      </c>
      <c r="F227" s="193" t="s">
        <v>732</v>
      </c>
      <c r="G227" s="194" t="s">
        <v>172</v>
      </c>
      <c r="H227" s="195">
        <v>4</v>
      </c>
      <c r="I227" s="196"/>
      <c r="J227" s="197">
        <f t="shared" si="40"/>
        <v>0</v>
      </c>
      <c r="K227" s="193" t="s">
        <v>21</v>
      </c>
      <c r="L227" s="60"/>
      <c r="M227" s="198" t="s">
        <v>21</v>
      </c>
      <c r="N227" s="199" t="s">
        <v>43</v>
      </c>
      <c r="O227" s="41"/>
      <c r="P227" s="200">
        <f t="shared" si="41"/>
        <v>0</v>
      </c>
      <c r="Q227" s="200">
        <v>0</v>
      </c>
      <c r="R227" s="200">
        <f t="shared" si="42"/>
        <v>0</v>
      </c>
      <c r="S227" s="200">
        <v>0</v>
      </c>
      <c r="T227" s="201">
        <f t="shared" si="43"/>
        <v>0</v>
      </c>
      <c r="AR227" s="23" t="s">
        <v>207</v>
      </c>
      <c r="AT227" s="23" t="s">
        <v>169</v>
      </c>
      <c r="AU227" s="23" t="s">
        <v>82</v>
      </c>
      <c r="AY227" s="23" t="s">
        <v>166</v>
      </c>
      <c r="BE227" s="202">
        <f t="shared" si="44"/>
        <v>0</v>
      </c>
      <c r="BF227" s="202">
        <f t="shared" si="45"/>
        <v>0</v>
      </c>
      <c r="BG227" s="202">
        <f t="shared" si="46"/>
        <v>0</v>
      </c>
      <c r="BH227" s="202">
        <f t="shared" si="47"/>
        <v>0</v>
      </c>
      <c r="BI227" s="202">
        <f t="shared" si="48"/>
        <v>0</v>
      </c>
      <c r="BJ227" s="23" t="s">
        <v>80</v>
      </c>
      <c r="BK227" s="202">
        <f t="shared" si="49"/>
        <v>0</v>
      </c>
      <c r="BL227" s="23" t="s">
        <v>207</v>
      </c>
      <c r="BM227" s="23" t="s">
        <v>775</v>
      </c>
    </row>
    <row r="228" spans="2:65" s="1" customFormat="1" ht="16.5" customHeight="1">
      <c r="B228" s="40"/>
      <c r="C228" s="191" t="s">
        <v>776</v>
      </c>
      <c r="D228" s="191" t="s">
        <v>169</v>
      </c>
      <c r="E228" s="192" t="s">
        <v>1321</v>
      </c>
      <c r="F228" s="193" t="s">
        <v>1322</v>
      </c>
      <c r="G228" s="194" t="s">
        <v>172</v>
      </c>
      <c r="H228" s="195">
        <v>3</v>
      </c>
      <c r="I228" s="196"/>
      <c r="J228" s="197">
        <f t="shared" si="40"/>
        <v>0</v>
      </c>
      <c r="K228" s="193" t="s">
        <v>21</v>
      </c>
      <c r="L228" s="60"/>
      <c r="M228" s="198" t="s">
        <v>21</v>
      </c>
      <c r="N228" s="199" t="s">
        <v>43</v>
      </c>
      <c r="O228" s="41"/>
      <c r="P228" s="200">
        <f t="shared" si="41"/>
        <v>0</v>
      </c>
      <c r="Q228" s="200">
        <v>0</v>
      </c>
      <c r="R228" s="200">
        <f t="shared" si="42"/>
        <v>0</v>
      </c>
      <c r="S228" s="200">
        <v>0</v>
      </c>
      <c r="T228" s="201">
        <f t="shared" si="43"/>
        <v>0</v>
      </c>
      <c r="AR228" s="23" t="s">
        <v>207</v>
      </c>
      <c r="AT228" s="23" t="s">
        <v>169</v>
      </c>
      <c r="AU228" s="23" t="s">
        <v>82</v>
      </c>
      <c r="AY228" s="23" t="s">
        <v>166</v>
      </c>
      <c r="BE228" s="202">
        <f t="shared" si="44"/>
        <v>0</v>
      </c>
      <c r="BF228" s="202">
        <f t="shared" si="45"/>
        <v>0</v>
      </c>
      <c r="BG228" s="202">
        <f t="shared" si="46"/>
        <v>0</v>
      </c>
      <c r="BH228" s="202">
        <f t="shared" si="47"/>
        <v>0</v>
      </c>
      <c r="BI228" s="202">
        <f t="shared" si="48"/>
        <v>0</v>
      </c>
      <c r="BJ228" s="23" t="s">
        <v>80</v>
      </c>
      <c r="BK228" s="202">
        <f t="shared" si="49"/>
        <v>0</v>
      </c>
      <c r="BL228" s="23" t="s">
        <v>207</v>
      </c>
      <c r="BM228" s="23" t="s">
        <v>779</v>
      </c>
    </row>
    <row r="229" spans="2:65" s="1" customFormat="1" ht="16.5" customHeight="1">
      <c r="B229" s="40"/>
      <c r="C229" s="191" t="s">
        <v>381</v>
      </c>
      <c r="D229" s="191" t="s">
        <v>169</v>
      </c>
      <c r="E229" s="192" t="s">
        <v>735</v>
      </c>
      <c r="F229" s="193" t="s">
        <v>736</v>
      </c>
      <c r="G229" s="194" t="s">
        <v>172</v>
      </c>
      <c r="H229" s="195">
        <v>8</v>
      </c>
      <c r="I229" s="196"/>
      <c r="J229" s="197">
        <f t="shared" si="40"/>
        <v>0</v>
      </c>
      <c r="K229" s="193" t="s">
        <v>21</v>
      </c>
      <c r="L229" s="60"/>
      <c r="M229" s="198" t="s">
        <v>21</v>
      </c>
      <c r="N229" s="199" t="s">
        <v>43</v>
      </c>
      <c r="O229" s="41"/>
      <c r="P229" s="200">
        <f t="shared" si="41"/>
        <v>0</v>
      </c>
      <c r="Q229" s="200">
        <v>0</v>
      </c>
      <c r="R229" s="200">
        <f t="shared" si="42"/>
        <v>0</v>
      </c>
      <c r="S229" s="200">
        <v>0</v>
      </c>
      <c r="T229" s="201">
        <f t="shared" si="43"/>
        <v>0</v>
      </c>
      <c r="AR229" s="23" t="s">
        <v>207</v>
      </c>
      <c r="AT229" s="23" t="s">
        <v>169</v>
      </c>
      <c r="AU229" s="23" t="s">
        <v>82</v>
      </c>
      <c r="AY229" s="23" t="s">
        <v>166</v>
      </c>
      <c r="BE229" s="202">
        <f t="shared" si="44"/>
        <v>0</v>
      </c>
      <c r="BF229" s="202">
        <f t="shared" si="45"/>
        <v>0</v>
      </c>
      <c r="BG229" s="202">
        <f t="shared" si="46"/>
        <v>0</v>
      </c>
      <c r="BH229" s="202">
        <f t="shared" si="47"/>
        <v>0</v>
      </c>
      <c r="BI229" s="202">
        <f t="shared" si="48"/>
        <v>0</v>
      </c>
      <c r="BJ229" s="23" t="s">
        <v>80</v>
      </c>
      <c r="BK229" s="202">
        <f t="shared" si="49"/>
        <v>0</v>
      </c>
      <c r="BL229" s="23" t="s">
        <v>207</v>
      </c>
      <c r="BM229" s="23" t="s">
        <v>782</v>
      </c>
    </row>
    <row r="230" spans="2:65" s="1" customFormat="1" ht="16.5" customHeight="1">
      <c r="B230" s="40"/>
      <c r="C230" s="191" t="s">
        <v>783</v>
      </c>
      <c r="D230" s="191" t="s">
        <v>169</v>
      </c>
      <c r="E230" s="192" t="s">
        <v>738</v>
      </c>
      <c r="F230" s="193" t="s">
        <v>739</v>
      </c>
      <c r="G230" s="194" t="s">
        <v>172</v>
      </c>
      <c r="H230" s="195">
        <v>4</v>
      </c>
      <c r="I230" s="196"/>
      <c r="J230" s="197">
        <f t="shared" si="40"/>
        <v>0</v>
      </c>
      <c r="K230" s="193" t="s">
        <v>21</v>
      </c>
      <c r="L230" s="60"/>
      <c r="M230" s="198" t="s">
        <v>21</v>
      </c>
      <c r="N230" s="199" t="s">
        <v>43</v>
      </c>
      <c r="O230" s="41"/>
      <c r="P230" s="200">
        <f t="shared" si="41"/>
        <v>0</v>
      </c>
      <c r="Q230" s="200">
        <v>0</v>
      </c>
      <c r="R230" s="200">
        <f t="shared" si="42"/>
        <v>0</v>
      </c>
      <c r="S230" s="200">
        <v>0</v>
      </c>
      <c r="T230" s="201">
        <f t="shared" si="43"/>
        <v>0</v>
      </c>
      <c r="AR230" s="23" t="s">
        <v>207</v>
      </c>
      <c r="AT230" s="23" t="s">
        <v>169</v>
      </c>
      <c r="AU230" s="23" t="s">
        <v>82</v>
      </c>
      <c r="AY230" s="23" t="s">
        <v>166</v>
      </c>
      <c r="BE230" s="202">
        <f t="shared" si="44"/>
        <v>0</v>
      </c>
      <c r="BF230" s="202">
        <f t="shared" si="45"/>
        <v>0</v>
      </c>
      <c r="BG230" s="202">
        <f t="shared" si="46"/>
        <v>0</v>
      </c>
      <c r="BH230" s="202">
        <f t="shared" si="47"/>
        <v>0</v>
      </c>
      <c r="BI230" s="202">
        <f t="shared" si="48"/>
        <v>0</v>
      </c>
      <c r="BJ230" s="23" t="s">
        <v>80</v>
      </c>
      <c r="BK230" s="202">
        <f t="shared" si="49"/>
        <v>0</v>
      </c>
      <c r="BL230" s="23" t="s">
        <v>207</v>
      </c>
      <c r="BM230" s="23" t="s">
        <v>786</v>
      </c>
    </row>
    <row r="231" spans="2:65" s="1" customFormat="1" ht="16.5" customHeight="1">
      <c r="B231" s="40"/>
      <c r="C231" s="191" t="s">
        <v>384</v>
      </c>
      <c r="D231" s="191" t="s">
        <v>169</v>
      </c>
      <c r="E231" s="192" t="s">
        <v>742</v>
      </c>
      <c r="F231" s="193" t="s">
        <v>743</v>
      </c>
      <c r="G231" s="194" t="s">
        <v>172</v>
      </c>
      <c r="H231" s="195">
        <v>1</v>
      </c>
      <c r="I231" s="196"/>
      <c r="J231" s="197">
        <f t="shared" si="40"/>
        <v>0</v>
      </c>
      <c r="K231" s="193" t="s">
        <v>21</v>
      </c>
      <c r="L231" s="60"/>
      <c r="M231" s="198" t="s">
        <v>21</v>
      </c>
      <c r="N231" s="199" t="s">
        <v>43</v>
      </c>
      <c r="O231" s="41"/>
      <c r="P231" s="200">
        <f t="shared" si="41"/>
        <v>0</v>
      </c>
      <c r="Q231" s="200">
        <v>0</v>
      </c>
      <c r="R231" s="200">
        <f t="shared" si="42"/>
        <v>0</v>
      </c>
      <c r="S231" s="200">
        <v>0</v>
      </c>
      <c r="T231" s="201">
        <f t="shared" si="43"/>
        <v>0</v>
      </c>
      <c r="AR231" s="23" t="s">
        <v>207</v>
      </c>
      <c r="AT231" s="23" t="s">
        <v>169</v>
      </c>
      <c r="AU231" s="23" t="s">
        <v>82</v>
      </c>
      <c r="AY231" s="23" t="s">
        <v>166</v>
      </c>
      <c r="BE231" s="202">
        <f t="shared" si="44"/>
        <v>0</v>
      </c>
      <c r="BF231" s="202">
        <f t="shared" si="45"/>
        <v>0</v>
      </c>
      <c r="BG231" s="202">
        <f t="shared" si="46"/>
        <v>0</v>
      </c>
      <c r="BH231" s="202">
        <f t="shared" si="47"/>
        <v>0</v>
      </c>
      <c r="BI231" s="202">
        <f t="shared" si="48"/>
        <v>0</v>
      </c>
      <c r="BJ231" s="23" t="s">
        <v>80</v>
      </c>
      <c r="BK231" s="202">
        <f t="shared" si="49"/>
        <v>0</v>
      </c>
      <c r="BL231" s="23" t="s">
        <v>207</v>
      </c>
      <c r="BM231" s="23" t="s">
        <v>790</v>
      </c>
    </row>
    <row r="232" spans="2:65" s="1" customFormat="1" ht="16.5" customHeight="1">
      <c r="B232" s="40"/>
      <c r="C232" s="191" t="s">
        <v>791</v>
      </c>
      <c r="D232" s="191" t="s">
        <v>169</v>
      </c>
      <c r="E232" s="192" t="s">
        <v>745</v>
      </c>
      <c r="F232" s="193" t="s">
        <v>746</v>
      </c>
      <c r="G232" s="194" t="s">
        <v>172</v>
      </c>
      <c r="H232" s="195">
        <v>2</v>
      </c>
      <c r="I232" s="196"/>
      <c r="J232" s="197">
        <f t="shared" si="40"/>
        <v>0</v>
      </c>
      <c r="K232" s="193" t="s">
        <v>21</v>
      </c>
      <c r="L232" s="60"/>
      <c r="M232" s="198" t="s">
        <v>21</v>
      </c>
      <c r="N232" s="199" t="s">
        <v>43</v>
      </c>
      <c r="O232" s="41"/>
      <c r="P232" s="200">
        <f t="shared" si="41"/>
        <v>0</v>
      </c>
      <c r="Q232" s="200">
        <v>0</v>
      </c>
      <c r="R232" s="200">
        <f t="shared" si="42"/>
        <v>0</v>
      </c>
      <c r="S232" s="200">
        <v>0</v>
      </c>
      <c r="T232" s="201">
        <f t="shared" si="43"/>
        <v>0</v>
      </c>
      <c r="AR232" s="23" t="s">
        <v>207</v>
      </c>
      <c r="AT232" s="23" t="s">
        <v>169</v>
      </c>
      <c r="AU232" s="23" t="s">
        <v>82</v>
      </c>
      <c r="AY232" s="23" t="s">
        <v>166</v>
      </c>
      <c r="BE232" s="202">
        <f t="shared" si="44"/>
        <v>0</v>
      </c>
      <c r="BF232" s="202">
        <f t="shared" si="45"/>
        <v>0</v>
      </c>
      <c r="BG232" s="202">
        <f t="shared" si="46"/>
        <v>0</v>
      </c>
      <c r="BH232" s="202">
        <f t="shared" si="47"/>
        <v>0</v>
      </c>
      <c r="BI232" s="202">
        <f t="shared" si="48"/>
        <v>0</v>
      </c>
      <c r="BJ232" s="23" t="s">
        <v>80</v>
      </c>
      <c r="BK232" s="202">
        <f t="shared" si="49"/>
        <v>0</v>
      </c>
      <c r="BL232" s="23" t="s">
        <v>207</v>
      </c>
      <c r="BM232" s="23" t="s">
        <v>794</v>
      </c>
    </row>
    <row r="233" spans="2:65" s="1" customFormat="1" ht="16.5" customHeight="1">
      <c r="B233" s="40"/>
      <c r="C233" s="191" t="s">
        <v>388</v>
      </c>
      <c r="D233" s="191" t="s">
        <v>169</v>
      </c>
      <c r="E233" s="192" t="s">
        <v>749</v>
      </c>
      <c r="F233" s="193" t="s">
        <v>750</v>
      </c>
      <c r="G233" s="194" t="s">
        <v>172</v>
      </c>
      <c r="H233" s="195">
        <v>1</v>
      </c>
      <c r="I233" s="196"/>
      <c r="J233" s="197">
        <f t="shared" si="40"/>
        <v>0</v>
      </c>
      <c r="K233" s="193" t="s">
        <v>21</v>
      </c>
      <c r="L233" s="60"/>
      <c r="M233" s="198" t="s">
        <v>21</v>
      </c>
      <c r="N233" s="199" t="s">
        <v>43</v>
      </c>
      <c r="O233" s="41"/>
      <c r="P233" s="200">
        <f t="shared" si="41"/>
        <v>0</v>
      </c>
      <c r="Q233" s="200">
        <v>0</v>
      </c>
      <c r="R233" s="200">
        <f t="shared" si="42"/>
        <v>0</v>
      </c>
      <c r="S233" s="200">
        <v>0</v>
      </c>
      <c r="T233" s="201">
        <f t="shared" si="43"/>
        <v>0</v>
      </c>
      <c r="AR233" s="23" t="s">
        <v>207</v>
      </c>
      <c r="AT233" s="23" t="s">
        <v>169</v>
      </c>
      <c r="AU233" s="23" t="s">
        <v>82</v>
      </c>
      <c r="AY233" s="23" t="s">
        <v>166</v>
      </c>
      <c r="BE233" s="202">
        <f t="shared" si="44"/>
        <v>0</v>
      </c>
      <c r="BF233" s="202">
        <f t="shared" si="45"/>
        <v>0</v>
      </c>
      <c r="BG233" s="202">
        <f t="shared" si="46"/>
        <v>0</v>
      </c>
      <c r="BH233" s="202">
        <f t="shared" si="47"/>
        <v>0</v>
      </c>
      <c r="BI233" s="202">
        <f t="shared" si="48"/>
        <v>0</v>
      </c>
      <c r="BJ233" s="23" t="s">
        <v>80</v>
      </c>
      <c r="BK233" s="202">
        <f t="shared" si="49"/>
        <v>0</v>
      </c>
      <c r="BL233" s="23" t="s">
        <v>207</v>
      </c>
      <c r="BM233" s="23" t="s">
        <v>797</v>
      </c>
    </row>
    <row r="234" spans="2:65" s="1" customFormat="1" ht="25.5" customHeight="1">
      <c r="B234" s="40"/>
      <c r="C234" s="191" t="s">
        <v>798</v>
      </c>
      <c r="D234" s="191" t="s">
        <v>169</v>
      </c>
      <c r="E234" s="192" t="s">
        <v>752</v>
      </c>
      <c r="F234" s="193" t="s">
        <v>753</v>
      </c>
      <c r="G234" s="194" t="s">
        <v>172</v>
      </c>
      <c r="H234" s="195">
        <v>3</v>
      </c>
      <c r="I234" s="196"/>
      <c r="J234" s="197">
        <f t="shared" si="40"/>
        <v>0</v>
      </c>
      <c r="K234" s="193" t="s">
        <v>21</v>
      </c>
      <c r="L234" s="60"/>
      <c r="M234" s="198" t="s">
        <v>21</v>
      </c>
      <c r="N234" s="199" t="s">
        <v>43</v>
      </c>
      <c r="O234" s="41"/>
      <c r="P234" s="200">
        <f t="shared" si="41"/>
        <v>0</v>
      </c>
      <c r="Q234" s="200">
        <v>0</v>
      </c>
      <c r="R234" s="200">
        <f t="shared" si="42"/>
        <v>0</v>
      </c>
      <c r="S234" s="200">
        <v>0</v>
      </c>
      <c r="T234" s="201">
        <f t="shared" si="43"/>
        <v>0</v>
      </c>
      <c r="AR234" s="23" t="s">
        <v>207</v>
      </c>
      <c r="AT234" s="23" t="s">
        <v>169</v>
      </c>
      <c r="AU234" s="23" t="s">
        <v>82</v>
      </c>
      <c r="AY234" s="23" t="s">
        <v>166</v>
      </c>
      <c r="BE234" s="202">
        <f t="shared" si="44"/>
        <v>0</v>
      </c>
      <c r="BF234" s="202">
        <f t="shared" si="45"/>
        <v>0</v>
      </c>
      <c r="BG234" s="202">
        <f t="shared" si="46"/>
        <v>0</v>
      </c>
      <c r="BH234" s="202">
        <f t="shared" si="47"/>
        <v>0</v>
      </c>
      <c r="BI234" s="202">
        <f t="shared" si="48"/>
        <v>0</v>
      </c>
      <c r="BJ234" s="23" t="s">
        <v>80</v>
      </c>
      <c r="BK234" s="202">
        <f t="shared" si="49"/>
        <v>0</v>
      </c>
      <c r="BL234" s="23" t="s">
        <v>207</v>
      </c>
      <c r="BM234" s="23" t="s">
        <v>801</v>
      </c>
    </row>
    <row r="235" spans="2:65" s="1" customFormat="1" ht="16.5" customHeight="1">
      <c r="B235" s="40"/>
      <c r="C235" s="191" t="s">
        <v>391</v>
      </c>
      <c r="D235" s="191" t="s">
        <v>169</v>
      </c>
      <c r="E235" s="192" t="s">
        <v>756</v>
      </c>
      <c r="F235" s="193" t="s">
        <v>757</v>
      </c>
      <c r="G235" s="194" t="s">
        <v>172</v>
      </c>
      <c r="H235" s="195">
        <v>1</v>
      </c>
      <c r="I235" s="196"/>
      <c r="J235" s="197">
        <f t="shared" si="40"/>
        <v>0</v>
      </c>
      <c r="K235" s="193" t="s">
        <v>21</v>
      </c>
      <c r="L235" s="60"/>
      <c r="M235" s="198" t="s">
        <v>21</v>
      </c>
      <c r="N235" s="199" t="s">
        <v>43</v>
      </c>
      <c r="O235" s="41"/>
      <c r="P235" s="200">
        <f t="shared" si="41"/>
        <v>0</v>
      </c>
      <c r="Q235" s="200">
        <v>0</v>
      </c>
      <c r="R235" s="200">
        <f t="shared" si="42"/>
        <v>0</v>
      </c>
      <c r="S235" s="200">
        <v>0</v>
      </c>
      <c r="T235" s="201">
        <f t="shared" si="43"/>
        <v>0</v>
      </c>
      <c r="AR235" s="23" t="s">
        <v>207</v>
      </c>
      <c r="AT235" s="23" t="s">
        <v>169</v>
      </c>
      <c r="AU235" s="23" t="s">
        <v>82</v>
      </c>
      <c r="AY235" s="23" t="s">
        <v>166</v>
      </c>
      <c r="BE235" s="202">
        <f t="shared" si="44"/>
        <v>0</v>
      </c>
      <c r="BF235" s="202">
        <f t="shared" si="45"/>
        <v>0</v>
      </c>
      <c r="BG235" s="202">
        <f t="shared" si="46"/>
        <v>0</v>
      </c>
      <c r="BH235" s="202">
        <f t="shared" si="47"/>
        <v>0</v>
      </c>
      <c r="BI235" s="202">
        <f t="shared" si="48"/>
        <v>0</v>
      </c>
      <c r="BJ235" s="23" t="s">
        <v>80</v>
      </c>
      <c r="BK235" s="202">
        <f t="shared" si="49"/>
        <v>0</v>
      </c>
      <c r="BL235" s="23" t="s">
        <v>207</v>
      </c>
      <c r="BM235" s="23" t="s">
        <v>806</v>
      </c>
    </row>
    <row r="236" spans="2:65" s="1" customFormat="1" ht="16.5" customHeight="1">
      <c r="B236" s="40"/>
      <c r="C236" s="191" t="s">
        <v>808</v>
      </c>
      <c r="D236" s="191" t="s">
        <v>169</v>
      </c>
      <c r="E236" s="192" t="s">
        <v>759</v>
      </c>
      <c r="F236" s="193" t="s">
        <v>760</v>
      </c>
      <c r="G236" s="194" t="s">
        <v>172</v>
      </c>
      <c r="H236" s="195">
        <v>1</v>
      </c>
      <c r="I236" s="196"/>
      <c r="J236" s="197">
        <f t="shared" si="40"/>
        <v>0</v>
      </c>
      <c r="K236" s="193" t="s">
        <v>21</v>
      </c>
      <c r="L236" s="60"/>
      <c r="M236" s="198" t="s">
        <v>21</v>
      </c>
      <c r="N236" s="199" t="s">
        <v>43</v>
      </c>
      <c r="O236" s="41"/>
      <c r="P236" s="200">
        <f t="shared" si="41"/>
        <v>0</v>
      </c>
      <c r="Q236" s="200">
        <v>0</v>
      </c>
      <c r="R236" s="200">
        <f t="shared" si="42"/>
        <v>0</v>
      </c>
      <c r="S236" s="200">
        <v>0</v>
      </c>
      <c r="T236" s="201">
        <f t="shared" si="43"/>
        <v>0</v>
      </c>
      <c r="AR236" s="23" t="s">
        <v>207</v>
      </c>
      <c r="AT236" s="23" t="s">
        <v>169</v>
      </c>
      <c r="AU236" s="23" t="s">
        <v>82</v>
      </c>
      <c r="AY236" s="23" t="s">
        <v>166</v>
      </c>
      <c r="BE236" s="202">
        <f t="shared" si="44"/>
        <v>0</v>
      </c>
      <c r="BF236" s="202">
        <f t="shared" si="45"/>
        <v>0</v>
      </c>
      <c r="BG236" s="202">
        <f t="shared" si="46"/>
        <v>0</v>
      </c>
      <c r="BH236" s="202">
        <f t="shared" si="47"/>
        <v>0</v>
      </c>
      <c r="BI236" s="202">
        <f t="shared" si="48"/>
        <v>0</v>
      </c>
      <c r="BJ236" s="23" t="s">
        <v>80</v>
      </c>
      <c r="BK236" s="202">
        <f t="shared" si="49"/>
        <v>0</v>
      </c>
      <c r="BL236" s="23" t="s">
        <v>207</v>
      </c>
      <c r="BM236" s="23" t="s">
        <v>811</v>
      </c>
    </row>
    <row r="237" spans="2:65" s="1" customFormat="1" ht="16.5" customHeight="1">
      <c r="B237" s="40"/>
      <c r="C237" s="191" t="s">
        <v>395</v>
      </c>
      <c r="D237" s="191" t="s">
        <v>169</v>
      </c>
      <c r="E237" s="192" t="s">
        <v>763</v>
      </c>
      <c r="F237" s="193" t="s">
        <v>764</v>
      </c>
      <c r="G237" s="194" t="s">
        <v>172</v>
      </c>
      <c r="H237" s="195">
        <v>2</v>
      </c>
      <c r="I237" s="196"/>
      <c r="J237" s="197">
        <f t="shared" si="40"/>
        <v>0</v>
      </c>
      <c r="K237" s="193" t="s">
        <v>21</v>
      </c>
      <c r="L237" s="60"/>
      <c r="M237" s="198" t="s">
        <v>21</v>
      </c>
      <c r="N237" s="199" t="s">
        <v>43</v>
      </c>
      <c r="O237" s="41"/>
      <c r="P237" s="200">
        <f t="shared" si="41"/>
        <v>0</v>
      </c>
      <c r="Q237" s="200">
        <v>0</v>
      </c>
      <c r="R237" s="200">
        <f t="shared" si="42"/>
        <v>0</v>
      </c>
      <c r="S237" s="200">
        <v>0</v>
      </c>
      <c r="T237" s="201">
        <f t="shared" si="43"/>
        <v>0</v>
      </c>
      <c r="AR237" s="23" t="s">
        <v>207</v>
      </c>
      <c r="AT237" s="23" t="s">
        <v>169</v>
      </c>
      <c r="AU237" s="23" t="s">
        <v>82</v>
      </c>
      <c r="AY237" s="23" t="s">
        <v>166</v>
      </c>
      <c r="BE237" s="202">
        <f t="shared" si="44"/>
        <v>0</v>
      </c>
      <c r="BF237" s="202">
        <f t="shared" si="45"/>
        <v>0</v>
      </c>
      <c r="BG237" s="202">
        <f t="shared" si="46"/>
        <v>0</v>
      </c>
      <c r="BH237" s="202">
        <f t="shared" si="47"/>
        <v>0</v>
      </c>
      <c r="BI237" s="202">
        <f t="shared" si="48"/>
        <v>0</v>
      </c>
      <c r="BJ237" s="23" t="s">
        <v>80</v>
      </c>
      <c r="BK237" s="202">
        <f t="shared" si="49"/>
        <v>0</v>
      </c>
      <c r="BL237" s="23" t="s">
        <v>207</v>
      </c>
      <c r="BM237" s="23" t="s">
        <v>814</v>
      </c>
    </row>
    <row r="238" spans="2:65" s="1" customFormat="1" ht="16.5" customHeight="1">
      <c r="B238" s="40"/>
      <c r="C238" s="191" t="s">
        <v>819</v>
      </c>
      <c r="D238" s="191" t="s">
        <v>169</v>
      </c>
      <c r="E238" s="192" t="s">
        <v>766</v>
      </c>
      <c r="F238" s="193" t="s">
        <v>767</v>
      </c>
      <c r="G238" s="194" t="s">
        <v>172</v>
      </c>
      <c r="H238" s="195">
        <v>4</v>
      </c>
      <c r="I238" s="196"/>
      <c r="J238" s="197">
        <f t="shared" si="40"/>
        <v>0</v>
      </c>
      <c r="K238" s="193" t="s">
        <v>21</v>
      </c>
      <c r="L238" s="60"/>
      <c r="M238" s="198" t="s">
        <v>21</v>
      </c>
      <c r="N238" s="199" t="s">
        <v>43</v>
      </c>
      <c r="O238" s="41"/>
      <c r="P238" s="200">
        <f t="shared" si="41"/>
        <v>0</v>
      </c>
      <c r="Q238" s="200">
        <v>0</v>
      </c>
      <c r="R238" s="200">
        <f t="shared" si="42"/>
        <v>0</v>
      </c>
      <c r="S238" s="200">
        <v>0</v>
      </c>
      <c r="T238" s="201">
        <f t="shared" si="43"/>
        <v>0</v>
      </c>
      <c r="AR238" s="23" t="s">
        <v>207</v>
      </c>
      <c r="AT238" s="23" t="s">
        <v>169</v>
      </c>
      <c r="AU238" s="23" t="s">
        <v>82</v>
      </c>
      <c r="AY238" s="23" t="s">
        <v>166</v>
      </c>
      <c r="BE238" s="202">
        <f t="shared" si="44"/>
        <v>0</v>
      </c>
      <c r="BF238" s="202">
        <f t="shared" si="45"/>
        <v>0</v>
      </c>
      <c r="BG238" s="202">
        <f t="shared" si="46"/>
        <v>0</v>
      </c>
      <c r="BH238" s="202">
        <f t="shared" si="47"/>
        <v>0</v>
      </c>
      <c r="BI238" s="202">
        <f t="shared" si="48"/>
        <v>0</v>
      </c>
      <c r="BJ238" s="23" t="s">
        <v>80</v>
      </c>
      <c r="BK238" s="202">
        <f t="shared" si="49"/>
        <v>0</v>
      </c>
      <c r="BL238" s="23" t="s">
        <v>207</v>
      </c>
      <c r="BM238" s="23" t="s">
        <v>818</v>
      </c>
    </row>
    <row r="239" spans="2:65" s="1" customFormat="1" ht="16.5" customHeight="1">
      <c r="B239" s="40"/>
      <c r="C239" s="191" t="s">
        <v>406</v>
      </c>
      <c r="D239" s="191" t="s">
        <v>169</v>
      </c>
      <c r="E239" s="192" t="s">
        <v>1323</v>
      </c>
      <c r="F239" s="193" t="s">
        <v>1324</v>
      </c>
      <c r="G239" s="194" t="s">
        <v>172</v>
      </c>
      <c r="H239" s="195">
        <v>3</v>
      </c>
      <c r="I239" s="196"/>
      <c r="J239" s="197">
        <f t="shared" si="40"/>
        <v>0</v>
      </c>
      <c r="K239" s="193" t="s">
        <v>21</v>
      </c>
      <c r="L239" s="60"/>
      <c r="M239" s="198" t="s">
        <v>21</v>
      </c>
      <c r="N239" s="199" t="s">
        <v>43</v>
      </c>
      <c r="O239" s="41"/>
      <c r="P239" s="200">
        <f t="shared" si="41"/>
        <v>0</v>
      </c>
      <c r="Q239" s="200">
        <v>0</v>
      </c>
      <c r="R239" s="200">
        <f t="shared" si="42"/>
        <v>0</v>
      </c>
      <c r="S239" s="200">
        <v>0</v>
      </c>
      <c r="T239" s="201">
        <f t="shared" si="43"/>
        <v>0</v>
      </c>
      <c r="AR239" s="23" t="s">
        <v>207</v>
      </c>
      <c r="AT239" s="23" t="s">
        <v>169</v>
      </c>
      <c r="AU239" s="23" t="s">
        <v>82</v>
      </c>
      <c r="AY239" s="23" t="s">
        <v>166</v>
      </c>
      <c r="BE239" s="202">
        <f t="shared" si="44"/>
        <v>0</v>
      </c>
      <c r="BF239" s="202">
        <f t="shared" si="45"/>
        <v>0</v>
      </c>
      <c r="BG239" s="202">
        <f t="shared" si="46"/>
        <v>0</v>
      </c>
      <c r="BH239" s="202">
        <f t="shared" si="47"/>
        <v>0</v>
      </c>
      <c r="BI239" s="202">
        <f t="shared" si="48"/>
        <v>0</v>
      </c>
      <c r="BJ239" s="23" t="s">
        <v>80</v>
      </c>
      <c r="BK239" s="202">
        <f t="shared" si="49"/>
        <v>0</v>
      </c>
      <c r="BL239" s="23" t="s">
        <v>207</v>
      </c>
      <c r="BM239" s="23" t="s">
        <v>823</v>
      </c>
    </row>
    <row r="240" spans="2:65" s="1" customFormat="1" ht="16.5" customHeight="1">
      <c r="B240" s="40"/>
      <c r="C240" s="191" t="s">
        <v>828</v>
      </c>
      <c r="D240" s="191" t="s">
        <v>169</v>
      </c>
      <c r="E240" s="192" t="s">
        <v>770</v>
      </c>
      <c r="F240" s="193" t="s">
        <v>771</v>
      </c>
      <c r="G240" s="194" t="s">
        <v>172</v>
      </c>
      <c r="H240" s="195">
        <v>6</v>
      </c>
      <c r="I240" s="196"/>
      <c r="J240" s="197">
        <f t="shared" si="40"/>
        <v>0</v>
      </c>
      <c r="K240" s="193" t="s">
        <v>21</v>
      </c>
      <c r="L240" s="60"/>
      <c r="M240" s="198" t="s">
        <v>21</v>
      </c>
      <c r="N240" s="199" t="s">
        <v>43</v>
      </c>
      <c r="O240" s="41"/>
      <c r="P240" s="200">
        <f t="shared" si="41"/>
        <v>0</v>
      </c>
      <c r="Q240" s="200">
        <v>0</v>
      </c>
      <c r="R240" s="200">
        <f t="shared" si="42"/>
        <v>0</v>
      </c>
      <c r="S240" s="200">
        <v>0</v>
      </c>
      <c r="T240" s="201">
        <f t="shared" si="43"/>
        <v>0</v>
      </c>
      <c r="AR240" s="23" t="s">
        <v>207</v>
      </c>
      <c r="AT240" s="23" t="s">
        <v>169</v>
      </c>
      <c r="AU240" s="23" t="s">
        <v>82</v>
      </c>
      <c r="AY240" s="23" t="s">
        <v>166</v>
      </c>
      <c r="BE240" s="202">
        <f t="shared" si="44"/>
        <v>0</v>
      </c>
      <c r="BF240" s="202">
        <f t="shared" si="45"/>
        <v>0</v>
      </c>
      <c r="BG240" s="202">
        <f t="shared" si="46"/>
        <v>0</v>
      </c>
      <c r="BH240" s="202">
        <f t="shared" si="47"/>
        <v>0</v>
      </c>
      <c r="BI240" s="202">
        <f t="shared" si="48"/>
        <v>0</v>
      </c>
      <c r="BJ240" s="23" t="s">
        <v>80</v>
      </c>
      <c r="BK240" s="202">
        <f t="shared" si="49"/>
        <v>0</v>
      </c>
      <c r="BL240" s="23" t="s">
        <v>207</v>
      </c>
      <c r="BM240" s="23" t="s">
        <v>827</v>
      </c>
    </row>
    <row r="241" spans="2:65" s="1" customFormat="1" ht="16.5" customHeight="1">
      <c r="B241" s="40"/>
      <c r="C241" s="191" t="s">
        <v>412</v>
      </c>
      <c r="D241" s="191" t="s">
        <v>169</v>
      </c>
      <c r="E241" s="192" t="s">
        <v>773</v>
      </c>
      <c r="F241" s="193" t="s">
        <v>774</v>
      </c>
      <c r="G241" s="194" t="s">
        <v>172</v>
      </c>
      <c r="H241" s="195">
        <v>18</v>
      </c>
      <c r="I241" s="196"/>
      <c r="J241" s="197">
        <f t="shared" si="40"/>
        <v>0</v>
      </c>
      <c r="K241" s="193" t="s">
        <v>21</v>
      </c>
      <c r="L241" s="60"/>
      <c r="M241" s="198" t="s">
        <v>21</v>
      </c>
      <c r="N241" s="199" t="s">
        <v>43</v>
      </c>
      <c r="O241" s="41"/>
      <c r="P241" s="200">
        <f t="shared" si="41"/>
        <v>0</v>
      </c>
      <c r="Q241" s="200">
        <v>0</v>
      </c>
      <c r="R241" s="200">
        <f t="shared" si="42"/>
        <v>0</v>
      </c>
      <c r="S241" s="200">
        <v>0</v>
      </c>
      <c r="T241" s="201">
        <f t="shared" si="43"/>
        <v>0</v>
      </c>
      <c r="AR241" s="23" t="s">
        <v>207</v>
      </c>
      <c r="AT241" s="23" t="s">
        <v>169</v>
      </c>
      <c r="AU241" s="23" t="s">
        <v>82</v>
      </c>
      <c r="AY241" s="23" t="s">
        <v>166</v>
      </c>
      <c r="BE241" s="202">
        <f t="shared" si="44"/>
        <v>0</v>
      </c>
      <c r="BF241" s="202">
        <f t="shared" si="45"/>
        <v>0</v>
      </c>
      <c r="BG241" s="202">
        <f t="shared" si="46"/>
        <v>0</v>
      </c>
      <c r="BH241" s="202">
        <f t="shared" si="47"/>
        <v>0</v>
      </c>
      <c r="BI241" s="202">
        <f t="shared" si="48"/>
        <v>0</v>
      </c>
      <c r="BJ241" s="23" t="s">
        <v>80</v>
      </c>
      <c r="BK241" s="202">
        <f t="shared" si="49"/>
        <v>0</v>
      </c>
      <c r="BL241" s="23" t="s">
        <v>207</v>
      </c>
      <c r="BM241" s="23" t="s">
        <v>831</v>
      </c>
    </row>
    <row r="242" spans="2:65" s="1" customFormat="1" ht="16.5" customHeight="1">
      <c r="B242" s="40"/>
      <c r="C242" s="238" t="s">
        <v>833</v>
      </c>
      <c r="D242" s="238" t="s">
        <v>232</v>
      </c>
      <c r="E242" s="239" t="s">
        <v>777</v>
      </c>
      <c r="F242" s="240" t="s">
        <v>778</v>
      </c>
      <c r="G242" s="241" t="s">
        <v>172</v>
      </c>
      <c r="H242" s="242">
        <v>18</v>
      </c>
      <c r="I242" s="243"/>
      <c r="J242" s="244">
        <f t="shared" si="40"/>
        <v>0</v>
      </c>
      <c r="K242" s="240" t="s">
        <v>21</v>
      </c>
      <c r="L242" s="245"/>
      <c r="M242" s="246" t="s">
        <v>21</v>
      </c>
      <c r="N242" s="247" t="s">
        <v>43</v>
      </c>
      <c r="O242" s="41"/>
      <c r="P242" s="200">
        <f t="shared" si="41"/>
        <v>0</v>
      </c>
      <c r="Q242" s="200">
        <v>0</v>
      </c>
      <c r="R242" s="200">
        <f t="shared" si="42"/>
        <v>0</v>
      </c>
      <c r="S242" s="200">
        <v>0</v>
      </c>
      <c r="T242" s="201">
        <f t="shared" si="43"/>
        <v>0</v>
      </c>
      <c r="AR242" s="23" t="s">
        <v>242</v>
      </c>
      <c r="AT242" s="23" t="s">
        <v>232</v>
      </c>
      <c r="AU242" s="23" t="s">
        <v>82</v>
      </c>
      <c r="AY242" s="23" t="s">
        <v>166</v>
      </c>
      <c r="BE242" s="202">
        <f t="shared" si="44"/>
        <v>0</v>
      </c>
      <c r="BF242" s="202">
        <f t="shared" si="45"/>
        <v>0</v>
      </c>
      <c r="BG242" s="202">
        <f t="shared" si="46"/>
        <v>0</v>
      </c>
      <c r="BH242" s="202">
        <f t="shared" si="47"/>
        <v>0</v>
      </c>
      <c r="BI242" s="202">
        <f t="shared" si="48"/>
        <v>0</v>
      </c>
      <c r="BJ242" s="23" t="s">
        <v>80</v>
      </c>
      <c r="BK242" s="202">
        <f t="shared" si="49"/>
        <v>0</v>
      </c>
      <c r="BL242" s="23" t="s">
        <v>207</v>
      </c>
      <c r="BM242" s="23" t="s">
        <v>832</v>
      </c>
    </row>
    <row r="243" spans="2:65" s="1" customFormat="1" ht="16.5" customHeight="1">
      <c r="B243" s="40"/>
      <c r="C243" s="191" t="s">
        <v>416</v>
      </c>
      <c r="D243" s="191" t="s">
        <v>169</v>
      </c>
      <c r="E243" s="192" t="s">
        <v>780</v>
      </c>
      <c r="F243" s="193" t="s">
        <v>781</v>
      </c>
      <c r="G243" s="194" t="s">
        <v>172</v>
      </c>
      <c r="H243" s="195">
        <v>1</v>
      </c>
      <c r="I243" s="196"/>
      <c r="J243" s="197">
        <f t="shared" si="40"/>
        <v>0</v>
      </c>
      <c r="K243" s="193" t="s">
        <v>21</v>
      </c>
      <c r="L243" s="60"/>
      <c r="M243" s="198" t="s">
        <v>21</v>
      </c>
      <c r="N243" s="199" t="s">
        <v>43</v>
      </c>
      <c r="O243" s="41"/>
      <c r="P243" s="200">
        <f t="shared" si="41"/>
        <v>0</v>
      </c>
      <c r="Q243" s="200">
        <v>0</v>
      </c>
      <c r="R243" s="200">
        <f t="shared" si="42"/>
        <v>0</v>
      </c>
      <c r="S243" s="200">
        <v>0</v>
      </c>
      <c r="T243" s="201">
        <f t="shared" si="43"/>
        <v>0</v>
      </c>
      <c r="AR243" s="23" t="s">
        <v>207</v>
      </c>
      <c r="AT243" s="23" t="s">
        <v>169</v>
      </c>
      <c r="AU243" s="23" t="s">
        <v>82</v>
      </c>
      <c r="AY243" s="23" t="s">
        <v>166</v>
      </c>
      <c r="BE243" s="202">
        <f t="shared" si="44"/>
        <v>0</v>
      </c>
      <c r="BF243" s="202">
        <f t="shared" si="45"/>
        <v>0</v>
      </c>
      <c r="BG243" s="202">
        <f t="shared" si="46"/>
        <v>0</v>
      </c>
      <c r="BH243" s="202">
        <f t="shared" si="47"/>
        <v>0</v>
      </c>
      <c r="BI243" s="202">
        <f t="shared" si="48"/>
        <v>0</v>
      </c>
      <c r="BJ243" s="23" t="s">
        <v>80</v>
      </c>
      <c r="BK243" s="202">
        <f t="shared" si="49"/>
        <v>0</v>
      </c>
      <c r="BL243" s="23" t="s">
        <v>207</v>
      </c>
      <c r="BM243" s="23" t="s">
        <v>836</v>
      </c>
    </row>
    <row r="244" spans="2:65" s="1" customFormat="1" ht="16.5" customHeight="1">
      <c r="B244" s="40"/>
      <c r="C244" s="238" t="s">
        <v>840</v>
      </c>
      <c r="D244" s="238" t="s">
        <v>232</v>
      </c>
      <c r="E244" s="239" t="s">
        <v>784</v>
      </c>
      <c r="F244" s="240" t="s">
        <v>785</v>
      </c>
      <c r="G244" s="241" t="s">
        <v>172</v>
      </c>
      <c r="H244" s="242">
        <v>1</v>
      </c>
      <c r="I244" s="243"/>
      <c r="J244" s="244">
        <f t="shared" si="40"/>
        <v>0</v>
      </c>
      <c r="K244" s="240" t="s">
        <v>21</v>
      </c>
      <c r="L244" s="245"/>
      <c r="M244" s="246" t="s">
        <v>21</v>
      </c>
      <c r="N244" s="247" t="s">
        <v>43</v>
      </c>
      <c r="O244" s="41"/>
      <c r="P244" s="200">
        <f t="shared" si="41"/>
        <v>0</v>
      </c>
      <c r="Q244" s="200">
        <v>0</v>
      </c>
      <c r="R244" s="200">
        <f t="shared" si="42"/>
        <v>0</v>
      </c>
      <c r="S244" s="200">
        <v>0</v>
      </c>
      <c r="T244" s="201">
        <f t="shared" si="43"/>
        <v>0</v>
      </c>
      <c r="AR244" s="23" t="s">
        <v>242</v>
      </c>
      <c r="AT244" s="23" t="s">
        <v>232</v>
      </c>
      <c r="AU244" s="23" t="s">
        <v>82</v>
      </c>
      <c r="AY244" s="23" t="s">
        <v>166</v>
      </c>
      <c r="BE244" s="202">
        <f t="shared" si="44"/>
        <v>0</v>
      </c>
      <c r="BF244" s="202">
        <f t="shared" si="45"/>
        <v>0</v>
      </c>
      <c r="BG244" s="202">
        <f t="shared" si="46"/>
        <v>0</v>
      </c>
      <c r="BH244" s="202">
        <f t="shared" si="47"/>
        <v>0</v>
      </c>
      <c r="BI244" s="202">
        <f t="shared" si="48"/>
        <v>0</v>
      </c>
      <c r="BJ244" s="23" t="s">
        <v>80</v>
      </c>
      <c r="BK244" s="202">
        <f t="shared" si="49"/>
        <v>0</v>
      </c>
      <c r="BL244" s="23" t="s">
        <v>207</v>
      </c>
      <c r="BM244" s="23" t="s">
        <v>839</v>
      </c>
    </row>
    <row r="245" spans="2:65" s="1" customFormat="1" ht="27">
      <c r="B245" s="40"/>
      <c r="C245" s="62"/>
      <c r="D245" s="205" t="s">
        <v>213</v>
      </c>
      <c r="E245" s="62"/>
      <c r="F245" s="236" t="s">
        <v>787</v>
      </c>
      <c r="G245" s="62"/>
      <c r="H245" s="62"/>
      <c r="I245" s="162"/>
      <c r="J245" s="62"/>
      <c r="K245" s="62"/>
      <c r="L245" s="60"/>
      <c r="M245" s="237"/>
      <c r="N245" s="41"/>
      <c r="O245" s="41"/>
      <c r="P245" s="41"/>
      <c r="Q245" s="41"/>
      <c r="R245" s="41"/>
      <c r="S245" s="41"/>
      <c r="T245" s="77"/>
      <c r="AT245" s="23" t="s">
        <v>213</v>
      </c>
      <c r="AU245" s="23" t="s">
        <v>82</v>
      </c>
    </row>
    <row r="246" spans="2:65" s="1" customFormat="1" ht="16.5" customHeight="1">
      <c r="B246" s="40"/>
      <c r="C246" s="191" t="s">
        <v>421</v>
      </c>
      <c r="D246" s="191" t="s">
        <v>169</v>
      </c>
      <c r="E246" s="192" t="s">
        <v>1325</v>
      </c>
      <c r="F246" s="193" t="s">
        <v>1326</v>
      </c>
      <c r="G246" s="194" t="s">
        <v>172</v>
      </c>
      <c r="H246" s="195">
        <v>3</v>
      </c>
      <c r="I246" s="196"/>
      <c r="J246" s="197">
        <f>ROUND(I246*H246,2)</f>
        <v>0</v>
      </c>
      <c r="K246" s="193" t="s">
        <v>21</v>
      </c>
      <c r="L246" s="60"/>
      <c r="M246" s="198" t="s">
        <v>21</v>
      </c>
      <c r="N246" s="199" t="s">
        <v>43</v>
      </c>
      <c r="O246" s="41"/>
      <c r="P246" s="200">
        <f>O246*H246</f>
        <v>0</v>
      </c>
      <c r="Q246" s="200">
        <v>0</v>
      </c>
      <c r="R246" s="200">
        <f>Q246*H246</f>
        <v>0</v>
      </c>
      <c r="S246" s="200">
        <v>0</v>
      </c>
      <c r="T246" s="201">
        <f>S246*H246</f>
        <v>0</v>
      </c>
      <c r="AR246" s="23" t="s">
        <v>207</v>
      </c>
      <c r="AT246" s="23" t="s">
        <v>169</v>
      </c>
      <c r="AU246" s="23" t="s">
        <v>82</v>
      </c>
      <c r="AY246" s="23" t="s">
        <v>166</v>
      </c>
      <c r="BE246" s="202">
        <f>IF(N246="základní",J246,0)</f>
        <v>0</v>
      </c>
      <c r="BF246" s="202">
        <f>IF(N246="snížená",J246,0)</f>
        <v>0</v>
      </c>
      <c r="BG246" s="202">
        <f>IF(N246="zákl. přenesená",J246,0)</f>
        <v>0</v>
      </c>
      <c r="BH246" s="202">
        <f>IF(N246="sníž. přenesená",J246,0)</f>
        <v>0</v>
      </c>
      <c r="BI246" s="202">
        <f>IF(N246="nulová",J246,0)</f>
        <v>0</v>
      </c>
      <c r="BJ246" s="23" t="s">
        <v>80</v>
      </c>
      <c r="BK246" s="202">
        <f>ROUND(I246*H246,2)</f>
        <v>0</v>
      </c>
      <c r="BL246" s="23" t="s">
        <v>207</v>
      </c>
      <c r="BM246" s="23" t="s">
        <v>843</v>
      </c>
    </row>
    <row r="247" spans="2:65" s="1" customFormat="1" ht="16.5" customHeight="1">
      <c r="B247" s="40"/>
      <c r="C247" s="238" t="s">
        <v>847</v>
      </c>
      <c r="D247" s="238" t="s">
        <v>232</v>
      </c>
      <c r="E247" s="239" t="s">
        <v>1327</v>
      </c>
      <c r="F247" s="240" t="s">
        <v>1328</v>
      </c>
      <c r="G247" s="241" t="s">
        <v>172</v>
      </c>
      <c r="H247" s="242">
        <v>3</v>
      </c>
      <c r="I247" s="243"/>
      <c r="J247" s="244">
        <f>ROUND(I247*H247,2)</f>
        <v>0</v>
      </c>
      <c r="K247" s="240" t="s">
        <v>21</v>
      </c>
      <c r="L247" s="245"/>
      <c r="M247" s="246" t="s">
        <v>21</v>
      </c>
      <c r="N247" s="247" t="s">
        <v>43</v>
      </c>
      <c r="O247" s="41"/>
      <c r="P247" s="200">
        <f>O247*H247</f>
        <v>0</v>
      </c>
      <c r="Q247" s="200">
        <v>0</v>
      </c>
      <c r="R247" s="200">
        <f>Q247*H247</f>
        <v>0</v>
      </c>
      <c r="S247" s="200">
        <v>0</v>
      </c>
      <c r="T247" s="201">
        <f>S247*H247</f>
        <v>0</v>
      </c>
      <c r="AR247" s="23" t="s">
        <v>242</v>
      </c>
      <c r="AT247" s="23" t="s">
        <v>232</v>
      </c>
      <c r="AU247" s="23" t="s">
        <v>82</v>
      </c>
      <c r="AY247" s="23" t="s">
        <v>166</v>
      </c>
      <c r="BE247" s="202">
        <f>IF(N247="základní",J247,0)</f>
        <v>0</v>
      </c>
      <c r="BF247" s="202">
        <f>IF(N247="snížená",J247,0)</f>
        <v>0</v>
      </c>
      <c r="BG247" s="202">
        <f>IF(N247="zákl. přenesená",J247,0)</f>
        <v>0</v>
      </c>
      <c r="BH247" s="202">
        <f>IF(N247="sníž. přenesená",J247,0)</f>
        <v>0</v>
      </c>
      <c r="BI247" s="202">
        <f>IF(N247="nulová",J247,0)</f>
        <v>0</v>
      </c>
      <c r="BJ247" s="23" t="s">
        <v>80</v>
      </c>
      <c r="BK247" s="202">
        <f>ROUND(I247*H247,2)</f>
        <v>0</v>
      </c>
      <c r="BL247" s="23" t="s">
        <v>207</v>
      </c>
      <c r="BM247" s="23" t="s">
        <v>846</v>
      </c>
    </row>
    <row r="248" spans="2:65" s="1" customFormat="1" ht="27">
      <c r="B248" s="40"/>
      <c r="C248" s="62"/>
      <c r="D248" s="205" t="s">
        <v>213</v>
      </c>
      <c r="E248" s="62"/>
      <c r="F248" s="236" t="s">
        <v>787</v>
      </c>
      <c r="G248" s="62"/>
      <c r="H248" s="62"/>
      <c r="I248" s="162"/>
      <c r="J248" s="62"/>
      <c r="K248" s="62"/>
      <c r="L248" s="60"/>
      <c r="M248" s="237"/>
      <c r="N248" s="41"/>
      <c r="O248" s="41"/>
      <c r="P248" s="41"/>
      <c r="Q248" s="41"/>
      <c r="R248" s="41"/>
      <c r="S248" s="41"/>
      <c r="T248" s="77"/>
      <c r="AT248" s="23" t="s">
        <v>213</v>
      </c>
      <c r="AU248" s="23" t="s">
        <v>82</v>
      </c>
    </row>
    <row r="249" spans="2:65" s="1" customFormat="1" ht="16.5" customHeight="1">
      <c r="B249" s="40"/>
      <c r="C249" s="191" t="s">
        <v>434</v>
      </c>
      <c r="D249" s="191" t="s">
        <v>169</v>
      </c>
      <c r="E249" s="192" t="s">
        <v>788</v>
      </c>
      <c r="F249" s="193" t="s">
        <v>789</v>
      </c>
      <c r="G249" s="194" t="s">
        <v>172</v>
      </c>
      <c r="H249" s="195">
        <v>7</v>
      </c>
      <c r="I249" s="196"/>
      <c r="J249" s="197">
        <f>ROUND(I249*H249,2)</f>
        <v>0</v>
      </c>
      <c r="K249" s="193" t="s">
        <v>21</v>
      </c>
      <c r="L249" s="60"/>
      <c r="M249" s="198" t="s">
        <v>21</v>
      </c>
      <c r="N249" s="199" t="s">
        <v>43</v>
      </c>
      <c r="O249" s="41"/>
      <c r="P249" s="200">
        <f>O249*H249</f>
        <v>0</v>
      </c>
      <c r="Q249" s="200">
        <v>0</v>
      </c>
      <c r="R249" s="200">
        <f>Q249*H249</f>
        <v>0</v>
      </c>
      <c r="S249" s="200">
        <v>0</v>
      </c>
      <c r="T249" s="201">
        <f>S249*H249</f>
        <v>0</v>
      </c>
      <c r="AR249" s="23" t="s">
        <v>207</v>
      </c>
      <c r="AT249" s="23" t="s">
        <v>169</v>
      </c>
      <c r="AU249" s="23" t="s">
        <v>82</v>
      </c>
      <c r="AY249" s="23" t="s">
        <v>166</v>
      </c>
      <c r="BE249" s="202">
        <f>IF(N249="základní",J249,0)</f>
        <v>0</v>
      </c>
      <c r="BF249" s="202">
        <f>IF(N249="snížená",J249,0)</f>
        <v>0</v>
      </c>
      <c r="BG249" s="202">
        <f>IF(N249="zákl. přenesená",J249,0)</f>
        <v>0</v>
      </c>
      <c r="BH249" s="202">
        <f>IF(N249="sníž. přenesená",J249,0)</f>
        <v>0</v>
      </c>
      <c r="BI249" s="202">
        <f>IF(N249="nulová",J249,0)</f>
        <v>0</v>
      </c>
      <c r="BJ249" s="23" t="s">
        <v>80</v>
      </c>
      <c r="BK249" s="202">
        <f>ROUND(I249*H249,2)</f>
        <v>0</v>
      </c>
      <c r="BL249" s="23" t="s">
        <v>207</v>
      </c>
      <c r="BM249" s="23" t="s">
        <v>850</v>
      </c>
    </row>
    <row r="250" spans="2:65" s="1" customFormat="1" ht="16.5" customHeight="1">
      <c r="B250" s="40"/>
      <c r="C250" s="191" t="s">
        <v>854</v>
      </c>
      <c r="D250" s="191" t="s">
        <v>169</v>
      </c>
      <c r="E250" s="192" t="s">
        <v>792</v>
      </c>
      <c r="F250" s="193" t="s">
        <v>793</v>
      </c>
      <c r="G250" s="194" t="s">
        <v>172</v>
      </c>
      <c r="H250" s="195">
        <v>12</v>
      </c>
      <c r="I250" s="196"/>
      <c r="J250" s="197">
        <f>ROUND(I250*H250,2)</f>
        <v>0</v>
      </c>
      <c r="K250" s="193" t="s">
        <v>21</v>
      </c>
      <c r="L250" s="60"/>
      <c r="M250" s="198" t="s">
        <v>21</v>
      </c>
      <c r="N250" s="199" t="s">
        <v>43</v>
      </c>
      <c r="O250" s="41"/>
      <c r="P250" s="200">
        <f>O250*H250</f>
        <v>0</v>
      </c>
      <c r="Q250" s="200">
        <v>0</v>
      </c>
      <c r="R250" s="200">
        <f>Q250*H250</f>
        <v>0</v>
      </c>
      <c r="S250" s="200">
        <v>0</v>
      </c>
      <c r="T250" s="201">
        <f>S250*H250</f>
        <v>0</v>
      </c>
      <c r="AR250" s="23" t="s">
        <v>207</v>
      </c>
      <c r="AT250" s="23" t="s">
        <v>169</v>
      </c>
      <c r="AU250" s="23" t="s">
        <v>82</v>
      </c>
      <c r="AY250" s="23" t="s">
        <v>166</v>
      </c>
      <c r="BE250" s="202">
        <f>IF(N250="základní",J250,0)</f>
        <v>0</v>
      </c>
      <c r="BF250" s="202">
        <f>IF(N250="snížená",J250,0)</f>
        <v>0</v>
      </c>
      <c r="BG250" s="202">
        <f>IF(N250="zákl. přenesená",J250,0)</f>
        <v>0</v>
      </c>
      <c r="BH250" s="202">
        <f>IF(N250="sníž. přenesená",J250,0)</f>
        <v>0</v>
      </c>
      <c r="BI250" s="202">
        <f>IF(N250="nulová",J250,0)</f>
        <v>0</v>
      </c>
      <c r="BJ250" s="23" t="s">
        <v>80</v>
      </c>
      <c r="BK250" s="202">
        <f>ROUND(I250*H250,2)</f>
        <v>0</v>
      </c>
      <c r="BL250" s="23" t="s">
        <v>207</v>
      </c>
      <c r="BM250" s="23" t="s">
        <v>853</v>
      </c>
    </row>
    <row r="251" spans="2:65" s="1" customFormat="1" ht="16.5" customHeight="1">
      <c r="B251" s="40"/>
      <c r="C251" s="191" t="s">
        <v>646</v>
      </c>
      <c r="D251" s="191" t="s">
        <v>169</v>
      </c>
      <c r="E251" s="192" t="s">
        <v>795</v>
      </c>
      <c r="F251" s="193" t="s">
        <v>796</v>
      </c>
      <c r="G251" s="194" t="s">
        <v>172</v>
      </c>
      <c r="H251" s="195">
        <v>44</v>
      </c>
      <c r="I251" s="196"/>
      <c r="J251" s="197">
        <f>ROUND(I251*H251,2)</f>
        <v>0</v>
      </c>
      <c r="K251" s="193" t="s">
        <v>21</v>
      </c>
      <c r="L251" s="60"/>
      <c r="M251" s="198" t="s">
        <v>21</v>
      </c>
      <c r="N251" s="199" t="s">
        <v>43</v>
      </c>
      <c r="O251" s="41"/>
      <c r="P251" s="200">
        <f>O251*H251</f>
        <v>0</v>
      </c>
      <c r="Q251" s="200">
        <v>0</v>
      </c>
      <c r="R251" s="200">
        <f>Q251*H251</f>
        <v>0</v>
      </c>
      <c r="S251" s="200">
        <v>0</v>
      </c>
      <c r="T251" s="201">
        <f>S251*H251</f>
        <v>0</v>
      </c>
      <c r="AR251" s="23" t="s">
        <v>207</v>
      </c>
      <c r="AT251" s="23" t="s">
        <v>169</v>
      </c>
      <c r="AU251" s="23" t="s">
        <v>82</v>
      </c>
      <c r="AY251" s="23" t="s">
        <v>166</v>
      </c>
      <c r="BE251" s="202">
        <f>IF(N251="základní",J251,0)</f>
        <v>0</v>
      </c>
      <c r="BF251" s="202">
        <f>IF(N251="snížená",J251,0)</f>
        <v>0</v>
      </c>
      <c r="BG251" s="202">
        <f>IF(N251="zákl. přenesená",J251,0)</f>
        <v>0</v>
      </c>
      <c r="BH251" s="202">
        <f>IF(N251="sníž. přenesená",J251,0)</f>
        <v>0</v>
      </c>
      <c r="BI251" s="202">
        <f>IF(N251="nulová",J251,0)</f>
        <v>0</v>
      </c>
      <c r="BJ251" s="23" t="s">
        <v>80</v>
      </c>
      <c r="BK251" s="202">
        <f>ROUND(I251*H251,2)</f>
        <v>0</v>
      </c>
      <c r="BL251" s="23" t="s">
        <v>207</v>
      </c>
      <c r="BM251" s="23" t="s">
        <v>857</v>
      </c>
    </row>
    <row r="252" spans="2:65" s="1" customFormat="1" ht="16.5" customHeight="1">
      <c r="B252" s="40"/>
      <c r="C252" s="191" t="s">
        <v>815</v>
      </c>
      <c r="D252" s="191" t="s">
        <v>169</v>
      </c>
      <c r="E252" s="192" t="s">
        <v>799</v>
      </c>
      <c r="F252" s="193" t="s">
        <v>800</v>
      </c>
      <c r="G252" s="194" t="s">
        <v>361</v>
      </c>
      <c r="H252" s="248"/>
      <c r="I252" s="196"/>
      <c r="J252" s="197">
        <f>ROUND(I252*H252,2)</f>
        <v>0</v>
      </c>
      <c r="K252" s="193" t="s">
        <v>21</v>
      </c>
      <c r="L252" s="60"/>
      <c r="M252" s="198" t="s">
        <v>21</v>
      </c>
      <c r="N252" s="199" t="s">
        <v>43</v>
      </c>
      <c r="O252" s="41"/>
      <c r="P252" s="200">
        <f>O252*H252</f>
        <v>0</v>
      </c>
      <c r="Q252" s="200">
        <v>0</v>
      </c>
      <c r="R252" s="200">
        <f>Q252*H252</f>
        <v>0</v>
      </c>
      <c r="S252" s="200">
        <v>0</v>
      </c>
      <c r="T252" s="201">
        <f>S252*H252</f>
        <v>0</v>
      </c>
      <c r="AR252" s="23" t="s">
        <v>207</v>
      </c>
      <c r="AT252" s="23" t="s">
        <v>169</v>
      </c>
      <c r="AU252" s="23" t="s">
        <v>82</v>
      </c>
      <c r="AY252" s="23" t="s">
        <v>166</v>
      </c>
      <c r="BE252" s="202">
        <f>IF(N252="základní",J252,0)</f>
        <v>0</v>
      </c>
      <c r="BF252" s="202">
        <f>IF(N252="snížená",J252,0)</f>
        <v>0</v>
      </c>
      <c r="BG252" s="202">
        <f>IF(N252="zákl. přenesená",J252,0)</f>
        <v>0</v>
      </c>
      <c r="BH252" s="202">
        <f>IF(N252="sníž. přenesená",J252,0)</f>
        <v>0</v>
      </c>
      <c r="BI252" s="202">
        <f>IF(N252="nulová",J252,0)</f>
        <v>0</v>
      </c>
      <c r="BJ252" s="23" t="s">
        <v>80</v>
      </c>
      <c r="BK252" s="202">
        <f>ROUND(I252*H252,2)</f>
        <v>0</v>
      </c>
      <c r="BL252" s="23" t="s">
        <v>207</v>
      </c>
      <c r="BM252" s="23" t="s">
        <v>861</v>
      </c>
    </row>
    <row r="253" spans="2:65" s="10" customFormat="1" ht="29.85" customHeight="1">
      <c r="B253" s="175"/>
      <c r="C253" s="176"/>
      <c r="D253" s="177" t="s">
        <v>71</v>
      </c>
      <c r="E253" s="189" t="s">
        <v>802</v>
      </c>
      <c r="F253" s="189" t="s">
        <v>803</v>
      </c>
      <c r="G253" s="176"/>
      <c r="H253" s="176"/>
      <c r="I253" s="179"/>
      <c r="J253" s="190">
        <f>BK253</f>
        <v>0</v>
      </c>
      <c r="K253" s="176"/>
      <c r="L253" s="181"/>
      <c r="M253" s="182"/>
      <c r="N253" s="183"/>
      <c r="O253" s="183"/>
      <c r="P253" s="184">
        <f>SUM(P254:P259)</f>
        <v>0</v>
      </c>
      <c r="Q253" s="183"/>
      <c r="R253" s="184">
        <f>SUM(R254:R259)</f>
        <v>0</v>
      </c>
      <c r="S253" s="183"/>
      <c r="T253" s="185">
        <f>SUM(T254:T259)</f>
        <v>0</v>
      </c>
      <c r="AR253" s="186" t="s">
        <v>82</v>
      </c>
      <c r="AT253" s="187" t="s">
        <v>71</v>
      </c>
      <c r="AU253" s="187" t="s">
        <v>80</v>
      </c>
      <c r="AY253" s="186" t="s">
        <v>166</v>
      </c>
      <c r="BK253" s="188">
        <f>SUM(BK254:BK259)</f>
        <v>0</v>
      </c>
    </row>
    <row r="254" spans="2:65" s="1" customFormat="1" ht="16.5" customHeight="1">
      <c r="B254" s="40"/>
      <c r="C254" s="191" t="s">
        <v>649</v>
      </c>
      <c r="D254" s="191" t="s">
        <v>169</v>
      </c>
      <c r="E254" s="192" t="s">
        <v>804</v>
      </c>
      <c r="F254" s="193" t="s">
        <v>805</v>
      </c>
      <c r="G254" s="194" t="s">
        <v>181</v>
      </c>
      <c r="H254" s="195">
        <v>695.45500000000004</v>
      </c>
      <c r="I254" s="196"/>
      <c r="J254" s="197">
        <f>ROUND(I254*H254,2)</f>
        <v>0</v>
      </c>
      <c r="K254" s="193" t="s">
        <v>21</v>
      </c>
      <c r="L254" s="60"/>
      <c r="M254" s="198" t="s">
        <v>21</v>
      </c>
      <c r="N254" s="199" t="s">
        <v>43</v>
      </c>
      <c r="O254" s="41"/>
      <c r="P254" s="200">
        <f>O254*H254</f>
        <v>0</v>
      </c>
      <c r="Q254" s="200">
        <v>0</v>
      </c>
      <c r="R254" s="200">
        <f>Q254*H254</f>
        <v>0</v>
      </c>
      <c r="S254" s="200">
        <v>0</v>
      </c>
      <c r="T254" s="201">
        <f>S254*H254</f>
        <v>0</v>
      </c>
      <c r="AR254" s="23" t="s">
        <v>207</v>
      </c>
      <c r="AT254" s="23" t="s">
        <v>169</v>
      </c>
      <c r="AU254" s="23" t="s">
        <v>82</v>
      </c>
      <c r="AY254" s="23" t="s">
        <v>166</v>
      </c>
      <c r="BE254" s="202">
        <f>IF(N254="základní",J254,0)</f>
        <v>0</v>
      </c>
      <c r="BF254" s="202">
        <f>IF(N254="snížená",J254,0)</f>
        <v>0</v>
      </c>
      <c r="BG254" s="202">
        <f>IF(N254="zákl. přenesená",J254,0)</f>
        <v>0</v>
      </c>
      <c r="BH254" s="202">
        <f>IF(N254="sníž. přenesená",J254,0)</f>
        <v>0</v>
      </c>
      <c r="BI254" s="202">
        <f>IF(N254="nulová",J254,0)</f>
        <v>0</v>
      </c>
      <c r="BJ254" s="23" t="s">
        <v>80</v>
      </c>
      <c r="BK254" s="202">
        <f>ROUND(I254*H254,2)</f>
        <v>0</v>
      </c>
      <c r="BL254" s="23" t="s">
        <v>207</v>
      </c>
      <c r="BM254" s="23" t="s">
        <v>1329</v>
      </c>
    </row>
    <row r="255" spans="2:65" s="11" customFormat="1">
      <c r="B255" s="203"/>
      <c r="C255" s="204"/>
      <c r="D255" s="205" t="s">
        <v>174</v>
      </c>
      <c r="E255" s="206" t="s">
        <v>21</v>
      </c>
      <c r="F255" s="207" t="s">
        <v>1330</v>
      </c>
      <c r="G255" s="204"/>
      <c r="H255" s="208">
        <v>695.45500000000004</v>
      </c>
      <c r="I255" s="209"/>
      <c r="J255" s="204"/>
      <c r="K255" s="204"/>
      <c r="L255" s="210"/>
      <c r="M255" s="211"/>
      <c r="N255" s="212"/>
      <c r="O255" s="212"/>
      <c r="P255" s="212"/>
      <c r="Q255" s="212"/>
      <c r="R255" s="212"/>
      <c r="S255" s="212"/>
      <c r="T255" s="213"/>
      <c r="AT255" s="214" t="s">
        <v>174</v>
      </c>
      <c r="AU255" s="214" t="s">
        <v>82</v>
      </c>
      <c r="AV255" s="11" t="s">
        <v>82</v>
      </c>
      <c r="AW255" s="11" t="s">
        <v>35</v>
      </c>
      <c r="AX255" s="11" t="s">
        <v>72</v>
      </c>
      <c r="AY255" s="214" t="s">
        <v>166</v>
      </c>
    </row>
    <row r="256" spans="2:65" s="12" customFormat="1">
      <c r="B256" s="215"/>
      <c r="C256" s="216"/>
      <c r="D256" s="205" t="s">
        <v>174</v>
      </c>
      <c r="E256" s="217" t="s">
        <v>21</v>
      </c>
      <c r="F256" s="218" t="s">
        <v>176</v>
      </c>
      <c r="G256" s="216"/>
      <c r="H256" s="219">
        <v>695.45500000000004</v>
      </c>
      <c r="I256" s="220"/>
      <c r="J256" s="216"/>
      <c r="K256" s="216"/>
      <c r="L256" s="221"/>
      <c r="M256" s="222"/>
      <c r="N256" s="223"/>
      <c r="O256" s="223"/>
      <c r="P256" s="223"/>
      <c r="Q256" s="223"/>
      <c r="R256" s="223"/>
      <c r="S256" s="223"/>
      <c r="T256" s="224"/>
      <c r="AT256" s="225" t="s">
        <v>174</v>
      </c>
      <c r="AU256" s="225" t="s">
        <v>82</v>
      </c>
      <c r="AV256" s="12" t="s">
        <v>173</v>
      </c>
      <c r="AW256" s="12" t="s">
        <v>35</v>
      </c>
      <c r="AX256" s="12" t="s">
        <v>80</v>
      </c>
      <c r="AY256" s="225" t="s">
        <v>166</v>
      </c>
    </row>
    <row r="257" spans="2:65" s="1" customFormat="1" ht="16.5" customHeight="1">
      <c r="B257" s="40"/>
      <c r="C257" s="191" t="s">
        <v>1331</v>
      </c>
      <c r="D257" s="191" t="s">
        <v>169</v>
      </c>
      <c r="E257" s="192" t="s">
        <v>809</v>
      </c>
      <c r="F257" s="193" t="s">
        <v>810</v>
      </c>
      <c r="G257" s="194" t="s">
        <v>181</v>
      </c>
      <c r="H257" s="195">
        <v>695.45500000000004</v>
      </c>
      <c r="I257" s="196"/>
      <c r="J257" s="197">
        <f>ROUND(I257*H257,2)</f>
        <v>0</v>
      </c>
      <c r="K257" s="193" t="s">
        <v>21</v>
      </c>
      <c r="L257" s="60"/>
      <c r="M257" s="198" t="s">
        <v>21</v>
      </c>
      <c r="N257" s="199" t="s">
        <v>43</v>
      </c>
      <c r="O257" s="41"/>
      <c r="P257" s="200">
        <f>O257*H257</f>
        <v>0</v>
      </c>
      <c r="Q257" s="200">
        <v>0</v>
      </c>
      <c r="R257" s="200">
        <f>Q257*H257</f>
        <v>0</v>
      </c>
      <c r="S257" s="200">
        <v>0</v>
      </c>
      <c r="T257" s="201">
        <f>S257*H257</f>
        <v>0</v>
      </c>
      <c r="AR257" s="23" t="s">
        <v>207</v>
      </c>
      <c r="AT257" s="23" t="s">
        <v>169</v>
      </c>
      <c r="AU257" s="23" t="s">
        <v>82</v>
      </c>
      <c r="AY257" s="23" t="s">
        <v>166</v>
      </c>
      <c r="BE257" s="202">
        <f>IF(N257="základní",J257,0)</f>
        <v>0</v>
      </c>
      <c r="BF257" s="202">
        <f>IF(N257="snížená",J257,0)</f>
        <v>0</v>
      </c>
      <c r="BG257" s="202">
        <f>IF(N257="zákl. přenesená",J257,0)</f>
        <v>0</v>
      </c>
      <c r="BH257" s="202">
        <f>IF(N257="sníž. přenesená",J257,0)</f>
        <v>0</v>
      </c>
      <c r="BI257" s="202">
        <f>IF(N257="nulová",J257,0)</f>
        <v>0</v>
      </c>
      <c r="BJ257" s="23" t="s">
        <v>80</v>
      </c>
      <c r="BK257" s="202">
        <f>ROUND(I257*H257,2)</f>
        <v>0</v>
      </c>
      <c r="BL257" s="23" t="s">
        <v>207</v>
      </c>
      <c r="BM257" s="23" t="s">
        <v>1332</v>
      </c>
    </row>
    <row r="258" spans="2:65" s="1" customFormat="1" ht="16.5" customHeight="1">
      <c r="B258" s="40"/>
      <c r="C258" s="191" t="s">
        <v>653</v>
      </c>
      <c r="D258" s="191" t="s">
        <v>169</v>
      </c>
      <c r="E258" s="192" t="s">
        <v>812</v>
      </c>
      <c r="F258" s="193" t="s">
        <v>813</v>
      </c>
      <c r="G258" s="194" t="s">
        <v>181</v>
      </c>
      <c r="H258" s="195">
        <v>695.45500000000004</v>
      </c>
      <c r="I258" s="196"/>
      <c r="J258" s="197">
        <f>ROUND(I258*H258,2)</f>
        <v>0</v>
      </c>
      <c r="K258" s="193" t="s">
        <v>21</v>
      </c>
      <c r="L258" s="60"/>
      <c r="M258" s="198" t="s">
        <v>21</v>
      </c>
      <c r="N258" s="199" t="s">
        <v>43</v>
      </c>
      <c r="O258" s="41"/>
      <c r="P258" s="200">
        <f>O258*H258</f>
        <v>0</v>
      </c>
      <c r="Q258" s="200">
        <v>0</v>
      </c>
      <c r="R258" s="200">
        <f>Q258*H258</f>
        <v>0</v>
      </c>
      <c r="S258" s="200">
        <v>0</v>
      </c>
      <c r="T258" s="201">
        <f>S258*H258</f>
        <v>0</v>
      </c>
      <c r="AR258" s="23" t="s">
        <v>207</v>
      </c>
      <c r="AT258" s="23" t="s">
        <v>169</v>
      </c>
      <c r="AU258" s="23" t="s">
        <v>82</v>
      </c>
      <c r="AY258" s="23" t="s">
        <v>166</v>
      </c>
      <c r="BE258" s="202">
        <f>IF(N258="základní",J258,0)</f>
        <v>0</v>
      </c>
      <c r="BF258" s="202">
        <f>IF(N258="snížená",J258,0)</f>
        <v>0</v>
      </c>
      <c r="BG258" s="202">
        <f>IF(N258="zákl. přenesená",J258,0)</f>
        <v>0</v>
      </c>
      <c r="BH258" s="202">
        <f>IF(N258="sníž. přenesená",J258,0)</f>
        <v>0</v>
      </c>
      <c r="BI258" s="202">
        <f>IF(N258="nulová",J258,0)</f>
        <v>0</v>
      </c>
      <c r="BJ258" s="23" t="s">
        <v>80</v>
      </c>
      <c r="BK258" s="202">
        <f>ROUND(I258*H258,2)</f>
        <v>0</v>
      </c>
      <c r="BL258" s="23" t="s">
        <v>207</v>
      </c>
      <c r="BM258" s="23" t="s">
        <v>1333</v>
      </c>
    </row>
    <row r="259" spans="2:65" s="1" customFormat="1" ht="16.5" customHeight="1">
      <c r="B259" s="40"/>
      <c r="C259" s="191" t="s">
        <v>1334</v>
      </c>
      <c r="D259" s="191" t="s">
        <v>169</v>
      </c>
      <c r="E259" s="192" t="s">
        <v>816</v>
      </c>
      <c r="F259" s="193" t="s">
        <v>817</v>
      </c>
      <c r="G259" s="194" t="s">
        <v>361</v>
      </c>
      <c r="H259" s="248"/>
      <c r="I259" s="196"/>
      <c r="J259" s="197">
        <f>ROUND(I259*H259,2)</f>
        <v>0</v>
      </c>
      <c r="K259" s="193" t="s">
        <v>21</v>
      </c>
      <c r="L259" s="60"/>
      <c r="M259" s="198" t="s">
        <v>21</v>
      </c>
      <c r="N259" s="199" t="s">
        <v>43</v>
      </c>
      <c r="O259" s="41"/>
      <c r="P259" s="200">
        <f>O259*H259</f>
        <v>0</v>
      </c>
      <c r="Q259" s="200">
        <v>0</v>
      </c>
      <c r="R259" s="200">
        <f>Q259*H259</f>
        <v>0</v>
      </c>
      <c r="S259" s="200">
        <v>0</v>
      </c>
      <c r="T259" s="201">
        <f>S259*H259</f>
        <v>0</v>
      </c>
      <c r="AR259" s="23" t="s">
        <v>207</v>
      </c>
      <c r="AT259" s="23" t="s">
        <v>169</v>
      </c>
      <c r="AU259" s="23" t="s">
        <v>82</v>
      </c>
      <c r="AY259" s="23" t="s">
        <v>166</v>
      </c>
      <c r="BE259" s="202">
        <f>IF(N259="základní",J259,0)</f>
        <v>0</v>
      </c>
      <c r="BF259" s="202">
        <f>IF(N259="snížená",J259,0)</f>
        <v>0</v>
      </c>
      <c r="BG259" s="202">
        <f>IF(N259="zákl. přenesená",J259,0)</f>
        <v>0</v>
      </c>
      <c r="BH259" s="202">
        <f>IF(N259="sníž. přenesená",J259,0)</f>
        <v>0</v>
      </c>
      <c r="BI259" s="202">
        <f>IF(N259="nulová",J259,0)</f>
        <v>0</v>
      </c>
      <c r="BJ259" s="23" t="s">
        <v>80</v>
      </c>
      <c r="BK259" s="202">
        <f>ROUND(I259*H259,2)</f>
        <v>0</v>
      </c>
      <c r="BL259" s="23" t="s">
        <v>207</v>
      </c>
      <c r="BM259" s="23" t="s">
        <v>1335</v>
      </c>
    </row>
    <row r="260" spans="2:65" s="10" customFormat="1" ht="29.85" customHeight="1">
      <c r="B260" s="175"/>
      <c r="C260" s="176"/>
      <c r="D260" s="177" t="s">
        <v>71</v>
      </c>
      <c r="E260" s="189" t="s">
        <v>329</v>
      </c>
      <c r="F260" s="189" t="s">
        <v>330</v>
      </c>
      <c r="G260" s="176"/>
      <c r="H260" s="176"/>
      <c r="I260" s="179"/>
      <c r="J260" s="190">
        <f>BK260</f>
        <v>0</v>
      </c>
      <c r="K260" s="176"/>
      <c r="L260" s="181"/>
      <c r="M260" s="182"/>
      <c r="N260" s="183"/>
      <c r="O260" s="183"/>
      <c r="P260" s="184">
        <f>SUM(P261:P266)</f>
        <v>0</v>
      </c>
      <c r="Q260" s="183"/>
      <c r="R260" s="184">
        <f>SUM(R261:R266)</f>
        <v>0</v>
      </c>
      <c r="S260" s="183"/>
      <c r="T260" s="185">
        <f>SUM(T261:T266)</f>
        <v>0</v>
      </c>
      <c r="AR260" s="186" t="s">
        <v>82</v>
      </c>
      <c r="AT260" s="187" t="s">
        <v>71</v>
      </c>
      <c r="AU260" s="187" t="s">
        <v>80</v>
      </c>
      <c r="AY260" s="186" t="s">
        <v>166</v>
      </c>
      <c r="BK260" s="188">
        <f>SUM(BK261:BK266)</f>
        <v>0</v>
      </c>
    </row>
    <row r="261" spans="2:65" s="1" customFormat="1" ht="16.5" customHeight="1">
      <c r="B261" s="40"/>
      <c r="C261" s="191" t="s">
        <v>657</v>
      </c>
      <c r="D261" s="191" t="s">
        <v>169</v>
      </c>
      <c r="E261" s="192" t="s">
        <v>820</v>
      </c>
      <c r="F261" s="193" t="s">
        <v>821</v>
      </c>
      <c r="G261" s="194" t="s">
        <v>822</v>
      </c>
      <c r="H261" s="195">
        <v>50</v>
      </c>
      <c r="I261" s="196"/>
      <c r="J261" s="197">
        <f>ROUND(I261*H261,2)</f>
        <v>0</v>
      </c>
      <c r="K261" s="193" t="s">
        <v>21</v>
      </c>
      <c r="L261" s="60"/>
      <c r="M261" s="198" t="s">
        <v>21</v>
      </c>
      <c r="N261" s="199" t="s">
        <v>43</v>
      </c>
      <c r="O261" s="41"/>
      <c r="P261" s="200">
        <f>O261*H261</f>
        <v>0</v>
      </c>
      <c r="Q261" s="200">
        <v>0</v>
      </c>
      <c r="R261" s="200">
        <f>Q261*H261</f>
        <v>0</v>
      </c>
      <c r="S261" s="200">
        <v>0</v>
      </c>
      <c r="T261" s="201">
        <f>S261*H261</f>
        <v>0</v>
      </c>
      <c r="AR261" s="23" t="s">
        <v>207</v>
      </c>
      <c r="AT261" s="23" t="s">
        <v>169</v>
      </c>
      <c r="AU261" s="23" t="s">
        <v>82</v>
      </c>
      <c r="AY261" s="23" t="s">
        <v>166</v>
      </c>
      <c r="BE261" s="202">
        <f>IF(N261="základní",J261,0)</f>
        <v>0</v>
      </c>
      <c r="BF261" s="202">
        <f>IF(N261="snížená",J261,0)</f>
        <v>0</v>
      </c>
      <c r="BG261" s="202">
        <f>IF(N261="zákl. přenesená",J261,0)</f>
        <v>0</v>
      </c>
      <c r="BH261" s="202">
        <f>IF(N261="sníž. přenesená",J261,0)</f>
        <v>0</v>
      </c>
      <c r="BI261" s="202">
        <f>IF(N261="nulová",J261,0)</f>
        <v>0</v>
      </c>
      <c r="BJ261" s="23" t="s">
        <v>80</v>
      </c>
      <c r="BK261" s="202">
        <f>ROUND(I261*H261,2)</f>
        <v>0</v>
      </c>
      <c r="BL261" s="23" t="s">
        <v>207</v>
      </c>
      <c r="BM261" s="23" t="s">
        <v>1336</v>
      </c>
    </row>
    <row r="262" spans="2:65" s="1" customFormat="1" ht="27">
      <c r="B262" s="40"/>
      <c r="C262" s="62"/>
      <c r="D262" s="205" t="s">
        <v>213</v>
      </c>
      <c r="E262" s="62"/>
      <c r="F262" s="236" t="s">
        <v>824</v>
      </c>
      <c r="G262" s="62"/>
      <c r="H262" s="62"/>
      <c r="I262" s="162"/>
      <c r="J262" s="62"/>
      <c r="K262" s="62"/>
      <c r="L262" s="60"/>
      <c r="M262" s="237"/>
      <c r="N262" s="41"/>
      <c r="O262" s="41"/>
      <c r="P262" s="41"/>
      <c r="Q262" s="41"/>
      <c r="R262" s="41"/>
      <c r="S262" s="41"/>
      <c r="T262" s="77"/>
      <c r="AT262" s="23" t="s">
        <v>213</v>
      </c>
      <c r="AU262" s="23" t="s">
        <v>82</v>
      </c>
    </row>
    <row r="263" spans="2:65" s="1" customFormat="1" ht="16.5" customHeight="1">
      <c r="B263" s="40"/>
      <c r="C263" s="191" t="s">
        <v>1337</v>
      </c>
      <c r="D263" s="191" t="s">
        <v>169</v>
      </c>
      <c r="E263" s="192" t="s">
        <v>825</v>
      </c>
      <c r="F263" s="193" t="s">
        <v>826</v>
      </c>
      <c r="G263" s="194" t="s">
        <v>822</v>
      </c>
      <c r="H263" s="195">
        <v>50</v>
      </c>
      <c r="I263" s="196"/>
      <c r="J263" s="197">
        <f>ROUND(I263*H263,2)</f>
        <v>0</v>
      </c>
      <c r="K263" s="193" t="s">
        <v>21</v>
      </c>
      <c r="L263" s="60"/>
      <c r="M263" s="198" t="s">
        <v>21</v>
      </c>
      <c r="N263" s="199" t="s">
        <v>43</v>
      </c>
      <c r="O263" s="41"/>
      <c r="P263" s="200">
        <f>O263*H263</f>
        <v>0</v>
      </c>
      <c r="Q263" s="200">
        <v>0</v>
      </c>
      <c r="R263" s="200">
        <f>Q263*H263</f>
        <v>0</v>
      </c>
      <c r="S263" s="200">
        <v>0</v>
      </c>
      <c r="T263" s="201">
        <f>S263*H263</f>
        <v>0</v>
      </c>
      <c r="AR263" s="23" t="s">
        <v>207</v>
      </c>
      <c r="AT263" s="23" t="s">
        <v>169</v>
      </c>
      <c r="AU263" s="23" t="s">
        <v>82</v>
      </c>
      <c r="AY263" s="23" t="s">
        <v>166</v>
      </c>
      <c r="BE263" s="202">
        <f>IF(N263="základní",J263,0)</f>
        <v>0</v>
      </c>
      <c r="BF263" s="202">
        <f>IF(N263="snížená",J263,0)</f>
        <v>0</v>
      </c>
      <c r="BG263" s="202">
        <f>IF(N263="zákl. přenesená",J263,0)</f>
        <v>0</v>
      </c>
      <c r="BH263" s="202">
        <f>IF(N263="sníž. přenesená",J263,0)</f>
        <v>0</v>
      </c>
      <c r="BI263" s="202">
        <f>IF(N263="nulová",J263,0)</f>
        <v>0</v>
      </c>
      <c r="BJ263" s="23" t="s">
        <v>80</v>
      </c>
      <c r="BK263" s="202">
        <f>ROUND(I263*H263,2)</f>
        <v>0</v>
      </c>
      <c r="BL263" s="23" t="s">
        <v>207</v>
      </c>
      <c r="BM263" s="23" t="s">
        <v>1338</v>
      </c>
    </row>
    <row r="264" spans="2:65" s="1" customFormat="1" ht="27">
      <c r="B264" s="40"/>
      <c r="C264" s="62"/>
      <c r="D264" s="205" t="s">
        <v>213</v>
      </c>
      <c r="E264" s="62"/>
      <c r="F264" s="236" t="s">
        <v>824</v>
      </c>
      <c r="G264" s="62"/>
      <c r="H264" s="62"/>
      <c r="I264" s="162"/>
      <c r="J264" s="62"/>
      <c r="K264" s="62"/>
      <c r="L264" s="60"/>
      <c r="M264" s="237"/>
      <c r="N264" s="41"/>
      <c r="O264" s="41"/>
      <c r="P264" s="41"/>
      <c r="Q264" s="41"/>
      <c r="R264" s="41"/>
      <c r="S264" s="41"/>
      <c r="T264" s="77"/>
      <c r="AT264" s="23" t="s">
        <v>213</v>
      </c>
      <c r="AU264" s="23" t="s">
        <v>82</v>
      </c>
    </row>
    <row r="265" spans="2:65" s="1" customFormat="1" ht="16.5" customHeight="1">
      <c r="B265" s="40"/>
      <c r="C265" s="238" t="s">
        <v>661</v>
      </c>
      <c r="D265" s="238" t="s">
        <v>232</v>
      </c>
      <c r="E265" s="239" t="s">
        <v>829</v>
      </c>
      <c r="F265" s="240" t="s">
        <v>830</v>
      </c>
      <c r="G265" s="241" t="s">
        <v>822</v>
      </c>
      <c r="H265" s="242">
        <v>100</v>
      </c>
      <c r="I265" s="243"/>
      <c r="J265" s="244">
        <f>ROUND(I265*H265,2)</f>
        <v>0</v>
      </c>
      <c r="K265" s="240" t="s">
        <v>21</v>
      </c>
      <c r="L265" s="245"/>
      <c r="M265" s="246" t="s">
        <v>21</v>
      </c>
      <c r="N265" s="247" t="s">
        <v>43</v>
      </c>
      <c r="O265" s="41"/>
      <c r="P265" s="200">
        <f>O265*H265</f>
        <v>0</v>
      </c>
      <c r="Q265" s="200">
        <v>0</v>
      </c>
      <c r="R265" s="200">
        <f>Q265*H265</f>
        <v>0</v>
      </c>
      <c r="S265" s="200">
        <v>0</v>
      </c>
      <c r="T265" s="201">
        <f>S265*H265</f>
        <v>0</v>
      </c>
      <c r="AR265" s="23" t="s">
        <v>242</v>
      </c>
      <c r="AT265" s="23" t="s">
        <v>232</v>
      </c>
      <c r="AU265" s="23" t="s">
        <v>82</v>
      </c>
      <c r="AY265" s="23" t="s">
        <v>166</v>
      </c>
      <c r="BE265" s="202">
        <f>IF(N265="základní",J265,0)</f>
        <v>0</v>
      </c>
      <c r="BF265" s="202">
        <f>IF(N265="snížená",J265,0)</f>
        <v>0</v>
      </c>
      <c r="BG265" s="202">
        <f>IF(N265="zákl. přenesená",J265,0)</f>
        <v>0</v>
      </c>
      <c r="BH265" s="202">
        <f>IF(N265="sníž. přenesená",J265,0)</f>
        <v>0</v>
      </c>
      <c r="BI265" s="202">
        <f>IF(N265="nulová",J265,0)</f>
        <v>0</v>
      </c>
      <c r="BJ265" s="23" t="s">
        <v>80</v>
      </c>
      <c r="BK265" s="202">
        <f>ROUND(I265*H265,2)</f>
        <v>0</v>
      </c>
      <c r="BL265" s="23" t="s">
        <v>207</v>
      </c>
      <c r="BM265" s="23" t="s">
        <v>1339</v>
      </c>
    </row>
    <row r="266" spans="2:65" s="1" customFormat="1" ht="16.5" customHeight="1">
      <c r="B266" s="40"/>
      <c r="C266" s="191" t="s">
        <v>1340</v>
      </c>
      <c r="D266" s="191" t="s">
        <v>169</v>
      </c>
      <c r="E266" s="192" t="s">
        <v>359</v>
      </c>
      <c r="F266" s="193" t="s">
        <v>360</v>
      </c>
      <c r="G266" s="194" t="s">
        <v>361</v>
      </c>
      <c r="H266" s="248"/>
      <c r="I266" s="196"/>
      <c r="J266" s="197">
        <f>ROUND(I266*H266,2)</f>
        <v>0</v>
      </c>
      <c r="K266" s="193" t="s">
        <v>21</v>
      </c>
      <c r="L266" s="60"/>
      <c r="M266" s="198" t="s">
        <v>21</v>
      </c>
      <c r="N266" s="199" t="s">
        <v>43</v>
      </c>
      <c r="O266" s="41"/>
      <c r="P266" s="200">
        <f>O266*H266</f>
        <v>0</v>
      </c>
      <c r="Q266" s="200">
        <v>0</v>
      </c>
      <c r="R266" s="200">
        <f>Q266*H266</f>
        <v>0</v>
      </c>
      <c r="S266" s="200">
        <v>0</v>
      </c>
      <c r="T266" s="201">
        <f>S266*H266</f>
        <v>0</v>
      </c>
      <c r="AR266" s="23" t="s">
        <v>207</v>
      </c>
      <c r="AT266" s="23" t="s">
        <v>169</v>
      </c>
      <c r="AU266" s="23" t="s">
        <v>82</v>
      </c>
      <c r="AY266" s="23" t="s">
        <v>166</v>
      </c>
      <c r="BE266" s="202">
        <f>IF(N266="základní",J266,0)</f>
        <v>0</v>
      </c>
      <c r="BF266" s="202">
        <f>IF(N266="snížená",J266,0)</f>
        <v>0</v>
      </c>
      <c r="BG266" s="202">
        <f>IF(N266="zákl. přenesená",J266,0)</f>
        <v>0</v>
      </c>
      <c r="BH266" s="202">
        <f>IF(N266="sníž. přenesená",J266,0)</f>
        <v>0</v>
      </c>
      <c r="BI266" s="202">
        <f>IF(N266="nulová",J266,0)</f>
        <v>0</v>
      </c>
      <c r="BJ266" s="23" t="s">
        <v>80</v>
      </c>
      <c r="BK266" s="202">
        <f>ROUND(I266*H266,2)</f>
        <v>0</v>
      </c>
      <c r="BL266" s="23" t="s">
        <v>207</v>
      </c>
      <c r="BM266" s="23" t="s">
        <v>1341</v>
      </c>
    </row>
    <row r="267" spans="2:65" s="10" customFormat="1" ht="29.85" customHeight="1">
      <c r="B267" s="175"/>
      <c r="C267" s="176"/>
      <c r="D267" s="177" t="s">
        <v>71</v>
      </c>
      <c r="E267" s="189" t="s">
        <v>376</v>
      </c>
      <c r="F267" s="189" t="s">
        <v>377</v>
      </c>
      <c r="G267" s="176"/>
      <c r="H267" s="176"/>
      <c r="I267" s="179"/>
      <c r="J267" s="190">
        <f>BK267</f>
        <v>0</v>
      </c>
      <c r="K267" s="176"/>
      <c r="L267" s="181"/>
      <c r="M267" s="182"/>
      <c r="N267" s="183"/>
      <c r="O267" s="183"/>
      <c r="P267" s="184">
        <f>SUM(P268:P270)</f>
        <v>0</v>
      </c>
      <c r="Q267" s="183"/>
      <c r="R267" s="184">
        <f>SUM(R268:R270)</f>
        <v>0</v>
      </c>
      <c r="S267" s="183"/>
      <c r="T267" s="185">
        <f>SUM(T268:T270)</f>
        <v>0</v>
      </c>
      <c r="AR267" s="186" t="s">
        <v>82</v>
      </c>
      <c r="AT267" s="187" t="s">
        <v>71</v>
      </c>
      <c r="AU267" s="187" t="s">
        <v>80</v>
      </c>
      <c r="AY267" s="186" t="s">
        <v>166</v>
      </c>
      <c r="BK267" s="188">
        <f>SUM(BK268:BK270)</f>
        <v>0</v>
      </c>
    </row>
    <row r="268" spans="2:65" s="1" customFormat="1" ht="16.5" customHeight="1">
      <c r="B268" s="40"/>
      <c r="C268" s="191" t="s">
        <v>664</v>
      </c>
      <c r="D268" s="191" t="s">
        <v>169</v>
      </c>
      <c r="E268" s="192" t="s">
        <v>834</v>
      </c>
      <c r="F268" s="193" t="s">
        <v>835</v>
      </c>
      <c r="G268" s="194" t="s">
        <v>181</v>
      </c>
      <c r="H268" s="195">
        <v>10</v>
      </c>
      <c r="I268" s="196"/>
      <c r="J268" s="197">
        <f>ROUND(I268*H268,2)</f>
        <v>0</v>
      </c>
      <c r="K268" s="193" t="s">
        <v>21</v>
      </c>
      <c r="L268" s="60"/>
      <c r="M268" s="198" t="s">
        <v>21</v>
      </c>
      <c r="N268" s="199" t="s">
        <v>43</v>
      </c>
      <c r="O268" s="41"/>
      <c r="P268" s="200">
        <f>O268*H268</f>
        <v>0</v>
      </c>
      <c r="Q268" s="200">
        <v>0</v>
      </c>
      <c r="R268" s="200">
        <f>Q268*H268</f>
        <v>0</v>
      </c>
      <c r="S268" s="200">
        <v>0</v>
      </c>
      <c r="T268" s="201">
        <f>S268*H268</f>
        <v>0</v>
      </c>
      <c r="AR268" s="23" t="s">
        <v>207</v>
      </c>
      <c r="AT268" s="23" t="s">
        <v>169</v>
      </c>
      <c r="AU268" s="23" t="s">
        <v>82</v>
      </c>
      <c r="AY268" s="23" t="s">
        <v>166</v>
      </c>
      <c r="BE268" s="202">
        <f>IF(N268="základní",J268,0)</f>
        <v>0</v>
      </c>
      <c r="BF268" s="202">
        <f>IF(N268="snížená",J268,0)</f>
        <v>0</v>
      </c>
      <c r="BG268" s="202">
        <f>IF(N268="zákl. přenesená",J268,0)</f>
        <v>0</v>
      </c>
      <c r="BH268" s="202">
        <f>IF(N268="sníž. přenesená",J268,0)</f>
        <v>0</v>
      </c>
      <c r="BI268" s="202">
        <f>IF(N268="nulová",J268,0)</f>
        <v>0</v>
      </c>
      <c r="BJ268" s="23" t="s">
        <v>80</v>
      </c>
      <c r="BK268" s="202">
        <f>ROUND(I268*H268,2)</f>
        <v>0</v>
      </c>
      <c r="BL268" s="23" t="s">
        <v>207</v>
      </c>
      <c r="BM268" s="23" t="s">
        <v>1342</v>
      </c>
    </row>
    <row r="269" spans="2:65" s="1" customFormat="1" ht="25.5" customHeight="1">
      <c r="B269" s="40"/>
      <c r="C269" s="191" t="s">
        <v>1343</v>
      </c>
      <c r="D269" s="191" t="s">
        <v>169</v>
      </c>
      <c r="E269" s="192" t="s">
        <v>837</v>
      </c>
      <c r="F269" s="193" t="s">
        <v>838</v>
      </c>
      <c r="G269" s="194" t="s">
        <v>272</v>
      </c>
      <c r="H269" s="195">
        <v>47</v>
      </c>
      <c r="I269" s="196"/>
      <c r="J269" s="197">
        <f>ROUND(I269*H269,2)</f>
        <v>0</v>
      </c>
      <c r="K269" s="193" t="s">
        <v>21</v>
      </c>
      <c r="L269" s="60"/>
      <c r="M269" s="198" t="s">
        <v>21</v>
      </c>
      <c r="N269" s="199" t="s">
        <v>43</v>
      </c>
      <c r="O269" s="41"/>
      <c r="P269" s="200">
        <f>O269*H269</f>
        <v>0</v>
      </c>
      <c r="Q269" s="200">
        <v>0</v>
      </c>
      <c r="R269" s="200">
        <f>Q269*H269</f>
        <v>0</v>
      </c>
      <c r="S269" s="200">
        <v>0</v>
      </c>
      <c r="T269" s="201">
        <f>S269*H269</f>
        <v>0</v>
      </c>
      <c r="AR269" s="23" t="s">
        <v>207</v>
      </c>
      <c r="AT269" s="23" t="s">
        <v>169</v>
      </c>
      <c r="AU269" s="23" t="s">
        <v>82</v>
      </c>
      <c r="AY269" s="23" t="s">
        <v>166</v>
      </c>
      <c r="BE269" s="202">
        <f>IF(N269="základní",J269,0)</f>
        <v>0</v>
      </c>
      <c r="BF269" s="202">
        <f>IF(N269="snížená",J269,0)</f>
        <v>0</v>
      </c>
      <c r="BG269" s="202">
        <f>IF(N269="zákl. přenesená",J269,0)</f>
        <v>0</v>
      </c>
      <c r="BH269" s="202">
        <f>IF(N269="sníž. přenesená",J269,0)</f>
        <v>0</v>
      </c>
      <c r="BI269" s="202">
        <f>IF(N269="nulová",J269,0)</f>
        <v>0</v>
      </c>
      <c r="BJ269" s="23" t="s">
        <v>80</v>
      </c>
      <c r="BK269" s="202">
        <f>ROUND(I269*H269,2)</f>
        <v>0</v>
      </c>
      <c r="BL269" s="23" t="s">
        <v>207</v>
      </c>
      <c r="BM269" s="23" t="s">
        <v>1344</v>
      </c>
    </row>
    <row r="270" spans="2:65" s="1" customFormat="1" ht="25.5" customHeight="1">
      <c r="B270" s="40"/>
      <c r="C270" s="191" t="s">
        <v>668</v>
      </c>
      <c r="D270" s="191" t="s">
        <v>169</v>
      </c>
      <c r="E270" s="192" t="s">
        <v>841</v>
      </c>
      <c r="F270" s="193" t="s">
        <v>842</v>
      </c>
      <c r="G270" s="194" t="s">
        <v>272</v>
      </c>
      <c r="H270" s="195">
        <v>9</v>
      </c>
      <c r="I270" s="196"/>
      <c r="J270" s="197">
        <f>ROUND(I270*H270,2)</f>
        <v>0</v>
      </c>
      <c r="K270" s="193" t="s">
        <v>21</v>
      </c>
      <c r="L270" s="60"/>
      <c r="M270" s="198" t="s">
        <v>21</v>
      </c>
      <c r="N270" s="199" t="s">
        <v>43</v>
      </c>
      <c r="O270" s="41"/>
      <c r="P270" s="200">
        <f>O270*H270</f>
        <v>0</v>
      </c>
      <c r="Q270" s="200">
        <v>0</v>
      </c>
      <c r="R270" s="200">
        <f>Q270*H270</f>
        <v>0</v>
      </c>
      <c r="S270" s="200">
        <v>0</v>
      </c>
      <c r="T270" s="201">
        <f>S270*H270</f>
        <v>0</v>
      </c>
      <c r="AR270" s="23" t="s">
        <v>207</v>
      </c>
      <c r="AT270" s="23" t="s">
        <v>169</v>
      </c>
      <c r="AU270" s="23" t="s">
        <v>82</v>
      </c>
      <c r="AY270" s="23" t="s">
        <v>166</v>
      </c>
      <c r="BE270" s="202">
        <f>IF(N270="základní",J270,0)</f>
        <v>0</v>
      </c>
      <c r="BF270" s="202">
        <f>IF(N270="snížená",J270,0)</f>
        <v>0</v>
      </c>
      <c r="BG270" s="202">
        <f>IF(N270="zákl. přenesená",J270,0)</f>
        <v>0</v>
      </c>
      <c r="BH270" s="202">
        <f>IF(N270="sníž. přenesená",J270,0)</f>
        <v>0</v>
      </c>
      <c r="BI270" s="202">
        <f>IF(N270="nulová",J270,0)</f>
        <v>0</v>
      </c>
      <c r="BJ270" s="23" t="s">
        <v>80</v>
      </c>
      <c r="BK270" s="202">
        <f>ROUND(I270*H270,2)</f>
        <v>0</v>
      </c>
      <c r="BL270" s="23" t="s">
        <v>207</v>
      </c>
      <c r="BM270" s="23" t="s">
        <v>1345</v>
      </c>
    </row>
    <row r="271" spans="2:65" s="10" customFormat="1" ht="37.35" customHeight="1">
      <c r="B271" s="175"/>
      <c r="C271" s="176"/>
      <c r="D271" s="177" t="s">
        <v>71</v>
      </c>
      <c r="E271" s="178" t="s">
        <v>428</v>
      </c>
      <c r="F271" s="178" t="s">
        <v>429</v>
      </c>
      <c r="G271" s="176"/>
      <c r="H271" s="176"/>
      <c r="I271" s="179"/>
      <c r="J271" s="180">
        <f>BK271</f>
        <v>0</v>
      </c>
      <c r="K271" s="176"/>
      <c r="L271" s="181"/>
      <c r="M271" s="182"/>
      <c r="N271" s="183"/>
      <c r="O271" s="183"/>
      <c r="P271" s="184">
        <f>SUM(P272:P277)</f>
        <v>0</v>
      </c>
      <c r="Q271" s="183"/>
      <c r="R271" s="184">
        <f>SUM(R272:R277)</f>
        <v>0</v>
      </c>
      <c r="S271" s="183"/>
      <c r="T271" s="185">
        <f>SUM(T272:T277)</f>
        <v>0</v>
      </c>
      <c r="AR271" s="186" t="s">
        <v>173</v>
      </c>
      <c r="AT271" s="187" t="s">
        <v>71</v>
      </c>
      <c r="AU271" s="187" t="s">
        <v>72</v>
      </c>
      <c r="AY271" s="186" t="s">
        <v>166</v>
      </c>
      <c r="BK271" s="188">
        <f>SUM(BK272:BK277)</f>
        <v>0</v>
      </c>
    </row>
    <row r="272" spans="2:65" s="1" customFormat="1" ht="16.5" customHeight="1">
      <c r="B272" s="40"/>
      <c r="C272" s="191" t="s">
        <v>1346</v>
      </c>
      <c r="D272" s="191" t="s">
        <v>169</v>
      </c>
      <c r="E272" s="192" t="s">
        <v>844</v>
      </c>
      <c r="F272" s="193" t="s">
        <v>845</v>
      </c>
      <c r="G272" s="194" t="s">
        <v>432</v>
      </c>
      <c r="H272" s="195">
        <v>24</v>
      </c>
      <c r="I272" s="196"/>
      <c r="J272" s="197">
        <f>ROUND(I272*H272,2)</f>
        <v>0</v>
      </c>
      <c r="K272" s="193" t="s">
        <v>21</v>
      </c>
      <c r="L272" s="60"/>
      <c r="M272" s="198" t="s">
        <v>21</v>
      </c>
      <c r="N272" s="199" t="s">
        <v>43</v>
      </c>
      <c r="O272" s="41"/>
      <c r="P272" s="200">
        <f>O272*H272</f>
        <v>0</v>
      </c>
      <c r="Q272" s="200">
        <v>0</v>
      </c>
      <c r="R272" s="200">
        <f>Q272*H272</f>
        <v>0</v>
      </c>
      <c r="S272" s="200">
        <v>0</v>
      </c>
      <c r="T272" s="201">
        <f>S272*H272</f>
        <v>0</v>
      </c>
      <c r="AR272" s="23" t="s">
        <v>433</v>
      </c>
      <c r="AT272" s="23" t="s">
        <v>169</v>
      </c>
      <c r="AU272" s="23" t="s">
        <v>80</v>
      </c>
      <c r="AY272" s="23" t="s">
        <v>166</v>
      </c>
      <c r="BE272" s="202">
        <f>IF(N272="základní",J272,0)</f>
        <v>0</v>
      </c>
      <c r="BF272" s="202">
        <f>IF(N272="snížená",J272,0)</f>
        <v>0</v>
      </c>
      <c r="BG272" s="202">
        <f>IF(N272="zákl. přenesená",J272,0)</f>
        <v>0</v>
      </c>
      <c r="BH272" s="202">
        <f>IF(N272="sníž. přenesená",J272,0)</f>
        <v>0</v>
      </c>
      <c r="BI272" s="202">
        <f>IF(N272="nulová",J272,0)</f>
        <v>0</v>
      </c>
      <c r="BJ272" s="23" t="s">
        <v>80</v>
      </c>
      <c r="BK272" s="202">
        <f>ROUND(I272*H272,2)</f>
        <v>0</v>
      </c>
      <c r="BL272" s="23" t="s">
        <v>433</v>
      </c>
      <c r="BM272" s="23" t="s">
        <v>1347</v>
      </c>
    </row>
    <row r="273" spans="2:65" s="1" customFormat="1" ht="16.5" customHeight="1">
      <c r="B273" s="40"/>
      <c r="C273" s="191" t="s">
        <v>671</v>
      </c>
      <c r="D273" s="191" t="s">
        <v>169</v>
      </c>
      <c r="E273" s="192" t="s">
        <v>848</v>
      </c>
      <c r="F273" s="193" t="s">
        <v>849</v>
      </c>
      <c r="G273" s="194" t="s">
        <v>432</v>
      </c>
      <c r="H273" s="195">
        <v>3</v>
      </c>
      <c r="I273" s="196"/>
      <c r="J273" s="197">
        <f>ROUND(I273*H273,2)</f>
        <v>0</v>
      </c>
      <c r="K273" s="193" t="s">
        <v>21</v>
      </c>
      <c r="L273" s="60"/>
      <c r="M273" s="198" t="s">
        <v>21</v>
      </c>
      <c r="N273" s="199" t="s">
        <v>43</v>
      </c>
      <c r="O273" s="41"/>
      <c r="P273" s="200">
        <f>O273*H273</f>
        <v>0</v>
      </c>
      <c r="Q273" s="200">
        <v>0</v>
      </c>
      <c r="R273" s="200">
        <f>Q273*H273</f>
        <v>0</v>
      </c>
      <c r="S273" s="200">
        <v>0</v>
      </c>
      <c r="T273" s="201">
        <f>S273*H273</f>
        <v>0</v>
      </c>
      <c r="AR273" s="23" t="s">
        <v>433</v>
      </c>
      <c r="AT273" s="23" t="s">
        <v>169</v>
      </c>
      <c r="AU273" s="23" t="s">
        <v>80</v>
      </c>
      <c r="AY273" s="23" t="s">
        <v>166</v>
      </c>
      <c r="BE273" s="202">
        <f>IF(N273="základní",J273,0)</f>
        <v>0</v>
      </c>
      <c r="BF273" s="202">
        <f>IF(N273="snížená",J273,0)</f>
        <v>0</v>
      </c>
      <c r="BG273" s="202">
        <f>IF(N273="zákl. přenesená",J273,0)</f>
        <v>0</v>
      </c>
      <c r="BH273" s="202">
        <f>IF(N273="sníž. přenesená",J273,0)</f>
        <v>0</v>
      </c>
      <c r="BI273" s="202">
        <f>IF(N273="nulová",J273,0)</f>
        <v>0</v>
      </c>
      <c r="BJ273" s="23" t="s">
        <v>80</v>
      </c>
      <c r="BK273" s="202">
        <f>ROUND(I273*H273,2)</f>
        <v>0</v>
      </c>
      <c r="BL273" s="23" t="s">
        <v>433</v>
      </c>
      <c r="BM273" s="23" t="s">
        <v>1348</v>
      </c>
    </row>
    <row r="274" spans="2:65" s="1" customFormat="1" ht="16.5" customHeight="1">
      <c r="B274" s="40"/>
      <c r="C274" s="191" t="s">
        <v>1349</v>
      </c>
      <c r="D274" s="191" t="s">
        <v>169</v>
      </c>
      <c r="E274" s="192" t="s">
        <v>851</v>
      </c>
      <c r="F274" s="193" t="s">
        <v>852</v>
      </c>
      <c r="G274" s="194" t="s">
        <v>432</v>
      </c>
      <c r="H274" s="195">
        <v>3</v>
      </c>
      <c r="I274" s="196"/>
      <c r="J274" s="197">
        <f>ROUND(I274*H274,2)</f>
        <v>0</v>
      </c>
      <c r="K274" s="193" t="s">
        <v>21</v>
      </c>
      <c r="L274" s="60"/>
      <c r="M274" s="198" t="s">
        <v>21</v>
      </c>
      <c r="N274" s="199" t="s">
        <v>43</v>
      </c>
      <c r="O274" s="41"/>
      <c r="P274" s="200">
        <f>O274*H274</f>
        <v>0</v>
      </c>
      <c r="Q274" s="200">
        <v>0</v>
      </c>
      <c r="R274" s="200">
        <f>Q274*H274</f>
        <v>0</v>
      </c>
      <c r="S274" s="200">
        <v>0</v>
      </c>
      <c r="T274" s="201">
        <f>S274*H274</f>
        <v>0</v>
      </c>
      <c r="AR274" s="23" t="s">
        <v>433</v>
      </c>
      <c r="AT274" s="23" t="s">
        <v>169</v>
      </c>
      <c r="AU274" s="23" t="s">
        <v>80</v>
      </c>
      <c r="AY274" s="23" t="s">
        <v>166</v>
      </c>
      <c r="BE274" s="202">
        <f>IF(N274="základní",J274,0)</f>
        <v>0</v>
      </c>
      <c r="BF274" s="202">
        <f>IF(N274="snížená",J274,0)</f>
        <v>0</v>
      </c>
      <c r="BG274" s="202">
        <f>IF(N274="zákl. přenesená",J274,0)</f>
        <v>0</v>
      </c>
      <c r="BH274" s="202">
        <f>IF(N274="sníž. přenesená",J274,0)</f>
        <v>0</v>
      </c>
      <c r="BI274" s="202">
        <f>IF(N274="nulová",J274,0)</f>
        <v>0</v>
      </c>
      <c r="BJ274" s="23" t="s">
        <v>80</v>
      </c>
      <c r="BK274" s="202">
        <f>ROUND(I274*H274,2)</f>
        <v>0</v>
      </c>
      <c r="BL274" s="23" t="s">
        <v>433</v>
      </c>
      <c r="BM274" s="23" t="s">
        <v>1350</v>
      </c>
    </row>
    <row r="275" spans="2:65" s="1" customFormat="1" ht="16.5" customHeight="1">
      <c r="B275" s="40"/>
      <c r="C275" s="191" t="s">
        <v>675</v>
      </c>
      <c r="D275" s="191" t="s">
        <v>169</v>
      </c>
      <c r="E275" s="192" t="s">
        <v>855</v>
      </c>
      <c r="F275" s="193" t="s">
        <v>856</v>
      </c>
      <c r="G275" s="194" t="s">
        <v>432</v>
      </c>
      <c r="H275" s="195">
        <v>16</v>
      </c>
      <c r="I275" s="196"/>
      <c r="J275" s="197">
        <f>ROUND(I275*H275,2)</f>
        <v>0</v>
      </c>
      <c r="K275" s="193" t="s">
        <v>21</v>
      </c>
      <c r="L275" s="60"/>
      <c r="M275" s="198" t="s">
        <v>21</v>
      </c>
      <c r="N275" s="199" t="s">
        <v>43</v>
      </c>
      <c r="O275" s="41"/>
      <c r="P275" s="200">
        <f>O275*H275</f>
        <v>0</v>
      </c>
      <c r="Q275" s="200">
        <v>0</v>
      </c>
      <c r="R275" s="200">
        <f>Q275*H275</f>
        <v>0</v>
      </c>
      <c r="S275" s="200">
        <v>0</v>
      </c>
      <c r="T275" s="201">
        <f>S275*H275</f>
        <v>0</v>
      </c>
      <c r="AR275" s="23" t="s">
        <v>433</v>
      </c>
      <c r="AT275" s="23" t="s">
        <v>169</v>
      </c>
      <c r="AU275" s="23" t="s">
        <v>80</v>
      </c>
      <c r="AY275" s="23" t="s">
        <v>166</v>
      </c>
      <c r="BE275" s="202">
        <f>IF(N275="základní",J275,0)</f>
        <v>0</v>
      </c>
      <c r="BF275" s="202">
        <f>IF(N275="snížená",J275,0)</f>
        <v>0</v>
      </c>
      <c r="BG275" s="202">
        <f>IF(N275="zákl. přenesená",J275,0)</f>
        <v>0</v>
      </c>
      <c r="BH275" s="202">
        <f>IF(N275="sníž. přenesená",J275,0)</f>
        <v>0</v>
      </c>
      <c r="BI275" s="202">
        <f>IF(N275="nulová",J275,0)</f>
        <v>0</v>
      </c>
      <c r="BJ275" s="23" t="s">
        <v>80</v>
      </c>
      <c r="BK275" s="202">
        <f>ROUND(I275*H275,2)</f>
        <v>0</v>
      </c>
      <c r="BL275" s="23" t="s">
        <v>433</v>
      </c>
      <c r="BM275" s="23" t="s">
        <v>1351</v>
      </c>
    </row>
    <row r="276" spans="2:65" s="1" customFormat="1" ht="27">
      <c r="B276" s="40"/>
      <c r="C276" s="62"/>
      <c r="D276" s="205" t="s">
        <v>213</v>
      </c>
      <c r="E276" s="62"/>
      <c r="F276" s="236" t="s">
        <v>1352</v>
      </c>
      <c r="G276" s="62"/>
      <c r="H276" s="62"/>
      <c r="I276" s="162"/>
      <c r="J276" s="62"/>
      <c r="K276" s="62"/>
      <c r="L276" s="60"/>
      <c r="M276" s="237"/>
      <c r="N276" s="41"/>
      <c r="O276" s="41"/>
      <c r="P276" s="41"/>
      <c r="Q276" s="41"/>
      <c r="R276" s="41"/>
      <c r="S276" s="41"/>
      <c r="T276" s="77"/>
      <c r="AT276" s="23" t="s">
        <v>213</v>
      </c>
      <c r="AU276" s="23" t="s">
        <v>80</v>
      </c>
    </row>
    <row r="277" spans="2:65" s="1" customFormat="1" ht="16.5" customHeight="1">
      <c r="B277" s="40"/>
      <c r="C277" s="191" t="s">
        <v>1353</v>
      </c>
      <c r="D277" s="191" t="s">
        <v>169</v>
      </c>
      <c r="E277" s="192" t="s">
        <v>859</v>
      </c>
      <c r="F277" s="193" t="s">
        <v>860</v>
      </c>
      <c r="G277" s="194" t="s">
        <v>432</v>
      </c>
      <c r="H277" s="195">
        <v>1</v>
      </c>
      <c r="I277" s="196"/>
      <c r="J277" s="197">
        <f>ROUND(I277*H277,2)</f>
        <v>0</v>
      </c>
      <c r="K277" s="193" t="s">
        <v>21</v>
      </c>
      <c r="L277" s="60"/>
      <c r="M277" s="198" t="s">
        <v>21</v>
      </c>
      <c r="N277" s="249" t="s">
        <v>43</v>
      </c>
      <c r="O277" s="250"/>
      <c r="P277" s="251">
        <f>O277*H277</f>
        <v>0</v>
      </c>
      <c r="Q277" s="251">
        <v>0</v>
      </c>
      <c r="R277" s="251">
        <f>Q277*H277</f>
        <v>0</v>
      </c>
      <c r="S277" s="251">
        <v>0</v>
      </c>
      <c r="T277" s="252">
        <f>S277*H277</f>
        <v>0</v>
      </c>
      <c r="AR277" s="23" t="s">
        <v>433</v>
      </c>
      <c r="AT277" s="23" t="s">
        <v>169</v>
      </c>
      <c r="AU277" s="23" t="s">
        <v>80</v>
      </c>
      <c r="AY277" s="23" t="s">
        <v>166</v>
      </c>
      <c r="BE277" s="202">
        <f>IF(N277="základní",J277,0)</f>
        <v>0</v>
      </c>
      <c r="BF277" s="202">
        <f>IF(N277="snížená",J277,0)</f>
        <v>0</v>
      </c>
      <c r="BG277" s="202">
        <f>IF(N277="zákl. přenesená",J277,0)</f>
        <v>0</v>
      </c>
      <c r="BH277" s="202">
        <f>IF(N277="sníž. přenesená",J277,0)</f>
        <v>0</v>
      </c>
      <c r="BI277" s="202">
        <f>IF(N277="nulová",J277,0)</f>
        <v>0</v>
      </c>
      <c r="BJ277" s="23" t="s">
        <v>80</v>
      </c>
      <c r="BK277" s="202">
        <f>ROUND(I277*H277,2)</f>
        <v>0</v>
      </c>
      <c r="BL277" s="23" t="s">
        <v>433</v>
      </c>
      <c r="BM277" s="23" t="s">
        <v>1354</v>
      </c>
    </row>
    <row r="278" spans="2:65" s="1" customFormat="1" ht="6.95" customHeight="1">
      <c r="B278" s="55"/>
      <c r="C278" s="56"/>
      <c r="D278" s="56"/>
      <c r="E278" s="56"/>
      <c r="F278" s="56"/>
      <c r="G278" s="56"/>
      <c r="H278" s="56"/>
      <c r="I278" s="138"/>
      <c r="J278" s="56"/>
      <c r="K278" s="56"/>
      <c r="L278" s="60"/>
    </row>
  </sheetData>
  <sheetProtection algorithmName="SHA-512" hashValue="5Qllzhry5chr4UJRoD2Uz/IDEUEjB0KIj6UiE+QHGmnPuTjb4MZJT4UbA/3LXohCDAW6Z3PJNWvIYLH1VydMwg==" saltValue="XmeAg04q5mkkWs8xUTL2kfpjX+K6gwxXfXL+QlyiqruM7J7dg0l9R8JtdZ3kfKtmzWWDPn1JZLOgYOzit9yNWw==" spinCount="100000" sheet="1" objects="1" scenarios="1" formatColumns="0" formatRows="0" autoFilter="0"/>
  <autoFilter ref="C88:K277"/>
  <mergeCells count="10">
    <mergeCell ref="J51:J52"/>
    <mergeCell ref="E79:H79"/>
    <mergeCell ref="E81:H8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106</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1355</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ROUND(J79,2)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ROUND(SUM(BE79:BE107), 2)</f>
        <v>0</v>
      </c>
      <c r="G30" s="41"/>
      <c r="H30" s="41"/>
      <c r="I30" s="130">
        <v>0.21</v>
      </c>
      <c r="J30" s="129">
        <f>ROUND(ROUND((SUM(BE79:BE107)), 2)*I30, 2)</f>
        <v>0</v>
      </c>
      <c r="K30" s="44"/>
    </row>
    <row r="31" spans="2:11" s="1" customFormat="1" ht="14.45" customHeight="1">
      <c r="B31" s="40"/>
      <c r="C31" s="41"/>
      <c r="D31" s="41"/>
      <c r="E31" s="48" t="s">
        <v>44</v>
      </c>
      <c r="F31" s="129">
        <f>ROUND(SUM(BF79:BF107), 2)</f>
        <v>0</v>
      </c>
      <c r="G31" s="41"/>
      <c r="H31" s="41"/>
      <c r="I31" s="130">
        <v>0.15</v>
      </c>
      <c r="J31" s="129">
        <f>ROUND(ROUND((SUM(BF79:BF107)), 2)*I31, 2)</f>
        <v>0</v>
      </c>
      <c r="K31" s="44"/>
    </row>
    <row r="32" spans="2:11" s="1" customFormat="1" ht="14.45" hidden="1" customHeight="1">
      <c r="B32" s="40"/>
      <c r="C32" s="41"/>
      <c r="D32" s="41"/>
      <c r="E32" s="48" t="s">
        <v>45</v>
      </c>
      <c r="F32" s="129">
        <f>ROUND(SUM(BG79:BG107), 2)</f>
        <v>0</v>
      </c>
      <c r="G32" s="41"/>
      <c r="H32" s="41"/>
      <c r="I32" s="130">
        <v>0.21</v>
      </c>
      <c r="J32" s="129">
        <v>0</v>
      </c>
      <c r="K32" s="44"/>
    </row>
    <row r="33" spans="2:11" s="1" customFormat="1" ht="14.45" hidden="1" customHeight="1">
      <c r="B33" s="40"/>
      <c r="C33" s="41"/>
      <c r="D33" s="41"/>
      <c r="E33" s="48" t="s">
        <v>46</v>
      </c>
      <c r="F33" s="129">
        <f>ROUND(SUM(BH79:BH107), 2)</f>
        <v>0</v>
      </c>
      <c r="G33" s="41"/>
      <c r="H33" s="41"/>
      <c r="I33" s="130">
        <v>0.15</v>
      </c>
      <c r="J33" s="129">
        <v>0</v>
      </c>
      <c r="K33" s="44"/>
    </row>
    <row r="34" spans="2:11" s="1" customFormat="1" ht="14.45" hidden="1" customHeight="1">
      <c r="B34" s="40"/>
      <c r="C34" s="41"/>
      <c r="D34" s="41"/>
      <c r="E34" s="48" t="s">
        <v>47</v>
      </c>
      <c r="F34" s="129">
        <f>ROUND(SUM(BI79:BI107),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2.4 - Budova 3 - Vnitřní plynoinstalace</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J79</f>
        <v>0</v>
      </c>
      <c r="K56" s="44"/>
      <c r="AU56" s="23" t="s">
        <v>137</v>
      </c>
    </row>
    <row r="57" spans="2:47" s="7" customFormat="1" ht="24.95" customHeight="1">
      <c r="B57" s="148"/>
      <c r="C57" s="149"/>
      <c r="D57" s="150" t="s">
        <v>144</v>
      </c>
      <c r="E57" s="151"/>
      <c r="F57" s="151"/>
      <c r="G57" s="151"/>
      <c r="H57" s="151"/>
      <c r="I57" s="152"/>
      <c r="J57" s="153">
        <f>J80</f>
        <v>0</v>
      </c>
      <c r="K57" s="154"/>
    </row>
    <row r="58" spans="2:47" s="8" customFormat="1" ht="19.899999999999999" customHeight="1">
      <c r="B58" s="155"/>
      <c r="C58" s="156"/>
      <c r="D58" s="157" t="s">
        <v>863</v>
      </c>
      <c r="E58" s="158"/>
      <c r="F58" s="158"/>
      <c r="G58" s="158"/>
      <c r="H58" s="158"/>
      <c r="I58" s="159"/>
      <c r="J58" s="160">
        <f>J81</f>
        <v>0</v>
      </c>
      <c r="K58" s="161"/>
    </row>
    <row r="59" spans="2:47" s="8" customFormat="1" ht="19.899999999999999" customHeight="1">
      <c r="B59" s="155"/>
      <c r="C59" s="156"/>
      <c r="D59" s="157" t="s">
        <v>147</v>
      </c>
      <c r="E59" s="158"/>
      <c r="F59" s="158"/>
      <c r="G59" s="158"/>
      <c r="H59" s="158"/>
      <c r="I59" s="159"/>
      <c r="J59" s="160">
        <f>J106</f>
        <v>0</v>
      </c>
      <c r="K59" s="161"/>
    </row>
    <row r="60" spans="2:47" s="1" customFormat="1" ht="21.75" customHeight="1">
      <c r="B60" s="40"/>
      <c r="C60" s="41"/>
      <c r="D60" s="41"/>
      <c r="E60" s="41"/>
      <c r="F60" s="41"/>
      <c r="G60" s="41"/>
      <c r="H60" s="41"/>
      <c r="I60" s="117"/>
      <c r="J60" s="41"/>
      <c r="K60" s="44"/>
    </row>
    <row r="61" spans="2:47" s="1" customFormat="1" ht="6.95" customHeight="1">
      <c r="B61" s="55"/>
      <c r="C61" s="56"/>
      <c r="D61" s="56"/>
      <c r="E61" s="56"/>
      <c r="F61" s="56"/>
      <c r="G61" s="56"/>
      <c r="H61" s="56"/>
      <c r="I61" s="138"/>
      <c r="J61" s="56"/>
      <c r="K61" s="57"/>
    </row>
    <row r="65" spans="2:63" s="1" customFormat="1" ht="6.95" customHeight="1">
      <c r="B65" s="58"/>
      <c r="C65" s="59"/>
      <c r="D65" s="59"/>
      <c r="E65" s="59"/>
      <c r="F65" s="59"/>
      <c r="G65" s="59"/>
      <c r="H65" s="59"/>
      <c r="I65" s="141"/>
      <c r="J65" s="59"/>
      <c r="K65" s="59"/>
      <c r="L65" s="60"/>
    </row>
    <row r="66" spans="2:63" s="1" customFormat="1" ht="36.950000000000003" customHeight="1">
      <c r="B66" s="40"/>
      <c r="C66" s="61" t="s">
        <v>150</v>
      </c>
      <c r="D66" s="62"/>
      <c r="E66" s="62"/>
      <c r="F66" s="62"/>
      <c r="G66" s="62"/>
      <c r="H66" s="62"/>
      <c r="I66" s="162"/>
      <c r="J66" s="62"/>
      <c r="K66" s="62"/>
      <c r="L66" s="60"/>
    </row>
    <row r="67" spans="2:63" s="1" customFormat="1" ht="6.95" customHeight="1">
      <c r="B67" s="40"/>
      <c r="C67" s="62"/>
      <c r="D67" s="62"/>
      <c r="E67" s="62"/>
      <c r="F67" s="62"/>
      <c r="G67" s="62"/>
      <c r="H67" s="62"/>
      <c r="I67" s="162"/>
      <c r="J67" s="62"/>
      <c r="K67" s="62"/>
      <c r="L67" s="60"/>
    </row>
    <row r="68" spans="2:63" s="1" customFormat="1" ht="14.45" customHeight="1">
      <c r="B68" s="40"/>
      <c r="C68" s="64" t="s">
        <v>18</v>
      </c>
      <c r="D68" s="62"/>
      <c r="E68" s="62"/>
      <c r="F68" s="62"/>
      <c r="G68" s="62"/>
      <c r="H68" s="62"/>
      <c r="I68" s="162"/>
      <c r="J68" s="62"/>
      <c r="K68" s="62"/>
      <c r="L68" s="60"/>
    </row>
    <row r="69" spans="2:63" s="1" customFormat="1" ht="16.5" customHeight="1">
      <c r="B69" s="40"/>
      <c r="C69" s="62"/>
      <c r="D69" s="62"/>
      <c r="E69" s="372" t="str">
        <f>E7</f>
        <v>Brno, Šumavská - modernizace kotelen v kasárnách</v>
      </c>
      <c r="F69" s="373"/>
      <c r="G69" s="373"/>
      <c r="H69" s="373"/>
      <c r="I69" s="162"/>
      <c r="J69" s="62"/>
      <c r="K69" s="62"/>
      <c r="L69" s="60"/>
    </row>
    <row r="70" spans="2:63" s="1" customFormat="1" ht="14.45" customHeight="1">
      <c r="B70" s="40"/>
      <c r="C70" s="64" t="s">
        <v>131</v>
      </c>
      <c r="D70" s="62"/>
      <c r="E70" s="62"/>
      <c r="F70" s="62"/>
      <c r="G70" s="62"/>
      <c r="H70" s="62"/>
      <c r="I70" s="162"/>
      <c r="J70" s="62"/>
      <c r="K70" s="62"/>
      <c r="L70" s="60"/>
    </row>
    <row r="71" spans="2:63" s="1" customFormat="1" ht="17.25" customHeight="1">
      <c r="B71" s="40"/>
      <c r="C71" s="62"/>
      <c r="D71" s="62"/>
      <c r="E71" s="339" t="str">
        <f>E9</f>
        <v>SO 2.4 - Budova 3 - Vnitřní plynoinstalace</v>
      </c>
      <c r="F71" s="374"/>
      <c r="G71" s="374"/>
      <c r="H71" s="374"/>
      <c r="I71" s="162"/>
      <c r="J71" s="62"/>
      <c r="K71" s="62"/>
      <c r="L71" s="60"/>
    </row>
    <row r="72" spans="2:63" s="1" customFormat="1" ht="6.95" customHeight="1">
      <c r="B72" s="40"/>
      <c r="C72" s="62"/>
      <c r="D72" s="62"/>
      <c r="E72" s="62"/>
      <c r="F72" s="62"/>
      <c r="G72" s="62"/>
      <c r="H72" s="62"/>
      <c r="I72" s="162"/>
      <c r="J72" s="62"/>
      <c r="K72" s="62"/>
      <c r="L72" s="60"/>
    </row>
    <row r="73" spans="2:63" s="1" customFormat="1" ht="18" customHeight="1">
      <c r="B73" s="40"/>
      <c r="C73" s="64" t="s">
        <v>23</v>
      </c>
      <c r="D73" s="62"/>
      <c r="E73" s="62"/>
      <c r="F73" s="163" t="str">
        <f>F12</f>
        <v>Brno</v>
      </c>
      <c r="G73" s="62"/>
      <c r="H73" s="62"/>
      <c r="I73" s="164" t="s">
        <v>25</v>
      </c>
      <c r="J73" s="72" t="str">
        <f>IF(J12="","",J12)</f>
        <v>7. 2. 2018</v>
      </c>
      <c r="K73" s="62"/>
      <c r="L73" s="60"/>
    </row>
    <row r="74" spans="2:63" s="1" customFormat="1" ht="6.95" customHeight="1">
      <c r="B74" s="40"/>
      <c r="C74" s="62"/>
      <c r="D74" s="62"/>
      <c r="E74" s="62"/>
      <c r="F74" s="62"/>
      <c r="G74" s="62"/>
      <c r="H74" s="62"/>
      <c r="I74" s="162"/>
      <c r="J74" s="62"/>
      <c r="K74" s="62"/>
      <c r="L74" s="60"/>
    </row>
    <row r="75" spans="2:63" s="1" customFormat="1" ht="15">
      <c r="B75" s="40"/>
      <c r="C75" s="64" t="s">
        <v>27</v>
      </c>
      <c r="D75" s="62"/>
      <c r="E75" s="62"/>
      <c r="F75" s="163" t="str">
        <f>E15</f>
        <v>Armádní Servisní, p. o.</v>
      </c>
      <c r="G75" s="62"/>
      <c r="H75" s="62"/>
      <c r="I75" s="164" t="s">
        <v>33</v>
      </c>
      <c r="J75" s="163" t="str">
        <f>E21</f>
        <v>Ing. Hynek Farka</v>
      </c>
      <c r="K75" s="62"/>
      <c r="L75" s="60"/>
    </row>
    <row r="76" spans="2:63" s="1" customFormat="1" ht="14.45" customHeight="1">
      <c r="B76" s="40"/>
      <c r="C76" s="64" t="s">
        <v>31</v>
      </c>
      <c r="D76" s="62"/>
      <c r="E76" s="62"/>
      <c r="F76" s="163" t="str">
        <f>IF(E18="","",E18)</f>
        <v/>
      </c>
      <c r="G76" s="62"/>
      <c r="H76" s="62"/>
      <c r="I76" s="162"/>
      <c r="J76" s="62"/>
      <c r="K76" s="62"/>
      <c r="L76" s="60"/>
    </row>
    <row r="77" spans="2:63" s="1" customFormat="1" ht="10.35" customHeight="1">
      <c r="B77" s="40"/>
      <c r="C77" s="62"/>
      <c r="D77" s="62"/>
      <c r="E77" s="62"/>
      <c r="F77" s="62"/>
      <c r="G77" s="62"/>
      <c r="H77" s="62"/>
      <c r="I77" s="162"/>
      <c r="J77" s="62"/>
      <c r="K77" s="62"/>
      <c r="L77" s="60"/>
    </row>
    <row r="78" spans="2:63" s="9" customFormat="1" ht="29.25" customHeight="1">
      <c r="B78" s="165"/>
      <c r="C78" s="166" t="s">
        <v>151</v>
      </c>
      <c r="D78" s="167" t="s">
        <v>57</v>
      </c>
      <c r="E78" s="167" t="s">
        <v>53</v>
      </c>
      <c r="F78" s="167" t="s">
        <v>152</v>
      </c>
      <c r="G78" s="167" t="s">
        <v>153</v>
      </c>
      <c r="H78" s="167" t="s">
        <v>154</v>
      </c>
      <c r="I78" s="168" t="s">
        <v>155</v>
      </c>
      <c r="J78" s="167" t="s">
        <v>135</v>
      </c>
      <c r="K78" s="169" t="s">
        <v>156</v>
      </c>
      <c r="L78" s="170"/>
      <c r="M78" s="80" t="s">
        <v>157</v>
      </c>
      <c r="N78" s="81" t="s">
        <v>42</v>
      </c>
      <c r="O78" s="81" t="s">
        <v>158</v>
      </c>
      <c r="P78" s="81" t="s">
        <v>159</v>
      </c>
      <c r="Q78" s="81" t="s">
        <v>160</v>
      </c>
      <c r="R78" s="81" t="s">
        <v>161</v>
      </c>
      <c r="S78" s="81" t="s">
        <v>162</v>
      </c>
      <c r="T78" s="82" t="s">
        <v>163</v>
      </c>
    </row>
    <row r="79" spans="2:63" s="1" customFormat="1" ht="29.25" customHeight="1">
      <c r="B79" s="40"/>
      <c r="C79" s="86" t="s">
        <v>136</v>
      </c>
      <c r="D79" s="62"/>
      <c r="E79" s="62"/>
      <c r="F79" s="62"/>
      <c r="G79" s="62"/>
      <c r="H79" s="62"/>
      <c r="I79" s="162"/>
      <c r="J79" s="171">
        <f>BK79</f>
        <v>0</v>
      </c>
      <c r="K79" s="62"/>
      <c r="L79" s="60"/>
      <c r="M79" s="83"/>
      <c r="N79" s="84"/>
      <c r="O79" s="84"/>
      <c r="P79" s="172">
        <f>P80</f>
        <v>0</v>
      </c>
      <c r="Q79" s="84"/>
      <c r="R79" s="172">
        <f>R80</f>
        <v>0</v>
      </c>
      <c r="S79" s="84"/>
      <c r="T79" s="173">
        <f>T80</f>
        <v>0</v>
      </c>
      <c r="AT79" s="23" t="s">
        <v>71</v>
      </c>
      <c r="AU79" s="23" t="s">
        <v>137</v>
      </c>
      <c r="BK79" s="174">
        <f>BK80</f>
        <v>0</v>
      </c>
    </row>
    <row r="80" spans="2:63" s="10" customFormat="1" ht="37.35" customHeight="1">
      <c r="B80" s="175"/>
      <c r="C80" s="176"/>
      <c r="D80" s="177" t="s">
        <v>71</v>
      </c>
      <c r="E80" s="178" t="s">
        <v>327</v>
      </c>
      <c r="F80" s="178" t="s">
        <v>328</v>
      </c>
      <c r="G80" s="176"/>
      <c r="H80" s="176"/>
      <c r="I80" s="179"/>
      <c r="J80" s="180">
        <f>BK80</f>
        <v>0</v>
      </c>
      <c r="K80" s="176"/>
      <c r="L80" s="181"/>
      <c r="M80" s="182"/>
      <c r="N80" s="183"/>
      <c r="O80" s="183"/>
      <c r="P80" s="184">
        <f>P81+P106</f>
        <v>0</v>
      </c>
      <c r="Q80" s="183"/>
      <c r="R80" s="184">
        <f>R81+R106</f>
        <v>0</v>
      </c>
      <c r="S80" s="183"/>
      <c r="T80" s="185">
        <f>T81+T106</f>
        <v>0</v>
      </c>
      <c r="AR80" s="186" t="s">
        <v>82</v>
      </c>
      <c r="AT80" s="187" t="s">
        <v>71</v>
      </c>
      <c r="AU80" s="187" t="s">
        <v>72</v>
      </c>
      <c r="AY80" s="186" t="s">
        <v>166</v>
      </c>
      <c r="BK80" s="188">
        <f>BK81+BK106</f>
        <v>0</v>
      </c>
    </row>
    <row r="81" spans="2:65" s="10" customFormat="1" ht="19.899999999999999" customHeight="1">
      <c r="B81" s="175"/>
      <c r="C81" s="176"/>
      <c r="D81" s="177" t="s">
        <v>71</v>
      </c>
      <c r="E81" s="189" t="s">
        <v>864</v>
      </c>
      <c r="F81" s="189" t="s">
        <v>865</v>
      </c>
      <c r="G81" s="176"/>
      <c r="H81" s="176"/>
      <c r="I81" s="179"/>
      <c r="J81" s="190">
        <f>BK81</f>
        <v>0</v>
      </c>
      <c r="K81" s="176"/>
      <c r="L81" s="181"/>
      <c r="M81" s="182"/>
      <c r="N81" s="183"/>
      <c r="O81" s="183"/>
      <c r="P81" s="184">
        <f>SUM(P82:P105)</f>
        <v>0</v>
      </c>
      <c r="Q81" s="183"/>
      <c r="R81" s="184">
        <f>SUM(R82:R105)</f>
        <v>0</v>
      </c>
      <c r="S81" s="183"/>
      <c r="T81" s="185">
        <f>SUM(T82:T105)</f>
        <v>0</v>
      </c>
      <c r="AR81" s="186" t="s">
        <v>82</v>
      </c>
      <c r="AT81" s="187" t="s">
        <v>71</v>
      </c>
      <c r="AU81" s="187" t="s">
        <v>80</v>
      </c>
      <c r="AY81" s="186" t="s">
        <v>166</v>
      </c>
      <c r="BK81" s="188">
        <f>SUM(BK82:BK105)</f>
        <v>0</v>
      </c>
    </row>
    <row r="82" spans="2:65" s="1" customFormat="1" ht="16.5" customHeight="1">
      <c r="B82" s="40"/>
      <c r="C82" s="191" t="s">
        <v>80</v>
      </c>
      <c r="D82" s="191" t="s">
        <v>169</v>
      </c>
      <c r="E82" s="192" t="s">
        <v>1356</v>
      </c>
      <c r="F82" s="193" t="s">
        <v>1357</v>
      </c>
      <c r="G82" s="194" t="s">
        <v>272</v>
      </c>
      <c r="H82" s="195">
        <v>20</v>
      </c>
      <c r="I82" s="196"/>
      <c r="J82" s="197">
        <f t="shared" ref="J82:J105" si="0">ROUND(I82*H82,2)</f>
        <v>0</v>
      </c>
      <c r="K82" s="193" t="s">
        <v>21</v>
      </c>
      <c r="L82" s="60"/>
      <c r="M82" s="198" t="s">
        <v>21</v>
      </c>
      <c r="N82" s="199" t="s">
        <v>43</v>
      </c>
      <c r="O82" s="41"/>
      <c r="P82" s="200">
        <f t="shared" ref="P82:P105" si="1">O82*H82</f>
        <v>0</v>
      </c>
      <c r="Q82" s="200">
        <v>0</v>
      </c>
      <c r="R82" s="200">
        <f t="shared" ref="R82:R105" si="2">Q82*H82</f>
        <v>0</v>
      </c>
      <c r="S82" s="200">
        <v>0</v>
      </c>
      <c r="T82" s="201">
        <f t="shared" ref="T82:T105" si="3">S82*H82</f>
        <v>0</v>
      </c>
      <c r="AR82" s="23" t="s">
        <v>207</v>
      </c>
      <c r="AT82" s="23" t="s">
        <v>169</v>
      </c>
      <c r="AU82" s="23" t="s">
        <v>82</v>
      </c>
      <c r="AY82" s="23" t="s">
        <v>166</v>
      </c>
      <c r="BE82" s="202">
        <f t="shared" ref="BE82:BE105" si="4">IF(N82="základní",J82,0)</f>
        <v>0</v>
      </c>
      <c r="BF82" s="202">
        <f t="shared" ref="BF82:BF105" si="5">IF(N82="snížená",J82,0)</f>
        <v>0</v>
      </c>
      <c r="BG82" s="202">
        <f t="shared" ref="BG82:BG105" si="6">IF(N82="zákl. přenesená",J82,0)</f>
        <v>0</v>
      </c>
      <c r="BH82" s="202">
        <f t="shared" ref="BH82:BH105" si="7">IF(N82="sníž. přenesená",J82,0)</f>
        <v>0</v>
      </c>
      <c r="BI82" s="202">
        <f t="shared" ref="BI82:BI105" si="8">IF(N82="nulová",J82,0)</f>
        <v>0</v>
      </c>
      <c r="BJ82" s="23" t="s">
        <v>80</v>
      </c>
      <c r="BK82" s="202">
        <f t="shared" ref="BK82:BK105" si="9">ROUND(I82*H82,2)</f>
        <v>0</v>
      </c>
      <c r="BL82" s="23" t="s">
        <v>207</v>
      </c>
      <c r="BM82" s="23" t="s">
        <v>82</v>
      </c>
    </row>
    <row r="83" spans="2:65" s="1" customFormat="1" ht="25.5" customHeight="1">
      <c r="B83" s="40"/>
      <c r="C83" s="191" t="s">
        <v>82</v>
      </c>
      <c r="D83" s="191" t="s">
        <v>169</v>
      </c>
      <c r="E83" s="192" t="s">
        <v>1358</v>
      </c>
      <c r="F83" s="193" t="s">
        <v>1359</v>
      </c>
      <c r="G83" s="194" t="s">
        <v>272</v>
      </c>
      <c r="H83" s="195">
        <v>4</v>
      </c>
      <c r="I83" s="196"/>
      <c r="J83" s="197">
        <f t="shared" si="0"/>
        <v>0</v>
      </c>
      <c r="K83" s="193" t="s">
        <v>21</v>
      </c>
      <c r="L83" s="60"/>
      <c r="M83" s="198" t="s">
        <v>21</v>
      </c>
      <c r="N83" s="199" t="s">
        <v>43</v>
      </c>
      <c r="O83" s="41"/>
      <c r="P83" s="200">
        <f t="shared" si="1"/>
        <v>0</v>
      </c>
      <c r="Q83" s="200">
        <v>0</v>
      </c>
      <c r="R83" s="200">
        <f t="shared" si="2"/>
        <v>0</v>
      </c>
      <c r="S83" s="200">
        <v>0</v>
      </c>
      <c r="T83" s="201">
        <f t="shared" si="3"/>
        <v>0</v>
      </c>
      <c r="AR83" s="23" t="s">
        <v>207</v>
      </c>
      <c r="AT83" s="23" t="s">
        <v>169</v>
      </c>
      <c r="AU83" s="23" t="s">
        <v>82</v>
      </c>
      <c r="AY83" s="23" t="s">
        <v>166</v>
      </c>
      <c r="BE83" s="202">
        <f t="shared" si="4"/>
        <v>0</v>
      </c>
      <c r="BF83" s="202">
        <f t="shared" si="5"/>
        <v>0</v>
      </c>
      <c r="BG83" s="202">
        <f t="shared" si="6"/>
        <v>0</v>
      </c>
      <c r="BH83" s="202">
        <f t="shared" si="7"/>
        <v>0</v>
      </c>
      <c r="BI83" s="202">
        <f t="shared" si="8"/>
        <v>0</v>
      </c>
      <c r="BJ83" s="23" t="s">
        <v>80</v>
      </c>
      <c r="BK83" s="202">
        <f t="shared" si="9"/>
        <v>0</v>
      </c>
      <c r="BL83" s="23" t="s">
        <v>207</v>
      </c>
      <c r="BM83" s="23" t="s">
        <v>173</v>
      </c>
    </row>
    <row r="84" spans="2:65" s="1" customFormat="1" ht="16.5" customHeight="1">
      <c r="B84" s="40"/>
      <c r="C84" s="191" t="s">
        <v>167</v>
      </c>
      <c r="D84" s="191" t="s">
        <v>169</v>
      </c>
      <c r="E84" s="192" t="s">
        <v>1360</v>
      </c>
      <c r="F84" s="193" t="s">
        <v>1361</v>
      </c>
      <c r="G84" s="194" t="s">
        <v>288</v>
      </c>
      <c r="H84" s="195">
        <v>1</v>
      </c>
      <c r="I84" s="196"/>
      <c r="J84" s="197">
        <f t="shared" si="0"/>
        <v>0</v>
      </c>
      <c r="K84" s="193" t="s">
        <v>21</v>
      </c>
      <c r="L84" s="60"/>
      <c r="M84" s="198" t="s">
        <v>21</v>
      </c>
      <c r="N84" s="199" t="s">
        <v>43</v>
      </c>
      <c r="O84" s="41"/>
      <c r="P84" s="200">
        <f t="shared" si="1"/>
        <v>0</v>
      </c>
      <c r="Q84" s="200">
        <v>0</v>
      </c>
      <c r="R84" s="200">
        <f t="shared" si="2"/>
        <v>0</v>
      </c>
      <c r="S84" s="200">
        <v>0</v>
      </c>
      <c r="T84" s="201">
        <f t="shared" si="3"/>
        <v>0</v>
      </c>
      <c r="AR84" s="23" t="s">
        <v>207</v>
      </c>
      <c r="AT84" s="23" t="s">
        <v>169</v>
      </c>
      <c r="AU84" s="23" t="s">
        <v>82</v>
      </c>
      <c r="AY84" s="23" t="s">
        <v>166</v>
      </c>
      <c r="BE84" s="202">
        <f t="shared" si="4"/>
        <v>0</v>
      </c>
      <c r="BF84" s="202">
        <f t="shared" si="5"/>
        <v>0</v>
      </c>
      <c r="BG84" s="202">
        <f t="shared" si="6"/>
        <v>0</v>
      </c>
      <c r="BH84" s="202">
        <f t="shared" si="7"/>
        <v>0</v>
      </c>
      <c r="BI84" s="202">
        <f t="shared" si="8"/>
        <v>0</v>
      </c>
      <c r="BJ84" s="23" t="s">
        <v>80</v>
      </c>
      <c r="BK84" s="202">
        <f t="shared" si="9"/>
        <v>0</v>
      </c>
      <c r="BL84" s="23" t="s">
        <v>207</v>
      </c>
      <c r="BM84" s="23" t="s">
        <v>177</v>
      </c>
    </row>
    <row r="85" spans="2:65" s="1" customFormat="1" ht="16.5" customHeight="1">
      <c r="B85" s="40"/>
      <c r="C85" s="191" t="s">
        <v>173</v>
      </c>
      <c r="D85" s="191" t="s">
        <v>169</v>
      </c>
      <c r="E85" s="192" t="s">
        <v>1362</v>
      </c>
      <c r="F85" s="193" t="s">
        <v>1363</v>
      </c>
      <c r="G85" s="194" t="s">
        <v>288</v>
      </c>
      <c r="H85" s="195">
        <v>1</v>
      </c>
      <c r="I85" s="196"/>
      <c r="J85" s="197">
        <f t="shared" si="0"/>
        <v>0</v>
      </c>
      <c r="K85" s="193" t="s">
        <v>21</v>
      </c>
      <c r="L85" s="60"/>
      <c r="M85" s="198" t="s">
        <v>21</v>
      </c>
      <c r="N85" s="199" t="s">
        <v>43</v>
      </c>
      <c r="O85" s="41"/>
      <c r="P85" s="200">
        <f t="shared" si="1"/>
        <v>0</v>
      </c>
      <c r="Q85" s="200">
        <v>0</v>
      </c>
      <c r="R85" s="200">
        <f t="shared" si="2"/>
        <v>0</v>
      </c>
      <c r="S85" s="200">
        <v>0</v>
      </c>
      <c r="T85" s="201">
        <f t="shared" si="3"/>
        <v>0</v>
      </c>
      <c r="AR85" s="23" t="s">
        <v>207</v>
      </c>
      <c r="AT85" s="23" t="s">
        <v>169</v>
      </c>
      <c r="AU85" s="23" t="s">
        <v>82</v>
      </c>
      <c r="AY85" s="23" t="s">
        <v>166</v>
      </c>
      <c r="BE85" s="202">
        <f t="shared" si="4"/>
        <v>0</v>
      </c>
      <c r="BF85" s="202">
        <f t="shared" si="5"/>
        <v>0</v>
      </c>
      <c r="BG85" s="202">
        <f t="shared" si="6"/>
        <v>0</v>
      </c>
      <c r="BH85" s="202">
        <f t="shared" si="7"/>
        <v>0</v>
      </c>
      <c r="BI85" s="202">
        <f t="shared" si="8"/>
        <v>0</v>
      </c>
      <c r="BJ85" s="23" t="s">
        <v>80</v>
      </c>
      <c r="BK85" s="202">
        <f t="shared" si="9"/>
        <v>0</v>
      </c>
      <c r="BL85" s="23" t="s">
        <v>207</v>
      </c>
      <c r="BM85" s="23" t="s">
        <v>187</v>
      </c>
    </row>
    <row r="86" spans="2:65" s="1" customFormat="1" ht="25.5" customHeight="1">
      <c r="B86" s="40"/>
      <c r="C86" s="191" t="s">
        <v>190</v>
      </c>
      <c r="D86" s="191" t="s">
        <v>169</v>
      </c>
      <c r="E86" s="192" t="s">
        <v>870</v>
      </c>
      <c r="F86" s="193" t="s">
        <v>871</v>
      </c>
      <c r="G86" s="194" t="s">
        <v>288</v>
      </c>
      <c r="H86" s="195">
        <v>3</v>
      </c>
      <c r="I86" s="196"/>
      <c r="J86" s="197">
        <f t="shared" si="0"/>
        <v>0</v>
      </c>
      <c r="K86" s="193" t="s">
        <v>21</v>
      </c>
      <c r="L86" s="60"/>
      <c r="M86" s="198" t="s">
        <v>21</v>
      </c>
      <c r="N86" s="199" t="s">
        <v>43</v>
      </c>
      <c r="O86" s="41"/>
      <c r="P86" s="200">
        <f t="shared" si="1"/>
        <v>0</v>
      </c>
      <c r="Q86" s="200">
        <v>0</v>
      </c>
      <c r="R86" s="200">
        <f t="shared" si="2"/>
        <v>0</v>
      </c>
      <c r="S86" s="200">
        <v>0</v>
      </c>
      <c r="T86" s="201">
        <f t="shared" si="3"/>
        <v>0</v>
      </c>
      <c r="AR86" s="23" t="s">
        <v>207</v>
      </c>
      <c r="AT86" s="23" t="s">
        <v>169</v>
      </c>
      <c r="AU86" s="23" t="s">
        <v>82</v>
      </c>
      <c r="AY86" s="23" t="s">
        <v>166</v>
      </c>
      <c r="BE86" s="202">
        <f t="shared" si="4"/>
        <v>0</v>
      </c>
      <c r="BF86" s="202">
        <f t="shared" si="5"/>
        <v>0</v>
      </c>
      <c r="BG86" s="202">
        <f t="shared" si="6"/>
        <v>0</v>
      </c>
      <c r="BH86" s="202">
        <f t="shared" si="7"/>
        <v>0</v>
      </c>
      <c r="BI86" s="202">
        <f t="shared" si="8"/>
        <v>0</v>
      </c>
      <c r="BJ86" s="23" t="s">
        <v>80</v>
      </c>
      <c r="BK86" s="202">
        <f t="shared" si="9"/>
        <v>0</v>
      </c>
      <c r="BL86" s="23" t="s">
        <v>207</v>
      </c>
      <c r="BM86" s="23" t="s">
        <v>193</v>
      </c>
    </row>
    <row r="87" spans="2:65" s="1" customFormat="1" ht="16.5" customHeight="1">
      <c r="B87" s="40"/>
      <c r="C87" s="191" t="s">
        <v>177</v>
      </c>
      <c r="D87" s="191" t="s">
        <v>169</v>
      </c>
      <c r="E87" s="192" t="s">
        <v>872</v>
      </c>
      <c r="F87" s="193" t="s">
        <v>873</v>
      </c>
      <c r="G87" s="194" t="s">
        <v>272</v>
      </c>
      <c r="H87" s="195">
        <v>60</v>
      </c>
      <c r="I87" s="196"/>
      <c r="J87" s="197">
        <f t="shared" si="0"/>
        <v>0</v>
      </c>
      <c r="K87" s="193" t="s">
        <v>21</v>
      </c>
      <c r="L87" s="60"/>
      <c r="M87" s="198" t="s">
        <v>21</v>
      </c>
      <c r="N87" s="199" t="s">
        <v>43</v>
      </c>
      <c r="O87" s="41"/>
      <c r="P87" s="200">
        <f t="shared" si="1"/>
        <v>0</v>
      </c>
      <c r="Q87" s="200">
        <v>0</v>
      </c>
      <c r="R87" s="200">
        <f t="shared" si="2"/>
        <v>0</v>
      </c>
      <c r="S87" s="200">
        <v>0</v>
      </c>
      <c r="T87" s="201">
        <f t="shared" si="3"/>
        <v>0</v>
      </c>
      <c r="AR87" s="23" t="s">
        <v>207</v>
      </c>
      <c r="AT87" s="23" t="s">
        <v>169</v>
      </c>
      <c r="AU87" s="23" t="s">
        <v>82</v>
      </c>
      <c r="AY87" s="23" t="s">
        <v>166</v>
      </c>
      <c r="BE87" s="202">
        <f t="shared" si="4"/>
        <v>0</v>
      </c>
      <c r="BF87" s="202">
        <f t="shared" si="5"/>
        <v>0</v>
      </c>
      <c r="BG87" s="202">
        <f t="shared" si="6"/>
        <v>0</v>
      </c>
      <c r="BH87" s="202">
        <f t="shared" si="7"/>
        <v>0</v>
      </c>
      <c r="BI87" s="202">
        <f t="shared" si="8"/>
        <v>0</v>
      </c>
      <c r="BJ87" s="23" t="s">
        <v>80</v>
      </c>
      <c r="BK87" s="202">
        <f t="shared" si="9"/>
        <v>0</v>
      </c>
      <c r="BL87" s="23" t="s">
        <v>207</v>
      </c>
      <c r="BM87" s="23" t="s">
        <v>198</v>
      </c>
    </row>
    <row r="88" spans="2:65" s="1" customFormat="1" ht="16.5" customHeight="1">
      <c r="B88" s="40"/>
      <c r="C88" s="191" t="s">
        <v>199</v>
      </c>
      <c r="D88" s="191" t="s">
        <v>169</v>
      </c>
      <c r="E88" s="192" t="s">
        <v>874</v>
      </c>
      <c r="F88" s="193" t="s">
        <v>875</v>
      </c>
      <c r="G88" s="194" t="s">
        <v>172</v>
      </c>
      <c r="H88" s="195">
        <v>1</v>
      </c>
      <c r="I88" s="196"/>
      <c r="J88" s="197">
        <f t="shared" si="0"/>
        <v>0</v>
      </c>
      <c r="K88" s="193" t="s">
        <v>21</v>
      </c>
      <c r="L88" s="60"/>
      <c r="M88" s="198" t="s">
        <v>21</v>
      </c>
      <c r="N88" s="199" t="s">
        <v>43</v>
      </c>
      <c r="O88" s="41"/>
      <c r="P88" s="200">
        <f t="shared" si="1"/>
        <v>0</v>
      </c>
      <c r="Q88" s="200">
        <v>0</v>
      </c>
      <c r="R88" s="200">
        <f t="shared" si="2"/>
        <v>0</v>
      </c>
      <c r="S88" s="200">
        <v>0</v>
      </c>
      <c r="T88" s="201">
        <f t="shared" si="3"/>
        <v>0</v>
      </c>
      <c r="AR88" s="23" t="s">
        <v>207</v>
      </c>
      <c r="AT88" s="23" t="s">
        <v>169</v>
      </c>
      <c r="AU88" s="23" t="s">
        <v>82</v>
      </c>
      <c r="AY88" s="23" t="s">
        <v>166</v>
      </c>
      <c r="BE88" s="202">
        <f t="shared" si="4"/>
        <v>0</v>
      </c>
      <c r="BF88" s="202">
        <f t="shared" si="5"/>
        <v>0</v>
      </c>
      <c r="BG88" s="202">
        <f t="shared" si="6"/>
        <v>0</v>
      </c>
      <c r="BH88" s="202">
        <f t="shared" si="7"/>
        <v>0</v>
      </c>
      <c r="BI88" s="202">
        <f t="shared" si="8"/>
        <v>0</v>
      </c>
      <c r="BJ88" s="23" t="s">
        <v>80</v>
      </c>
      <c r="BK88" s="202">
        <f t="shared" si="9"/>
        <v>0</v>
      </c>
      <c r="BL88" s="23" t="s">
        <v>207</v>
      </c>
      <c r="BM88" s="23" t="s">
        <v>202</v>
      </c>
    </row>
    <row r="89" spans="2:65" s="1" customFormat="1" ht="16.5" customHeight="1">
      <c r="B89" s="40"/>
      <c r="C89" s="191" t="s">
        <v>187</v>
      </c>
      <c r="D89" s="191" t="s">
        <v>169</v>
      </c>
      <c r="E89" s="192" t="s">
        <v>1364</v>
      </c>
      <c r="F89" s="193" t="s">
        <v>1365</v>
      </c>
      <c r="G89" s="194" t="s">
        <v>172</v>
      </c>
      <c r="H89" s="195">
        <v>3</v>
      </c>
      <c r="I89" s="196"/>
      <c r="J89" s="197">
        <f t="shared" si="0"/>
        <v>0</v>
      </c>
      <c r="K89" s="193" t="s">
        <v>21</v>
      </c>
      <c r="L89" s="60"/>
      <c r="M89" s="198" t="s">
        <v>21</v>
      </c>
      <c r="N89" s="199" t="s">
        <v>43</v>
      </c>
      <c r="O89" s="41"/>
      <c r="P89" s="200">
        <f t="shared" si="1"/>
        <v>0</v>
      </c>
      <c r="Q89" s="200">
        <v>0</v>
      </c>
      <c r="R89" s="200">
        <f t="shared" si="2"/>
        <v>0</v>
      </c>
      <c r="S89" s="200">
        <v>0</v>
      </c>
      <c r="T89" s="201">
        <f t="shared" si="3"/>
        <v>0</v>
      </c>
      <c r="AR89" s="23" t="s">
        <v>207</v>
      </c>
      <c r="AT89" s="23" t="s">
        <v>169</v>
      </c>
      <c r="AU89" s="23" t="s">
        <v>82</v>
      </c>
      <c r="AY89" s="23" t="s">
        <v>166</v>
      </c>
      <c r="BE89" s="202">
        <f t="shared" si="4"/>
        <v>0</v>
      </c>
      <c r="BF89" s="202">
        <f t="shared" si="5"/>
        <v>0</v>
      </c>
      <c r="BG89" s="202">
        <f t="shared" si="6"/>
        <v>0</v>
      </c>
      <c r="BH89" s="202">
        <f t="shared" si="7"/>
        <v>0</v>
      </c>
      <c r="BI89" s="202">
        <f t="shared" si="8"/>
        <v>0</v>
      </c>
      <c r="BJ89" s="23" t="s">
        <v>80</v>
      </c>
      <c r="BK89" s="202">
        <f t="shared" si="9"/>
        <v>0</v>
      </c>
      <c r="BL89" s="23" t="s">
        <v>207</v>
      </c>
      <c r="BM89" s="23" t="s">
        <v>207</v>
      </c>
    </row>
    <row r="90" spans="2:65" s="1" customFormat="1" ht="16.5" customHeight="1">
      <c r="B90" s="40"/>
      <c r="C90" s="191" t="s">
        <v>209</v>
      </c>
      <c r="D90" s="191" t="s">
        <v>169</v>
      </c>
      <c r="E90" s="192" t="s">
        <v>878</v>
      </c>
      <c r="F90" s="193" t="s">
        <v>879</v>
      </c>
      <c r="G90" s="194" t="s">
        <v>172</v>
      </c>
      <c r="H90" s="195">
        <v>3</v>
      </c>
      <c r="I90" s="196"/>
      <c r="J90" s="197">
        <f t="shared" si="0"/>
        <v>0</v>
      </c>
      <c r="K90" s="193" t="s">
        <v>21</v>
      </c>
      <c r="L90" s="60"/>
      <c r="M90" s="198" t="s">
        <v>21</v>
      </c>
      <c r="N90" s="199" t="s">
        <v>43</v>
      </c>
      <c r="O90" s="41"/>
      <c r="P90" s="200">
        <f t="shared" si="1"/>
        <v>0</v>
      </c>
      <c r="Q90" s="200">
        <v>0</v>
      </c>
      <c r="R90" s="200">
        <f t="shared" si="2"/>
        <v>0</v>
      </c>
      <c r="S90" s="200">
        <v>0</v>
      </c>
      <c r="T90" s="201">
        <f t="shared" si="3"/>
        <v>0</v>
      </c>
      <c r="AR90" s="23" t="s">
        <v>207</v>
      </c>
      <c r="AT90" s="23" t="s">
        <v>169</v>
      </c>
      <c r="AU90" s="23" t="s">
        <v>82</v>
      </c>
      <c r="AY90" s="23" t="s">
        <v>166</v>
      </c>
      <c r="BE90" s="202">
        <f t="shared" si="4"/>
        <v>0</v>
      </c>
      <c r="BF90" s="202">
        <f t="shared" si="5"/>
        <v>0</v>
      </c>
      <c r="BG90" s="202">
        <f t="shared" si="6"/>
        <v>0</v>
      </c>
      <c r="BH90" s="202">
        <f t="shared" si="7"/>
        <v>0</v>
      </c>
      <c r="BI90" s="202">
        <f t="shared" si="8"/>
        <v>0</v>
      </c>
      <c r="BJ90" s="23" t="s">
        <v>80</v>
      </c>
      <c r="BK90" s="202">
        <f t="shared" si="9"/>
        <v>0</v>
      </c>
      <c r="BL90" s="23" t="s">
        <v>207</v>
      </c>
      <c r="BM90" s="23" t="s">
        <v>212</v>
      </c>
    </row>
    <row r="91" spans="2:65" s="1" customFormat="1" ht="16.5" customHeight="1">
      <c r="B91" s="40"/>
      <c r="C91" s="191" t="s">
        <v>193</v>
      </c>
      <c r="D91" s="191" t="s">
        <v>169</v>
      </c>
      <c r="E91" s="192" t="s">
        <v>880</v>
      </c>
      <c r="F91" s="193" t="s">
        <v>881</v>
      </c>
      <c r="G91" s="194" t="s">
        <v>172</v>
      </c>
      <c r="H91" s="195">
        <v>3</v>
      </c>
      <c r="I91" s="196"/>
      <c r="J91" s="197">
        <f t="shared" si="0"/>
        <v>0</v>
      </c>
      <c r="K91" s="193" t="s">
        <v>21</v>
      </c>
      <c r="L91" s="60"/>
      <c r="M91" s="198" t="s">
        <v>21</v>
      </c>
      <c r="N91" s="199" t="s">
        <v>43</v>
      </c>
      <c r="O91" s="41"/>
      <c r="P91" s="200">
        <f t="shared" si="1"/>
        <v>0</v>
      </c>
      <c r="Q91" s="200">
        <v>0</v>
      </c>
      <c r="R91" s="200">
        <f t="shared" si="2"/>
        <v>0</v>
      </c>
      <c r="S91" s="200">
        <v>0</v>
      </c>
      <c r="T91" s="201">
        <f t="shared" si="3"/>
        <v>0</v>
      </c>
      <c r="AR91" s="23" t="s">
        <v>207</v>
      </c>
      <c r="AT91" s="23" t="s">
        <v>169</v>
      </c>
      <c r="AU91" s="23" t="s">
        <v>82</v>
      </c>
      <c r="AY91" s="23" t="s">
        <v>166</v>
      </c>
      <c r="BE91" s="202">
        <f t="shared" si="4"/>
        <v>0</v>
      </c>
      <c r="BF91" s="202">
        <f t="shared" si="5"/>
        <v>0</v>
      </c>
      <c r="BG91" s="202">
        <f t="shared" si="6"/>
        <v>0</v>
      </c>
      <c r="BH91" s="202">
        <f t="shared" si="7"/>
        <v>0</v>
      </c>
      <c r="BI91" s="202">
        <f t="shared" si="8"/>
        <v>0</v>
      </c>
      <c r="BJ91" s="23" t="s">
        <v>80</v>
      </c>
      <c r="BK91" s="202">
        <f t="shared" si="9"/>
        <v>0</v>
      </c>
      <c r="BL91" s="23" t="s">
        <v>207</v>
      </c>
      <c r="BM91" s="23" t="s">
        <v>217</v>
      </c>
    </row>
    <row r="92" spans="2:65" s="1" customFormat="1" ht="16.5" customHeight="1">
      <c r="B92" s="40"/>
      <c r="C92" s="191" t="s">
        <v>218</v>
      </c>
      <c r="D92" s="191" t="s">
        <v>169</v>
      </c>
      <c r="E92" s="192" t="s">
        <v>882</v>
      </c>
      <c r="F92" s="193" t="s">
        <v>883</v>
      </c>
      <c r="G92" s="194" t="s">
        <v>172</v>
      </c>
      <c r="H92" s="195">
        <v>3</v>
      </c>
      <c r="I92" s="196"/>
      <c r="J92" s="197">
        <f t="shared" si="0"/>
        <v>0</v>
      </c>
      <c r="K92" s="193" t="s">
        <v>21</v>
      </c>
      <c r="L92" s="60"/>
      <c r="M92" s="198" t="s">
        <v>21</v>
      </c>
      <c r="N92" s="199" t="s">
        <v>43</v>
      </c>
      <c r="O92" s="41"/>
      <c r="P92" s="200">
        <f t="shared" si="1"/>
        <v>0</v>
      </c>
      <c r="Q92" s="200">
        <v>0</v>
      </c>
      <c r="R92" s="200">
        <f t="shared" si="2"/>
        <v>0</v>
      </c>
      <c r="S92" s="200">
        <v>0</v>
      </c>
      <c r="T92" s="201">
        <f t="shared" si="3"/>
        <v>0</v>
      </c>
      <c r="AR92" s="23" t="s">
        <v>207</v>
      </c>
      <c r="AT92" s="23" t="s">
        <v>169</v>
      </c>
      <c r="AU92" s="23" t="s">
        <v>82</v>
      </c>
      <c r="AY92" s="23" t="s">
        <v>166</v>
      </c>
      <c r="BE92" s="202">
        <f t="shared" si="4"/>
        <v>0</v>
      </c>
      <c r="BF92" s="202">
        <f t="shared" si="5"/>
        <v>0</v>
      </c>
      <c r="BG92" s="202">
        <f t="shared" si="6"/>
        <v>0</v>
      </c>
      <c r="BH92" s="202">
        <f t="shared" si="7"/>
        <v>0</v>
      </c>
      <c r="BI92" s="202">
        <f t="shared" si="8"/>
        <v>0</v>
      </c>
      <c r="BJ92" s="23" t="s">
        <v>80</v>
      </c>
      <c r="BK92" s="202">
        <f t="shared" si="9"/>
        <v>0</v>
      </c>
      <c r="BL92" s="23" t="s">
        <v>207</v>
      </c>
      <c r="BM92" s="23" t="s">
        <v>221</v>
      </c>
    </row>
    <row r="93" spans="2:65" s="1" customFormat="1" ht="16.5" customHeight="1">
      <c r="B93" s="40"/>
      <c r="C93" s="191" t="s">
        <v>198</v>
      </c>
      <c r="D93" s="191" t="s">
        <v>169</v>
      </c>
      <c r="E93" s="192" t="s">
        <v>884</v>
      </c>
      <c r="F93" s="193" t="s">
        <v>885</v>
      </c>
      <c r="G93" s="194" t="s">
        <v>172</v>
      </c>
      <c r="H93" s="195">
        <v>3</v>
      </c>
      <c r="I93" s="196"/>
      <c r="J93" s="197">
        <f t="shared" si="0"/>
        <v>0</v>
      </c>
      <c r="K93" s="193" t="s">
        <v>21</v>
      </c>
      <c r="L93" s="60"/>
      <c r="M93" s="198" t="s">
        <v>21</v>
      </c>
      <c r="N93" s="199" t="s">
        <v>43</v>
      </c>
      <c r="O93" s="41"/>
      <c r="P93" s="200">
        <f t="shared" si="1"/>
        <v>0</v>
      </c>
      <c r="Q93" s="200">
        <v>0</v>
      </c>
      <c r="R93" s="200">
        <f t="shared" si="2"/>
        <v>0</v>
      </c>
      <c r="S93" s="200">
        <v>0</v>
      </c>
      <c r="T93" s="201">
        <f t="shared" si="3"/>
        <v>0</v>
      </c>
      <c r="AR93" s="23" t="s">
        <v>207</v>
      </c>
      <c r="AT93" s="23" t="s">
        <v>169</v>
      </c>
      <c r="AU93" s="23" t="s">
        <v>82</v>
      </c>
      <c r="AY93" s="23" t="s">
        <v>166</v>
      </c>
      <c r="BE93" s="202">
        <f t="shared" si="4"/>
        <v>0</v>
      </c>
      <c r="BF93" s="202">
        <f t="shared" si="5"/>
        <v>0</v>
      </c>
      <c r="BG93" s="202">
        <f t="shared" si="6"/>
        <v>0</v>
      </c>
      <c r="BH93" s="202">
        <f t="shared" si="7"/>
        <v>0</v>
      </c>
      <c r="BI93" s="202">
        <f t="shared" si="8"/>
        <v>0</v>
      </c>
      <c r="BJ93" s="23" t="s">
        <v>80</v>
      </c>
      <c r="BK93" s="202">
        <f t="shared" si="9"/>
        <v>0</v>
      </c>
      <c r="BL93" s="23" t="s">
        <v>207</v>
      </c>
      <c r="BM93" s="23" t="s">
        <v>225</v>
      </c>
    </row>
    <row r="94" spans="2:65" s="1" customFormat="1" ht="16.5" customHeight="1">
      <c r="B94" s="40"/>
      <c r="C94" s="191" t="s">
        <v>227</v>
      </c>
      <c r="D94" s="191" t="s">
        <v>169</v>
      </c>
      <c r="E94" s="192" t="s">
        <v>886</v>
      </c>
      <c r="F94" s="193" t="s">
        <v>887</v>
      </c>
      <c r="G94" s="194" t="s">
        <v>172</v>
      </c>
      <c r="H94" s="195">
        <v>3</v>
      </c>
      <c r="I94" s="196"/>
      <c r="J94" s="197">
        <f t="shared" si="0"/>
        <v>0</v>
      </c>
      <c r="K94" s="193" t="s">
        <v>21</v>
      </c>
      <c r="L94" s="60"/>
      <c r="M94" s="198" t="s">
        <v>21</v>
      </c>
      <c r="N94" s="199" t="s">
        <v>43</v>
      </c>
      <c r="O94" s="41"/>
      <c r="P94" s="200">
        <f t="shared" si="1"/>
        <v>0</v>
      </c>
      <c r="Q94" s="200">
        <v>0</v>
      </c>
      <c r="R94" s="200">
        <f t="shared" si="2"/>
        <v>0</v>
      </c>
      <c r="S94" s="200">
        <v>0</v>
      </c>
      <c r="T94" s="201">
        <f t="shared" si="3"/>
        <v>0</v>
      </c>
      <c r="AR94" s="23" t="s">
        <v>207</v>
      </c>
      <c r="AT94" s="23" t="s">
        <v>169</v>
      </c>
      <c r="AU94" s="23" t="s">
        <v>82</v>
      </c>
      <c r="AY94" s="23" t="s">
        <v>166</v>
      </c>
      <c r="BE94" s="202">
        <f t="shared" si="4"/>
        <v>0</v>
      </c>
      <c r="BF94" s="202">
        <f t="shared" si="5"/>
        <v>0</v>
      </c>
      <c r="BG94" s="202">
        <f t="shared" si="6"/>
        <v>0</v>
      </c>
      <c r="BH94" s="202">
        <f t="shared" si="7"/>
        <v>0</v>
      </c>
      <c r="BI94" s="202">
        <f t="shared" si="8"/>
        <v>0</v>
      </c>
      <c r="BJ94" s="23" t="s">
        <v>80</v>
      </c>
      <c r="BK94" s="202">
        <f t="shared" si="9"/>
        <v>0</v>
      </c>
      <c r="BL94" s="23" t="s">
        <v>207</v>
      </c>
      <c r="BM94" s="23" t="s">
        <v>230</v>
      </c>
    </row>
    <row r="95" spans="2:65" s="1" customFormat="1" ht="16.5" customHeight="1">
      <c r="B95" s="40"/>
      <c r="C95" s="191" t="s">
        <v>202</v>
      </c>
      <c r="D95" s="191" t="s">
        <v>169</v>
      </c>
      <c r="E95" s="192" t="s">
        <v>888</v>
      </c>
      <c r="F95" s="193" t="s">
        <v>889</v>
      </c>
      <c r="G95" s="194" t="s">
        <v>172</v>
      </c>
      <c r="H95" s="195">
        <v>1</v>
      </c>
      <c r="I95" s="196"/>
      <c r="J95" s="197">
        <f t="shared" si="0"/>
        <v>0</v>
      </c>
      <c r="K95" s="193" t="s">
        <v>21</v>
      </c>
      <c r="L95" s="60"/>
      <c r="M95" s="198" t="s">
        <v>21</v>
      </c>
      <c r="N95" s="199" t="s">
        <v>43</v>
      </c>
      <c r="O95" s="41"/>
      <c r="P95" s="200">
        <f t="shared" si="1"/>
        <v>0</v>
      </c>
      <c r="Q95" s="200">
        <v>0</v>
      </c>
      <c r="R95" s="200">
        <f t="shared" si="2"/>
        <v>0</v>
      </c>
      <c r="S95" s="200">
        <v>0</v>
      </c>
      <c r="T95" s="201">
        <f t="shared" si="3"/>
        <v>0</v>
      </c>
      <c r="AR95" s="23" t="s">
        <v>207</v>
      </c>
      <c r="AT95" s="23" t="s">
        <v>169</v>
      </c>
      <c r="AU95" s="23" t="s">
        <v>82</v>
      </c>
      <c r="AY95" s="23" t="s">
        <v>166</v>
      </c>
      <c r="BE95" s="202">
        <f t="shared" si="4"/>
        <v>0</v>
      </c>
      <c r="BF95" s="202">
        <f t="shared" si="5"/>
        <v>0</v>
      </c>
      <c r="BG95" s="202">
        <f t="shared" si="6"/>
        <v>0</v>
      </c>
      <c r="BH95" s="202">
        <f t="shared" si="7"/>
        <v>0</v>
      </c>
      <c r="BI95" s="202">
        <f t="shared" si="8"/>
        <v>0</v>
      </c>
      <c r="BJ95" s="23" t="s">
        <v>80</v>
      </c>
      <c r="BK95" s="202">
        <f t="shared" si="9"/>
        <v>0</v>
      </c>
      <c r="BL95" s="23" t="s">
        <v>207</v>
      </c>
      <c r="BM95" s="23" t="s">
        <v>235</v>
      </c>
    </row>
    <row r="96" spans="2:65" s="1" customFormat="1" ht="16.5" customHeight="1">
      <c r="B96" s="40"/>
      <c r="C96" s="238" t="s">
        <v>10</v>
      </c>
      <c r="D96" s="238" t="s">
        <v>232</v>
      </c>
      <c r="E96" s="239" t="s">
        <v>890</v>
      </c>
      <c r="F96" s="240" t="s">
        <v>891</v>
      </c>
      <c r="G96" s="241" t="s">
        <v>172</v>
      </c>
      <c r="H96" s="242">
        <v>1</v>
      </c>
      <c r="I96" s="243"/>
      <c r="J96" s="244">
        <f t="shared" si="0"/>
        <v>0</v>
      </c>
      <c r="K96" s="240" t="s">
        <v>21</v>
      </c>
      <c r="L96" s="245"/>
      <c r="M96" s="246" t="s">
        <v>21</v>
      </c>
      <c r="N96" s="247" t="s">
        <v>43</v>
      </c>
      <c r="O96" s="41"/>
      <c r="P96" s="200">
        <f t="shared" si="1"/>
        <v>0</v>
      </c>
      <c r="Q96" s="200">
        <v>0</v>
      </c>
      <c r="R96" s="200">
        <f t="shared" si="2"/>
        <v>0</v>
      </c>
      <c r="S96" s="200">
        <v>0</v>
      </c>
      <c r="T96" s="201">
        <f t="shared" si="3"/>
        <v>0</v>
      </c>
      <c r="AR96" s="23" t="s">
        <v>242</v>
      </c>
      <c r="AT96" s="23" t="s">
        <v>232</v>
      </c>
      <c r="AU96" s="23" t="s">
        <v>82</v>
      </c>
      <c r="AY96" s="23" t="s">
        <v>166</v>
      </c>
      <c r="BE96" s="202">
        <f t="shared" si="4"/>
        <v>0</v>
      </c>
      <c r="BF96" s="202">
        <f t="shared" si="5"/>
        <v>0</v>
      </c>
      <c r="BG96" s="202">
        <f t="shared" si="6"/>
        <v>0</v>
      </c>
      <c r="BH96" s="202">
        <f t="shared" si="7"/>
        <v>0</v>
      </c>
      <c r="BI96" s="202">
        <f t="shared" si="8"/>
        <v>0</v>
      </c>
      <c r="BJ96" s="23" t="s">
        <v>80</v>
      </c>
      <c r="BK96" s="202">
        <f t="shared" si="9"/>
        <v>0</v>
      </c>
      <c r="BL96" s="23" t="s">
        <v>207</v>
      </c>
      <c r="BM96" s="23" t="s">
        <v>238</v>
      </c>
    </row>
    <row r="97" spans="2:65" s="1" customFormat="1" ht="16.5" customHeight="1">
      <c r="B97" s="40"/>
      <c r="C97" s="191" t="s">
        <v>207</v>
      </c>
      <c r="D97" s="191" t="s">
        <v>169</v>
      </c>
      <c r="E97" s="192" t="s">
        <v>892</v>
      </c>
      <c r="F97" s="193" t="s">
        <v>893</v>
      </c>
      <c r="G97" s="194" t="s">
        <v>172</v>
      </c>
      <c r="H97" s="195">
        <v>3</v>
      </c>
      <c r="I97" s="196"/>
      <c r="J97" s="197">
        <f t="shared" si="0"/>
        <v>0</v>
      </c>
      <c r="K97" s="193" t="s">
        <v>21</v>
      </c>
      <c r="L97" s="60"/>
      <c r="M97" s="198" t="s">
        <v>21</v>
      </c>
      <c r="N97" s="199" t="s">
        <v>43</v>
      </c>
      <c r="O97" s="41"/>
      <c r="P97" s="200">
        <f t="shared" si="1"/>
        <v>0</v>
      </c>
      <c r="Q97" s="200">
        <v>0</v>
      </c>
      <c r="R97" s="200">
        <f t="shared" si="2"/>
        <v>0</v>
      </c>
      <c r="S97" s="200">
        <v>0</v>
      </c>
      <c r="T97" s="201">
        <f t="shared" si="3"/>
        <v>0</v>
      </c>
      <c r="AR97" s="23" t="s">
        <v>207</v>
      </c>
      <c r="AT97" s="23" t="s">
        <v>169</v>
      </c>
      <c r="AU97" s="23" t="s">
        <v>82</v>
      </c>
      <c r="AY97" s="23" t="s">
        <v>166</v>
      </c>
      <c r="BE97" s="202">
        <f t="shared" si="4"/>
        <v>0</v>
      </c>
      <c r="BF97" s="202">
        <f t="shared" si="5"/>
        <v>0</v>
      </c>
      <c r="BG97" s="202">
        <f t="shared" si="6"/>
        <v>0</v>
      </c>
      <c r="BH97" s="202">
        <f t="shared" si="7"/>
        <v>0</v>
      </c>
      <c r="BI97" s="202">
        <f t="shared" si="8"/>
        <v>0</v>
      </c>
      <c r="BJ97" s="23" t="s">
        <v>80</v>
      </c>
      <c r="BK97" s="202">
        <f t="shared" si="9"/>
        <v>0</v>
      </c>
      <c r="BL97" s="23" t="s">
        <v>207</v>
      </c>
      <c r="BM97" s="23" t="s">
        <v>242</v>
      </c>
    </row>
    <row r="98" spans="2:65" s="1" customFormat="1" ht="16.5" customHeight="1">
      <c r="B98" s="40"/>
      <c r="C98" s="191" t="s">
        <v>244</v>
      </c>
      <c r="D98" s="191" t="s">
        <v>169</v>
      </c>
      <c r="E98" s="192" t="s">
        <v>894</v>
      </c>
      <c r="F98" s="193" t="s">
        <v>895</v>
      </c>
      <c r="G98" s="194" t="s">
        <v>172</v>
      </c>
      <c r="H98" s="195">
        <v>3</v>
      </c>
      <c r="I98" s="196"/>
      <c r="J98" s="197">
        <f t="shared" si="0"/>
        <v>0</v>
      </c>
      <c r="K98" s="193" t="s">
        <v>21</v>
      </c>
      <c r="L98" s="60"/>
      <c r="M98" s="198" t="s">
        <v>21</v>
      </c>
      <c r="N98" s="199" t="s">
        <v>43</v>
      </c>
      <c r="O98" s="41"/>
      <c r="P98" s="200">
        <f t="shared" si="1"/>
        <v>0</v>
      </c>
      <c r="Q98" s="200">
        <v>0</v>
      </c>
      <c r="R98" s="200">
        <f t="shared" si="2"/>
        <v>0</v>
      </c>
      <c r="S98" s="200">
        <v>0</v>
      </c>
      <c r="T98" s="201">
        <f t="shared" si="3"/>
        <v>0</v>
      </c>
      <c r="AR98" s="23" t="s">
        <v>207</v>
      </c>
      <c r="AT98" s="23" t="s">
        <v>169</v>
      </c>
      <c r="AU98" s="23" t="s">
        <v>82</v>
      </c>
      <c r="AY98" s="23" t="s">
        <v>166</v>
      </c>
      <c r="BE98" s="202">
        <f t="shared" si="4"/>
        <v>0</v>
      </c>
      <c r="BF98" s="202">
        <f t="shared" si="5"/>
        <v>0</v>
      </c>
      <c r="BG98" s="202">
        <f t="shared" si="6"/>
        <v>0</v>
      </c>
      <c r="BH98" s="202">
        <f t="shared" si="7"/>
        <v>0</v>
      </c>
      <c r="BI98" s="202">
        <f t="shared" si="8"/>
        <v>0</v>
      </c>
      <c r="BJ98" s="23" t="s">
        <v>80</v>
      </c>
      <c r="BK98" s="202">
        <f t="shared" si="9"/>
        <v>0</v>
      </c>
      <c r="BL98" s="23" t="s">
        <v>207</v>
      </c>
      <c r="BM98" s="23" t="s">
        <v>247</v>
      </c>
    </row>
    <row r="99" spans="2:65" s="1" customFormat="1" ht="16.5" customHeight="1">
      <c r="B99" s="40"/>
      <c r="C99" s="191" t="s">
        <v>212</v>
      </c>
      <c r="D99" s="191" t="s">
        <v>169</v>
      </c>
      <c r="E99" s="192" t="s">
        <v>896</v>
      </c>
      <c r="F99" s="193" t="s">
        <v>897</v>
      </c>
      <c r="G99" s="194" t="s">
        <v>172</v>
      </c>
      <c r="H99" s="195">
        <v>1</v>
      </c>
      <c r="I99" s="196"/>
      <c r="J99" s="197">
        <f t="shared" si="0"/>
        <v>0</v>
      </c>
      <c r="K99" s="193" t="s">
        <v>21</v>
      </c>
      <c r="L99" s="60"/>
      <c r="M99" s="198" t="s">
        <v>21</v>
      </c>
      <c r="N99" s="199" t="s">
        <v>43</v>
      </c>
      <c r="O99" s="41"/>
      <c r="P99" s="200">
        <f t="shared" si="1"/>
        <v>0</v>
      </c>
      <c r="Q99" s="200">
        <v>0</v>
      </c>
      <c r="R99" s="200">
        <f t="shared" si="2"/>
        <v>0</v>
      </c>
      <c r="S99" s="200">
        <v>0</v>
      </c>
      <c r="T99" s="201">
        <f t="shared" si="3"/>
        <v>0</v>
      </c>
      <c r="AR99" s="23" t="s">
        <v>207</v>
      </c>
      <c r="AT99" s="23" t="s">
        <v>169</v>
      </c>
      <c r="AU99" s="23" t="s">
        <v>82</v>
      </c>
      <c r="AY99" s="23" t="s">
        <v>166</v>
      </c>
      <c r="BE99" s="202">
        <f t="shared" si="4"/>
        <v>0</v>
      </c>
      <c r="BF99" s="202">
        <f t="shared" si="5"/>
        <v>0</v>
      </c>
      <c r="BG99" s="202">
        <f t="shared" si="6"/>
        <v>0</v>
      </c>
      <c r="BH99" s="202">
        <f t="shared" si="7"/>
        <v>0</v>
      </c>
      <c r="BI99" s="202">
        <f t="shared" si="8"/>
        <v>0</v>
      </c>
      <c r="BJ99" s="23" t="s">
        <v>80</v>
      </c>
      <c r="BK99" s="202">
        <f t="shared" si="9"/>
        <v>0</v>
      </c>
      <c r="BL99" s="23" t="s">
        <v>207</v>
      </c>
      <c r="BM99" s="23" t="s">
        <v>250</v>
      </c>
    </row>
    <row r="100" spans="2:65" s="1" customFormat="1" ht="16.5" customHeight="1">
      <c r="B100" s="40"/>
      <c r="C100" s="191" t="s">
        <v>252</v>
      </c>
      <c r="D100" s="191" t="s">
        <v>169</v>
      </c>
      <c r="E100" s="192" t="s">
        <v>898</v>
      </c>
      <c r="F100" s="193" t="s">
        <v>899</v>
      </c>
      <c r="G100" s="194" t="s">
        <v>172</v>
      </c>
      <c r="H100" s="195">
        <v>1</v>
      </c>
      <c r="I100" s="196"/>
      <c r="J100" s="197">
        <f t="shared" si="0"/>
        <v>0</v>
      </c>
      <c r="K100" s="193" t="s">
        <v>21</v>
      </c>
      <c r="L100" s="60"/>
      <c r="M100" s="198" t="s">
        <v>21</v>
      </c>
      <c r="N100" s="199" t="s">
        <v>43</v>
      </c>
      <c r="O100" s="41"/>
      <c r="P100" s="200">
        <f t="shared" si="1"/>
        <v>0</v>
      </c>
      <c r="Q100" s="200">
        <v>0</v>
      </c>
      <c r="R100" s="200">
        <f t="shared" si="2"/>
        <v>0</v>
      </c>
      <c r="S100" s="200">
        <v>0</v>
      </c>
      <c r="T100" s="201">
        <f t="shared" si="3"/>
        <v>0</v>
      </c>
      <c r="AR100" s="23" t="s">
        <v>207</v>
      </c>
      <c r="AT100" s="23" t="s">
        <v>169</v>
      </c>
      <c r="AU100" s="23" t="s">
        <v>82</v>
      </c>
      <c r="AY100" s="23" t="s">
        <v>166</v>
      </c>
      <c r="BE100" s="202">
        <f t="shared" si="4"/>
        <v>0</v>
      </c>
      <c r="BF100" s="202">
        <f t="shared" si="5"/>
        <v>0</v>
      </c>
      <c r="BG100" s="202">
        <f t="shared" si="6"/>
        <v>0</v>
      </c>
      <c r="BH100" s="202">
        <f t="shared" si="7"/>
        <v>0</v>
      </c>
      <c r="BI100" s="202">
        <f t="shared" si="8"/>
        <v>0</v>
      </c>
      <c r="BJ100" s="23" t="s">
        <v>80</v>
      </c>
      <c r="BK100" s="202">
        <f t="shared" si="9"/>
        <v>0</v>
      </c>
      <c r="BL100" s="23" t="s">
        <v>207</v>
      </c>
      <c r="BM100" s="23" t="s">
        <v>255</v>
      </c>
    </row>
    <row r="101" spans="2:65" s="1" customFormat="1" ht="16.5" customHeight="1">
      <c r="B101" s="40"/>
      <c r="C101" s="191" t="s">
        <v>217</v>
      </c>
      <c r="D101" s="191" t="s">
        <v>169</v>
      </c>
      <c r="E101" s="192" t="s">
        <v>900</v>
      </c>
      <c r="F101" s="193" t="s">
        <v>901</v>
      </c>
      <c r="G101" s="194" t="s">
        <v>172</v>
      </c>
      <c r="H101" s="195">
        <v>1</v>
      </c>
      <c r="I101" s="196"/>
      <c r="J101" s="197">
        <f t="shared" si="0"/>
        <v>0</v>
      </c>
      <c r="K101" s="193" t="s">
        <v>21</v>
      </c>
      <c r="L101" s="60"/>
      <c r="M101" s="198" t="s">
        <v>21</v>
      </c>
      <c r="N101" s="199" t="s">
        <v>43</v>
      </c>
      <c r="O101" s="41"/>
      <c r="P101" s="200">
        <f t="shared" si="1"/>
        <v>0</v>
      </c>
      <c r="Q101" s="200">
        <v>0</v>
      </c>
      <c r="R101" s="200">
        <f t="shared" si="2"/>
        <v>0</v>
      </c>
      <c r="S101" s="200">
        <v>0</v>
      </c>
      <c r="T101" s="201">
        <f t="shared" si="3"/>
        <v>0</v>
      </c>
      <c r="AR101" s="23" t="s">
        <v>207</v>
      </c>
      <c r="AT101" s="23" t="s">
        <v>169</v>
      </c>
      <c r="AU101" s="23" t="s">
        <v>82</v>
      </c>
      <c r="AY101" s="23" t="s">
        <v>166</v>
      </c>
      <c r="BE101" s="202">
        <f t="shared" si="4"/>
        <v>0</v>
      </c>
      <c r="BF101" s="202">
        <f t="shared" si="5"/>
        <v>0</v>
      </c>
      <c r="BG101" s="202">
        <f t="shared" si="6"/>
        <v>0</v>
      </c>
      <c r="BH101" s="202">
        <f t="shared" si="7"/>
        <v>0</v>
      </c>
      <c r="BI101" s="202">
        <f t="shared" si="8"/>
        <v>0</v>
      </c>
      <c r="BJ101" s="23" t="s">
        <v>80</v>
      </c>
      <c r="BK101" s="202">
        <f t="shared" si="9"/>
        <v>0</v>
      </c>
      <c r="BL101" s="23" t="s">
        <v>207</v>
      </c>
      <c r="BM101" s="23" t="s">
        <v>259</v>
      </c>
    </row>
    <row r="102" spans="2:65" s="1" customFormat="1" ht="16.5" customHeight="1">
      <c r="B102" s="40"/>
      <c r="C102" s="191" t="s">
        <v>9</v>
      </c>
      <c r="D102" s="191" t="s">
        <v>169</v>
      </c>
      <c r="E102" s="192" t="s">
        <v>1366</v>
      </c>
      <c r="F102" s="193" t="s">
        <v>1367</v>
      </c>
      <c r="G102" s="194" t="s">
        <v>172</v>
      </c>
      <c r="H102" s="195">
        <v>1</v>
      </c>
      <c r="I102" s="196"/>
      <c r="J102" s="197">
        <f t="shared" si="0"/>
        <v>0</v>
      </c>
      <c r="K102" s="193" t="s">
        <v>21</v>
      </c>
      <c r="L102" s="60"/>
      <c r="M102" s="198" t="s">
        <v>21</v>
      </c>
      <c r="N102" s="199" t="s">
        <v>43</v>
      </c>
      <c r="O102" s="41"/>
      <c r="P102" s="200">
        <f t="shared" si="1"/>
        <v>0</v>
      </c>
      <c r="Q102" s="200">
        <v>0</v>
      </c>
      <c r="R102" s="200">
        <f t="shared" si="2"/>
        <v>0</v>
      </c>
      <c r="S102" s="200">
        <v>0</v>
      </c>
      <c r="T102" s="201">
        <f t="shared" si="3"/>
        <v>0</v>
      </c>
      <c r="AR102" s="23" t="s">
        <v>207</v>
      </c>
      <c r="AT102" s="23" t="s">
        <v>169</v>
      </c>
      <c r="AU102" s="23" t="s">
        <v>82</v>
      </c>
      <c r="AY102" s="23" t="s">
        <v>166</v>
      </c>
      <c r="BE102" s="202">
        <f t="shared" si="4"/>
        <v>0</v>
      </c>
      <c r="BF102" s="202">
        <f t="shared" si="5"/>
        <v>0</v>
      </c>
      <c r="BG102" s="202">
        <f t="shared" si="6"/>
        <v>0</v>
      </c>
      <c r="BH102" s="202">
        <f t="shared" si="7"/>
        <v>0</v>
      </c>
      <c r="BI102" s="202">
        <f t="shared" si="8"/>
        <v>0</v>
      </c>
      <c r="BJ102" s="23" t="s">
        <v>80</v>
      </c>
      <c r="BK102" s="202">
        <f t="shared" si="9"/>
        <v>0</v>
      </c>
      <c r="BL102" s="23" t="s">
        <v>207</v>
      </c>
      <c r="BM102" s="23" t="s">
        <v>263</v>
      </c>
    </row>
    <row r="103" spans="2:65" s="1" customFormat="1" ht="16.5" customHeight="1">
      <c r="B103" s="40"/>
      <c r="C103" s="191" t="s">
        <v>221</v>
      </c>
      <c r="D103" s="191" t="s">
        <v>169</v>
      </c>
      <c r="E103" s="192" t="s">
        <v>904</v>
      </c>
      <c r="F103" s="193" t="s">
        <v>905</v>
      </c>
      <c r="G103" s="194" t="s">
        <v>172</v>
      </c>
      <c r="H103" s="195">
        <v>1</v>
      </c>
      <c r="I103" s="196"/>
      <c r="J103" s="197">
        <f t="shared" si="0"/>
        <v>0</v>
      </c>
      <c r="K103" s="193" t="s">
        <v>21</v>
      </c>
      <c r="L103" s="60"/>
      <c r="M103" s="198" t="s">
        <v>21</v>
      </c>
      <c r="N103" s="199" t="s">
        <v>43</v>
      </c>
      <c r="O103" s="41"/>
      <c r="P103" s="200">
        <f t="shared" si="1"/>
        <v>0</v>
      </c>
      <c r="Q103" s="200">
        <v>0</v>
      </c>
      <c r="R103" s="200">
        <f t="shared" si="2"/>
        <v>0</v>
      </c>
      <c r="S103" s="200">
        <v>0</v>
      </c>
      <c r="T103" s="201">
        <f t="shared" si="3"/>
        <v>0</v>
      </c>
      <c r="AR103" s="23" t="s">
        <v>207</v>
      </c>
      <c r="AT103" s="23" t="s">
        <v>169</v>
      </c>
      <c r="AU103" s="23" t="s">
        <v>82</v>
      </c>
      <c r="AY103" s="23" t="s">
        <v>166</v>
      </c>
      <c r="BE103" s="202">
        <f t="shared" si="4"/>
        <v>0</v>
      </c>
      <c r="BF103" s="202">
        <f t="shared" si="5"/>
        <v>0</v>
      </c>
      <c r="BG103" s="202">
        <f t="shared" si="6"/>
        <v>0</v>
      </c>
      <c r="BH103" s="202">
        <f t="shared" si="7"/>
        <v>0</v>
      </c>
      <c r="BI103" s="202">
        <f t="shared" si="8"/>
        <v>0</v>
      </c>
      <c r="BJ103" s="23" t="s">
        <v>80</v>
      </c>
      <c r="BK103" s="202">
        <f t="shared" si="9"/>
        <v>0</v>
      </c>
      <c r="BL103" s="23" t="s">
        <v>207</v>
      </c>
      <c r="BM103" s="23" t="s">
        <v>267</v>
      </c>
    </row>
    <row r="104" spans="2:65" s="1" customFormat="1" ht="16.5" customHeight="1">
      <c r="B104" s="40"/>
      <c r="C104" s="191" t="s">
        <v>269</v>
      </c>
      <c r="D104" s="191" t="s">
        <v>169</v>
      </c>
      <c r="E104" s="192" t="s">
        <v>1368</v>
      </c>
      <c r="F104" s="193" t="s">
        <v>1369</v>
      </c>
      <c r="G104" s="194" t="s">
        <v>172</v>
      </c>
      <c r="H104" s="195">
        <v>1</v>
      </c>
      <c r="I104" s="196"/>
      <c r="J104" s="197">
        <f t="shared" si="0"/>
        <v>0</v>
      </c>
      <c r="K104" s="193" t="s">
        <v>21</v>
      </c>
      <c r="L104" s="60"/>
      <c r="M104" s="198" t="s">
        <v>21</v>
      </c>
      <c r="N104" s="199" t="s">
        <v>43</v>
      </c>
      <c r="O104" s="41"/>
      <c r="P104" s="200">
        <f t="shared" si="1"/>
        <v>0</v>
      </c>
      <c r="Q104" s="200">
        <v>0</v>
      </c>
      <c r="R104" s="200">
        <f t="shared" si="2"/>
        <v>0</v>
      </c>
      <c r="S104" s="200">
        <v>0</v>
      </c>
      <c r="T104" s="201">
        <f t="shared" si="3"/>
        <v>0</v>
      </c>
      <c r="AR104" s="23" t="s">
        <v>207</v>
      </c>
      <c r="AT104" s="23" t="s">
        <v>169</v>
      </c>
      <c r="AU104" s="23" t="s">
        <v>82</v>
      </c>
      <c r="AY104" s="23" t="s">
        <v>166</v>
      </c>
      <c r="BE104" s="202">
        <f t="shared" si="4"/>
        <v>0</v>
      </c>
      <c r="BF104" s="202">
        <f t="shared" si="5"/>
        <v>0</v>
      </c>
      <c r="BG104" s="202">
        <f t="shared" si="6"/>
        <v>0</v>
      </c>
      <c r="BH104" s="202">
        <f t="shared" si="7"/>
        <v>0</v>
      </c>
      <c r="BI104" s="202">
        <f t="shared" si="8"/>
        <v>0</v>
      </c>
      <c r="BJ104" s="23" t="s">
        <v>80</v>
      </c>
      <c r="BK104" s="202">
        <f t="shared" si="9"/>
        <v>0</v>
      </c>
      <c r="BL104" s="23" t="s">
        <v>207</v>
      </c>
      <c r="BM104" s="23" t="s">
        <v>273</v>
      </c>
    </row>
    <row r="105" spans="2:65" s="1" customFormat="1" ht="16.5" customHeight="1">
      <c r="B105" s="40"/>
      <c r="C105" s="191" t="s">
        <v>225</v>
      </c>
      <c r="D105" s="191" t="s">
        <v>169</v>
      </c>
      <c r="E105" s="192" t="s">
        <v>906</v>
      </c>
      <c r="F105" s="193" t="s">
        <v>907</v>
      </c>
      <c r="G105" s="194" t="s">
        <v>361</v>
      </c>
      <c r="H105" s="248"/>
      <c r="I105" s="196"/>
      <c r="J105" s="197">
        <f t="shared" si="0"/>
        <v>0</v>
      </c>
      <c r="K105" s="193" t="s">
        <v>21</v>
      </c>
      <c r="L105" s="60"/>
      <c r="M105" s="198" t="s">
        <v>21</v>
      </c>
      <c r="N105" s="199" t="s">
        <v>43</v>
      </c>
      <c r="O105" s="41"/>
      <c r="P105" s="200">
        <f t="shared" si="1"/>
        <v>0</v>
      </c>
      <c r="Q105" s="200">
        <v>0</v>
      </c>
      <c r="R105" s="200">
        <f t="shared" si="2"/>
        <v>0</v>
      </c>
      <c r="S105" s="200">
        <v>0</v>
      </c>
      <c r="T105" s="201">
        <f t="shared" si="3"/>
        <v>0</v>
      </c>
      <c r="AR105" s="23" t="s">
        <v>207</v>
      </c>
      <c r="AT105" s="23" t="s">
        <v>169</v>
      </c>
      <c r="AU105" s="23" t="s">
        <v>82</v>
      </c>
      <c r="AY105" s="23" t="s">
        <v>166</v>
      </c>
      <c r="BE105" s="202">
        <f t="shared" si="4"/>
        <v>0</v>
      </c>
      <c r="BF105" s="202">
        <f t="shared" si="5"/>
        <v>0</v>
      </c>
      <c r="BG105" s="202">
        <f t="shared" si="6"/>
        <v>0</v>
      </c>
      <c r="BH105" s="202">
        <f t="shared" si="7"/>
        <v>0</v>
      </c>
      <c r="BI105" s="202">
        <f t="shared" si="8"/>
        <v>0</v>
      </c>
      <c r="BJ105" s="23" t="s">
        <v>80</v>
      </c>
      <c r="BK105" s="202">
        <f t="shared" si="9"/>
        <v>0</v>
      </c>
      <c r="BL105" s="23" t="s">
        <v>207</v>
      </c>
      <c r="BM105" s="23" t="s">
        <v>277</v>
      </c>
    </row>
    <row r="106" spans="2:65" s="10" customFormat="1" ht="29.85" customHeight="1">
      <c r="B106" s="175"/>
      <c r="C106" s="176"/>
      <c r="D106" s="177" t="s">
        <v>71</v>
      </c>
      <c r="E106" s="189" t="s">
        <v>376</v>
      </c>
      <c r="F106" s="189" t="s">
        <v>377</v>
      </c>
      <c r="G106" s="176"/>
      <c r="H106" s="176"/>
      <c r="I106" s="179"/>
      <c r="J106" s="190">
        <f>BK106</f>
        <v>0</v>
      </c>
      <c r="K106" s="176"/>
      <c r="L106" s="181"/>
      <c r="M106" s="182"/>
      <c r="N106" s="183"/>
      <c r="O106" s="183"/>
      <c r="P106" s="184">
        <f>P107</f>
        <v>0</v>
      </c>
      <c r="Q106" s="183"/>
      <c r="R106" s="184">
        <f>R107</f>
        <v>0</v>
      </c>
      <c r="S106" s="183"/>
      <c r="T106" s="185">
        <f>T107</f>
        <v>0</v>
      </c>
      <c r="AR106" s="186" t="s">
        <v>82</v>
      </c>
      <c r="AT106" s="187" t="s">
        <v>71</v>
      </c>
      <c r="AU106" s="187" t="s">
        <v>80</v>
      </c>
      <c r="AY106" s="186" t="s">
        <v>166</v>
      </c>
      <c r="BK106" s="188">
        <f>BK107</f>
        <v>0</v>
      </c>
    </row>
    <row r="107" spans="2:65" s="1" customFormat="1" ht="25.5" customHeight="1">
      <c r="B107" s="40"/>
      <c r="C107" s="191" t="s">
        <v>278</v>
      </c>
      <c r="D107" s="191" t="s">
        <v>169</v>
      </c>
      <c r="E107" s="192" t="s">
        <v>908</v>
      </c>
      <c r="F107" s="193" t="s">
        <v>909</v>
      </c>
      <c r="G107" s="194" t="s">
        <v>272</v>
      </c>
      <c r="H107" s="195">
        <v>30</v>
      </c>
      <c r="I107" s="196"/>
      <c r="J107" s="197">
        <f>ROUND(I107*H107,2)</f>
        <v>0</v>
      </c>
      <c r="K107" s="193" t="s">
        <v>21</v>
      </c>
      <c r="L107" s="60"/>
      <c r="M107" s="198" t="s">
        <v>21</v>
      </c>
      <c r="N107" s="249" t="s">
        <v>43</v>
      </c>
      <c r="O107" s="250"/>
      <c r="P107" s="251">
        <f>O107*H107</f>
        <v>0</v>
      </c>
      <c r="Q107" s="251">
        <v>0</v>
      </c>
      <c r="R107" s="251">
        <f>Q107*H107</f>
        <v>0</v>
      </c>
      <c r="S107" s="251">
        <v>0</v>
      </c>
      <c r="T107" s="252">
        <f>S107*H107</f>
        <v>0</v>
      </c>
      <c r="AR107" s="23" t="s">
        <v>207</v>
      </c>
      <c r="AT107" s="23" t="s">
        <v>169</v>
      </c>
      <c r="AU107" s="23" t="s">
        <v>82</v>
      </c>
      <c r="AY107" s="23" t="s">
        <v>166</v>
      </c>
      <c r="BE107" s="202">
        <f>IF(N107="základní",J107,0)</f>
        <v>0</v>
      </c>
      <c r="BF107" s="202">
        <f>IF(N107="snížená",J107,0)</f>
        <v>0</v>
      </c>
      <c r="BG107" s="202">
        <f>IF(N107="zákl. přenesená",J107,0)</f>
        <v>0</v>
      </c>
      <c r="BH107" s="202">
        <f>IF(N107="sníž. přenesená",J107,0)</f>
        <v>0</v>
      </c>
      <c r="BI107" s="202">
        <f>IF(N107="nulová",J107,0)</f>
        <v>0</v>
      </c>
      <c r="BJ107" s="23" t="s">
        <v>80</v>
      </c>
      <c r="BK107" s="202">
        <f>ROUND(I107*H107,2)</f>
        <v>0</v>
      </c>
      <c r="BL107" s="23" t="s">
        <v>207</v>
      </c>
      <c r="BM107" s="23" t="s">
        <v>281</v>
      </c>
    </row>
    <row r="108" spans="2:65" s="1" customFormat="1" ht="6.95" customHeight="1">
      <c r="B108" s="55"/>
      <c r="C108" s="56"/>
      <c r="D108" s="56"/>
      <c r="E108" s="56"/>
      <c r="F108" s="56"/>
      <c r="G108" s="56"/>
      <c r="H108" s="56"/>
      <c r="I108" s="138"/>
      <c r="J108" s="56"/>
      <c r="K108" s="56"/>
      <c r="L108" s="60"/>
    </row>
  </sheetData>
  <sheetProtection algorithmName="SHA-512" hashValue="dGWrX5jR+8ABII7TjJwgvjwIWyVDgNOXH052l93LR+CxNalzUcxbyq4S/dPQkAs+ccroRj5NVXbDs26N6Z1saw==" saltValue="VSyg2m5bSVCjoIJgb30F/AWy4UEPveiBt9L9Rz45pfEc+mXVq9EyHiE4C7z66edr+VoYSkuvQkih6XhgglKfjw==" spinCount="100000" sheet="1" objects="1" scenarios="1" formatColumns="0" formatRows="0" autoFilter="0"/>
  <autoFilter ref="C78:K107"/>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109</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1370</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ROUND(J83,2)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ROUND(SUM(BE83:BE228), 2)</f>
        <v>0</v>
      </c>
      <c r="G30" s="41"/>
      <c r="H30" s="41"/>
      <c r="I30" s="130">
        <v>0.21</v>
      </c>
      <c r="J30" s="129">
        <f>ROUND(ROUND((SUM(BE83:BE228)), 2)*I30, 2)</f>
        <v>0</v>
      </c>
      <c r="K30" s="44"/>
    </row>
    <row r="31" spans="2:11" s="1" customFormat="1" ht="14.45" customHeight="1">
      <c r="B31" s="40"/>
      <c r="C31" s="41"/>
      <c r="D31" s="41"/>
      <c r="E31" s="48" t="s">
        <v>44</v>
      </c>
      <c r="F31" s="129">
        <f>ROUND(SUM(BF83:BF228), 2)</f>
        <v>0</v>
      </c>
      <c r="G31" s="41"/>
      <c r="H31" s="41"/>
      <c r="I31" s="130">
        <v>0.15</v>
      </c>
      <c r="J31" s="129">
        <f>ROUND(ROUND((SUM(BF83:BF228)), 2)*I31, 2)</f>
        <v>0</v>
      </c>
      <c r="K31" s="44"/>
    </row>
    <row r="32" spans="2:11" s="1" customFormat="1" ht="14.45" hidden="1" customHeight="1">
      <c r="B32" s="40"/>
      <c r="C32" s="41"/>
      <c r="D32" s="41"/>
      <c r="E32" s="48" t="s">
        <v>45</v>
      </c>
      <c r="F32" s="129">
        <f>ROUND(SUM(BG83:BG228), 2)</f>
        <v>0</v>
      </c>
      <c r="G32" s="41"/>
      <c r="H32" s="41"/>
      <c r="I32" s="130">
        <v>0.21</v>
      </c>
      <c r="J32" s="129">
        <v>0</v>
      </c>
      <c r="K32" s="44"/>
    </row>
    <row r="33" spans="2:11" s="1" customFormat="1" ht="14.45" hidden="1" customHeight="1">
      <c r="B33" s="40"/>
      <c r="C33" s="41"/>
      <c r="D33" s="41"/>
      <c r="E33" s="48" t="s">
        <v>46</v>
      </c>
      <c r="F33" s="129">
        <f>ROUND(SUM(BH83:BH228), 2)</f>
        <v>0</v>
      </c>
      <c r="G33" s="41"/>
      <c r="H33" s="41"/>
      <c r="I33" s="130">
        <v>0.15</v>
      </c>
      <c r="J33" s="129">
        <v>0</v>
      </c>
      <c r="K33" s="44"/>
    </row>
    <row r="34" spans="2:11" s="1" customFormat="1" ht="14.45" hidden="1" customHeight="1">
      <c r="B34" s="40"/>
      <c r="C34" s="41"/>
      <c r="D34" s="41"/>
      <c r="E34" s="48" t="s">
        <v>47</v>
      </c>
      <c r="F34" s="129">
        <f>ROUND(SUM(BI83:BI228),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2.5 - Budova 3 - Elektroinstalace a MaR</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J83</f>
        <v>0</v>
      </c>
      <c r="K56" s="44"/>
      <c r="AU56" s="23" t="s">
        <v>137</v>
      </c>
    </row>
    <row r="57" spans="2:47" s="7" customFormat="1" ht="24.95" customHeight="1">
      <c r="B57" s="148"/>
      <c r="C57" s="149"/>
      <c r="D57" s="150" t="s">
        <v>144</v>
      </c>
      <c r="E57" s="151"/>
      <c r="F57" s="151"/>
      <c r="G57" s="151"/>
      <c r="H57" s="151"/>
      <c r="I57" s="152"/>
      <c r="J57" s="153">
        <f>J84</f>
        <v>0</v>
      </c>
      <c r="K57" s="154"/>
    </row>
    <row r="58" spans="2:47" s="8" customFormat="1" ht="19.899999999999999" customHeight="1">
      <c r="B58" s="155"/>
      <c r="C58" s="156"/>
      <c r="D58" s="157" t="s">
        <v>911</v>
      </c>
      <c r="E58" s="158"/>
      <c r="F58" s="158"/>
      <c r="G58" s="158"/>
      <c r="H58" s="158"/>
      <c r="I58" s="159"/>
      <c r="J58" s="160">
        <f>J85</f>
        <v>0</v>
      </c>
      <c r="K58" s="161"/>
    </row>
    <row r="59" spans="2:47" s="7" customFormat="1" ht="24.95" customHeight="1">
      <c r="B59" s="148"/>
      <c r="C59" s="149"/>
      <c r="D59" s="150" t="s">
        <v>912</v>
      </c>
      <c r="E59" s="151"/>
      <c r="F59" s="151"/>
      <c r="G59" s="151"/>
      <c r="H59" s="151"/>
      <c r="I59" s="152"/>
      <c r="J59" s="153">
        <f>J87</f>
        <v>0</v>
      </c>
      <c r="K59" s="154"/>
    </row>
    <row r="60" spans="2:47" s="8" customFormat="1" ht="19.899999999999999" customHeight="1">
      <c r="B60" s="155"/>
      <c r="C60" s="156"/>
      <c r="D60" s="157" t="s">
        <v>913</v>
      </c>
      <c r="E60" s="158"/>
      <c r="F60" s="158"/>
      <c r="G60" s="158"/>
      <c r="H60" s="158"/>
      <c r="I60" s="159"/>
      <c r="J60" s="160">
        <f>J88</f>
        <v>0</v>
      </c>
      <c r="K60" s="161"/>
    </row>
    <row r="61" spans="2:47" s="8" customFormat="1" ht="19.899999999999999" customHeight="1">
      <c r="B61" s="155"/>
      <c r="C61" s="156"/>
      <c r="D61" s="157" t="s">
        <v>914</v>
      </c>
      <c r="E61" s="158"/>
      <c r="F61" s="158"/>
      <c r="G61" s="158"/>
      <c r="H61" s="158"/>
      <c r="I61" s="159"/>
      <c r="J61" s="160">
        <f>J154</f>
        <v>0</v>
      </c>
      <c r="K61" s="161"/>
    </row>
    <row r="62" spans="2:47" s="7" customFormat="1" ht="24.95" customHeight="1">
      <c r="B62" s="148"/>
      <c r="C62" s="149"/>
      <c r="D62" s="150" t="s">
        <v>915</v>
      </c>
      <c r="E62" s="151"/>
      <c r="F62" s="151"/>
      <c r="G62" s="151"/>
      <c r="H62" s="151"/>
      <c r="I62" s="152"/>
      <c r="J62" s="153">
        <f>J158</f>
        <v>0</v>
      </c>
      <c r="K62" s="154"/>
    </row>
    <row r="63" spans="2:47" s="7" customFormat="1" ht="24.95" customHeight="1">
      <c r="B63" s="148"/>
      <c r="C63" s="149"/>
      <c r="D63" s="150" t="s">
        <v>149</v>
      </c>
      <c r="E63" s="151"/>
      <c r="F63" s="151"/>
      <c r="G63" s="151"/>
      <c r="H63" s="151"/>
      <c r="I63" s="152"/>
      <c r="J63" s="153">
        <f>J216</f>
        <v>0</v>
      </c>
      <c r="K63" s="154"/>
    </row>
    <row r="64" spans="2:47" s="1" customFormat="1" ht="21.75" customHeight="1">
      <c r="B64" s="40"/>
      <c r="C64" s="41"/>
      <c r="D64" s="41"/>
      <c r="E64" s="41"/>
      <c r="F64" s="41"/>
      <c r="G64" s="41"/>
      <c r="H64" s="41"/>
      <c r="I64" s="117"/>
      <c r="J64" s="41"/>
      <c r="K64" s="44"/>
    </row>
    <row r="65" spans="2:12" s="1" customFormat="1" ht="6.95" customHeight="1">
      <c r="B65" s="55"/>
      <c r="C65" s="56"/>
      <c r="D65" s="56"/>
      <c r="E65" s="56"/>
      <c r="F65" s="56"/>
      <c r="G65" s="56"/>
      <c r="H65" s="56"/>
      <c r="I65" s="138"/>
      <c r="J65" s="56"/>
      <c r="K65" s="57"/>
    </row>
    <row r="69" spans="2:12" s="1" customFormat="1" ht="6.95" customHeight="1">
      <c r="B69" s="58"/>
      <c r="C69" s="59"/>
      <c r="D69" s="59"/>
      <c r="E69" s="59"/>
      <c r="F69" s="59"/>
      <c r="G69" s="59"/>
      <c r="H69" s="59"/>
      <c r="I69" s="141"/>
      <c r="J69" s="59"/>
      <c r="K69" s="59"/>
      <c r="L69" s="60"/>
    </row>
    <row r="70" spans="2:12" s="1" customFormat="1" ht="36.950000000000003" customHeight="1">
      <c r="B70" s="40"/>
      <c r="C70" s="61" t="s">
        <v>150</v>
      </c>
      <c r="D70" s="62"/>
      <c r="E70" s="62"/>
      <c r="F70" s="62"/>
      <c r="G70" s="62"/>
      <c r="H70" s="62"/>
      <c r="I70" s="162"/>
      <c r="J70" s="62"/>
      <c r="K70" s="62"/>
      <c r="L70" s="60"/>
    </row>
    <row r="71" spans="2:12" s="1" customFormat="1" ht="6.95" customHeight="1">
      <c r="B71" s="40"/>
      <c r="C71" s="62"/>
      <c r="D71" s="62"/>
      <c r="E71" s="62"/>
      <c r="F71" s="62"/>
      <c r="G71" s="62"/>
      <c r="H71" s="62"/>
      <c r="I71" s="162"/>
      <c r="J71" s="62"/>
      <c r="K71" s="62"/>
      <c r="L71" s="60"/>
    </row>
    <row r="72" spans="2:12" s="1" customFormat="1" ht="14.45" customHeight="1">
      <c r="B72" s="40"/>
      <c r="C72" s="64" t="s">
        <v>18</v>
      </c>
      <c r="D72" s="62"/>
      <c r="E72" s="62"/>
      <c r="F72" s="62"/>
      <c r="G72" s="62"/>
      <c r="H72" s="62"/>
      <c r="I72" s="162"/>
      <c r="J72" s="62"/>
      <c r="K72" s="62"/>
      <c r="L72" s="60"/>
    </row>
    <row r="73" spans="2:12" s="1" customFormat="1" ht="16.5" customHeight="1">
      <c r="B73" s="40"/>
      <c r="C73" s="62"/>
      <c r="D73" s="62"/>
      <c r="E73" s="372" t="str">
        <f>E7</f>
        <v>Brno, Šumavská - modernizace kotelen v kasárnách</v>
      </c>
      <c r="F73" s="373"/>
      <c r="G73" s="373"/>
      <c r="H73" s="373"/>
      <c r="I73" s="162"/>
      <c r="J73" s="62"/>
      <c r="K73" s="62"/>
      <c r="L73" s="60"/>
    </row>
    <row r="74" spans="2:12" s="1" customFormat="1" ht="14.45" customHeight="1">
      <c r="B74" s="40"/>
      <c r="C74" s="64" t="s">
        <v>131</v>
      </c>
      <c r="D74" s="62"/>
      <c r="E74" s="62"/>
      <c r="F74" s="62"/>
      <c r="G74" s="62"/>
      <c r="H74" s="62"/>
      <c r="I74" s="162"/>
      <c r="J74" s="62"/>
      <c r="K74" s="62"/>
      <c r="L74" s="60"/>
    </row>
    <row r="75" spans="2:12" s="1" customFormat="1" ht="17.25" customHeight="1">
      <c r="B75" s="40"/>
      <c r="C75" s="62"/>
      <c r="D75" s="62"/>
      <c r="E75" s="339" t="str">
        <f>E9</f>
        <v>SO 2.5 - Budova 3 - Elektroinstalace a MaR</v>
      </c>
      <c r="F75" s="374"/>
      <c r="G75" s="374"/>
      <c r="H75" s="374"/>
      <c r="I75" s="162"/>
      <c r="J75" s="62"/>
      <c r="K75" s="62"/>
      <c r="L75" s="60"/>
    </row>
    <row r="76" spans="2:12" s="1" customFormat="1" ht="6.95" customHeight="1">
      <c r="B76" s="40"/>
      <c r="C76" s="62"/>
      <c r="D76" s="62"/>
      <c r="E76" s="62"/>
      <c r="F76" s="62"/>
      <c r="G76" s="62"/>
      <c r="H76" s="62"/>
      <c r="I76" s="162"/>
      <c r="J76" s="62"/>
      <c r="K76" s="62"/>
      <c r="L76" s="60"/>
    </row>
    <row r="77" spans="2:12" s="1" customFormat="1" ht="18" customHeight="1">
      <c r="B77" s="40"/>
      <c r="C77" s="64" t="s">
        <v>23</v>
      </c>
      <c r="D77" s="62"/>
      <c r="E77" s="62"/>
      <c r="F77" s="163" t="str">
        <f>F12</f>
        <v>Brno</v>
      </c>
      <c r="G77" s="62"/>
      <c r="H77" s="62"/>
      <c r="I77" s="164" t="s">
        <v>25</v>
      </c>
      <c r="J77" s="72" t="str">
        <f>IF(J12="","",J12)</f>
        <v>7. 2. 2018</v>
      </c>
      <c r="K77" s="62"/>
      <c r="L77" s="60"/>
    </row>
    <row r="78" spans="2:12" s="1" customFormat="1" ht="6.95" customHeight="1">
      <c r="B78" s="40"/>
      <c r="C78" s="62"/>
      <c r="D78" s="62"/>
      <c r="E78" s="62"/>
      <c r="F78" s="62"/>
      <c r="G78" s="62"/>
      <c r="H78" s="62"/>
      <c r="I78" s="162"/>
      <c r="J78" s="62"/>
      <c r="K78" s="62"/>
      <c r="L78" s="60"/>
    </row>
    <row r="79" spans="2:12" s="1" customFormat="1" ht="15">
      <c r="B79" s="40"/>
      <c r="C79" s="64" t="s">
        <v>27</v>
      </c>
      <c r="D79" s="62"/>
      <c r="E79" s="62"/>
      <c r="F79" s="163" t="str">
        <f>E15</f>
        <v>Armádní Servisní, p. o.</v>
      </c>
      <c r="G79" s="62"/>
      <c r="H79" s="62"/>
      <c r="I79" s="164" t="s">
        <v>33</v>
      </c>
      <c r="J79" s="163" t="str">
        <f>E21</f>
        <v>Ing. Hynek Farka</v>
      </c>
      <c r="K79" s="62"/>
      <c r="L79" s="60"/>
    </row>
    <row r="80" spans="2:12" s="1" customFormat="1" ht="14.45" customHeight="1">
      <c r="B80" s="40"/>
      <c r="C80" s="64" t="s">
        <v>31</v>
      </c>
      <c r="D80" s="62"/>
      <c r="E80" s="62"/>
      <c r="F80" s="163" t="str">
        <f>IF(E18="","",E18)</f>
        <v/>
      </c>
      <c r="G80" s="62"/>
      <c r="H80" s="62"/>
      <c r="I80" s="162"/>
      <c r="J80" s="62"/>
      <c r="K80" s="62"/>
      <c r="L80" s="60"/>
    </row>
    <row r="81" spans="2:65" s="1" customFormat="1" ht="10.35" customHeight="1">
      <c r="B81" s="40"/>
      <c r="C81" s="62"/>
      <c r="D81" s="62"/>
      <c r="E81" s="62"/>
      <c r="F81" s="62"/>
      <c r="G81" s="62"/>
      <c r="H81" s="62"/>
      <c r="I81" s="162"/>
      <c r="J81" s="62"/>
      <c r="K81" s="62"/>
      <c r="L81" s="60"/>
    </row>
    <row r="82" spans="2:65" s="9" customFormat="1" ht="29.25" customHeight="1">
      <c r="B82" s="165"/>
      <c r="C82" s="166" t="s">
        <v>151</v>
      </c>
      <c r="D82" s="167" t="s">
        <v>57</v>
      </c>
      <c r="E82" s="167" t="s">
        <v>53</v>
      </c>
      <c r="F82" s="167" t="s">
        <v>152</v>
      </c>
      <c r="G82" s="167" t="s">
        <v>153</v>
      </c>
      <c r="H82" s="167" t="s">
        <v>154</v>
      </c>
      <c r="I82" s="168" t="s">
        <v>155</v>
      </c>
      <c r="J82" s="167" t="s">
        <v>135</v>
      </c>
      <c r="K82" s="169" t="s">
        <v>156</v>
      </c>
      <c r="L82" s="170"/>
      <c r="M82" s="80" t="s">
        <v>157</v>
      </c>
      <c r="N82" s="81" t="s">
        <v>42</v>
      </c>
      <c r="O82" s="81" t="s">
        <v>158</v>
      </c>
      <c r="P82" s="81" t="s">
        <v>159</v>
      </c>
      <c r="Q82" s="81" t="s">
        <v>160</v>
      </c>
      <c r="R82" s="81" t="s">
        <v>161</v>
      </c>
      <c r="S82" s="81" t="s">
        <v>162</v>
      </c>
      <c r="T82" s="82" t="s">
        <v>163</v>
      </c>
    </row>
    <row r="83" spans="2:65" s="1" customFormat="1" ht="29.25" customHeight="1">
      <c r="B83" s="40"/>
      <c r="C83" s="86" t="s">
        <v>136</v>
      </c>
      <c r="D83" s="62"/>
      <c r="E83" s="62"/>
      <c r="F83" s="62"/>
      <c r="G83" s="62"/>
      <c r="H83" s="62"/>
      <c r="I83" s="162"/>
      <c r="J83" s="171">
        <f>BK83</f>
        <v>0</v>
      </c>
      <c r="K83" s="62"/>
      <c r="L83" s="60"/>
      <c r="M83" s="83"/>
      <c r="N83" s="84"/>
      <c r="O83" s="84"/>
      <c r="P83" s="172">
        <f>P84+P87+P158+P216</f>
        <v>0</v>
      </c>
      <c r="Q83" s="84"/>
      <c r="R83" s="172">
        <f>R84+R87+R158+R216</f>
        <v>0</v>
      </c>
      <c r="S83" s="84"/>
      <c r="T83" s="173">
        <f>T84+T87+T158+T216</f>
        <v>0</v>
      </c>
      <c r="AT83" s="23" t="s">
        <v>71</v>
      </c>
      <c r="AU83" s="23" t="s">
        <v>137</v>
      </c>
      <c r="BK83" s="174">
        <f>BK84+BK87+BK158+BK216</f>
        <v>0</v>
      </c>
    </row>
    <row r="84" spans="2:65" s="10" customFormat="1" ht="37.35" customHeight="1">
      <c r="B84" s="175"/>
      <c r="C84" s="176"/>
      <c r="D84" s="177" t="s">
        <v>71</v>
      </c>
      <c r="E84" s="178" t="s">
        <v>327</v>
      </c>
      <c r="F84" s="178" t="s">
        <v>328</v>
      </c>
      <c r="G84" s="176"/>
      <c r="H84" s="176"/>
      <c r="I84" s="179"/>
      <c r="J84" s="180">
        <f>BK84</f>
        <v>0</v>
      </c>
      <c r="K84" s="176"/>
      <c r="L84" s="181"/>
      <c r="M84" s="182"/>
      <c r="N84" s="183"/>
      <c r="O84" s="183"/>
      <c r="P84" s="184">
        <f>P85</f>
        <v>0</v>
      </c>
      <c r="Q84" s="183"/>
      <c r="R84" s="184">
        <f>R85</f>
        <v>0</v>
      </c>
      <c r="S84" s="183"/>
      <c r="T84" s="185">
        <f>T85</f>
        <v>0</v>
      </c>
      <c r="AR84" s="186" t="s">
        <v>80</v>
      </c>
      <c r="AT84" s="187" t="s">
        <v>71</v>
      </c>
      <c r="AU84" s="187" t="s">
        <v>72</v>
      </c>
      <c r="AY84" s="186" t="s">
        <v>166</v>
      </c>
      <c r="BK84" s="188">
        <f>BK85</f>
        <v>0</v>
      </c>
    </row>
    <row r="85" spans="2:65" s="10" customFormat="1" ht="19.899999999999999" customHeight="1">
      <c r="B85" s="175"/>
      <c r="C85" s="176"/>
      <c r="D85" s="177" t="s">
        <v>71</v>
      </c>
      <c r="E85" s="189" t="s">
        <v>916</v>
      </c>
      <c r="F85" s="189" t="s">
        <v>917</v>
      </c>
      <c r="G85" s="176"/>
      <c r="H85" s="176"/>
      <c r="I85" s="179"/>
      <c r="J85" s="190">
        <f>BK85</f>
        <v>0</v>
      </c>
      <c r="K85" s="176"/>
      <c r="L85" s="181"/>
      <c r="M85" s="182"/>
      <c r="N85" s="183"/>
      <c r="O85" s="183"/>
      <c r="P85" s="184">
        <f>P86</f>
        <v>0</v>
      </c>
      <c r="Q85" s="183"/>
      <c r="R85" s="184">
        <f>R86</f>
        <v>0</v>
      </c>
      <c r="S85" s="183"/>
      <c r="T85" s="185">
        <f>T86</f>
        <v>0</v>
      </c>
      <c r="AR85" s="186" t="s">
        <v>80</v>
      </c>
      <c r="AT85" s="187" t="s">
        <v>71</v>
      </c>
      <c r="AU85" s="187" t="s">
        <v>80</v>
      </c>
      <c r="AY85" s="186" t="s">
        <v>166</v>
      </c>
      <c r="BK85" s="188">
        <f>BK86</f>
        <v>0</v>
      </c>
    </row>
    <row r="86" spans="2:65" s="1" customFormat="1" ht="16.5" customHeight="1">
      <c r="B86" s="40"/>
      <c r="C86" s="191" t="s">
        <v>80</v>
      </c>
      <c r="D86" s="191" t="s">
        <v>169</v>
      </c>
      <c r="E86" s="192" t="s">
        <v>918</v>
      </c>
      <c r="F86" s="193" t="s">
        <v>919</v>
      </c>
      <c r="G86" s="194" t="s">
        <v>172</v>
      </c>
      <c r="H86" s="195">
        <v>1</v>
      </c>
      <c r="I86" s="196"/>
      <c r="J86" s="197">
        <f>ROUND(I86*H86,2)</f>
        <v>0</v>
      </c>
      <c r="K86" s="193" t="s">
        <v>21</v>
      </c>
      <c r="L86" s="60"/>
      <c r="M86" s="198" t="s">
        <v>21</v>
      </c>
      <c r="N86" s="199" t="s">
        <v>43</v>
      </c>
      <c r="O86" s="41"/>
      <c r="P86" s="200">
        <f>O86*H86</f>
        <v>0</v>
      </c>
      <c r="Q86" s="200">
        <v>0</v>
      </c>
      <c r="R86" s="200">
        <f>Q86*H86</f>
        <v>0</v>
      </c>
      <c r="S86" s="200">
        <v>0</v>
      </c>
      <c r="T86" s="201">
        <f>S86*H86</f>
        <v>0</v>
      </c>
      <c r="AR86" s="23" t="s">
        <v>173</v>
      </c>
      <c r="AT86" s="23" t="s">
        <v>169</v>
      </c>
      <c r="AU86" s="23" t="s">
        <v>82</v>
      </c>
      <c r="AY86" s="23" t="s">
        <v>166</v>
      </c>
      <c r="BE86" s="202">
        <f>IF(N86="základní",J86,0)</f>
        <v>0</v>
      </c>
      <c r="BF86" s="202">
        <f>IF(N86="snížená",J86,0)</f>
        <v>0</v>
      </c>
      <c r="BG86" s="202">
        <f>IF(N86="zákl. přenesená",J86,0)</f>
        <v>0</v>
      </c>
      <c r="BH86" s="202">
        <f>IF(N86="sníž. přenesená",J86,0)</f>
        <v>0</v>
      </c>
      <c r="BI86" s="202">
        <f>IF(N86="nulová",J86,0)</f>
        <v>0</v>
      </c>
      <c r="BJ86" s="23" t="s">
        <v>80</v>
      </c>
      <c r="BK86" s="202">
        <f>ROUND(I86*H86,2)</f>
        <v>0</v>
      </c>
      <c r="BL86" s="23" t="s">
        <v>173</v>
      </c>
      <c r="BM86" s="23" t="s">
        <v>82</v>
      </c>
    </row>
    <row r="87" spans="2:65" s="10" customFormat="1" ht="37.35" customHeight="1">
      <c r="B87" s="175"/>
      <c r="C87" s="176"/>
      <c r="D87" s="177" t="s">
        <v>71</v>
      </c>
      <c r="E87" s="178" t="s">
        <v>232</v>
      </c>
      <c r="F87" s="178" t="s">
        <v>920</v>
      </c>
      <c r="G87" s="176"/>
      <c r="H87" s="176"/>
      <c r="I87" s="179"/>
      <c r="J87" s="180">
        <f>BK87</f>
        <v>0</v>
      </c>
      <c r="K87" s="176"/>
      <c r="L87" s="181"/>
      <c r="M87" s="182"/>
      <c r="N87" s="183"/>
      <c r="O87" s="183"/>
      <c r="P87" s="184">
        <f>P88+P154</f>
        <v>0</v>
      </c>
      <c r="Q87" s="183"/>
      <c r="R87" s="184">
        <f>R88+R154</f>
        <v>0</v>
      </c>
      <c r="S87" s="183"/>
      <c r="T87" s="185">
        <f>T88+T154</f>
        <v>0</v>
      </c>
      <c r="AR87" s="186" t="s">
        <v>80</v>
      </c>
      <c r="AT87" s="187" t="s">
        <v>71</v>
      </c>
      <c r="AU87" s="187" t="s">
        <v>72</v>
      </c>
      <c r="AY87" s="186" t="s">
        <v>166</v>
      </c>
      <c r="BK87" s="188">
        <f>BK88+BK154</f>
        <v>0</v>
      </c>
    </row>
    <row r="88" spans="2:65" s="10" customFormat="1" ht="19.899999999999999" customHeight="1">
      <c r="B88" s="175"/>
      <c r="C88" s="176"/>
      <c r="D88" s="177" t="s">
        <v>71</v>
      </c>
      <c r="E88" s="189" t="s">
        <v>921</v>
      </c>
      <c r="F88" s="189" t="s">
        <v>922</v>
      </c>
      <c r="G88" s="176"/>
      <c r="H88" s="176"/>
      <c r="I88" s="179"/>
      <c r="J88" s="190">
        <f>BK88</f>
        <v>0</v>
      </c>
      <c r="K88" s="176"/>
      <c r="L88" s="181"/>
      <c r="M88" s="182"/>
      <c r="N88" s="183"/>
      <c r="O88" s="183"/>
      <c r="P88" s="184">
        <f>SUM(P89:P153)</f>
        <v>0</v>
      </c>
      <c r="Q88" s="183"/>
      <c r="R88" s="184">
        <f>SUM(R89:R153)</f>
        <v>0</v>
      </c>
      <c r="S88" s="183"/>
      <c r="T88" s="185">
        <f>SUM(T89:T153)</f>
        <v>0</v>
      </c>
      <c r="AR88" s="186" t="s">
        <v>80</v>
      </c>
      <c r="AT88" s="187" t="s">
        <v>71</v>
      </c>
      <c r="AU88" s="187" t="s">
        <v>80</v>
      </c>
      <c r="AY88" s="186" t="s">
        <v>166</v>
      </c>
      <c r="BK88" s="188">
        <f>SUM(BK89:BK153)</f>
        <v>0</v>
      </c>
    </row>
    <row r="89" spans="2:65" s="1" customFormat="1" ht="16.5" customHeight="1">
      <c r="B89" s="40"/>
      <c r="C89" s="191" t="s">
        <v>82</v>
      </c>
      <c r="D89" s="191" t="s">
        <v>169</v>
      </c>
      <c r="E89" s="192" t="s">
        <v>923</v>
      </c>
      <c r="F89" s="193" t="s">
        <v>924</v>
      </c>
      <c r="G89" s="194" t="s">
        <v>272</v>
      </c>
      <c r="H89" s="195">
        <v>4</v>
      </c>
      <c r="I89" s="196"/>
      <c r="J89" s="197">
        <f>ROUND(I89*H89,2)</f>
        <v>0</v>
      </c>
      <c r="K89" s="193" t="s">
        <v>21</v>
      </c>
      <c r="L89" s="60"/>
      <c r="M89" s="198" t="s">
        <v>21</v>
      </c>
      <c r="N89" s="199" t="s">
        <v>43</v>
      </c>
      <c r="O89" s="41"/>
      <c r="P89" s="200">
        <f>O89*H89</f>
        <v>0</v>
      </c>
      <c r="Q89" s="200">
        <v>0</v>
      </c>
      <c r="R89" s="200">
        <f>Q89*H89</f>
        <v>0</v>
      </c>
      <c r="S89" s="200">
        <v>0</v>
      </c>
      <c r="T89" s="201">
        <f>S89*H89</f>
        <v>0</v>
      </c>
      <c r="AR89" s="23" t="s">
        <v>173</v>
      </c>
      <c r="AT89" s="23" t="s">
        <v>169</v>
      </c>
      <c r="AU89" s="23" t="s">
        <v>82</v>
      </c>
      <c r="AY89" s="23" t="s">
        <v>166</v>
      </c>
      <c r="BE89" s="202">
        <f>IF(N89="základní",J89,0)</f>
        <v>0</v>
      </c>
      <c r="BF89" s="202">
        <f>IF(N89="snížená",J89,0)</f>
        <v>0</v>
      </c>
      <c r="BG89" s="202">
        <f>IF(N89="zákl. přenesená",J89,0)</f>
        <v>0</v>
      </c>
      <c r="BH89" s="202">
        <f>IF(N89="sníž. přenesená",J89,0)</f>
        <v>0</v>
      </c>
      <c r="BI89" s="202">
        <f>IF(N89="nulová",J89,0)</f>
        <v>0</v>
      </c>
      <c r="BJ89" s="23" t="s">
        <v>80</v>
      </c>
      <c r="BK89" s="202">
        <f>ROUND(I89*H89,2)</f>
        <v>0</v>
      </c>
      <c r="BL89" s="23" t="s">
        <v>173</v>
      </c>
      <c r="BM89" s="23" t="s">
        <v>173</v>
      </c>
    </row>
    <row r="90" spans="2:65" s="1" customFormat="1" ht="16.5" customHeight="1">
      <c r="B90" s="40"/>
      <c r="C90" s="238" t="s">
        <v>167</v>
      </c>
      <c r="D90" s="238" t="s">
        <v>232</v>
      </c>
      <c r="E90" s="239" t="s">
        <v>925</v>
      </c>
      <c r="F90" s="240" t="s">
        <v>926</v>
      </c>
      <c r="G90" s="241" t="s">
        <v>272</v>
      </c>
      <c r="H90" s="242">
        <v>4</v>
      </c>
      <c r="I90" s="243"/>
      <c r="J90" s="244">
        <f>ROUND(I90*H90,2)</f>
        <v>0</v>
      </c>
      <c r="K90" s="240" t="s">
        <v>21</v>
      </c>
      <c r="L90" s="245"/>
      <c r="M90" s="246" t="s">
        <v>21</v>
      </c>
      <c r="N90" s="247" t="s">
        <v>43</v>
      </c>
      <c r="O90" s="41"/>
      <c r="P90" s="200">
        <f>O90*H90</f>
        <v>0</v>
      </c>
      <c r="Q90" s="200">
        <v>0</v>
      </c>
      <c r="R90" s="200">
        <f>Q90*H90</f>
        <v>0</v>
      </c>
      <c r="S90" s="200">
        <v>0</v>
      </c>
      <c r="T90" s="201">
        <f>S90*H90</f>
        <v>0</v>
      </c>
      <c r="AR90" s="23" t="s">
        <v>187</v>
      </c>
      <c r="AT90" s="23" t="s">
        <v>232</v>
      </c>
      <c r="AU90" s="23" t="s">
        <v>82</v>
      </c>
      <c r="AY90" s="23" t="s">
        <v>166</v>
      </c>
      <c r="BE90" s="202">
        <f>IF(N90="základní",J90,0)</f>
        <v>0</v>
      </c>
      <c r="BF90" s="202">
        <f>IF(N90="snížená",J90,0)</f>
        <v>0</v>
      </c>
      <c r="BG90" s="202">
        <f>IF(N90="zákl. přenesená",J90,0)</f>
        <v>0</v>
      </c>
      <c r="BH90" s="202">
        <f>IF(N90="sníž. přenesená",J90,0)</f>
        <v>0</v>
      </c>
      <c r="BI90" s="202">
        <f>IF(N90="nulová",J90,0)</f>
        <v>0</v>
      </c>
      <c r="BJ90" s="23" t="s">
        <v>80</v>
      </c>
      <c r="BK90" s="202">
        <f>ROUND(I90*H90,2)</f>
        <v>0</v>
      </c>
      <c r="BL90" s="23" t="s">
        <v>173</v>
      </c>
      <c r="BM90" s="23" t="s">
        <v>177</v>
      </c>
    </row>
    <row r="91" spans="2:65" s="1" customFormat="1" ht="27">
      <c r="B91" s="40"/>
      <c r="C91" s="62"/>
      <c r="D91" s="205" t="s">
        <v>213</v>
      </c>
      <c r="E91" s="62"/>
      <c r="F91" s="236" t="s">
        <v>927</v>
      </c>
      <c r="G91" s="62"/>
      <c r="H91" s="62"/>
      <c r="I91" s="162"/>
      <c r="J91" s="62"/>
      <c r="K91" s="62"/>
      <c r="L91" s="60"/>
      <c r="M91" s="237"/>
      <c r="N91" s="41"/>
      <c r="O91" s="41"/>
      <c r="P91" s="41"/>
      <c r="Q91" s="41"/>
      <c r="R91" s="41"/>
      <c r="S91" s="41"/>
      <c r="T91" s="77"/>
      <c r="AT91" s="23" t="s">
        <v>213</v>
      </c>
      <c r="AU91" s="23" t="s">
        <v>82</v>
      </c>
    </row>
    <row r="92" spans="2:65" s="1" customFormat="1" ht="16.5" customHeight="1">
      <c r="B92" s="40"/>
      <c r="C92" s="191" t="s">
        <v>173</v>
      </c>
      <c r="D92" s="191" t="s">
        <v>169</v>
      </c>
      <c r="E92" s="192" t="s">
        <v>928</v>
      </c>
      <c r="F92" s="193" t="s">
        <v>929</v>
      </c>
      <c r="G92" s="194" t="s">
        <v>272</v>
      </c>
      <c r="H92" s="195">
        <v>4</v>
      </c>
      <c r="I92" s="196"/>
      <c r="J92" s="197">
        <f>ROUND(I92*H92,2)</f>
        <v>0</v>
      </c>
      <c r="K92" s="193" t="s">
        <v>21</v>
      </c>
      <c r="L92" s="60"/>
      <c r="M92" s="198" t="s">
        <v>21</v>
      </c>
      <c r="N92" s="199" t="s">
        <v>43</v>
      </c>
      <c r="O92" s="41"/>
      <c r="P92" s="200">
        <f>O92*H92</f>
        <v>0</v>
      </c>
      <c r="Q92" s="200">
        <v>0</v>
      </c>
      <c r="R92" s="200">
        <f>Q92*H92</f>
        <v>0</v>
      </c>
      <c r="S92" s="200">
        <v>0</v>
      </c>
      <c r="T92" s="201">
        <f>S92*H92</f>
        <v>0</v>
      </c>
      <c r="AR92" s="23" t="s">
        <v>173</v>
      </c>
      <c r="AT92" s="23" t="s">
        <v>169</v>
      </c>
      <c r="AU92" s="23" t="s">
        <v>82</v>
      </c>
      <c r="AY92" s="23" t="s">
        <v>166</v>
      </c>
      <c r="BE92" s="202">
        <f>IF(N92="základní",J92,0)</f>
        <v>0</v>
      </c>
      <c r="BF92" s="202">
        <f>IF(N92="snížená",J92,0)</f>
        <v>0</v>
      </c>
      <c r="BG92" s="202">
        <f>IF(N92="zákl. přenesená",J92,0)</f>
        <v>0</v>
      </c>
      <c r="BH92" s="202">
        <f>IF(N92="sníž. přenesená",J92,0)</f>
        <v>0</v>
      </c>
      <c r="BI92" s="202">
        <f>IF(N92="nulová",J92,0)</f>
        <v>0</v>
      </c>
      <c r="BJ92" s="23" t="s">
        <v>80</v>
      </c>
      <c r="BK92" s="202">
        <f>ROUND(I92*H92,2)</f>
        <v>0</v>
      </c>
      <c r="BL92" s="23" t="s">
        <v>173</v>
      </c>
      <c r="BM92" s="23" t="s">
        <v>187</v>
      </c>
    </row>
    <row r="93" spans="2:65" s="1" customFormat="1" ht="16.5" customHeight="1">
      <c r="B93" s="40"/>
      <c r="C93" s="238" t="s">
        <v>190</v>
      </c>
      <c r="D93" s="238" t="s">
        <v>232</v>
      </c>
      <c r="E93" s="239" t="s">
        <v>930</v>
      </c>
      <c r="F93" s="240" t="s">
        <v>931</v>
      </c>
      <c r="G93" s="241" t="s">
        <v>272</v>
      </c>
      <c r="H93" s="242">
        <v>4</v>
      </c>
      <c r="I93" s="243"/>
      <c r="J93" s="244">
        <f>ROUND(I93*H93,2)</f>
        <v>0</v>
      </c>
      <c r="K93" s="240" t="s">
        <v>21</v>
      </c>
      <c r="L93" s="245"/>
      <c r="M93" s="246" t="s">
        <v>21</v>
      </c>
      <c r="N93" s="247" t="s">
        <v>43</v>
      </c>
      <c r="O93" s="41"/>
      <c r="P93" s="200">
        <f>O93*H93</f>
        <v>0</v>
      </c>
      <c r="Q93" s="200">
        <v>0</v>
      </c>
      <c r="R93" s="200">
        <f>Q93*H93</f>
        <v>0</v>
      </c>
      <c r="S93" s="200">
        <v>0</v>
      </c>
      <c r="T93" s="201">
        <f>S93*H93</f>
        <v>0</v>
      </c>
      <c r="AR93" s="23" t="s">
        <v>187</v>
      </c>
      <c r="AT93" s="23" t="s">
        <v>232</v>
      </c>
      <c r="AU93" s="23" t="s">
        <v>82</v>
      </c>
      <c r="AY93" s="23" t="s">
        <v>166</v>
      </c>
      <c r="BE93" s="202">
        <f>IF(N93="základní",J93,0)</f>
        <v>0</v>
      </c>
      <c r="BF93" s="202">
        <f>IF(N93="snížená",J93,0)</f>
        <v>0</v>
      </c>
      <c r="BG93" s="202">
        <f>IF(N93="zákl. přenesená",J93,0)</f>
        <v>0</v>
      </c>
      <c r="BH93" s="202">
        <f>IF(N93="sníž. přenesená",J93,0)</f>
        <v>0</v>
      </c>
      <c r="BI93" s="202">
        <f>IF(N93="nulová",J93,0)</f>
        <v>0</v>
      </c>
      <c r="BJ93" s="23" t="s">
        <v>80</v>
      </c>
      <c r="BK93" s="202">
        <f>ROUND(I93*H93,2)</f>
        <v>0</v>
      </c>
      <c r="BL93" s="23" t="s">
        <v>173</v>
      </c>
      <c r="BM93" s="23" t="s">
        <v>193</v>
      </c>
    </row>
    <row r="94" spans="2:65" s="1" customFormat="1" ht="27">
      <c r="B94" s="40"/>
      <c r="C94" s="62"/>
      <c r="D94" s="205" t="s">
        <v>213</v>
      </c>
      <c r="E94" s="62"/>
      <c r="F94" s="236" t="s">
        <v>932</v>
      </c>
      <c r="G94" s="62"/>
      <c r="H94" s="62"/>
      <c r="I94" s="162"/>
      <c r="J94" s="62"/>
      <c r="K94" s="62"/>
      <c r="L94" s="60"/>
      <c r="M94" s="237"/>
      <c r="N94" s="41"/>
      <c r="O94" s="41"/>
      <c r="P94" s="41"/>
      <c r="Q94" s="41"/>
      <c r="R94" s="41"/>
      <c r="S94" s="41"/>
      <c r="T94" s="77"/>
      <c r="AT94" s="23" t="s">
        <v>213</v>
      </c>
      <c r="AU94" s="23" t="s">
        <v>82</v>
      </c>
    </row>
    <row r="95" spans="2:65" s="1" customFormat="1" ht="16.5" customHeight="1">
      <c r="B95" s="40"/>
      <c r="C95" s="191" t="s">
        <v>177</v>
      </c>
      <c r="D95" s="191" t="s">
        <v>169</v>
      </c>
      <c r="E95" s="192" t="s">
        <v>933</v>
      </c>
      <c r="F95" s="193" t="s">
        <v>934</v>
      </c>
      <c r="G95" s="194" t="s">
        <v>172</v>
      </c>
      <c r="H95" s="195">
        <v>20</v>
      </c>
      <c r="I95" s="196"/>
      <c r="J95" s="197">
        <f>ROUND(I95*H95,2)</f>
        <v>0</v>
      </c>
      <c r="K95" s="193" t="s">
        <v>21</v>
      </c>
      <c r="L95" s="60"/>
      <c r="M95" s="198" t="s">
        <v>21</v>
      </c>
      <c r="N95" s="199" t="s">
        <v>43</v>
      </c>
      <c r="O95" s="41"/>
      <c r="P95" s="200">
        <f>O95*H95</f>
        <v>0</v>
      </c>
      <c r="Q95" s="200">
        <v>0</v>
      </c>
      <c r="R95" s="200">
        <f>Q95*H95</f>
        <v>0</v>
      </c>
      <c r="S95" s="200">
        <v>0</v>
      </c>
      <c r="T95" s="201">
        <f>S95*H95</f>
        <v>0</v>
      </c>
      <c r="AR95" s="23" t="s">
        <v>173</v>
      </c>
      <c r="AT95" s="23" t="s">
        <v>169</v>
      </c>
      <c r="AU95" s="23" t="s">
        <v>82</v>
      </c>
      <c r="AY95" s="23" t="s">
        <v>166</v>
      </c>
      <c r="BE95" s="202">
        <f>IF(N95="základní",J95,0)</f>
        <v>0</v>
      </c>
      <c r="BF95" s="202">
        <f>IF(N95="snížená",J95,0)</f>
        <v>0</v>
      </c>
      <c r="BG95" s="202">
        <f>IF(N95="zákl. přenesená",J95,0)</f>
        <v>0</v>
      </c>
      <c r="BH95" s="202">
        <f>IF(N95="sníž. přenesená",J95,0)</f>
        <v>0</v>
      </c>
      <c r="BI95" s="202">
        <f>IF(N95="nulová",J95,0)</f>
        <v>0</v>
      </c>
      <c r="BJ95" s="23" t="s">
        <v>80</v>
      </c>
      <c r="BK95" s="202">
        <f>ROUND(I95*H95,2)</f>
        <v>0</v>
      </c>
      <c r="BL95" s="23" t="s">
        <v>173</v>
      </c>
      <c r="BM95" s="23" t="s">
        <v>198</v>
      </c>
    </row>
    <row r="96" spans="2:65" s="1" customFormat="1" ht="25.5" customHeight="1">
      <c r="B96" s="40"/>
      <c r="C96" s="191" t="s">
        <v>199</v>
      </c>
      <c r="D96" s="191" t="s">
        <v>169</v>
      </c>
      <c r="E96" s="192" t="s">
        <v>935</v>
      </c>
      <c r="F96" s="193" t="s">
        <v>936</v>
      </c>
      <c r="G96" s="194" t="s">
        <v>172</v>
      </c>
      <c r="H96" s="195">
        <v>5</v>
      </c>
      <c r="I96" s="196"/>
      <c r="J96" s="197">
        <f>ROUND(I96*H96,2)</f>
        <v>0</v>
      </c>
      <c r="K96" s="193" t="s">
        <v>21</v>
      </c>
      <c r="L96" s="60"/>
      <c r="M96" s="198" t="s">
        <v>21</v>
      </c>
      <c r="N96" s="199" t="s">
        <v>43</v>
      </c>
      <c r="O96" s="41"/>
      <c r="P96" s="200">
        <f>O96*H96</f>
        <v>0</v>
      </c>
      <c r="Q96" s="200">
        <v>0</v>
      </c>
      <c r="R96" s="200">
        <f>Q96*H96</f>
        <v>0</v>
      </c>
      <c r="S96" s="200">
        <v>0</v>
      </c>
      <c r="T96" s="201">
        <f>S96*H96</f>
        <v>0</v>
      </c>
      <c r="AR96" s="23" t="s">
        <v>173</v>
      </c>
      <c r="AT96" s="23" t="s">
        <v>169</v>
      </c>
      <c r="AU96" s="23" t="s">
        <v>82</v>
      </c>
      <c r="AY96" s="23" t="s">
        <v>166</v>
      </c>
      <c r="BE96" s="202">
        <f>IF(N96="základní",J96,0)</f>
        <v>0</v>
      </c>
      <c r="BF96" s="202">
        <f>IF(N96="snížená",J96,0)</f>
        <v>0</v>
      </c>
      <c r="BG96" s="202">
        <f>IF(N96="zákl. přenesená",J96,0)</f>
        <v>0</v>
      </c>
      <c r="BH96" s="202">
        <f>IF(N96="sníž. přenesená",J96,0)</f>
        <v>0</v>
      </c>
      <c r="BI96" s="202">
        <f>IF(N96="nulová",J96,0)</f>
        <v>0</v>
      </c>
      <c r="BJ96" s="23" t="s">
        <v>80</v>
      </c>
      <c r="BK96" s="202">
        <f>ROUND(I96*H96,2)</f>
        <v>0</v>
      </c>
      <c r="BL96" s="23" t="s">
        <v>173</v>
      </c>
      <c r="BM96" s="23" t="s">
        <v>202</v>
      </c>
    </row>
    <row r="97" spans="2:65" s="1" customFormat="1" ht="25.5" customHeight="1">
      <c r="B97" s="40"/>
      <c r="C97" s="191" t="s">
        <v>187</v>
      </c>
      <c r="D97" s="191" t="s">
        <v>169</v>
      </c>
      <c r="E97" s="192" t="s">
        <v>937</v>
      </c>
      <c r="F97" s="193" t="s">
        <v>938</v>
      </c>
      <c r="G97" s="194" t="s">
        <v>172</v>
      </c>
      <c r="H97" s="195">
        <v>60</v>
      </c>
      <c r="I97" s="196"/>
      <c r="J97" s="197">
        <f>ROUND(I97*H97,2)</f>
        <v>0</v>
      </c>
      <c r="K97" s="193" t="s">
        <v>21</v>
      </c>
      <c r="L97" s="60"/>
      <c r="M97" s="198" t="s">
        <v>21</v>
      </c>
      <c r="N97" s="199" t="s">
        <v>43</v>
      </c>
      <c r="O97" s="41"/>
      <c r="P97" s="200">
        <f>O97*H97</f>
        <v>0</v>
      </c>
      <c r="Q97" s="200">
        <v>0</v>
      </c>
      <c r="R97" s="200">
        <f>Q97*H97</f>
        <v>0</v>
      </c>
      <c r="S97" s="200">
        <v>0</v>
      </c>
      <c r="T97" s="201">
        <f>S97*H97</f>
        <v>0</v>
      </c>
      <c r="AR97" s="23" t="s">
        <v>173</v>
      </c>
      <c r="AT97" s="23" t="s">
        <v>169</v>
      </c>
      <c r="AU97" s="23" t="s">
        <v>82</v>
      </c>
      <c r="AY97" s="23" t="s">
        <v>166</v>
      </c>
      <c r="BE97" s="202">
        <f>IF(N97="základní",J97,0)</f>
        <v>0</v>
      </c>
      <c r="BF97" s="202">
        <f>IF(N97="snížená",J97,0)</f>
        <v>0</v>
      </c>
      <c r="BG97" s="202">
        <f>IF(N97="zákl. přenesená",J97,0)</f>
        <v>0</v>
      </c>
      <c r="BH97" s="202">
        <f>IF(N97="sníž. přenesená",J97,0)</f>
        <v>0</v>
      </c>
      <c r="BI97" s="202">
        <f>IF(N97="nulová",J97,0)</f>
        <v>0</v>
      </c>
      <c r="BJ97" s="23" t="s">
        <v>80</v>
      </c>
      <c r="BK97" s="202">
        <f>ROUND(I97*H97,2)</f>
        <v>0</v>
      </c>
      <c r="BL97" s="23" t="s">
        <v>173</v>
      </c>
      <c r="BM97" s="23" t="s">
        <v>207</v>
      </c>
    </row>
    <row r="98" spans="2:65" s="1" customFormat="1" ht="16.5" customHeight="1">
      <c r="B98" s="40"/>
      <c r="C98" s="191" t="s">
        <v>209</v>
      </c>
      <c r="D98" s="191" t="s">
        <v>169</v>
      </c>
      <c r="E98" s="192" t="s">
        <v>939</v>
      </c>
      <c r="F98" s="193" t="s">
        <v>940</v>
      </c>
      <c r="G98" s="194" t="s">
        <v>272</v>
      </c>
      <c r="H98" s="195">
        <v>26</v>
      </c>
      <c r="I98" s="196"/>
      <c r="J98" s="197">
        <f>ROUND(I98*H98,2)</f>
        <v>0</v>
      </c>
      <c r="K98" s="193" t="s">
        <v>21</v>
      </c>
      <c r="L98" s="60"/>
      <c r="M98" s="198" t="s">
        <v>21</v>
      </c>
      <c r="N98" s="199" t="s">
        <v>43</v>
      </c>
      <c r="O98" s="41"/>
      <c r="P98" s="200">
        <f>O98*H98</f>
        <v>0</v>
      </c>
      <c r="Q98" s="200">
        <v>0</v>
      </c>
      <c r="R98" s="200">
        <f>Q98*H98</f>
        <v>0</v>
      </c>
      <c r="S98" s="200">
        <v>0</v>
      </c>
      <c r="T98" s="201">
        <f>S98*H98</f>
        <v>0</v>
      </c>
      <c r="AR98" s="23" t="s">
        <v>173</v>
      </c>
      <c r="AT98" s="23" t="s">
        <v>169</v>
      </c>
      <c r="AU98" s="23" t="s">
        <v>82</v>
      </c>
      <c r="AY98" s="23" t="s">
        <v>166</v>
      </c>
      <c r="BE98" s="202">
        <f>IF(N98="základní",J98,0)</f>
        <v>0</v>
      </c>
      <c r="BF98" s="202">
        <f>IF(N98="snížená",J98,0)</f>
        <v>0</v>
      </c>
      <c r="BG98" s="202">
        <f>IF(N98="zákl. přenesená",J98,0)</f>
        <v>0</v>
      </c>
      <c r="BH98" s="202">
        <f>IF(N98="sníž. přenesená",J98,0)</f>
        <v>0</v>
      </c>
      <c r="BI98" s="202">
        <f>IF(N98="nulová",J98,0)</f>
        <v>0</v>
      </c>
      <c r="BJ98" s="23" t="s">
        <v>80</v>
      </c>
      <c r="BK98" s="202">
        <f>ROUND(I98*H98,2)</f>
        <v>0</v>
      </c>
      <c r="BL98" s="23" t="s">
        <v>173</v>
      </c>
      <c r="BM98" s="23" t="s">
        <v>212</v>
      </c>
    </row>
    <row r="99" spans="2:65" s="1" customFormat="1" ht="27">
      <c r="B99" s="40"/>
      <c r="C99" s="62"/>
      <c r="D99" s="205" t="s">
        <v>213</v>
      </c>
      <c r="E99" s="62"/>
      <c r="F99" s="236" t="s">
        <v>941</v>
      </c>
      <c r="G99" s="62"/>
      <c r="H99" s="62"/>
      <c r="I99" s="162"/>
      <c r="J99" s="62"/>
      <c r="K99" s="62"/>
      <c r="L99" s="60"/>
      <c r="M99" s="237"/>
      <c r="N99" s="41"/>
      <c r="O99" s="41"/>
      <c r="P99" s="41"/>
      <c r="Q99" s="41"/>
      <c r="R99" s="41"/>
      <c r="S99" s="41"/>
      <c r="T99" s="77"/>
      <c r="AT99" s="23" t="s">
        <v>213</v>
      </c>
      <c r="AU99" s="23" t="s">
        <v>82</v>
      </c>
    </row>
    <row r="100" spans="2:65" s="1" customFormat="1" ht="16.5" customHeight="1">
      <c r="B100" s="40"/>
      <c r="C100" s="191" t="s">
        <v>193</v>
      </c>
      <c r="D100" s="191" t="s">
        <v>169</v>
      </c>
      <c r="E100" s="192" t="s">
        <v>942</v>
      </c>
      <c r="F100" s="193" t="s">
        <v>943</v>
      </c>
      <c r="G100" s="194" t="s">
        <v>272</v>
      </c>
      <c r="H100" s="195">
        <v>8</v>
      </c>
      <c r="I100" s="196"/>
      <c r="J100" s="197">
        <f>ROUND(I100*H100,2)</f>
        <v>0</v>
      </c>
      <c r="K100" s="193" t="s">
        <v>21</v>
      </c>
      <c r="L100" s="60"/>
      <c r="M100" s="198" t="s">
        <v>21</v>
      </c>
      <c r="N100" s="199" t="s">
        <v>43</v>
      </c>
      <c r="O100" s="41"/>
      <c r="P100" s="200">
        <f>O100*H100</f>
        <v>0</v>
      </c>
      <c r="Q100" s="200">
        <v>0</v>
      </c>
      <c r="R100" s="200">
        <f>Q100*H100</f>
        <v>0</v>
      </c>
      <c r="S100" s="200">
        <v>0</v>
      </c>
      <c r="T100" s="201">
        <f>S100*H100</f>
        <v>0</v>
      </c>
      <c r="AR100" s="23" t="s">
        <v>173</v>
      </c>
      <c r="AT100" s="23" t="s">
        <v>169</v>
      </c>
      <c r="AU100" s="23" t="s">
        <v>82</v>
      </c>
      <c r="AY100" s="23" t="s">
        <v>166</v>
      </c>
      <c r="BE100" s="202">
        <f>IF(N100="základní",J100,0)</f>
        <v>0</v>
      </c>
      <c r="BF100" s="202">
        <f>IF(N100="snížená",J100,0)</f>
        <v>0</v>
      </c>
      <c r="BG100" s="202">
        <f>IF(N100="zákl. přenesená",J100,0)</f>
        <v>0</v>
      </c>
      <c r="BH100" s="202">
        <f>IF(N100="sníž. přenesená",J100,0)</f>
        <v>0</v>
      </c>
      <c r="BI100" s="202">
        <f>IF(N100="nulová",J100,0)</f>
        <v>0</v>
      </c>
      <c r="BJ100" s="23" t="s">
        <v>80</v>
      </c>
      <c r="BK100" s="202">
        <f>ROUND(I100*H100,2)</f>
        <v>0</v>
      </c>
      <c r="BL100" s="23" t="s">
        <v>173</v>
      </c>
      <c r="BM100" s="23" t="s">
        <v>217</v>
      </c>
    </row>
    <row r="101" spans="2:65" s="1" customFormat="1" ht="16.5" customHeight="1">
      <c r="B101" s="40"/>
      <c r="C101" s="238" t="s">
        <v>218</v>
      </c>
      <c r="D101" s="238" t="s">
        <v>232</v>
      </c>
      <c r="E101" s="239" t="s">
        <v>944</v>
      </c>
      <c r="F101" s="240" t="s">
        <v>945</v>
      </c>
      <c r="G101" s="241" t="s">
        <v>172</v>
      </c>
      <c r="H101" s="242">
        <v>8</v>
      </c>
      <c r="I101" s="243"/>
      <c r="J101" s="244">
        <f>ROUND(I101*H101,2)</f>
        <v>0</v>
      </c>
      <c r="K101" s="240" t="s">
        <v>21</v>
      </c>
      <c r="L101" s="245"/>
      <c r="M101" s="246" t="s">
        <v>21</v>
      </c>
      <c r="N101" s="247" t="s">
        <v>43</v>
      </c>
      <c r="O101" s="41"/>
      <c r="P101" s="200">
        <f>O101*H101</f>
        <v>0</v>
      </c>
      <c r="Q101" s="200">
        <v>0</v>
      </c>
      <c r="R101" s="200">
        <f>Q101*H101</f>
        <v>0</v>
      </c>
      <c r="S101" s="200">
        <v>0</v>
      </c>
      <c r="T101" s="201">
        <f>S101*H101</f>
        <v>0</v>
      </c>
      <c r="AR101" s="23" t="s">
        <v>187</v>
      </c>
      <c r="AT101" s="23" t="s">
        <v>232</v>
      </c>
      <c r="AU101" s="23" t="s">
        <v>82</v>
      </c>
      <c r="AY101" s="23" t="s">
        <v>166</v>
      </c>
      <c r="BE101" s="202">
        <f>IF(N101="základní",J101,0)</f>
        <v>0</v>
      </c>
      <c r="BF101" s="202">
        <f>IF(N101="snížená",J101,0)</f>
        <v>0</v>
      </c>
      <c r="BG101" s="202">
        <f>IF(N101="zákl. přenesená",J101,0)</f>
        <v>0</v>
      </c>
      <c r="BH101" s="202">
        <f>IF(N101="sníž. přenesená",J101,0)</f>
        <v>0</v>
      </c>
      <c r="BI101" s="202">
        <f>IF(N101="nulová",J101,0)</f>
        <v>0</v>
      </c>
      <c r="BJ101" s="23" t="s">
        <v>80</v>
      </c>
      <c r="BK101" s="202">
        <f>ROUND(I101*H101,2)</f>
        <v>0</v>
      </c>
      <c r="BL101" s="23" t="s">
        <v>173</v>
      </c>
      <c r="BM101" s="23" t="s">
        <v>221</v>
      </c>
    </row>
    <row r="102" spans="2:65" s="1" customFormat="1" ht="27">
      <c r="B102" s="40"/>
      <c r="C102" s="62"/>
      <c r="D102" s="205" t="s">
        <v>213</v>
      </c>
      <c r="E102" s="62"/>
      <c r="F102" s="236" t="s">
        <v>946</v>
      </c>
      <c r="G102" s="62"/>
      <c r="H102" s="62"/>
      <c r="I102" s="162"/>
      <c r="J102" s="62"/>
      <c r="K102" s="62"/>
      <c r="L102" s="60"/>
      <c r="M102" s="237"/>
      <c r="N102" s="41"/>
      <c r="O102" s="41"/>
      <c r="P102" s="41"/>
      <c r="Q102" s="41"/>
      <c r="R102" s="41"/>
      <c r="S102" s="41"/>
      <c r="T102" s="77"/>
      <c r="AT102" s="23" t="s">
        <v>213</v>
      </c>
      <c r="AU102" s="23" t="s">
        <v>82</v>
      </c>
    </row>
    <row r="103" spans="2:65" s="1" customFormat="1" ht="25.5" customHeight="1">
      <c r="B103" s="40"/>
      <c r="C103" s="191" t="s">
        <v>198</v>
      </c>
      <c r="D103" s="191" t="s">
        <v>169</v>
      </c>
      <c r="E103" s="192" t="s">
        <v>947</v>
      </c>
      <c r="F103" s="193" t="s">
        <v>948</v>
      </c>
      <c r="G103" s="194" t="s">
        <v>172</v>
      </c>
      <c r="H103" s="195">
        <v>50</v>
      </c>
      <c r="I103" s="196"/>
      <c r="J103" s="197">
        <f t="shared" ref="J103:J109" si="0">ROUND(I103*H103,2)</f>
        <v>0</v>
      </c>
      <c r="K103" s="193" t="s">
        <v>21</v>
      </c>
      <c r="L103" s="60"/>
      <c r="M103" s="198" t="s">
        <v>21</v>
      </c>
      <c r="N103" s="199" t="s">
        <v>43</v>
      </c>
      <c r="O103" s="41"/>
      <c r="P103" s="200">
        <f t="shared" ref="P103:P109" si="1">O103*H103</f>
        <v>0</v>
      </c>
      <c r="Q103" s="200">
        <v>0</v>
      </c>
      <c r="R103" s="200">
        <f t="shared" ref="R103:R109" si="2">Q103*H103</f>
        <v>0</v>
      </c>
      <c r="S103" s="200">
        <v>0</v>
      </c>
      <c r="T103" s="201">
        <f t="shared" ref="T103:T109" si="3">S103*H103</f>
        <v>0</v>
      </c>
      <c r="AR103" s="23" t="s">
        <v>173</v>
      </c>
      <c r="AT103" s="23" t="s">
        <v>169</v>
      </c>
      <c r="AU103" s="23" t="s">
        <v>82</v>
      </c>
      <c r="AY103" s="23" t="s">
        <v>166</v>
      </c>
      <c r="BE103" s="202">
        <f t="shared" ref="BE103:BE109" si="4">IF(N103="základní",J103,0)</f>
        <v>0</v>
      </c>
      <c r="BF103" s="202">
        <f t="shared" ref="BF103:BF109" si="5">IF(N103="snížená",J103,0)</f>
        <v>0</v>
      </c>
      <c r="BG103" s="202">
        <f t="shared" ref="BG103:BG109" si="6">IF(N103="zákl. přenesená",J103,0)</f>
        <v>0</v>
      </c>
      <c r="BH103" s="202">
        <f t="shared" ref="BH103:BH109" si="7">IF(N103="sníž. přenesená",J103,0)</f>
        <v>0</v>
      </c>
      <c r="BI103" s="202">
        <f t="shared" ref="BI103:BI109" si="8">IF(N103="nulová",J103,0)</f>
        <v>0</v>
      </c>
      <c r="BJ103" s="23" t="s">
        <v>80</v>
      </c>
      <c r="BK103" s="202">
        <f t="shared" ref="BK103:BK109" si="9">ROUND(I103*H103,2)</f>
        <v>0</v>
      </c>
      <c r="BL103" s="23" t="s">
        <v>173</v>
      </c>
      <c r="BM103" s="23" t="s">
        <v>225</v>
      </c>
    </row>
    <row r="104" spans="2:65" s="1" customFormat="1" ht="16.5" customHeight="1">
      <c r="B104" s="40"/>
      <c r="C104" s="191" t="s">
        <v>227</v>
      </c>
      <c r="D104" s="191" t="s">
        <v>169</v>
      </c>
      <c r="E104" s="192" t="s">
        <v>949</v>
      </c>
      <c r="F104" s="193" t="s">
        <v>950</v>
      </c>
      <c r="G104" s="194" t="s">
        <v>172</v>
      </c>
      <c r="H104" s="195">
        <v>10</v>
      </c>
      <c r="I104" s="196"/>
      <c r="J104" s="197">
        <f t="shared" si="0"/>
        <v>0</v>
      </c>
      <c r="K104" s="193" t="s">
        <v>21</v>
      </c>
      <c r="L104" s="60"/>
      <c r="M104" s="198" t="s">
        <v>21</v>
      </c>
      <c r="N104" s="199" t="s">
        <v>43</v>
      </c>
      <c r="O104" s="41"/>
      <c r="P104" s="200">
        <f t="shared" si="1"/>
        <v>0</v>
      </c>
      <c r="Q104" s="200">
        <v>0</v>
      </c>
      <c r="R104" s="200">
        <f t="shared" si="2"/>
        <v>0</v>
      </c>
      <c r="S104" s="200">
        <v>0</v>
      </c>
      <c r="T104" s="201">
        <f t="shared" si="3"/>
        <v>0</v>
      </c>
      <c r="AR104" s="23" t="s">
        <v>173</v>
      </c>
      <c r="AT104" s="23" t="s">
        <v>169</v>
      </c>
      <c r="AU104" s="23" t="s">
        <v>82</v>
      </c>
      <c r="AY104" s="23" t="s">
        <v>166</v>
      </c>
      <c r="BE104" s="202">
        <f t="shared" si="4"/>
        <v>0</v>
      </c>
      <c r="BF104" s="202">
        <f t="shared" si="5"/>
        <v>0</v>
      </c>
      <c r="BG104" s="202">
        <f t="shared" si="6"/>
        <v>0</v>
      </c>
      <c r="BH104" s="202">
        <f t="shared" si="7"/>
        <v>0</v>
      </c>
      <c r="BI104" s="202">
        <f t="shared" si="8"/>
        <v>0</v>
      </c>
      <c r="BJ104" s="23" t="s">
        <v>80</v>
      </c>
      <c r="BK104" s="202">
        <f t="shared" si="9"/>
        <v>0</v>
      </c>
      <c r="BL104" s="23" t="s">
        <v>173</v>
      </c>
      <c r="BM104" s="23" t="s">
        <v>230</v>
      </c>
    </row>
    <row r="105" spans="2:65" s="1" customFormat="1" ht="16.5" customHeight="1">
      <c r="B105" s="40"/>
      <c r="C105" s="191" t="s">
        <v>202</v>
      </c>
      <c r="D105" s="191" t="s">
        <v>169</v>
      </c>
      <c r="E105" s="192" t="s">
        <v>951</v>
      </c>
      <c r="F105" s="193" t="s">
        <v>952</v>
      </c>
      <c r="G105" s="194" t="s">
        <v>172</v>
      </c>
      <c r="H105" s="195">
        <v>1</v>
      </c>
      <c r="I105" s="196"/>
      <c r="J105" s="197">
        <f t="shared" si="0"/>
        <v>0</v>
      </c>
      <c r="K105" s="193" t="s">
        <v>21</v>
      </c>
      <c r="L105" s="60"/>
      <c r="M105" s="198" t="s">
        <v>21</v>
      </c>
      <c r="N105" s="199" t="s">
        <v>43</v>
      </c>
      <c r="O105" s="41"/>
      <c r="P105" s="200">
        <f t="shared" si="1"/>
        <v>0</v>
      </c>
      <c r="Q105" s="200">
        <v>0</v>
      </c>
      <c r="R105" s="200">
        <f t="shared" si="2"/>
        <v>0</v>
      </c>
      <c r="S105" s="200">
        <v>0</v>
      </c>
      <c r="T105" s="201">
        <f t="shared" si="3"/>
        <v>0</v>
      </c>
      <c r="AR105" s="23" t="s">
        <v>173</v>
      </c>
      <c r="AT105" s="23" t="s">
        <v>169</v>
      </c>
      <c r="AU105" s="23" t="s">
        <v>82</v>
      </c>
      <c r="AY105" s="23" t="s">
        <v>166</v>
      </c>
      <c r="BE105" s="202">
        <f t="shared" si="4"/>
        <v>0</v>
      </c>
      <c r="BF105" s="202">
        <f t="shared" si="5"/>
        <v>0</v>
      </c>
      <c r="BG105" s="202">
        <f t="shared" si="6"/>
        <v>0</v>
      </c>
      <c r="BH105" s="202">
        <f t="shared" si="7"/>
        <v>0</v>
      </c>
      <c r="BI105" s="202">
        <f t="shared" si="8"/>
        <v>0</v>
      </c>
      <c r="BJ105" s="23" t="s">
        <v>80</v>
      </c>
      <c r="BK105" s="202">
        <f t="shared" si="9"/>
        <v>0</v>
      </c>
      <c r="BL105" s="23" t="s">
        <v>173</v>
      </c>
      <c r="BM105" s="23" t="s">
        <v>235</v>
      </c>
    </row>
    <row r="106" spans="2:65" s="1" customFormat="1" ht="16.5" customHeight="1">
      <c r="B106" s="40"/>
      <c r="C106" s="191" t="s">
        <v>10</v>
      </c>
      <c r="D106" s="191" t="s">
        <v>169</v>
      </c>
      <c r="E106" s="192" t="s">
        <v>953</v>
      </c>
      <c r="F106" s="193" t="s">
        <v>954</v>
      </c>
      <c r="G106" s="194" t="s">
        <v>172</v>
      </c>
      <c r="H106" s="195">
        <v>1</v>
      </c>
      <c r="I106" s="196"/>
      <c r="J106" s="197">
        <f t="shared" si="0"/>
        <v>0</v>
      </c>
      <c r="K106" s="193" t="s">
        <v>21</v>
      </c>
      <c r="L106" s="60"/>
      <c r="M106" s="198" t="s">
        <v>21</v>
      </c>
      <c r="N106" s="199" t="s">
        <v>43</v>
      </c>
      <c r="O106" s="41"/>
      <c r="P106" s="200">
        <f t="shared" si="1"/>
        <v>0</v>
      </c>
      <c r="Q106" s="200">
        <v>0</v>
      </c>
      <c r="R106" s="200">
        <f t="shared" si="2"/>
        <v>0</v>
      </c>
      <c r="S106" s="200">
        <v>0</v>
      </c>
      <c r="T106" s="201">
        <f t="shared" si="3"/>
        <v>0</v>
      </c>
      <c r="AR106" s="23" t="s">
        <v>173</v>
      </c>
      <c r="AT106" s="23" t="s">
        <v>169</v>
      </c>
      <c r="AU106" s="23" t="s">
        <v>82</v>
      </c>
      <c r="AY106" s="23" t="s">
        <v>166</v>
      </c>
      <c r="BE106" s="202">
        <f t="shared" si="4"/>
        <v>0</v>
      </c>
      <c r="BF106" s="202">
        <f t="shared" si="5"/>
        <v>0</v>
      </c>
      <c r="BG106" s="202">
        <f t="shared" si="6"/>
        <v>0</v>
      </c>
      <c r="BH106" s="202">
        <f t="shared" si="7"/>
        <v>0</v>
      </c>
      <c r="BI106" s="202">
        <f t="shared" si="8"/>
        <v>0</v>
      </c>
      <c r="BJ106" s="23" t="s">
        <v>80</v>
      </c>
      <c r="BK106" s="202">
        <f t="shared" si="9"/>
        <v>0</v>
      </c>
      <c r="BL106" s="23" t="s">
        <v>173</v>
      </c>
      <c r="BM106" s="23" t="s">
        <v>238</v>
      </c>
    </row>
    <row r="107" spans="2:65" s="1" customFormat="1" ht="16.5" customHeight="1">
      <c r="B107" s="40"/>
      <c r="C107" s="238" t="s">
        <v>207</v>
      </c>
      <c r="D107" s="238" t="s">
        <v>232</v>
      </c>
      <c r="E107" s="239" t="s">
        <v>955</v>
      </c>
      <c r="F107" s="240" t="s">
        <v>956</v>
      </c>
      <c r="G107" s="241" t="s">
        <v>172</v>
      </c>
      <c r="H107" s="242">
        <v>1</v>
      </c>
      <c r="I107" s="243"/>
      <c r="J107" s="244">
        <f t="shared" si="0"/>
        <v>0</v>
      </c>
      <c r="K107" s="240" t="s">
        <v>21</v>
      </c>
      <c r="L107" s="245"/>
      <c r="M107" s="246" t="s">
        <v>21</v>
      </c>
      <c r="N107" s="247" t="s">
        <v>43</v>
      </c>
      <c r="O107" s="41"/>
      <c r="P107" s="200">
        <f t="shared" si="1"/>
        <v>0</v>
      </c>
      <c r="Q107" s="200">
        <v>0</v>
      </c>
      <c r="R107" s="200">
        <f t="shared" si="2"/>
        <v>0</v>
      </c>
      <c r="S107" s="200">
        <v>0</v>
      </c>
      <c r="T107" s="201">
        <f t="shared" si="3"/>
        <v>0</v>
      </c>
      <c r="AR107" s="23" t="s">
        <v>187</v>
      </c>
      <c r="AT107" s="23" t="s">
        <v>232</v>
      </c>
      <c r="AU107" s="23" t="s">
        <v>82</v>
      </c>
      <c r="AY107" s="23" t="s">
        <v>166</v>
      </c>
      <c r="BE107" s="202">
        <f t="shared" si="4"/>
        <v>0</v>
      </c>
      <c r="BF107" s="202">
        <f t="shared" si="5"/>
        <v>0</v>
      </c>
      <c r="BG107" s="202">
        <f t="shared" si="6"/>
        <v>0</v>
      </c>
      <c r="BH107" s="202">
        <f t="shared" si="7"/>
        <v>0</v>
      </c>
      <c r="BI107" s="202">
        <f t="shared" si="8"/>
        <v>0</v>
      </c>
      <c r="BJ107" s="23" t="s">
        <v>80</v>
      </c>
      <c r="BK107" s="202">
        <f t="shared" si="9"/>
        <v>0</v>
      </c>
      <c r="BL107" s="23" t="s">
        <v>173</v>
      </c>
      <c r="BM107" s="23" t="s">
        <v>242</v>
      </c>
    </row>
    <row r="108" spans="2:65" s="1" customFormat="1" ht="16.5" customHeight="1">
      <c r="B108" s="40"/>
      <c r="C108" s="191" t="s">
        <v>244</v>
      </c>
      <c r="D108" s="191" t="s">
        <v>169</v>
      </c>
      <c r="E108" s="192" t="s">
        <v>957</v>
      </c>
      <c r="F108" s="193" t="s">
        <v>958</v>
      </c>
      <c r="G108" s="194" t="s">
        <v>172</v>
      </c>
      <c r="H108" s="195">
        <v>6</v>
      </c>
      <c r="I108" s="196"/>
      <c r="J108" s="197">
        <f t="shared" si="0"/>
        <v>0</v>
      </c>
      <c r="K108" s="193" t="s">
        <v>21</v>
      </c>
      <c r="L108" s="60"/>
      <c r="M108" s="198" t="s">
        <v>21</v>
      </c>
      <c r="N108" s="199" t="s">
        <v>43</v>
      </c>
      <c r="O108" s="41"/>
      <c r="P108" s="200">
        <f t="shared" si="1"/>
        <v>0</v>
      </c>
      <c r="Q108" s="200">
        <v>0</v>
      </c>
      <c r="R108" s="200">
        <f t="shared" si="2"/>
        <v>0</v>
      </c>
      <c r="S108" s="200">
        <v>0</v>
      </c>
      <c r="T108" s="201">
        <f t="shared" si="3"/>
        <v>0</v>
      </c>
      <c r="AR108" s="23" t="s">
        <v>173</v>
      </c>
      <c r="AT108" s="23" t="s">
        <v>169</v>
      </c>
      <c r="AU108" s="23" t="s">
        <v>82</v>
      </c>
      <c r="AY108" s="23" t="s">
        <v>166</v>
      </c>
      <c r="BE108" s="202">
        <f t="shared" si="4"/>
        <v>0</v>
      </c>
      <c r="BF108" s="202">
        <f t="shared" si="5"/>
        <v>0</v>
      </c>
      <c r="BG108" s="202">
        <f t="shared" si="6"/>
        <v>0</v>
      </c>
      <c r="BH108" s="202">
        <f t="shared" si="7"/>
        <v>0</v>
      </c>
      <c r="BI108" s="202">
        <f t="shared" si="8"/>
        <v>0</v>
      </c>
      <c r="BJ108" s="23" t="s">
        <v>80</v>
      </c>
      <c r="BK108" s="202">
        <f t="shared" si="9"/>
        <v>0</v>
      </c>
      <c r="BL108" s="23" t="s">
        <v>173</v>
      </c>
      <c r="BM108" s="23" t="s">
        <v>247</v>
      </c>
    </row>
    <row r="109" spans="2:65" s="1" customFormat="1" ht="16.5" customHeight="1">
      <c r="B109" s="40"/>
      <c r="C109" s="238" t="s">
        <v>212</v>
      </c>
      <c r="D109" s="238" t="s">
        <v>232</v>
      </c>
      <c r="E109" s="239" t="s">
        <v>959</v>
      </c>
      <c r="F109" s="240" t="s">
        <v>960</v>
      </c>
      <c r="G109" s="241" t="s">
        <v>172</v>
      </c>
      <c r="H109" s="242">
        <v>12</v>
      </c>
      <c r="I109" s="243"/>
      <c r="J109" s="244">
        <f t="shared" si="0"/>
        <v>0</v>
      </c>
      <c r="K109" s="240" t="s">
        <v>21</v>
      </c>
      <c r="L109" s="245"/>
      <c r="M109" s="246" t="s">
        <v>21</v>
      </c>
      <c r="N109" s="247" t="s">
        <v>43</v>
      </c>
      <c r="O109" s="41"/>
      <c r="P109" s="200">
        <f t="shared" si="1"/>
        <v>0</v>
      </c>
      <c r="Q109" s="200">
        <v>0</v>
      </c>
      <c r="R109" s="200">
        <f t="shared" si="2"/>
        <v>0</v>
      </c>
      <c r="S109" s="200">
        <v>0</v>
      </c>
      <c r="T109" s="201">
        <f t="shared" si="3"/>
        <v>0</v>
      </c>
      <c r="AR109" s="23" t="s">
        <v>187</v>
      </c>
      <c r="AT109" s="23" t="s">
        <v>232</v>
      </c>
      <c r="AU109" s="23" t="s">
        <v>82</v>
      </c>
      <c r="AY109" s="23" t="s">
        <v>166</v>
      </c>
      <c r="BE109" s="202">
        <f t="shared" si="4"/>
        <v>0</v>
      </c>
      <c r="BF109" s="202">
        <f t="shared" si="5"/>
        <v>0</v>
      </c>
      <c r="BG109" s="202">
        <f t="shared" si="6"/>
        <v>0</v>
      </c>
      <c r="BH109" s="202">
        <f t="shared" si="7"/>
        <v>0</v>
      </c>
      <c r="BI109" s="202">
        <f t="shared" si="8"/>
        <v>0</v>
      </c>
      <c r="BJ109" s="23" t="s">
        <v>80</v>
      </c>
      <c r="BK109" s="202">
        <f t="shared" si="9"/>
        <v>0</v>
      </c>
      <c r="BL109" s="23" t="s">
        <v>173</v>
      </c>
      <c r="BM109" s="23" t="s">
        <v>250</v>
      </c>
    </row>
    <row r="110" spans="2:65" s="1" customFormat="1" ht="27">
      <c r="B110" s="40"/>
      <c r="C110" s="62"/>
      <c r="D110" s="205" t="s">
        <v>213</v>
      </c>
      <c r="E110" s="62"/>
      <c r="F110" s="236" t="s">
        <v>961</v>
      </c>
      <c r="G110" s="62"/>
      <c r="H110" s="62"/>
      <c r="I110" s="162"/>
      <c r="J110" s="62"/>
      <c r="K110" s="62"/>
      <c r="L110" s="60"/>
      <c r="M110" s="237"/>
      <c r="N110" s="41"/>
      <c r="O110" s="41"/>
      <c r="P110" s="41"/>
      <c r="Q110" s="41"/>
      <c r="R110" s="41"/>
      <c r="S110" s="41"/>
      <c r="T110" s="77"/>
      <c r="AT110" s="23" t="s">
        <v>213</v>
      </c>
      <c r="AU110" s="23" t="s">
        <v>82</v>
      </c>
    </row>
    <row r="111" spans="2:65" s="1" customFormat="1" ht="25.5" customHeight="1">
      <c r="B111" s="40"/>
      <c r="C111" s="191" t="s">
        <v>252</v>
      </c>
      <c r="D111" s="191" t="s">
        <v>169</v>
      </c>
      <c r="E111" s="192" t="s">
        <v>962</v>
      </c>
      <c r="F111" s="193" t="s">
        <v>963</v>
      </c>
      <c r="G111" s="194" t="s">
        <v>272</v>
      </c>
      <c r="H111" s="195">
        <v>8</v>
      </c>
      <c r="I111" s="196"/>
      <c r="J111" s="197">
        <f>ROUND(I111*H111,2)</f>
        <v>0</v>
      </c>
      <c r="K111" s="193" t="s">
        <v>21</v>
      </c>
      <c r="L111" s="60"/>
      <c r="M111" s="198" t="s">
        <v>21</v>
      </c>
      <c r="N111" s="199" t="s">
        <v>43</v>
      </c>
      <c r="O111" s="41"/>
      <c r="P111" s="200">
        <f>O111*H111</f>
        <v>0</v>
      </c>
      <c r="Q111" s="200">
        <v>0</v>
      </c>
      <c r="R111" s="200">
        <f>Q111*H111</f>
        <v>0</v>
      </c>
      <c r="S111" s="200">
        <v>0</v>
      </c>
      <c r="T111" s="201">
        <f>S111*H111</f>
        <v>0</v>
      </c>
      <c r="AR111" s="23" t="s">
        <v>173</v>
      </c>
      <c r="AT111" s="23" t="s">
        <v>169</v>
      </c>
      <c r="AU111" s="23" t="s">
        <v>82</v>
      </c>
      <c r="AY111" s="23" t="s">
        <v>166</v>
      </c>
      <c r="BE111" s="202">
        <f>IF(N111="základní",J111,0)</f>
        <v>0</v>
      </c>
      <c r="BF111" s="202">
        <f>IF(N111="snížená",J111,0)</f>
        <v>0</v>
      </c>
      <c r="BG111" s="202">
        <f>IF(N111="zákl. přenesená",J111,0)</f>
        <v>0</v>
      </c>
      <c r="BH111" s="202">
        <f>IF(N111="sníž. přenesená",J111,0)</f>
        <v>0</v>
      </c>
      <c r="BI111" s="202">
        <f>IF(N111="nulová",J111,0)</f>
        <v>0</v>
      </c>
      <c r="BJ111" s="23" t="s">
        <v>80</v>
      </c>
      <c r="BK111" s="202">
        <f>ROUND(I111*H111,2)</f>
        <v>0</v>
      </c>
      <c r="BL111" s="23" t="s">
        <v>173</v>
      </c>
      <c r="BM111" s="23" t="s">
        <v>255</v>
      </c>
    </row>
    <row r="112" spans="2:65" s="1" customFormat="1" ht="16.5" customHeight="1">
      <c r="B112" s="40"/>
      <c r="C112" s="238" t="s">
        <v>217</v>
      </c>
      <c r="D112" s="238" t="s">
        <v>232</v>
      </c>
      <c r="E112" s="239" t="s">
        <v>964</v>
      </c>
      <c r="F112" s="240" t="s">
        <v>965</v>
      </c>
      <c r="G112" s="241" t="s">
        <v>822</v>
      </c>
      <c r="H112" s="242">
        <v>4.9690000000000003</v>
      </c>
      <c r="I112" s="243"/>
      <c r="J112" s="244">
        <f>ROUND(I112*H112,2)</f>
        <v>0</v>
      </c>
      <c r="K112" s="240" t="s">
        <v>21</v>
      </c>
      <c r="L112" s="245"/>
      <c r="M112" s="246" t="s">
        <v>21</v>
      </c>
      <c r="N112" s="247" t="s">
        <v>43</v>
      </c>
      <c r="O112" s="41"/>
      <c r="P112" s="200">
        <f>O112*H112</f>
        <v>0</v>
      </c>
      <c r="Q112" s="200">
        <v>0</v>
      </c>
      <c r="R112" s="200">
        <f>Q112*H112</f>
        <v>0</v>
      </c>
      <c r="S112" s="200">
        <v>0</v>
      </c>
      <c r="T112" s="201">
        <f>S112*H112</f>
        <v>0</v>
      </c>
      <c r="AR112" s="23" t="s">
        <v>187</v>
      </c>
      <c r="AT112" s="23" t="s">
        <v>232</v>
      </c>
      <c r="AU112" s="23" t="s">
        <v>82</v>
      </c>
      <c r="AY112" s="23" t="s">
        <v>166</v>
      </c>
      <c r="BE112" s="202">
        <f>IF(N112="základní",J112,0)</f>
        <v>0</v>
      </c>
      <c r="BF112" s="202">
        <f>IF(N112="snížená",J112,0)</f>
        <v>0</v>
      </c>
      <c r="BG112" s="202">
        <f>IF(N112="zákl. přenesená",J112,0)</f>
        <v>0</v>
      </c>
      <c r="BH112" s="202">
        <f>IF(N112="sníž. přenesená",J112,0)</f>
        <v>0</v>
      </c>
      <c r="BI112" s="202">
        <f>IF(N112="nulová",J112,0)</f>
        <v>0</v>
      </c>
      <c r="BJ112" s="23" t="s">
        <v>80</v>
      </c>
      <c r="BK112" s="202">
        <f>ROUND(I112*H112,2)</f>
        <v>0</v>
      </c>
      <c r="BL112" s="23" t="s">
        <v>173</v>
      </c>
      <c r="BM112" s="23" t="s">
        <v>259</v>
      </c>
    </row>
    <row r="113" spans="2:65" s="1" customFormat="1" ht="27">
      <c r="B113" s="40"/>
      <c r="C113" s="62"/>
      <c r="D113" s="205" t="s">
        <v>213</v>
      </c>
      <c r="E113" s="62"/>
      <c r="F113" s="236" t="s">
        <v>966</v>
      </c>
      <c r="G113" s="62"/>
      <c r="H113" s="62"/>
      <c r="I113" s="162"/>
      <c r="J113" s="62"/>
      <c r="K113" s="62"/>
      <c r="L113" s="60"/>
      <c r="M113" s="237"/>
      <c r="N113" s="41"/>
      <c r="O113" s="41"/>
      <c r="P113" s="41"/>
      <c r="Q113" s="41"/>
      <c r="R113" s="41"/>
      <c r="S113" s="41"/>
      <c r="T113" s="77"/>
      <c r="AT113" s="23" t="s">
        <v>213</v>
      </c>
      <c r="AU113" s="23" t="s">
        <v>82</v>
      </c>
    </row>
    <row r="114" spans="2:65" s="11" customFormat="1">
      <c r="B114" s="203"/>
      <c r="C114" s="204"/>
      <c r="D114" s="205" t="s">
        <v>174</v>
      </c>
      <c r="E114" s="206" t="s">
        <v>21</v>
      </c>
      <c r="F114" s="207" t="s">
        <v>967</v>
      </c>
      <c r="G114" s="204"/>
      <c r="H114" s="208">
        <v>4.9690000000000003</v>
      </c>
      <c r="I114" s="209"/>
      <c r="J114" s="204"/>
      <c r="K114" s="204"/>
      <c r="L114" s="210"/>
      <c r="M114" s="211"/>
      <c r="N114" s="212"/>
      <c r="O114" s="212"/>
      <c r="P114" s="212"/>
      <c r="Q114" s="212"/>
      <c r="R114" s="212"/>
      <c r="S114" s="212"/>
      <c r="T114" s="213"/>
      <c r="AT114" s="214" t="s">
        <v>174</v>
      </c>
      <c r="AU114" s="214" t="s">
        <v>82</v>
      </c>
      <c r="AV114" s="11" t="s">
        <v>82</v>
      </c>
      <c r="AW114" s="11" t="s">
        <v>35</v>
      </c>
      <c r="AX114" s="11" t="s">
        <v>72</v>
      </c>
      <c r="AY114" s="214" t="s">
        <v>166</v>
      </c>
    </row>
    <row r="115" spans="2:65" s="12" customFormat="1">
      <c r="B115" s="215"/>
      <c r="C115" s="216"/>
      <c r="D115" s="205" t="s">
        <v>174</v>
      </c>
      <c r="E115" s="217" t="s">
        <v>21</v>
      </c>
      <c r="F115" s="218" t="s">
        <v>176</v>
      </c>
      <c r="G115" s="216"/>
      <c r="H115" s="219">
        <v>4.9690000000000003</v>
      </c>
      <c r="I115" s="220"/>
      <c r="J115" s="216"/>
      <c r="K115" s="216"/>
      <c r="L115" s="221"/>
      <c r="M115" s="222"/>
      <c r="N115" s="223"/>
      <c r="O115" s="223"/>
      <c r="P115" s="223"/>
      <c r="Q115" s="223"/>
      <c r="R115" s="223"/>
      <c r="S115" s="223"/>
      <c r="T115" s="224"/>
      <c r="AT115" s="225" t="s">
        <v>174</v>
      </c>
      <c r="AU115" s="225" t="s">
        <v>82</v>
      </c>
      <c r="AV115" s="12" t="s">
        <v>173</v>
      </c>
      <c r="AW115" s="12" t="s">
        <v>35</v>
      </c>
      <c r="AX115" s="12" t="s">
        <v>80</v>
      </c>
      <c r="AY115" s="225" t="s">
        <v>166</v>
      </c>
    </row>
    <row r="116" spans="2:65" s="1" customFormat="1" ht="25.5" customHeight="1">
      <c r="B116" s="40"/>
      <c r="C116" s="191" t="s">
        <v>9</v>
      </c>
      <c r="D116" s="191" t="s">
        <v>169</v>
      </c>
      <c r="E116" s="192" t="s">
        <v>968</v>
      </c>
      <c r="F116" s="193" t="s">
        <v>969</v>
      </c>
      <c r="G116" s="194" t="s">
        <v>172</v>
      </c>
      <c r="H116" s="195">
        <v>6</v>
      </c>
      <c r="I116" s="196"/>
      <c r="J116" s="197">
        <f>ROUND(I116*H116,2)</f>
        <v>0</v>
      </c>
      <c r="K116" s="193" t="s">
        <v>21</v>
      </c>
      <c r="L116" s="60"/>
      <c r="M116" s="198" t="s">
        <v>21</v>
      </c>
      <c r="N116" s="199" t="s">
        <v>43</v>
      </c>
      <c r="O116" s="41"/>
      <c r="P116" s="200">
        <f>O116*H116</f>
        <v>0</v>
      </c>
      <c r="Q116" s="200">
        <v>0</v>
      </c>
      <c r="R116" s="200">
        <f>Q116*H116</f>
        <v>0</v>
      </c>
      <c r="S116" s="200">
        <v>0</v>
      </c>
      <c r="T116" s="201">
        <f>S116*H116</f>
        <v>0</v>
      </c>
      <c r="AR116" s="23" t="s">
        <v>173</v>
      </c>
      <c r="AT116" s="23" t="s">
        <v>169</v>
      </c>
      <c r="AU116" s="23" t="s">
        <v>82</v>
      </c>
      <c r="AY116" s="23" t="s">
        <v>166</v>
      </c>
      <c r="BE116" s="202">
        <f>IF(N116="základní",J116,0)</f>
        <v>0</v>
      </c>
      <c r="BF116" s="202">
        <f>IF(N116="snížená",J116,0)</f>
        <v>0</v>
      </c>
      <c r="BG116" s="202">
        <f>IF(N116="zákl. přenesená",J116,0)</f>
        <v>0</v>
      </c>
      <c r="BH116" s="202">
        <f>IF(N116="sníž. přenesená",J116,0)</f>
        <v>0</v>
      </c>
      <c r="BI116" s="202">
        <f>IF(N116="nulová",J116,0)</f>
        <v>0</v>
      </c>
      <c r="BJ116" s="23" t="s">
        <v>80</v>
      </c>
      <c r="BK116" s="202">
        <f>ROUND(I116*H116,2)</f>
        <v>0</v>
      </c>
      <c r="BL116" s="23" t="s">
        <v>173</v>
      </c>
      <c r="BM116" s="23" t="s">
        <v>263</v>
      </c>
    </row>
    <row r="117" spans="2:65" s="11" customFormat="1">
      <c r="B117" s="203"/>
      <c r="C117" s="204"/>
      <c r="D117" s="205" t="s">
        <v>174</v>
      </c>
      <c r="E117" s="206" t="s">
        <v>21</v>
      </c>
      <c r="F117" s="207" t="s">
        <v>970</v>
      </c>
      <c r="G117" s="204"/>
      <c r="H117" s="208">
        <v>6</v>
      </c>
      <c r="I117" s="209"/>
      <c r="J117" s="204"/>
      <c r="K117" s="204"/>
      <c r="L117" s="210"/>
      <c r="M117" s="211"/>
      <c r="N117" s="212"/>
      <c r="O117" s="212"/>
      <c r="P117" s="212"/>
      <c r="Q117" s="212"/>
      <c r="R117" s="212"/>
      <c r="S117" s="212"/>
      <c r="T117" s="213"/>
      <c r="AT117" s="214" t="s">
        <v>174</v>
      </c>
      <c r="AU117" s="214" t="s">
        <v>82</v>
      </c>
      <c r="AV117" s="11" t="s">
        <v>82</v>
      </c>
      <c r="AW117" s="11" t="s">
        <v>35</v>
      </c>
      <c r="AX117" s="11" t="s">
        <v>72</v>
      </c>
      <c r="AY117" s="214" t="s">
        <v>166</v>
      </c>
    </row>
    <row r="118" spans="2:65" s="12" customFormat="1">
      <c r="B118" s="215"/>
      <c r="C118" s="216"/>
      <c r="D118" s="205" t="s">
        <v>174</v>
      </c>
      <c r="E118" s="217" t="s">
        <v>21</v>
      </c>
      <c r="F118" s="218" t="s">
        <v>176</v>
      </c>
      <c r="G118" s="216"/>
      <c r="H118" s="219">
        <v>6</v>
      </c>
      <c r="I118" s="220"/>
      <c r="J118" s="216"/>
      <c r="K118" s="216"/>
      <c r="L118" s="221"/>
      <c r="M118" s="222"/>
      <c r="N118" s="223"/>
      <c r="O118" s="223"/>
      <c r="P118" s="223"/>
      <c r="Q118" s="223"/>
      <c r="R118" s="223"/>
      <c r="S118" s="223"/>
      <c r="T118" s="224"/>
      <c r="AT118" s="225" t="s">
        <v>174</v>
      </c>
      <c r="AU118" s="225" t="s">
        <v>82</v>
      </c>
      <c r="AV118" s="12" t="s">
        <v>173</v>
      </c>
      <c r="AW118" s="12" t="s">
        <v>35</v>
      </c>
      <c r="AX118" s="12" t="s">
        <v>80</v>
      </c>
      <c r="AY118" s="225" t="s">
        <v>166</v>
      </c>
    </row>
    <row r="119" spans="2:65" s="1" customFormat="1" ht="16.5" customHeight="1">
      <c r="B119" s="40"/>
      <c r="C119" s="238" t="s">
        <v>221</v>
      </c>
      <c r="D119" s="238" t="s">
        <v>232</v>
      </c>
      <c r="E119" s="239" t="s">
        <v>971</v>
      </c>
      <c r="F119" s="240" t="s">
        <v>972</v>
      </c>
      <c r="G119" s="241" t="s">
        <v>172</v>
      </c>
      <c r="H119" s="242">
        <v>4</v>
      </c>
      <c r="I119" s="243"/>
      <c r="J119" s="244">
        <f t="shared" ref="J119:J127" si="10">ROUND(I119*H119,2)</f>
        <v>0</v>
      </c>
      <c r="K119" s="240" t="s">
        <v>21</v>
      </c>
      <c r="L119" s="245"/>
      <c r="M119" s="246" t="s">
        <v>21</v>
      </c>
      <c r="N119" s="247" t="s">
        <v>43</v>
      </c>
      <c r="O119" s="41"/>
      <c r="P119" s="200">
        <f t="shared" ref="P119:P127" si="11">O119*H119</f>
        <v>0</v>
      </c>
      <c r="Q119" s="200">
        <v>0</v>
      </c>
      <c r="R119" s="200">
        <f t="shared" ref="R119:R127" si="12">Q119*H119</f>
        <v>0</v>
      </c>
      <c r="S119" s="200">
        <v>0</v>
      </c>
      <c r="T119" s="201">
        <f t="shared" ref="T119:T127" si="13">S119*H119</f>
        <v>0</v>
      </c>
      <c r="AR119" s="23" t="s">
        <v>187</v>
      </c>
      <c r="AT119" s="23" t="s">
        <v>232</v>
      </c>
      <c r="AU119" s="23" t="s">
        <v>82</v>
      </c>
      <c r="AY119" s="23" t="s">
        <v>166</v>
      </c>
      <c r="BE119" s="202">
        <f t="shared" ref="BE119:BE127" si="14">IF(N119="základní",J119,0)</f>
        <v>0</v>
      </c>
      <c r="BF119" s="202">
        <f t="shared" ref="BF119:BF127" si="15">IF(N119="snížená",J119,0)</f>
        <v>0</v>
      </c>
      <c r="BG119" s="202">
        <f t="shared" ref="BG119:BG127" si="16">IF(N119="zákl. přenesená",J119,0)</f>
        <v>0</v>
      </c>
      <c r="BH119" s="202">
        <f t="shared" ref="BH119:BH127" si="17">IF(N119="sníž. přenesená",J119,0)</f>
        <v>0</v>
      </c>
      <c r="BI119" s="202">
        <f t="shared" ref="BI119:BI127" si="18">IF(N119="nulová",J119,0)</f>
        <v>0</v>
      </c>
      <c r="BJ119" s="23" t="s">
        <v>80</v>
      </c>
      <c r="BK119" s="202">
        <f t="shared" ref="BK119:BK127" si="19">ROUND(I119*H119,2)</f>
        <v>0</v>
      </c>
      <c r="BL119" s="23" t="s">
        <v>173</v>
      </c>
      <c r="BM119" s="23" t="s">
        <v>267</v>
      </c>
    </row>
    <row r="120" spans="2:65" s="1" customFormat="1" ht="25.5" customHeight="1">
      <c r="B120" s="40"/>
      <c r="C120" s="238" t="s">
        <v>269</v>
      </c>
      <c r="D120" s="238" t="s">
        <v>232</v>
      </c>
      <c r="E120" s="239" t="s">
        <v>973</v>
      </c>
      <c r="F120" s="240" t="s">
        <v>974</v>
      </c>
      <c r="G120" s="241" t="s">
        <v>172</v>
      </c>
      <c r="H120" s="242">
        <v>2</v>
      </c>
      <c r="I120" s="243"/>
      <c r="J120" s="244">
        <f t="shared" si="10"/>
        <v>0</v>
      </c>
      <c r="K120" s="240" t="s">
        <v>21</v>
      </c>
      <c r="L120" s="245"/>
      <c r="M120" s="246" t="s">
        <v>21</v>
      </c>
      <c r="N120" s="247" t="s">
        <v>43</v>
      </c>
      <c r="O120" s="41"/>
      <c r="P120" s="200">
        <f t="shared" si="11"/>
        <v>0</v>
      </c>
      <c r="Q120" s="200">
        <v>0</v>
      </c>
      <c r="R120" s="200">
        <f t="shared" si="12"/>
        <v>0</v>
      </c>
      <c r="S120" s="200">
        <v>0</v>
      </c>
      <c r="T120" s="201">
        <f t="shared" si="13"/>
        <v>0</v>
      </c>
      <c r="AR120" s="23" t="s">
        <v>187</v>
      </c>
      <c r="AT120" s="23" t="s">
        <v>232</v>
      </c>
      <c r="AU120" s="23" t="s">
        <v>82</v>
      </c>
      <c r="AY120" s="23" t="s">
        <v>166</v>
      </c>
      <c r="BE120" s="202">
        <f t="shared" si="14"/>
        <v>0</v>
      </c>
      <c r="BF120" s="202">
        <f t="shared" si="15"/>
        <v>0</v>
      </c>
      <c r="BG120" s="202">
        <f t="shared" si="16"/>
        <v>0</v>
      </c>
      <c r="BH120" s="202">
        <f t="shared" si="17"/>
        <v>0</v>
      </c>
      <c r="BI120" s="202">
        <f t="shared" si="18"/>
        <v>0</v>
      </c>
      <c r="BJ120" s="23" t="s">
        <v>80</v>
      </c>
      <c r="BK120" s="202">
        <f t="shared" si="19"/>
        <v>0</v>
      </c>
      <c r="BL120" s="23" t="s">
        <v>173</v>
      </c>
      <c r="BM120" s="23" t="s">
        <v>273</v>
      </c>
    </row>
    <row r="121" spans="2:65" s="1" customFormat="1" ht="16.5" customHeight="1">
      <c r="B121" s="40"/>
      <c r="C121" s="191" t="s">
        <v>225</v>
      </c>
      <c r="D121" s="191" t="s">
        <v>169</v>
      </c>
      <c r="E121" s="192" t="s">
        <v>975</v>
      </c>
      <c r="F121" s="193" t="s">
        <v>976</v>
      </c>
      <c r="G121" s="194" t="s">
        <v>172</v>
      </c>
      <c r="H121" s="195">
        <v>8</v>
      </c>
      <c r="I121" s="196"/>
      <c r="J121" s="197">
        <f t="shared" si="10"/>
        <v>0</v>
      </c>
      <c r="K121" s="193" t="s">
        <v>21</v>
      </c>
      <c r="L121" s="60"/>
      <c r="M121" s="198" t="s">
        <v>21</v>
      </c>
      <c r="N121" s="199" t="s">
        <v>43</v>
      </c>
      <c r="O121" s="41"/>
      <c r="P121" s="200">
        <f t="shared" si="11"/>
        <v>0</v>
      </c>
      <c r="Q121" s="200">
        <v>0</v>
      </c>
      <c r="R121" s="200">
        <f t="shared" si="12"/>
        <v>0</v>
      </c>
      <c r="S121" s="200">
        <v>0</v>
      </c>
      <c r="T121" s="201">
        <f t="shared" si="13"/>
        <v>0</v>
      </c>
      <c r="AR121" s="23" t="s">
        <v>173</v>
      </c>
      <c r="AT121" s="23" t="s">
        <v>169</v>
      </c>
      <c r="AU121" s="23" t="s">
        <v>82</v>
      </c>
      <c r="AY121" s="23" t="s">
        <v>166</v>
      </c>
      <c r="BE121" s="202">
        <f t="shared" si="14"/>
        <v>0</v>
      </c>
      <c r="BF121" s="202">
        <f t="shared" si="15"/>
        <v>0</v>
      </c>
      <c r="BG121" s="202">
        <f t="shared" si="16"/>
        <v>0</v>
      </c>
      <c r="BH121" s="202">
        <f t="shared" si="17"/>
        <v>0</v>
      </c>
      <c r="BI121" s="202">
        <f t="shared" si="18"/>
        <v>0</v>
      </c>
      <c r="BJ121" s="23" t="s">
        <v>80</v>
      </c>
      <c r="BK121" s="202">
        <f t="shared" si="19"/>
        <v>0</v>
      </c>
      <c r="BL121" s="23" t="s">
        <v>173</v>
      </c>
      <c r="BM121" s="23" t="s">
        <v>277</v>
      </c>
    </row>
    <row r="122" spans="2:65" s="1" customFormat="1" ht="16.5" customHeight="1">
      <c r="B122" s="40"/>
      <c r="C122" s="238" t="s">
        <v>278</v>
      </c>
      <c r="D122" s="238" t="s">
        <v>232</v>
      </c>
      <c r="E122" s="239" t="s">
        <v>977</v>
      </c>
      <c r="F122" s="240" t="s">
        <v>978</v>
      </c>
      <c r="G122" s="241" t="s">
        <v>172</v>
      </c>
      <c r="H122" s="242">
        <v>8</v>
      </c>
      <c r="I122" s="243"/>
      <c r="J122" s="244">
        <f t="shared" si="10"/>
        <v>0</v>
      </c>
      <c r="K122" s="240" t="s">
        <v>21</v>
      </c>
      <c r="L122" s="245"/>
      <c r="M122" s="246" t="s">
        <v>21</v>
      </c>
      <c r="N122" s="247" t="s">
        <v>43</v>
      </c>
      <c r="O122" s="41"/>
      <c r="P122" s="200">
        <f t="shared" si="11"/>
        <v>0</v>
      </c>
      <c r="Q122" s="200">
        <v>0</v>
      </c>
      <c r="R122" s="200">
        <f t="shared" si="12"/>
        <v>0</v>
      </c>
      <c r="S122" s="200">
        <v>0</v>
      </c>
      <c r="T122" s="201">
        <f t="shared" si="13"/>
        <v>0</v>
      </c>
      <c r="AR122" s="23" t="s">
        <v>187</v>
      </c>
      <c r="AT122" s="23" t="s">
        <v>232</v>
      </c>
      <c r="AU122" s="23" t="s">
        <v>82</v>
      </c>
      <c r="AY122" s="23" t="s">
        <v>166</v>
      </c>
      <c r="BE122" s="202">
        <f t="shared" si="14"/>
        <v>0</v>
      </c>
      <c r="BF122" s="202">
        <f t="shared" si="15"/>
        <v>0</v>
      </c>
      <c r="BG122" s="202">
        <f t="shared" si="16"/>
        <v>0</v>
      </c>
      <c r="BH122" s="202">
        <f t="shared" si="17"/>
        <v>0</v>
      </c>
      <c r="BI122" s="202">
        <f t="shared" si="18"/>
        <v>0</v>
      </c>
      <c r="BJ122" s="23" t="s">
        <v>80</v>
      </c>
      <c r="BK122" s="202">
        <f t="shared" si="19"/>
        <v>0</v>
      </c>
      <c r="BL122" s="23" t="s">
        <v>173</v>
      </c>
      <c r="BM122" s="23" t="s">
        <v>281</v>
      </c>
    </row>
    <row r="123" spans="2:65" s="1" customFormat="1" ht="16.5" customHeight="1">
      <c r="B123" s="40"/>
      <c r="C123" s="191" t="s">
        <v>230</v>
      </c>
      <c r="D123" s="191" t="s">
        <v>169</v>
      </c>
      <c r="E123" s="192" t="s">
        <v>979</v>
      </c>
      <c r="F123" s="193" t="s">
        <v>980</v>
      </c>
      <c r="G123" s="194" t="s">
        <v>172</v>
      </c>
      <c r="H123" s="195">
        <v>1</v>
      </c>
      <c r="I123" s="196"/>
      <c r="J123" s="197">
        <f t="shared" si="10"/>
        <v>0</v>
      </c>
      <c r="K123" s="193" t="s">
        <v>21</v>
      </c>
      <c r="L123" s="60"/>
      <c r="M123" s="198" t="s">
        <v>21</v>
      </c>
      <c r="N123" s="199" t="s">
        <v>43</v>
      </c>
      <c r="O123" s="41"/>
      <c r="P123" s="200">
        <f t="shared" si="11"/>
        <v>0</v>
      </c>
      <c r="Q123" s="200">
        <v>0</v>
      </c>
      <c r="R123" s="200">
        <f t="shared" si="12"/>
        <v>0</v>
      </c>
      <c r="S123" s="200">
        <v>0</v>
      </c>
      <c r="T123" s="201">
        <f t="shared" si="13"/>
        <v>0</v>
      </c>
      <c r="AR123" s="23" t="s">
        <v>173</v>
      </c>
      <c r="AT123" s="23" t="s">
        <v>169</v>
      </c>
      <c r="AU123" s="23" t="s">
        <v>82</v>
      </c>
      <c r="AY123" s="23" t="s">
        <v>166</v>
      </c>
      <c r="BE123" s="202">
        <f t="shared" si="14"/>
        <v>0</v>
      </c>
      <c r="BF123" s="202">
        <f t="shared" si="15"/>
        <v>0</v>
      </c>
      <c r="BG123" s="202">
        <f t="shared" si="16"/>
        <v>0</v>
      </c>
      <c r="BH123" s="202">
        <f t="shared" si="17"/>
        <v>0</v>
      </c>
      <c r="BI123" s="202">
        <f t="shared" si="18"/>
        <v>0</v>
      </c>
      <c r="BJ123" s="23" t="s">
        <v>80</v>
      </c>
      <c r="BK123" s="202">
        <f t="shared" si="19"/>
        <v>0</v>
      </c>
      <c r="BL123" s="23" t="s">
        <v>173</v>
      </c>
      <c r="BM123" s="23" t="s">
        <v>284</v>
      </c>
    </row>
    <row r="124" spans="2:65" s="1" customFormat="1" ht="16.5" customHeight="1">
      <c r="B124" s="40"/>
      <c r="C124" s="191" t="s">
        <v>285</v>
      </c>
      <c r="D124" s="191" t="s">
        <v>169</v>
      </c>
      <c r="E124" s="192" t="s">
        <v>981</v>
      </c>
      <c r="F124" s="193" t="s">
        <v>982</v>
      </c>
      <c r="G124" s="194" t="s">
        <v>172</v>
      </c>
      <c r="H124" s="195">
        <v>2</v>
      </c>
      <c r="I124" s="196"/>
      <c r="J124" s="197">
        <f t="shared" si="10"/>
        <v>0</v>
      </c>
      <c r="K124" s="193" t="s">
        <v>21</v>
      </c>
      <c r="L124" s="60"/>
      <c r="M124" s="198" t="s">
        <v>21</v>
      </c>
      <c r="N124" s="199" t="s">
        <v>43</v>
      </c>
      <c r="O124" s="41"/>
      <c r="P124" s="200">
        <f t="shared" si="11"/>
        <v>0</v>
      </c>
      <c r="Q124" s="200">
        <v>0</v>
      </c>
      <c r="R124" s="200">
        <f t="shared" si="12"/>
        <v>0</v>
      </c>
      <c r="S124" s="200">
        <v>0</v>
      </c>
      <c r="T124" s="201">
        <f t="shared" si="13"/>
        <v>0</v>
      </c>
      <c r="AR124" s="23" t="s">
        <v>173</v>
      </c>
      <c r="AT124" s="23" t="s">
        <v>169</v>
      </c>
      <c r="AU124" s="23" t="s">
        <v>82</v>
      </c>
      <c r="AY124" s="23" t="s">
        <v>166</v>
      </c>
      <c r="BE124" s="202">
        <f t="shared" si="14"/>
        <v>0</v>
      </c>
      <c r="BF124" s="202">
        <f t="shared" si="15"/>
        <v>0</v>
      </c>
      <c r="BG124" s="202">
        <f t="shared" si="16"/>
        <v>0</v>
      </c>
      <c r="BH124" s="202">
        <f t="shared" si="17"/>
        <v>0</v>
      </c>
      <c r="BI124" s="202">
        <f t="shared" si="18"/>
        <v>0</v>
      </c>
      <c r="BJ124" s="23" t="s">
        <v>80</v>
      </c>
      <c r="BK124" s="202">
        <f t="shared" si="19"/>
        <v>0</v>
      </c>
      <c r="BL124" s="23" t="s">
        <v>173</v>
      </c>
      <c r="BM124" s="23" t="s">
        <v>289</v>
      </c>
    </row>
    <row r="125" spans="2:65" s="1" customFormat="1" ht="16.5" customHeight="1">
      <c r="B125" s="40"/>
      <c r="C125" s="191" t="s">
        <v>235</v>
      </c>
      <c r="D125" s="191" t="s">
        <v>169</v>
      </c>
      <c r="E125" s="192" t="s">
        <v>983</v>
      </c>
      <c r="F125" s="193" t="s">
        <v>984</v>
      </c>
      <c r="G125" s="194" t="s">
        <v>272</v>
      </c>
      <c r="H125" s="195">
        <v>42</v>
      </c>
      <c r="I125" s="196"/>
      <c r="J125" s="197">
        <f t="shared" si="10"/>
        <v>0</v>
      </c>
      <c r="K125" s="193" t="s">
        <v>21</v>
      </c>
      <c r="L125" s="60"/>
      <c r="M125" s="198" t="s">
        <v>21</v>
      </c>
      <c r="N125" s="199" t="s">
        <v>43</v>
      </c>
      <c r="O125" s="41"/>
      <c r="P125" s="200">
        <f t="shared" si="11"/>
        <v>0</v>
      </c>
      <c r="Q125" s="200">
        <v>0</v>
      </c>
      <c r="R125" s="200">
        <f t="shared" si="12"/>
        <v>0</v>
      </c>
      <c r="S125" s="200">
        <v>0</v>
      </c>
      <c r="T125" s="201">
        <f t="shared" si="13"/>
        <v>0</v>
      </c>
      <c r="AR125" s="23" t="s">
        <v>173</v>
      </c>
      <c r="AT125" s="23" t="s">
        <v>169</v>
      </c>
      <c r="AU125" s="23" t="s">
        <v>82</v>
      </c>
      <c r="AY125" s="23" t="s">
        <v>166</v>
      </c>
      <c r="BE125" s="202">
        <f t="shared" si="14"/>
        <v>0</v>
      </c>
      <c r="BF125" s="202">
        <f t="shared" si="15"/>
        <v>0</v>
      </c>
      <c r="BG125" s="202">
        <f t="shared" si="16"/>
        <v>0</v>
      </c>
      <c r="BH125" s="202">
        <f t="shared" si="17"/>
        <v>0</v>
      </c>
      <c r="BI125" s="202">
        <f t="shared" si="18"/>
        <v>0</v>
      </c>
      <c r="BJ125" s="23" t="s">
        <v>80</v>
      </c>
      <c r="BK125" s="202">
        <f t="shared" si="19"/>
        <v>0</v>
      </c>
      <c r="BL125" s="23" t="s">
        <v>173</v>
      </c>
      <c r="BM125" s="23" t="s">
        <v>292</v>
      </c>
    </row>
    <row r="126" spans="2:65" s="1" customFormat="1" ht="16.5" customHeight="1">
      <c r="B126" s="40"/>
      <c r="C126" s="238" t="s">
        <v>295</v>
      </c>
      <c r="D126" s="238" t="s">
        <v>232</v>
      </c>
      <c r="E126" s="239" t="s">
        <v>985</v>
      </c>
      <c r="F126" s="240" t="s">
        <v>986</v>
      </c>
      <c r="G126" s="241" t="s">
        <v>172</v>
      </c>
      <c r="H126" s="242">
        <v>3</v>
      </c>
      <c r="I126" s="243"/>
      <c r="J126" s="244">
        <f t="shared" si="10"/>
        <v>0</v>
      </c>
      <c r="K126" s="240" t="s">
        <v>21</v>
      </c>
      <c r="L126" s="245"/>
      <c r="M126" s="246" t="s">
        <v>21</v>
      </c>
      <c r="N126" s="247" t="s">
        <v>43</v>
      </c>
      <c r="O126" s="41"/>
      <c r="P126" s="200">
        <f t="shared" si="11"/>
        <v>0</v>
      </c>
      <c r="Q126" s="200">
        <v>0</v>
      </c>
      <c r="R126" s="200">
        <f t="shared" si="12"/>
        <v>0</v>
      </c>
      <c r="S126" s="200">
        <v>0</v>
      </c>
      <c r="T126" s="201">
        <f t="shared" si="13"/>
        <v>0</v>
      </c>
      <c r="AR126" s="23" t="s">
        <v>187</v>
      </c>
      <c r="AT126" s="23" t="s">
        <v>232</v>
      </c>
      <c r="AU126" s="23" t="s">
        <v>82</v>
      </c>
      <c r="AY126" s="23" t="s">
        <v>166</v>
      </c>
      <c r="BE126" s="202">
        <f t="shared" si="14"/>
        <v>0</v>
      </c>
      <c r="BF126" s="202">
        <f t="shared" si="15"/>
        <v>0</v>
      </c>
      <c r="BG126" s="202">
        <f t="shared" si="16"/>
        <v>0</v>
      </c>
      <c r="BH126" s="202">
        <f t="shared" si="17"/>
        <v>0</v>
      </c>
      <c r="BI126" s="202">
        <f t="shared" si="18"/>
        <v>0</v>
      </c>
      <c r="BJ126" s="23" t="s">
        <v>80</v>
      </c>
      <c r="BK126" s="202">
        <f t="shared" si="19"/>
        <v>0</v>
      </c>
      <c r="BL126" s="23" t="s">
        <v>173</v>
      </c>
      <c r="BM126" s="23" t="s">
        <v>299</v>
      </c>
    </row>
    <row r="127" spans="2:65" s="1" customFormat="1" ht="16.5" customHeight="1">
      <c r="B127" s="40"/>
      <c r="C127" s="238" t="s">
        <v>238</v>
      </c>
      <c r="D127" s="238" t="s">
        <v>232</v>
      </c>
      <c r="E127" s="239" t="s">
        <v>987</v>
      </c>
      <c r="F127" s="240" t="s">
        <v>988</v>
      </c>
      <c r="G127" s="241" t="s">
        <v>272</v>
      </c>
      <c r="H127" s="242">
        <v>42</v>
      </c>
      <c r="I127" s="243"/>
      <c r="J127" s="244">
        <f t="shared" si="10"/>
        <v>0</v>
      </c>
      <c r="K127" s="240" t="s">
        <v>21</v>
      </c>
      <c r="L127" s="245"/>
      <c r="M127" s="246" t="s">
        <v>21</v>
      </c>
      <c r="N127" s="247" t="s">
        <v>43</v>
      </c>
      <c r="O127" s="41"/>
      <c r="P127" s="200">
        <f t="shared" si="11"/>
        <v>0</v>
      </c>
      <c r="Q127" s="200">
        <v>0</v>
      </c>
      <c r="R127" s="200">
        <f t="shared" si="12"/>
        <v>0</v>
      </c>
      <c r="S127" s="200">
        <v>0</v>
      </c>
      <c r="T127" s="201">
        <f t="shared" si="13"/>
        <v>0</v>
      </c>
      <c r="AR127" s="23" t="s">
        <v>187</v>
      </c>
      <c r="AT127" s="23" t="s">
        <v>232</v>
      </c>
      <c r="AU127" s="23" t="s">
        <v>82</v>
      </c>
      <c r="AY127" s="23" t="s">
        <v>166</v>
      </c>
      <c r="BE127" s="202">
        <f t="shared" si="14"/>
        <v>0</v>
      </c>
      <c r="BF127" s="202">
        <f t="shared" si="15"/>
        <v>0</v>
      </c>
      <c r="BG127" s="202">
        <f t="shared" si="16"/>
        <v>0</v>
      </c>
      <c r="BH127" s="202">
        <f t="shared" si="17"/>
        <v>0</v>
      </c>
      <c r="BI127" s="202">
        <f t="shared" si="18"/>
        <v>0</v>
      </c>
      <c r="BJ127" s="23" t="s">
        <v>80</v>
      </c>
      <c r="BK127" s="202">
        <f t="shared" si="19"/>
        <v>0</v>
      </c>
      <c r="BL127" s="23" t="s">
        <v>173</v>
      </c>
      <c r="BM127" s="23" t="s">
        <v>302</v>
      </c>
    </row>
    <row r="128" spans="2:65" s="1" customFormat="1" ht="27">
      <c r="B128" s="40"/>
      <c r="C128" s="62"/>
      <c r="D128" s="205" t="s">
        <v>213</v>
      </c>
      <c r="E128" s="62"/>
      <c r="F128" s="236" t="s">
        <v>989</v>
      </c>
      <c r="G128" s="62"/>
      <c r="H128" s="62"/>
      <c r="I128" s="162"/>
      <c r="J128" s="62"/>
      <c r="K128" s="62"/>
      <c r="L128" s="60"/>
      <c r="M128" s="237"/>
      <c r="N128" s="41"/>
      <c r="O128" s="41"/>
      <c r="P128" s="41"/>
      <c r="Q128" s="41"/>
      <c r="R128" s="41"/>
      <c r="S128" s="41"/>
      <c r="T128" s="77"/>
      <c r="AT128" s="23" t="s">
        <v>213</v>
      </c>
      <c r="AU128" s="23" t="s">
        <v>82</v>
      </c>
    </row>
    <row r="129" spans="2:65" s="1" customFormat="1" ht="16.5" customHeight="1">
      <c r="B129" s="40"/>
      <c r="C129" s="191" t="s">
        <v>304</v>
      </c>
      <c r="D129" s="191" t="s">
        <v>169</v>
      </c>
      <c r="E129" s="192" t="s">
        <v>1371</v>
      </c>
      <c r="F129" s="193" t="s">
        <v>1372</v>
      </c>
      <c r="G129" s="194" t="s">
        <v>272</v>
      </c>
      <c r="H129" s="195">
        <v>2</v>
      </c>
      <c r="I129" s="196"/>
      <c r="J129" s="197">
        <f>ROUND(I129*H129,2)</f>
        <v>0</v>
      </c>
      <c r="K129" s="193" t="s">
        <v>21</v>
      </c>
      <c r="L129" s="60"/>
      <c r="M129" s="198" t="s">
        <v>21</v>
      </c>
      <c r="N129" s="199" t="s">
        <v>43</v>
      </c>
      <c r="O129" s="41"/>
      <c r="P129" s="200">
        <f>O129*H129</f>
        <v>0</v>
      </c>
      <c r="Q129" s="200">
        <v>0</v>
      </c>
      <c r="R129" s="200">
        <f>Q129*H129</f>
        <v>0</v>
      </c>
      <c r="S129" s="200">
        <v>0</v>
      </c>
      <c r="T129" s="201">
        <f>S129*H129</f>
        <v>0</v>
      </c>
      <c r="AR129" s="23" t="s">
        <v>173</v>
      </c>
      <c r="AT129" s="23" t="s">
        <v>169</v>
      </c>
      <c r="AU129" s="23" t="s">
        <v>82</v>
      </c>
      <c r="AY129" s="23" t="s">
        <v>166</v>
      </c>
      <c r="BE129" s="202">
        <f>IF(N129="základní",J129,0)</f>
        <v>0</v>
      </c>
      <c r="BF129" s="202">
        <f>IF(N129="snížená",J129,0)</f>
        <v>0</v>
      </c>
      <c r="BG129" s="202">
        <f>IF(N129="zákl. přenesená",J129,0)</f>
        <v>0</v>
      </c>
      <c r="BH129" s="202">
        <f>IF(N129="sníž. přenesená",J129,0)</f>
        <v>0</v>
      </c>
      <c r="BI129" s="202">
        <f>IF(N129="nulová",J129,0)</f>
        <v>0</v>
      </c>
      <c r="BJ129" s="23" t="s">
        <v>80</v>
      </c>
      <c r="BK129" s="202">
        <f>ROUND(I129*H129,2)</f>
        <v>0</v>
      </c>
      <c r="BL129" s="23" t="s">
        <v>173</v>
      </c>
      <c r="BM129" s="23" t="s">
        <v>307</v>
      </c>
    </row>
    <row r="130" spans="2:65" s="1" customFormat="1" ht="16.5" customHeight="1">
      <c r="B130" s="40"/>
      <c r="C130" s="238" t="s">
        <v>242</v>
      </c>
      <c r="D130" s="238" t="s">
        <v>232</v>
      </c>
      <c r="E130" s="239" t="s">
        <v>1373</v>
      </c>
      <c r="F130" s="240" t="s">
        <v>1374</v>
      </c>
      <c r="G130" s="241" t="s">
        <v>272</v>
      </c>
      <c r="H130" s="242">
        <v>2</v>
      </c>
      <c r="I130" s="243"/>
      <c r="J130" s="244">
        <f>ROUND(I130*H130,2)</f>
        <v>0</v>
      </c>
      <c r="K130" s="240" t="s">
        <v>21</v>
      </c>
      <c r="L130" s="245"/>
      <c r="M130" s="246" t="s">
        <v>21</v>
      </c>
      <c r="N130" s="247" t="s">
        <v>43</v>
      </c>
      <c r="O130" s="41"/>
      <c r="P130" s="200">
        <f>O130*H130</f>
        <v>0</v>
      </c>
      <c r="Q130" s="200">
        <v>0</v>
      </c>
      <c r="R130" s="200">
        <f>Q130*H130</f>
        <v>0</v>
      </c>
      <c r="S130" s="200">
        <v>0</v>
      </c>
      <c r="T130" s="201">
        <f>S130*H130</f>
        <v>0</v>
      </c>
      <c r="AR130" s="23" t="s">
        <v>187</v>
      </c>
      <c r="AT130" s="23" t="s">
        <v>232</v>
      </c>
      <c r="AU130" s="23" t="s">
        <v>82</v>
      </c>
      <c r="AY130" s="23" t="s">
        <v>166</v>
      </c>
      <c r="BE130" s="202">
        <f>IF(N130="základní",J130,0)</f>
        <v>0</v>
      </c>
      <c r="BF130" s="202">
        <f>IF(N130="snížená",J130,0)</f>
        <v>0</v>
      </c>
      <c r="BG130" s="202">
        <f>IF(N130="zákl. přenesená",J130,0)</f>
        <v>0</v>
      </c>
      <c r="BH130" s="202">
        <f>IF(N130="sníž. přenesená",J130,0)</f>
        <v>0</v>
      </c>
      <c r="BI130" s="202">
        <f>IF(N130="nulová",J130,0)</f>
        <v>0</v>
      </c>
      <c r="BJ130" s="23" t="s">
        <v>80</v>
      </c>
      <c r="BK130" s="202">
        <f>ROUND(I130*H130,2)</f>
        <v>0</v>
      </c>
      <c r="BL130" s="23" t="s">
        <v>173</v>
      </c>
      <c r="BM130" s="23" t="s">
        <v>310</v>
      </c>
    </row>
    <row r="131" spans="2:65" s="1" customFormat="1" ht="27">
      <c r="B131" s="40"/>
      <c r="C131" s="62"/>
      <c r="D131" s="205" t="s">
        <v>213</v>
      </c>
      <c r="E131" s="62"/>
      <c r="F131" s="236" t="s">
        <v>1375</v>
      </c>
      <c r="G131" s="62"/>
      <c r="H131" s="62"/>
      <c r="I131" s="162"/>
      <c r="J131" s="62"/>
      <c r="K131" s="62"/>
      <c r="L131" s="60"/>
      <c r="M131" s="237"/>
      <c r="N131" s="41"/>
      <c r="O131" s="41"/>
      <c r="P131" s="41"/>
      <c r="Q131" s="41"/>
      <c r="R131" s="41"/>
      <c r="S131" s="41"/>
      <c r="T131" s="77"/>
      <c r="AT131" s="23" t="s">
        <v>213</v>
      </c>
      <c r="AU131" s="23" t="s">
        <v>82</v>
      </c>
    </row>
    <row r="132" spans="2:65" s="1" customFormat="1" ht="16.5" customHeight="1">
      <c r="B132" s="40"/>
      <c r="C132" s="191" t="s">
        <v>311</v>
      </c>
      <c r="D132" s="191" t="s">
        <v>169</v>
      </c>
      <c r="E132" s="192" t="s">
        <v>1376</v>
      </c>
      <c r="F132" s="193" t="s">
        <v>1377</v>
      </c>
      <c r="G132" s="194" t="s">
        <v>272</v>
      </c>
      <c r="H132" s="195">
        <v>2</v>
      </c>
      <c r="I132" s="196"/>
      <c r="J132" s="197">
        <f>ROUND(I132*H132,2)</f>
        <v>0</v>
      </c>
      <c r="K132" s="193" t="s">
        <v>21</v>
      </c>
      <c r="L132" s="60"/>
      <c r="M132" s="198" t="s">
        <v>21</v>
      </c>
      <c r="N132" s="199" t="s">
        <v>43</v>
      </c>
      <c r="O132" s="41"/>
      <c r="P132" s="200">
        <f>O132*H132</f>
        <v>0</v>
      </c>
      <c r="Q132" s="200">
        <v>0</v>
      </c>
      <c r="R132" s="200">
        <f>Q132*H132</f>
        <v>0</v>
      </c>
      <c r="S132" s="200">
        <v>0</v>
      </c>
      <c r="T132" s="201">
        <f>S132*H132</f>
        <v>0</v>
      </c>
      <c r="AR132" s="23" t="s">
        <v>173</v>
      </c>
      <c r="AT132" s="23" t="s">
        <v>169</v>
      </c>
      <c r="AU132" s="23" t="s">
        <v>82</v>
      </c>
      <c r="AY132" s="23" t="s">
        <v>166</v>
      </c>
      <c r="BE132" s="202">
        <f>IF(N132="základní",J132,0)</f>
        <v>0</v>
      </c>
      <c r="BF132" s="202">
        <f>IF(N132="snížená",J132,0)</f>
        <v>0</v>
      </c>
      <c r="BG132" s="202">
        <f>IF(N132="zákl. přenesená",J132,0)</f>
        <v>0</v>
      </c>
      <c r="BH132" s="202">
        <f>IF(N132="sníž. přenesená",J132,0)</f>
        <v>0</v>
      </c>
      <c r="BI132" s="202">
        <f>IF(N132="nulová",J132,0)</f>
        <v>0</v>
      </c>
      <c r="BJ132" s="23" t="s">
        <v>80</v>
      </c>
      <c r="BK132" s="202">
        <f>ROUND(I132*H132,2)</f>
        <v>0</v>
      </c>
      <c r="BL132" s="23" t="s">
        <v>173</v>
      </c>
      <c r="BM132" s="23" t="s">
        <v>314</v>
      </c>
    </row>
    <row r="133" spans="2:65" s="1" customFormat="1" ht="16.5" customHeight="1">
      <c r="B133" s="40"/>
      <c r="C133" s="238" t="s">
        <v>247</v>
      </c>
      <c r="D133" s="238" t="s">
        <v>232</v>
      </c>
      <c r="E133" s="239" t="s">
        <v>1378</v>
      </c>
      <c r="F133" s="240" t="s">
        <v>1379</v>
      </c>
      <c r="G133" s="241" t="s">
        <v>272</v>
      </c>
      <c r="H133" s="242">
        <v>2</v>
      </c>
      <c r="I133" s="243"/>
      <c r="J133" s="244">
        <f>ROUND(I133*H133,2)</f>
        <v>0</v>
      </c>
      <c r="K133" s="240" t="s">
        <v>21</v>
      </c>
      <c r="L133" s="245"/>
      <c r="M133" s="246" t="s">
        <v>21</v>
      </c>
      <c r="N133" s="247" t="s">
        <v>43</v>
      </c>
      <c r="O133" s="41"/>
      <c r="P133" s="200">
        <f>O133*H133</f>
        <v>0</v>
      </c>
      <c r="Q133" s="200">
        <v>0</v>
      </c>
      <c r="R133" s="200">
        <f>Q133*H133</f>
        <v>0</v>
      </c>
      <c r="S133" s="200">
        <v>0</v>
      </c>
      <c r="T133" s="201">
        <f>S133*H133</f>
        <v>0</v>
      </c>
      <c r="AR133" s="23" t="s">
        <v>187</v>
      </c>
      <c r="AT133" s="23" t="s">
        <v>232</v>
      </c>
      <c r="AU133" s="23" t="s">
        <v>82</v>
      </c>
      <c r="AY133" s="23" t="s">
        <v>166</v>
      </c>
      <c r="BE133" s="202">
        <f>IF(N133="základní",J133,0)</f>
        <v>0</v>
      </c>
      <c r="BF133" s="202">
        <f>IF(N133="snížená",J133,0)</f>
        <v>0</v>
      </c>
      <c r="BG133" s="202">
        <f>IF(N133="zákl. přenesená",J133,0)</f>
        <v>0</v>
      </c>
      <c r="BH133" s="202">
        <f>IF(N133="sníž. přenesená",J133,0)</f>
        <v>0</v>
      </c>
      <c r="BI133" s="202">
        <f>IF(N133="nulová",J133,0)</f>
        <v>0</v>
      </c>
      <c r="BJ133" s="23" t="s">
        <v>80</v>
      </c>
      <c r="BK133" s="202">
        <f>ROUND(I133*H133,2)</f>
        <v>0</v>
      </c>
      <c r="BL133" s="23" t="s">
        <v>173</v>
      </c>
      <c r="BM133" s="23" t="s">
        <v>319</v>
      </c>
    </row>
    <row r="134" spans="2:65" s="1" customFormat="1" ht="27">
      <c r="B134" s="40"/>
      <c r="C134" s="62"/>
      <c r="D134" s="205" t="s">
        <v>213</v>
      </c>
      <c r="E134" s="62"/>
      <c r="F134" s="236" t="s">
        <v>1380</v>
      </c>
      <c r="G134" s="62"/>
      <c r="H134" s="62"/>
      <c r="I134" s="162"/>
      <c r="J134" s="62"/>
      <c r="K134" s="62"/>
      <c r="L134" s="60"/>
      <c r="M134" s="237"/>
      <c r="N134" s="41"/>
      <c r="O134" s="41"/>
      <c r="P134" s="41"/>
      <c r="Q134" s="41"/>
      <c r="R134" s="41"/>
      <c r="S134" s="41"/>
      <c r="T134" s="77"/>
      <c r="AT134" s="23" t="s">
        <v>213</v>
      </c>
      <c r="AU134" s="23" t="s">
        <v>82</v>
      </c>
    </row>
    <row r="135" spans="2:65" s="1" customFormat="1" ht="25.5" customHeight="1">
      <c r="B135" s="40"/>
      <c r="C135" s="191" t="s">
        <v>320</v>
      </c>
      <c r="D135" s="191" t="s">
        <v>169</v>
      </c>
      <c r="E135" s="192" t="s">
        <v>990</v>
      </c>
      <c r="F135" s="193" t="s">
        <v>991</v>
      </c>
      <c r="G135" s="194" t="s">
        <v>272</v>
      </c>
      <c r="H135" s="195">
        <v>36</v>
      </c>
      <c r="I135" s="196"/>
      <c r="J135" s="197">
        <f>ROUND(I135*H135,2)</f>
        <v>0</v>
      </c>
      <c r="K135" s="193" t="s">
        <v>21</v>
      </c>
      <c r="L135" s="60"/>
      <c r="M135" s="198" t="s">
        <v>21</v>
      </c>
      <c r="N135" s="199" t="s">
        <v>43</v>
      </c>
      <c r="O135" s="41"/>
      <c r="P135" s="200">
        <f>O135*H135</f>
        <v>0</v>
      </c>
      <c r="Q135" s="200">
        <v>0</v>
      </c>
      <c r="R135" s="200">
        <f>Q135*H135</f>
        <v>0</v>
      </c>
      <c r="S135" s="200">
        <v>0</v>
      </c>
      <c r="T135" s="201">
        <f>S135*H135</f>
        <v>0</v>
      </c>
      <c r="AR135" s="23" t="s">
        <v>173</v>
      </c>
      <c r="AT135" s="23" t="s">
        <v>169</v>
      </c>
      <c r="AU135" s="23" t="s">
        <v>82</v>
      </c>
      <c r="AY135" s="23" t="s">
        <v>166</v>
      </c>
      <c r="BE135" s="202">
        <f>IF(N135="základní",J135,0)</f>
        <v>0</v>
      </c>
      <c r="BF135" s="202">
        <f>IF(N135="snížená",J135,0)</f>
        <v>0</v>
      </c>
      <c r="BG135" s="202">
        <f>IF(N135="zákl. přenesená",J135,0)</f>
        <v>0</v>
      </c>
      <c r="BH135" s="202">
        <f>IF(N135="sníž. přenesená",J135,0)</f>
        <v>0</v>
      </c>
      <c r="BI135" s="202">
        <f>IF(N135="nulová",J135,0)</f>
        <v>0</v>
      </c>
      <c r="BJ135" s="23" t="s">
        <v>80</v>
      </c>
      <c r="BK135" s="202">
        <f>ROUND(I135*H135,2)</f>
        <v>0</v>
      </c>
      <c r="BL135" s="23" t="s">
        <v>173</v>
      </c>
      <c r="BM135" s="23" t="s">
        <v>323</v>
      </c>
    </row>
    <row r="136" spans="2:65" s="1" customFormat="1" ht="16.5" customHeight="1">
      <c r="B136" s="40"/>
      <c r="C136" s="238" t="s">
        <v>250</v>
      </c>
      <c r="D136" s="238" t="s">
        <v>232</v>
      </c>
      <c r="E136" s="239" t="s">
        <v>992</v>
      </c>
      <c r="F136" s="240" t="s">
        <v>993</v>
      </c>
      <c r="G136" s="241" t="s">
        <v>272</v>
      </c>
      <c r="H136" s="242">
        <v>36</v>
      </c>
      <c r="I136" s="243"/>
      <c r="J136" s="244">
        <f>ROUND(I136*H136,2)</f>
        <v>0</v>
      </c>
      <c r="K136" s="240" t="s">
        <v>21</v>
      </c>
      <c r="L136" s="245"/>
      <c r="M136" s="246" t="s">
        <v>21</v>
      </c>
      <c r="N136" s="247" t="s">
        <v>43</v>
      </c>
      <c r="O136" s="41"/>
      <c r="P136" s="200">
        <f>O136*H136</f>
        <v>0</v>
      </c>
      <c r="Q136" s="200">
        <v>0</v>
      </c>
      <c r="R136" s="200">
        <f>Q136*H136</f>
        <v>0</v>
      </c>
      <c r="S136" s="200">
        <v>0</v>
      </c>
      <c r="T136" s="201">
        <f>S136*H136</f>
        <v>0</v>
      </c>
      <c r="AR136" s="23" t="s">
        <v>187</v>
      </c>
      <c r="AT136" s="23" t="s">
        <v>232</v>
      </c>
      <c r="AU136" s="23" t="s">
        <v>82</v>
      </c>
      <c r="AY136" s="23" t="s">
        <v>166</v>
      </c>
      <c r="BE136" s="202">
        <f>IF(N136="základní",J136,0)</f>
        <v>0</v>
      </c>
      <c r="BF136" s="202">
        <f>IF(N136="snížená",J136,0)</f>
        <v>0</v>
      </c>
      <c r="BG136" s="202">
        <f>IF(N136="zákl. přenesená",J136,0)</f>
        <v>0</v>
      </c>
      <c r="BH136" s="202">
        <f>IF(N136="sníž. přenesená",J136,0)</f>
        <v>0</v>
      </c>
      <c r="BI136" s="202">
        <f>IF(N136="nulová",J136,0)</f>
        <v>0</v>
      </c>
      <c r="BJ136" s="23" t="s">
        <v>80</v>
      </c>
      <c r="BK136" s="202">
        <f>ROUND(I136*H136,2)</f>
        <v>0</v>
      </c>
      <c r="BL136" s="23" t="s">
        <v>173</v>
      </c>
      <c r="BM136" s="23" t="s">
        <v>326</v>
      </c>
    </row>
    <row r="137" spans="2:65" s="1" customFormat="1" ht="27">
      <c r="B137" s="40"/>
      <c r="C137" s="62"/>
      <c r="D137" s="205" t="s">
        <v>213</v>
      </c>
      <c r="E137" s="62"/>
      <c r="F137" s="236" t="s">
        <v>994</v>
      </c>
      <c r="G137" s="62"/>
      <c r="H137" s="62"/>
      <c r="I137" s="162"/>
      <c r="J137" s="62"/>
      <c r="K137" s="62"/>
      <c r="L137" s="60"/>
      <c r="M137" s="237"/>
      <c r="N137" s="41"/>
      <c r="O137" s="41"/>
      <c r="P137" s="41"/>
      <c r="Q137" s="41"/>
      <c r="R137" s="41"/>
      <c r="S137" s="41"/>
      <c r="T137" s="77"/>
      <c r="AT137" s="23" t="s">
        <v>213</v>
      </c>
      <c r="AU137" s="23" t="s">
        <v>82</v>
      </c>
    </row>
    <row r="138" spans="2:65" s="1" customFormat="1" ht="25.5" customHeight="1">
      <c r="B138" s="40"/>
      <c r="C138" s="191" t="s">
        <v>331</v>
      </c>
      <c r="D138" s="191" t="s">
        <v>169</v>
      </c>
      <c r="E138" s="192" t="s">
        <v>995</v>
      </c>
      <c r="F138" s="193" t="s">
        <v>996</v>
      </c>
      <c r="G138" s="194" t="s">
        <v>272</v>
      </c>
      <c r="H138" s="195">
        <v>43</v>
      </c>
      <c r="I138" s="196"/>
      <c r="J138" s="197">
        <f>ROUND(I138*H138,2)</f>
        <v>0</v>
      </c>
      <c r="K138" s="193" t="s">
        <v>21</v>
      </c>
      <c r="L138" s="60"/>
      <c r="M138" s="198" t="s">
        <v>21</v>
      </c>
      <c r="N138" s="199" t="s">
        <v>43</v>
      </c>
      <c r="O138" s="41"/>
      <c r="P138" s="200">
        <f>O138*H138</f>
        <v>0</v>
      </c>
      <c r="Q138" s="200">
        <v>0</v>
      </c>
      <c r="R138" s="200">
        <f>Q138*H138</f>
        <v>0</v>
      </c>
      <c r="S138" s="200">
        <v>0</v>
      </c>
      <c r="T138" s="201">
        <f>S138*H138</f>
        <v>0</v>
      </c>
      <c r="AR138" s="23" t="s">
        <v>173</v>
      </c>
      <c r="AT138" s="23" t="s">
        <v>169</v>
      </c>
      <c r="AU138" s="23" t="s">
        <v>82</v>
      </c>
      <c r="AY138" s="23" t="s">
        <v>166</v>
      </c>
      <c r="BE138" s="202">
        <f>IF(N138="základní",J138,0)</f>
        <v>0</v>
      </c>
      <c r="BF138" s="202">
        <f>IF(N138="snížená",J138,0)</f>
        <v>0</v>
      </c>
      <c r="BG138" s="202">
        <f>IF(N138="zákl. přenesená",J138,0)</f>
        <v>0</v>
      </c>
      <c r="BH138" s="202">
        <f>IF(N138="sníž. přenesená",J138,0)</f>
        <v>0</v>
      </c>
      <c r="BI138" s="202">
        <f>IF(N138="nulová",J138,0)</f>
        <v>0</v>
      </c>
      <c r="BJ138" s="23" t="s">
        <v>80</v>
      </c>
      <c r="BK138" s="202">
        <f>ROUND(I138*H138,2)</f>
        <v>0</v>
      </c>
      <c r="BL138" s="23" t="s">
        <v>173</v>
      </c>
      <c r="BM138" s="23" t="s">
        <v>334</v>
      </c>
    </row>
    <row r="139" spans="2:65" s="1" customFormat="1" ht="16.5" customHeight="1">
      <c r="B139" s="40"/>
      <c r="C139" s="238" t="s">
        <v>255</v>
      </c>
      <c r="D139" s="238" t="s">
        <v>232</v>
      </c>
      <c r="E139" s="239" t="s">
        <v>997</v>
      </c>
      <c r="F139" s="240" t="s">
        <v>998</v>
      </c>
      <c r="G139" s="241" t="s">
        <v>272</v>
      </c>
      <c r="H139" s="242">
        <v>43</v>
      </c>
      <c r="I139" s="243"/>
      <c r="J139" s="244">
        <f>ROUND(I139*H139,2)</f>
        <v>0</v>
      </c>
      <c r="K139" s="240" t="s">
        <v>21</v>
      </c>
      <c r="L139" s="245"/>
      <c r="M139" s="246" t="s">
        <v>21</v>
      </c>
      <c r="N139" s="247" t="s">
        <v>43</v>
      </c>
      <c r="O139" s="41"/>
      <c r="P139" s="200">
        <f>O139*H139</f>
        <v>0</v>
      </c>
      <c r="Q139" s="200">
        <v>0</v>
      </c>
      <c r="R139" s="200">
        <f>Q139*H139</f>
        <v>0</v>
      </c>
      <c r="S139" s="200">
        <v>0</v>
      </c>
      <c r="T139" s="201">
        <f>S139*H139</f>
        <v>0</v>
      </c>
      <c r="AR139" s="23" t="s">
        <v>187</v>
      </c>
      <c r="AT139" s="23" t="s">
        <v>232</v>
      </c>
      <c r="AU139" s="23" t="s">
        <v>82</v>
      </c>
      <c r="AY139" s="23" t="s">
        <v>166</v>
      </c>
      <c r="BE139" s="202">
        <f>IF(N139="základní",J139,0)</f>
        <v>0</v>
      </c>
      <c r="BF139" s="202">
        <f>IF(N139="snížená",J139,0)</f>
        <v>0</v>
      </c>
      <c r="BG139" s="202">
        <f>IF(N139="zákl. přenesená",J139,0)</f>
        <v>0</v>
      </c>
      <c r="BH139" s="202">
        <f>IF(N139="sníž. přenesená",J139,0)</f>
        <v>0</v>
      </c>
      <c r="BI139" s="202">
        <f>IF(N139="nulová",J139,0)</f>
        <v>0</v>
      </c>
      <c r="BJ139" s="23" t="s">
        <v>80</v>
      </c>
      <c r="BK139" s="202">
        <f>ROUND(I139*H139,2)</f>
        <v>0</v>
      </c>
      <c r="BL139" s="23" t="s">
        <v>173</v>
      </c>
      <c r="BM139" s="23" t="s">
        <v>339</v>
      </c>
    </row>
    <row r="140" spans="2:65" s="1" customFormat="1" ht="27">
      <c r="B140" s="40"/>
      <c r="C140" s="62"/>
      <c r="D140" s="205" t="s">
        <v>213</v>
      </c>
      <c r="E140" s="62"/>
      <c r="F140" s="236" t="s">
        <v>999</v>
      </c>
      <c r="G140" s="62"/>
      <c r="H140" s="62"/>
      <c r="I140" s="162"/>
      <c r="J140" s="62"/>
      <c r="K140" s="62"/>
      <c r="L140" s="60"/>
      <c r="M140" s="237"/>
      <c r="N140" s="41"/>
      <c r="O140" s="41"/>
      <c r="P140" s="41"/>
      <c r="Q140" s="41"/>
      <c r="R140" s="41"/>
      <c r="S140" s="41"/>
      <c r="T140" s="77"/>
      <c r="AT140" s="23" t="s">
        <v>213</v>
      </c>
      <c r="AU140" s="23" t="s">
        <v>82</v>
      </c>
    </row>
    <row r="141" spans="2:65" s="1" customFormat="1" ht="25.5" customHeight="1">
      <c r="B141" s="40"/>
      <c r="C141" s="191" t="s">
        <v>340</v>
      </c>
      <c r="D141" s="191" t="s">
        <v>169</v>
      </c>
      <c r="E141" s="192" t="s">
        <v>1000</v>
      </c>
      <c r="F141" s="193" t="s">
        <v>1001</v>
      </c>
      <c r="G141" s="194" t="s">
        <v>272</v>
      </c>
      <c r="H141" s="195">
        <v>82</v>
      </c>
      <c r="I141" s="196"/>
      <c r="J141" s="197">
        <f>ROUND(I141*H141,2)</f>
        <v>0</v>
      </c>
      <c r="K141" s="193" t="s">
        <v>21</v>
      </c>
      <c r="L141" s="60"/>
      <c r="M141" s="198" t="s">
        <v>21</v>
      </c>
      <c r="N141" s="199" t="s">
        <v>43</v>
      </c>
      <c r="O141" s="41"/>
      <c r="P141" s="200">
        <f>O141*H141</f>
        <v>0</v>
      </c>
      <c r="Q141" s="200">
        <v>0</v>
      </c>
      <c r="R141" s="200">
        <f>Q141*H141</f>
        <v>0</v>
      </c>
      <c r="S141" s="200">
        <v>0</v>
      </c>
      <c r="T141" s="201">
        <f>S141*H141</f>
        <v>0</v>
      </c>
      <c r="AR141" s="23" t="s">
        <v>173</v>
      </c>
      <c r="AT141" s="23" t="s">
        <v>169</v>
      </c>
      <c r="AU141" s="23" t="s">
        <v>82</v>
      </c>
      <c r="AY141" s="23" t="s">
        <v>166</v>
      </c>
      <c r="BE141" s="202">
        <f>IF(N141="základní",J141,0)</f>
        <v>0</v>
      </c>
      <c r="BF141" s="202">
        <f>IF(N141="snížená",J141,0)</f>
        <v>0</v>
      </c>
      <c r="BG141" s="202">
        <f>IF(N141="zákl. přenesená",J141,0)</f>
        <v>0</v>
      </c>
      <c r="BH141" s="202">
        <f>IF(N141="sníž. přenesená",J141,0)</f>
        <v>0</v>
      </c>
      <c r="BI141" s="202">
        <f>IF(N141="nulová",J141,0)</f>
        <v>0</v>
      </c>
      <c r="BJ141" s="23" t="s">
        <v>80</v>
      </c>
      <c r="BK141" s="202">
        <f>ROUND(I141*H141,2)</f>
        <v>0</v>
      </c>
      <c r="BL141" s="23" t="s">
        <v>173</v>
      </c>
      <c r="BM141" s="23" t="s">
        <v>343</v>
      </c>
    </row>
    <row r="142" spans="2:65" s="1" customFormat="1" ht="16.5" customHeight="1">
      <c r="B142" s="40"/>
      <c r="C142" s="238" t="s">
        <v>259</v>
      </c>
      <c r="D142" s="238" t="s">
        <v>232</v>
      </c>
      <c r="E142" s="239" t="s">
        <v>1002</v>
      </c>
      <c r="F142" s="240" t="s">
        <v>1003</v>
      </c>
      <c r="G142" s="241" t="s">
        <v>272</v>
      </c>
      <c r="H142" s="242">
        <v>82</v>
      </c>
      <c r="I142" s="243"/>
      <c r="J142" s="244">
        <f>ROUND(I142*H142,2)</f>
        <v>0</v>
      </c>
      <c r="K142" s="240" t="s">
        <v>21</v>
      </c>
      <c r="L142" s="245"/>
      <c r="M142" s="246" t="s">
        <v>21</v>
      </c>
      <c r="N142" s="247" t="s">
        <v>43</v>
      </c>
      <c r="O142" s="41"/>
      <c r="P142" s="200">
        <f>O142*H142</f>
        <v>0</v>
      </c>
      <c r="Q142" s="200">
        <v>0</v>
      </c>
      <c r="R142" s="200">
        <f>Q142*H142</f>
        <v>0</v>
      </c>
      <c r="S142" s="200">
        <v>0</v>
      </c>
      <c r="T142" s="201">
        <f>S142*H142</f>
        <v>0</v>
      </c>
      <c r="AR142" s="23" t="s">
        <v>187</v>
      </c>
      <c r="AT142" s="23" t="s">
        <v>232</v>
      </c>
      <c r="AU142" s="23" t="s">
        <v>82</v>
      </c>
      <c r="AY142" s="23" t="s">
        <v>166</v>
      </c>
      <c r="BE142" s="202">
        <f>IF(N142="základní",J142,0)</f>
        <v>0</v>
      </c>
      <c r="BF142" s="202">
        <f>IF(N142="snížená",J142,0)</f>
        <v>0</v>
      </c>
      <c r="BG142" s="202">
        <f>IF(N142="zákl. přenesená",J142,0)</f>
        <v>0</v>
      </c>
      <c r="BH142" s="202">
        <f>IF(N142="sníž. přenesená",J142,0)</f>
        <v>0</v>
      </c>
      <c r="BI142" s="202">
        <f>IF(N142="nulová",J142,0)</f>
        <v>0</v>
      </c>
      <c r="BJ142" s="23" t="s">
        <v>80</v>
      </c>
      <c r="BK142" s="202">
        <f>ROUND(I142*H142,2)</f>
        <v>0</v>
      </c>
      <c r="BL142" s="23" t="s">
        <v>173</v>
      </c>
      <c r="BM142" s="23" t="s">
        <v>347</v>
      </c>
    </row>
    <row r="143" spans="2:65" s="1" customFormat="1" ht="27">
      <c r="B143" s="40"/>
      <c r="C143" s="62"/>
      <c r="D143" s="205" t="s">
        <v>213</v>
      </c>
      <c r="E143" s="62"/>
      <c r="F143" s="236" t="s">
        <v>1004</v>
      </c>
      <c r="G143" s="62"/>
      <c r="H143" s="62"/>
      <c r="I143" s="162"/>
      <c r="J143" s="62"/>
      <c r="K143" s="62"/>
      <c r="L143" s="60"/>
      <c r="M143" s="237"/>
      <c r="N143" s="41"/>
      <c r="O143" s="41"/>
      <c r="P143" s="41"/>
      <c r="Q143" s="41"/>
      <c r="R143" s="41"/>
      <c r="S143" s="41"/>
      <c r="T143" s="77"/>
      <c r="AT143" s="23" t="s">
        <v>213</v>
      </c>
      <c r="AU143" s="23" t="s">
        <v>82</v>
      </c>
    </row>
    <row r="144" spans="2:65" s="1" customFormat="1" ht="16.5" customHeight="1">
      <c r="B144" s="40"/>
      <c r="C144" s="191" t="s">
        <v>349</v>
      </c>
      <c r="D144" s="191" t="s">
        <v>169</v>
      </c>
      <c r="E144" s="192" t="s">
        <v>1005</v>
      </c>
      <c r="F144" s="193" t="s">
        <v>1006</v>
      </c>
      <c r="G144" s="194" t="s">
        <v>272</v>
      </c>
      <c r="H144" s="195">
        <v>210</v>
      </c>
      <c r="I144" s="196"/>
      <c r="J144" s="197">
        <f t="shared" ref="J144:J153" si="20">ROUND(I144*H144,2)</f>
        <v>0</v>
      </c>
      <c r="K144" s="193" t="s">
        <v>21</v>
      </c>
      <c r="L144" s="60"/>
      <c r="M144" s="198" t="s">
        <v>21</v>
      </c>
      <c r="N144" s="199" t="s">
        <v>43</v>
      </c>
      <c r="O144" s="41"/>
      <c r="P144" s="200">
        <f t="shared" ref="P144:P153" si="21">O144*H144</f>
        <v>0</v>
      </c>
      <c r="Q144" s="200">
        <v>0</v>
      </c>
      <c r="R144" s="200">
        <f t="shared" ref="R144:R153" si="22">Q144*H144</f>
        <v>0</v>
      </c>
      <c r="S144" s="200">
        <v>0</v>
      </c>
      <c r="T144" s="201">
        <f t="shared" ref="T144:T153" si="23">S144*H144</f>
        <v>0</v>
      </c>
      <c r="AR144" s="23" t="s">
        <v>173</v>
      </c>
      <c r="AT144" s="23" t="s">
        <v>169</v>
      </c>
      <c r="AU144" s="23" t="s">
        <v>82</v>
      </c>
      <c r="AY144" s="23" t="s">
        <v>166</v>
      </c>
      <c r="BE144" s="202">
        <f t="shared" ref="BE144:BE153" si="24">IF(N144="základní",J144,0)</f>
        <v>0</v>
      </c>
      <c r="BF144" s="202">
        <f t="shared" ref="BF144:BF153" si="25">IF(N144="snížená",J144,0)</f>
        <v>0</v>
      </c>
      <c r="BG144" s="202">
        <f t="shared" ref="BG144:BG153" si="26">IF(N144="zákl. přenesená",J144,0)</f>
        <v>0</v>
      </c>
      <c r="BH144" s="202">
        <f t="shared" ref="BH144:BH153" si="27">IF(N144="sníž. přenesená",J144,0)</f>
        <v>0</v>
      </c>
      <c r="BI144" s="202">
        <f t="shared" ref="BI144:BI153" si="28">IF(N144="nulová",J144,0)</f>
        <v>0</v>
      </c>
      <c r="BJ144" s="23" t="s">
        <v>80</v>
      </c>
      <c r="BK144" s="202">
        <f t="shared" ref="BK144:BK153" si="29">ROUND(I144*H144,2)</f>
        <v>0</v>
      </c>
      <c r="BL144" s="23" t="s">
        <v>173</v>
      </c>
      <c r="BM144" s="23" t="s">
        <v>352</v>
      </c>
    </row>
    <row r="145" spans="2:65" s="1" customFormat="1" ht="16.5" customHeight="1">
      <c r="B145" s="40"/>
      <c r="C145" s="238" t="s">
        <v>263</v>
      </c>
      <c r="D145" s="238" t="s">
        <v>232</v>
      </c>
      <c r="E145" s="239" t="s">
        <v>1007</v>
      </c>
      <c r="F145" s="240" t="s">
        <v>1008</v>
      </c>
      <c r="G145" s="241" t="s">
        <v>272</v>
      </c>
      <c r="H145" s="242">
        <v>210</v>
      </c>
      <c r="I145" s="243"/>
      <c r="J145" s="244">
        <f t="shared" si="20"/>
        <v>0</v>
      </c>
      <c r="K145" s="240" t="s">
        <v>21</v>
      </c>
      <c r="L145" s="245"/>
      <c r="M145" s="246" t="s">
        <v>21</v>
      </c>
      <c r="N145" s="247" t="s">
        <v>43</v>
      </c>
      <c r="O145" s="41"/>
      <c r="P145" s="200">
        <f t="shared" si="21"/>
        <v>0</v>
      </c>
      <c r="Q145" s="200">
        <v>0</v>
      </c>
      <c r="R145" s="200">
        <f t="shared" si="22"/>
        <v>0</v>
      </c>
      <c r="S145" s="200">
        <v>0</v>
      </c>
      <c r="T145" s="201">
        <f t="shared" si="23"/>
        <v>0</v>
      </c>
      <c r="AR145" s="23" t="s">
        <v>187</v>
      </c>
      <c r="AT145" s="23" t="s">
        <v>232</v>
      </c>
      <c r="AU145" s="23" t="s">
        <v>82</v>
      </c>
      <c r="AY145" s="23" t="s">
        <v>166</v>
      </c>
      <c r="BE145" s="202">
        <f t="shared" si="24"/>
        <v>0</v>
      </c>
      <c r="BF145" s="202">
        <f t="shared" si="25"/>
        <v>0</v>
      </c>
      <c r="BG145" s="202">
        <f t="shared" si="26"/>
        <v>0</v>
      </c>
      <c r="BH145" s="202">
        <f t="shared" si="27"/>
        <v>0</v>
      </c>
      <c r="BI145" s="202">
        <f t="shared" si="28"/>
        <v>0</v>
      </c>
      <c r="BJ145" s="23" t="s">
        <v>80</v>
      </c>
      <c r="BK145" s="202">
        <f t="shared" si="29"/>
        <v>0</v>
      </c>
      <c r="BL145" s="23" t="s">
        <v>173</v>
      </c>
      <c r="BM145" s="23" t="s">
        <v>356</v>
      </c>
    </row>
    <row r="146" spans="2:65" s="1" customFormat="1" ht="16.5" customHeight="1">
      <c r="B146" s="40"/>
      <c r="C146" s="191" t="s">
        <v>358</v>
      </c>
      <c r="D146" s="191" t="s">
        <v>169</v>
      </c>
      <c r="E146" s="192" t="s">
        <v>1009</v>
      </c>
      <c r="F146" s="193" t="s">
        <v>1010</v>
      </c>
      <c r="G146" s="194" t="s">
        <v>272</v>
      </c>
      <c r="H146" s="195">
        <v>48</v>
      </c>
      <c r="I146" s="196"/>
      <c r="J146" s="197">
        <f t="shared" si="20"/>
        <v>0</v>
      </c>
      <c r="K146" s="193" t="s">
        <v>21</v>
      </c>
      <c r="L146" s="60"/>
      <c r="M146" s="198" t="s">
        <v>21</v>
      </c>
      <c r="N146" s="199" t="s">
        <v>43</v>
      </c>
      <c r="O146" s="41"/>
      <c r="P146" s="200">
        <f t="shared" si="21"/>
        <v>0</v>
      </c>
      <c r="Q146" s="200">
        <v>0</v>
      </c>
      <c r="R146" s="200">
        <f t="shared" si="22"/>
        <v>0</v>
      </c>
      <c r="S146" s="200">
        <v>0</v>
      </c>
      <c r="T146" s="201">
        <f t="shared" si="23"/>
        <v>0</v>
      </c>
      <c r="AR146" s="23" t="s">
        <v>173</v>
      </c>
      <c r="AT146" s="23" t="s">
        <v>169</v>
      </c>
      <c r="AU146" s="23" t="s">
        <v>82</v>
      </c>
      <c r="AY146" s="23" t="s">
        <v>166</v>
      </c>
      <c r="BE146" s="202">
        <f t="shared" si="24"/>
        <v>0</v>
      </c>
      <c r="BF146" s="202">
        <f t="shared" si="25"/>
        <v>0</v>
      </c>
      <c r="BG146" s="202">
        <f t="shared" si="26"/>
        <v>0</v>
      </c>
      <c r="BH146" s="202">
        <f t="shared" si="27"/>
        <v>0</v>
      </c>
      <c r="BI146" s="202">
        <f t="shared" si="28"/>
        <v>0</v>
      </c>
      <c r="BJ146" s="23" t="s">
        <v>80</v>
      </c>
      <c r="BK146" s="202">
        <f t="shared" si="29"/>
        <v>0</v>
      </c>
      <c r="BL146" s="23" t="s">
        <v>173</v>
      </c>
      <c r="BM146" s="23" t="s">
        <v>362</v>
      </c>
    </row>
    <row r="147" spans="2:65" s="1" customFormat="1" ht="16.5" customHeight="1">
      <c r="B147" s="40"/>
      <c r="C147" s="238" t="s">
        <v>267</v>
      </c>
      <c r="D147" s="238" t="s">
        <v>232</v>
      </c>
      <c r="E147" s="239" t="s">
        <v>1011</v>
      </c>
      <c r="F147" s="240" t="s">
        <v>1012</v>
      </c>
      <c r="G147" s="241" t="s">
        <v>272</v>
      </c>
      <c r="H147" s="242">
        <v>48</v>
      </c>
      <c r="I147" s="243"/>
      <c r="J147" s="244">
        <f t="shared" si="20"/>
        <v>0</v>
      </c>
      <c r="K147" s="240" t="s">
        <v>21</v>
      </c>
      <c r="L147" s="245"/>
      <c r="M147" s="246" t="s">
        <v>21</v>
      </c>
      <c r="N147" s="247" t="s">
        <v>43</v>
      </c>
      <c r="O147" s="41"/>
      <c r="P147" s="200">
        <f t="shared" si="21"/>
        <v>0</v>
      </c>
      <c r="Q147" s="200">
        <v>0</v>
      </c>
      <c r="R147" s="200">
        <f t="shared" si="22"/>
        <v>0</v>
      </c>
      <c r="S147" s="200">
        <v>0</v>
      </c>
      <c r="T147" s="201">
        <f t="shared" si="23"/>
        <v>0</v>
      </c>
      <c r="AR147" s="23" t="s">
        <v>187</v>
      </c>
      <c r="AT147" s="23" t="s">
        <v>232</v>
      </c>
      <c r="AU147" s="23" t="s">
        <v>82</v>
      </c>
      <c r="AY147" s="23" t="s">
        <v>166</v>
      </c>
      <c r="BE147" s="202">
        <f t="shared" si="24"/>
        <v>0</v>
      </c>
      <c r="BF147" s="202">
        <f t="shared" si="25"/>
        <v>0</v>
      </c>
      <c r="BG147" s="202">
        <f t="shared" si="26"/>
        <v>0</v>
      </c>
      <c r="BH147" s="202">
        <f t="shared" si="27"/>
        <v>0</v>
      </c>
      <c r="BI147" s="202">
        <f t="shared" si="28"/>
        <v>0</v>
      </c>
      <c r="BJ147" s="23" t="s">
        <v>80</v>
      </c>
      <c r="BK147" s="202">
        <f t="shared" si="29"/>
        <v>0</v>
      </c>
      <c r="BL147" s="23" t="s">
        <v>173</v>
      </c>
      <c r="BM147" s="23" t="s">
        <v>367</v>
      </c>
    </row>
    <row r="148" spans="2:65" s="1" customFormat="1" ht="16.5" customHeight="1">
      <c r="B148" s="40"/>
      <c r="C148" s="191" t="s">
        <v>369</v>
      </c>
      <c r="D148" s="191" t="s">
        <v>169</v>
      </c>
      <c r="E148" s="192" t="s">
        <v>1013</v>
      </c>
      <c r="F148" s="193" t="s">
        <v>1014</v>
      </c>
      <c r="G148" s="194" t="s">
        <v>272</v>
      </c>
      <c r="H148" s="195">
        <v>52</v>
      </c>
      <c r="I148" s="196"/>
      <c r="J148" s="197">
        <f t="shared" si="20"/>
        <v>0</v>
      </c>
      <c r="K148" s="193" t="s">
        <v>21</v>
      </c>
      <c r="L148" s="60"/>
      <c r="M148" s="198" t="s">
        <v>21</v>
      </c>
      <c r="N148" s="199" t="s">
        <v>43</v>
      </c>
      <c r="O148" s="41"/>
      <c r="P148" s="200">
        <f t="shared" si="21"/>
        <v>0</v>
      </c>
      <c r="Q148" s="200">
        <v>0</v>
      </c>
      <c r="R148" s="200">
        <f t="shared" si="22"/>
        <v>0</v>
      </c>
      <c r="S148" s="200">
        <v>0</v>
      </c>
      <c r="T148" s="201">
        <f t="shared" si="23"/>
        <v>0</v>
      </c>
      <c r="AR148" s="23" t="s">
        <v>173</v>
      </c>
      <c r="AT148" s="23" t="s">
        <v>169</v>
      </c>
      <c r="AU148" s="23" t="s">
        <v>82</v>
      </c>
      <c r="AY148" s="23" t="s">
        <v>166</v>
      </c>
      <c r="BE148" s="202">
        <f t="shared" si="24"/>
        <v>0</v>
      </c>
      <c r="BF148" s="202">
        <f t="shared" si="25"/>
        <v>0</v>
      </c>
      <c r="BG148" s="202">
        <f t="shared" si="26"/>
        <v>0</v>
      </c>
      <c r="BH148" s="202">
        <f t="shared" si="27"/>
        <v>0</v>
      </c>
      <c r="BI148" s="202">
        <f t="shared" si="28"/>
        <v>0</v>
      </c>
      <c r="BJ148" s="23" t="s">
        <v>80</v>
      </c>
      <c r="BK148" s="202">
        <f t="shared" si="29"/>
        <v>0</v>
      </c>
      <c r="BL148" s="23" t="s">
        <v>173</v>
      </c>
      <c r="BM148" s="23" t="s">
        <v>372</v>
      </c>
    </row>
    <row r="149" spans="2:65" s="1" customFormat="1" ht="16.5" customHeight="1">
      <c r="B149" s="40"/>
      <c r="C149" s="238" t="s">
        <v>273</v>
      </c>
      <c r="D149" s="238" t="s">
        <v>232</v>
      </c>
      <c r="E149" s="239" t="s">
        <v>1015</v>
      </c>
      <c r="F149" s="240" t="s">
        <v>1016</v>
      </c>
      <c r="G149" s="241" t="s">
        <v>272</v>
      </c>
      <c r="H149" s="242">
        <v>52</v>
      </c>
      <c r="I149" s="243"/>
      <c r="J149" s="244">
        <f t="shared" si="20"/>
        <v>0</v>
      </c>
      <c r="K149" s="240" t="s">
        <v>21</v>
      </c>
      <c r="L149" s="245"/>
      <c r="M149" s="246" t="s">
        <v>21</v>
      </c>
      <c r="N149" s="247" t="s">
        <v>43</v>
      </c>
      <c r="O149" s="41"/>
      <c r="P149" s="200">
        <f t="shared" si="21"/>
        <v>0</v>
      </c>
      <c r="Q149" s="200">
        <v>0</v>
      </c>
      <c r="R149" s="200">
        <f t="shared" si="22"/>
        <v>0</v>
      </c>
      <c r="S149" s="200">
        <v>0</v>
      </c>
      <c r="T149" s="201">
        <f t="shared" si="23"/>
        <v>0</v>
      </c>
      <c r="AR149" s="23" t="s">
        <v>187</v>
      </c>
      <c r="AT149" s="23" t="s">
        <v>232</v>
      </c>
      <c r="AU149" s="23" t="s">
        <v>82</v>
      </c>
      <c r="AY149" s="23" t="s">
        <v>166</v>
      </c>
      <c r="BE149" s="202">
        <f t="shared" si="24"/>
        <v>0</v>
      </c>
      <c r="BF149" s="202">
        <f t="shared" si="25"/>
        <v>0</v>
      </c>
      <c r="BG149" s="202">
        <f t="shared" si="26"/>
        <v>0</v>
      </c>
      <c r="BH149" s="202">
        <f t="shared" si="27"/>
        <v>0</v>
      </c>
      <c r="BI149" s="202">
        <f t="shared" si="28"/>
        <v>0</v>
      </c>
      <c r="BJ149" s="23" t="s">
        <v>80</v>
      </c>
      <c r="BK149" s="202">
        <f t="shared" si="29"/>
        <v>0</v>
      </c>
      <c r="BL149" s="23" t="s">
        <v>173</v>
      </c>
      <c r="BM149" s="23" t="s">
        <v>375</v>
      </c>
    </row>
    <row r="150" spans="2:65" s="1" customFormat="1" ht="16.5" customHeight="1">
      <c r="B150" s="40"/>
      <c r="C150" s="191" t="s">
        <v>378</v>
      </c>
      <c r="D150" s="191" t="s">
        <v>169</v>
      </c>
      <c r="E150" s="192" t="s">
        <v>1017</v>
      </c>
      <c r="F150" s="193" t="s">
        <v>1018</v>
      </c>
      <c r="G150" s="194" t="s">
        <v>272</v>
      </c>
      <c r="H150" s="195">
        <v>52</v>
      </c>
      <c r="I150" s="196"/>
      <c r="J150" s="197">
        <f t="shared" si="20"/>
        <v>0</v>
      </c>
      <c r="K150" s="193" t="s">
        <v>21</v>
      </c>
      <c r="L150" s="60"/>
      <c r="M150" s="198" t="s">
        <v>21</v>
      </c>
      <c r="N150" s="199" t="s">
        <v>43</v>
      </c>
      <c r="O150" s="41"/>
      <c r="P150" s="200">
        <f t="shared" si="21"/>
        <v>0</v>
      </c>
      <c r="Q150" s="200">
        <v>0</v>
      </c>
      <c r="R150" s="200">
        <f t="shared" si="22"/>
        <v>0</v>
      </c>
      <c r="S150" s="200">
        <v>0</v>
      </c>
      <c r="T150" s="201">
        <f t="shared" si="23"/>
        <v>0</v>
      </c>
      <c r="AR150" s="23" t="s">
        <v>173</v>
      </c>
      <c r="AT150" s="23" t="s">
        <v>169</v>
      </c>
      <c r="AU150" s="23" t="s">
        <v>82</v>
      </c>
      <c r="AY150" s="23" t="s">
        <v>166</v>
      </c>
      <c r="BE150" s="202">
        <f t="shared" si="24"/>
        <v>0</v>
      </c>
      <c r="BF150" s="202">
        <f t="shared" si="25"/>
        <v>0</v>
      </c>
      <c r="BG150" s="202">
        <f t="shared" si="26"/>
        <v>0</v>
      </c>
      <c r="BH150" s="202">
        <f t="shared" si="27"/>
        <v>0</v>
      </c>
      <c r="BI150" s="202">
        <f t="shared" si="28"/>
        <v>0</v>
      </c>
      <c r="BJ150" s="23" t="s">
        <v>80</v>
      </c>
      <c r="BK150" s="202">
        <f t="shared" si="29"/>
        <v>0</v>
      </c>
      <c r="BL150" s="23" t="s">
        <v>173</v>
      </c>
      <c r="BM150" s="23" t="s">
        <v>381</v>
      </c>
    </row>
    <row r="151" spans="2:65" s="1" customFormat="1" ht="16.5" customHeight="1">
      <c r="B151" s="40"/>
      <c r="C151" s="238" t="s">
        <v>277</v>
      </c>
      <c r="D151" s="238" t="s">
        <v>232</v>
      </c>
      <c r="E151" s="239" t="s">
        <v>1019</v>
      </c>
      <c r="F151" s="240" t="s">
        <v>1020</v>
      </c>
      <c r="G151" s="241" t="s">
        <v>272</v>
      </c>
      <c r="H151" s="242">
        <v>52</v>
      </c>
      <c r="I151" s="243"/>
      <c r="J151" s="244">
        <f t="shared" si="20"/>
        <v>0</v>
      </c>
      <c r="K151" s="240" t="s">
        <v>21</v>
      </c>
      <c r="L151" s="245"/>
      <c r="M151" s="246" t="s">
        <v>21</v>
      </c>
      <c r="N151" s="247" t="s">
        <v>43</v>
      </c>
      <c r="O151" s="41"/>
      <c r="P151" s="200">
        <f t="shared" si="21"/>
        <v>0</v>
      </c>
      <c r="Q151" s="200">
        <v>0</v>
      </c>
      <c r="R151" s="200">
        <f t="shared" si="22"/>
        <v>0</v>
      </c>
      <c r="S151" s="200">
        <v>0</v>
      </c>
      <c r="T151" s="201">
        <f t="shared" si="23"/>
        <v>0</v>
      </c>
      <c r="AR151" s="23" t="s">
        <v>187</v>
      </c>
      <c r="AT151" s="23" t="s">
        <v>232</v>
      </c>
      <c r="AU151" s="23" t="s">
        <v>82</v>
      </c>
      <c r="AY151" s="23" t="s">
        <v>166</v>
      </c>
      <c r="BE151" s="202">
        <f t="shared" si="24"/>
        <v>0</v>
      </c>
      <c r="BF151" s="202">
        <f t="shared" si="25"/>
        <v>0</v>
      </c>
      <c r="BG151" s="202">
        <f t="shared" si="26"/>
        <v>0</v>
      </c>
      <c r="BH151" s="202">
        <f t="shared" si="27"/>
        <v>0</v>
      </c>
      <c r="BI151" s="202">
        <f t="shared" si="28"/>
        <v>0</v>
      </c>
      <c r="BJ151" s="23" t="s">
        <v>80</v>
      </c>
      <c r="BK151" s="202">
        <f t="shared" si="29"/>
        <v>0</v>
      </c>
      <c r="BL151" s="23" t="s">
        <v>173</v>
      </c>
      <c r="BM151" s="23" t="s">
        <v>384</v>
      </c>
    </row>
    <row r="152" spans="2:65" s="1" customFormat="1" ht="16.5" customHeight="1">
      <c r="B152" s="40"/>
      <c r="C152" s="191" t="s">
        <v>385</v>
      </c>
      <c r="D152" s="191" t="s">
        <v>169</v>
      </c>
      <c r="E152" s="192" t="s">
        <v>1021</v>
      </c>
      <c r="F152" s="193" t="s">
        <v>1022</v>
      </c>
      <c r="G152" s="194" t="s">
        <v>288</v>
      </c>
      <c r="H152" s="195">
        <v>1</v>
      </c>
      <c r="I152" s="196"/>
      <c r="J152" s="197">
        <f t="shared" si="20"/>
        <v>0</v>
      </c>
      <c r="K152" s="193" t="s">
        <v>21</v>
      </c>
      <c r="L152" s="60"/>
      <c r="M152" s="198" t="s">
        <v>21</v>
      </c>
      <c r="N152" s="199" t="s">
        <v>43</v>
      </c>
      <c r="O152" s="41"/>
      <c r="P152" s="200">
        <f t="shared" si="21"/>
        <v>0</v>
      </c>
      <c r="Q152" s="200">
        <v>0</v>
      </c>
      <c r="R152" s="200">
        <f t="shared" si="22"/>
        <v>0</v>
      </c>
      <c r="S152" s="200">
        <v>0</v>
      </c>
      <c r="T152" s="201">
        <f t="shared" si="23"/>
        <v>0</v>
      </c>
      <c r="AR152" s="23" t="s">
        <v>173</v>
      </c>
      <c r="AT152" s="23" t="s">
        <v>169</v>
      </c>
      <c r="AU152" s="23" t="s">
        <v>82</v>
      </c>
      <c r="AY152" s="23" t="s">
        <v>166</v>
      </c>
      <c r="BE152" s="202">
        <f t="shared" si="24"/>
        <v>0</v>
      </c>
      <c r="BF152" s="202">
        <f t="shared" si="25"/>
        <v>0</v>
      </c>
      <c r="BG152" s="202">
        <f t="shared" si="26"/>
        <v>0</v>
      </c>
      <c r="BH152" s="202">
        <f t="shared" si="27"/>
        <v>0</v>
      </c>
      <c r="BI152" s="202">
        <f t="shared" si="28"/>
        <v>0</v>
      </c>
      <c r="BJ152" s="23" t="s">
        <v>80</v>
      </c>
      <c r="BK152" s="202">
        <f t="shared" si="29"/>
        <v>0</v>
      </c>
      <c r="BL152" s="23" t="s">
        <v>173</v>
      </c>
      <c r="BM152" s="23" t="s">
        <v>388</v>
      </c>
    </row>
    <row r="153" spans="2:65" s="1" customFormat="1" ht="16.5" customHeight="1">
      <c r="B153" s="40"/>
      <c r="C153" s="191" t="s">
        <v>281</v>
      </c>
      <c r="D153" s="191" t="s">
        <v>169</v>
      </c>
      <c r="E153" s="192" t="s">
        <v>1023</v>
      </c>
      <c r="F153" s="193" t="s">
        <v>1024</v>
      </c>
      <c r="G153" s="194" t="s">
        <v>172</v>
      </c>
      <c r="H153" s="195">
        <v>15</v>
      </c>
      <c r="I153" s="196"/>
      <c r="J153" s="197">
        <f t="shared" si="20"/>
        <v>0</v>
      </c>
      <c r="K153" s="193" t="s">
        <v>21</v>
      </c>
      <c r="L153" s="60"/>
      <c r="M153" s="198" t="s">
        <v>21</v>
      </c>
      <c r="N153" s="199" t="s">
        <v>43</v>
      </c>
      <c r="O153" s="41"/>
      <c r="P153" s="200">
        <f t="shared" si="21"/>
        <v>0</v>
      </c>
      <c r="Q153" s="200">
        <v>0</v>
      </c>
      <c r="R153" s="200">
        <f t="shared" si="22"/>
        <v>0</v>
      </c>
      <c r="S153" s="200">
        <v>0</v>
      </c>
      <c r="T153" s="201">
        <f t="shared" si="23"/>
        <v>0</v>
      </c>
      <c r="AR153" s="23" t="s">
        <v>173</v>
      </c>
      <c r="AT153" s="23" t="s">
        <v>169</v>
      </c>
      <c r="AU153" s="23" t="s">
        <v>82</v>
      </c>
      <c r="AY153" s="23" t="s">
        <v>166</v>
      </c>
      <c r="BE153" s="202">
        <f t="shared" si="24"/>
        <v>0</v>
      </c>
      <c r="BF153" s="202">
        <f t="shared" si="25"/>
        <v>0</v>
      </c>
      <c r="BG153" s="202">
        <f t="shared" si="26"/>
        <v>0</v>
      </c>
      <c r="BH153" s="202">
        <f t="shared" si="27"/>
        <v>0</v>
      </c>
      <c r="BI153" s="202">
        <f t="shared" si="28"/>
        <v>0</v>
      </c>
      <c r="BJ153" s="23" t="s">
        <v>80</v>
      </c>
      <c r="BK153" s="202">
        <f t="shared" si="29"/>
        <v>0</v>
      </c>
      <c r="BL153" s="23" t="s">
        <v>173</v>
      </c>
      <c r="BM153" s="23" t="s">
        <v>391</v>
      </c>
    </row>
    <row r="154" spans="2:65" s="10" customFormat="1" ht="29.85" customHeight="1">
      <c r="B154" s="175"/>
      <c r="C154" s="176"/>
      <c r="D154" s="177" t="s">
        <v>71</v>
      </c>
      <c r="E154" s="189" t="s">
        <v>1025</v>
      </c>
      <c r="F154" s="189" t="s">
        <v>1026</v>
      </c>
      <c r="G154" s="176"/>
      <c r="H154" s="176"/>
      <c r="I154" s="179"/>
      <c r="J154" s="190">
        <f>BK154</f>
        <v>0</v>
      </c>
      <c r="K154" s="176"/>
      <c r="L154" s="181"/>
      <c r="M154" s="182"/>
      <c r="N154" s="183"/>
      <c r="O154" s="183"/>
      <c r="P154" s="184">
        <f>SUM(P155:P157)</f>
        <v>0</v>
      </c>
      <c r="Q154" s="183"/>
      <c r="R154" s="184">
        <f>SUM(R155:R157)</f>
        <v>0</v>
      </c>
      <c r="S154" s="183"/>
      <c r="T154" s="185">
        <f>SUM(T155:T157)</f>
        <v>0</v>
      </c>
      <c r="AR154" s="186" t="s">
        <v>80</v>
      </c>
      <c r="AT154" s="187" t="s">
        <v>71</v>
      </c>
      <c r="AU154" s="187" t="s">
        <v>80</v>
      </c>
      <c r="AY154" s="186" t="s">
        <v>166</v>
      </c>
      <c r="BK154" s="188">
        <f>SUM(BK155:BK157)</f>
        <v>0</v>
      </c>
    </row>
    <row r="155" spans="2:65" s="1" customFormat="1" ht="16.5" customHeight="1">
      <c r="B155" s="40"/>
      <c r="C155" s="191" t="s">
        <v>392</v>
      </c>
      <c r="D155" s="191" t="s">
        <v>169</v>
      </c>
      <c r="E155" s="192" t="s">
        <v>1027</v>
      </c>
      <c r="F155" s="193" t="s">
        <v>1028</v>
      </c>
      <c r="G155" s="194" t="s">
        <v>272</v>
      </c>
      <c r="H155" s="195">
        <v>12</v>
      </c>
      <c r="I155" s="196"/>
      <c r="J155" s="197">
        <f>ROUND(I155*H155,2)</f>
        <v>0</v>
      </c>
      <c r="K155" s="193" t="s">
        <v>21</v>
      </c>
      <c r="L155" s="60"/>
      <c r="M155" s="198" t="s">
        <v>21</v>
      </c>
      <c r="N155" s="199" t="s">
        <v>43</v>
      </c>
      <c r="O155" s="41"/>
      <c r="P155" s="200">
        <f>O155*H155</f>
        <v>0</v>
      </c>
      <c r="Q155" s="200">
        <v>0</v>
      </c>
      <c r="R155" s="200">
        <f>Q155*H155</f>
        <v>0</v>
      </c>
      <c r="S155" s="200">
        <v>0</v>
      </c>
      <c r="T155" s="201">
        <f>S155*H155</f>
        <v>0</v>
      </c>
      <c r="AR155" s="23" t="s">
        <v>173</v>
      </c>
      <c r="AT155" s="23" t="s">
        <v>169</v>
      </c>
      <c r="AU155" s="23" t="s">
        <v>82</v>
      </c>
      <c r="AY155" s="23" t="s">
        <v>166</v>
      </c>
      <c r="BE155" s="202">
        <f>IF(N155="základní",J155,0)</f>
        <v>0</v>
      </c>
      <c r="BF155" s="202">
        <f>IF(N155="snížená",J155,0)</f>
        <v>0</v>
      </c>
      <c r="BG155" s="202">
        <f>IF(N155="zákl. přenesená",J155,0)</f>
        <v>0</v>
      </c>
      <c r="BH155" s="202">
        <f>IF(N155="sníž. přenesená",J155,0)</f>
        <v>0</v>
      </c>
      <c r="BI155" s="202">
        <f>IF(N155="nulová",J155,0)</f>
        <v>0</v>
      </c>
      <c r="BJ155" s="23" t="s">
        <v>80</v>
      </c>
      <c r="BK155" s="202">
        <f>ROUND(I155*H155,2)</f>
        <v>0</v>
      </c>
      <c r="BL155" s="23" t="s">
        <v>173</v>
      </c>
      <c r="BM155" s="23" t="s">
        <v>395</v>
      </c>
    </row>
    <row r="156" spans="2:65" s="1" customFormat="1" ht="16.5" customHeight="1">
      <c r="B156" s="40"/>
      <c r="C156" s="238" t="s">
        <v>284</v>
      </c>
      <c r="D156" s="238" t="s">
        <v>232</v>
      </c>
      <c r="E156" s="239" t="s">
        <v>1029</v>
      </c>
      <c r="F156" s="240" t="s">
        <v>1030</v>
      </c>
      <c r="G156" s="241" t="s">
        <v>272</v>
      </c>
      <c r="H156" s="242">
        <v>12</v>
      </c>
      <c r="I156" s="243"/>
      <c r="J156" s="244">
        <f>ROUND(I156*H156,2)</f>
        <v>0</v>
      </c>
      <c r="K156" s="240" t="s">
        <v>21</v>
      </c>
      <c r="L156" s="245"/>
      <c r="M156" s="246" t="s">
        <v>21</v>
      </c>
      <c r="N156" s="247" t="s">
        <v>43</v>
      </c>
      <c r="O156" s="41"/>
      <c r="P156" s="200">
        <f>O156*H156</f>
        <v>0</v>
      </c>
      <c r="Q156" s="200">
        <v>0</v>
      </c>
      <c r="R156" s="200">
        <f>Q156*H156</f>
        <v>0</v>
      </c>
      <c r="S156" s="200">
        <v>0</v>
      </c>
      <c r="T156" s="201">
        <f>S156*H156</f>
        <v>0</v>
      </c>
      <c r="AR156" s="23" t="s">
        <v>187</v>
      </c>
      <c r="AT156" s="23" t="s">
        <v>232</v>
      </c>
      <c r="AU156" s="23" t="s">
        <v>82</v>
      </c>
      <c r="AY156" s="23" t="s">
        <v>166</v>
      </c>
      <c r="BE156" s="202">
        <f>IF(N156="základní",J156,0)</f>
        <v>0</v>
      </c>
      <c r="BF156" s="202">
        <f>IF(N156="snížená",J156,0)</f>
        <v>0</v>
      </c>
      <c r="BG156" s="202">
        <f>IF(N156="zákl. přenesená",J156,0)</f>
        <v>0</v>
      </c>
      <c r="BH156" s="202">
        <f>IF(N156="sníž. přenesená",J156,0)</f>
        <v>0</v>
      </c>
      <c r="BI156" s="202">
        <f>IF(N156="nulová",J156,0)</f>
        <v>0</v>
      </c>
      <c r="BJ156" s="23" t="s">
        <v>80</v>
      </c>
      <c r="BK156" s="202">
        <f>ROUND(I156*H156,2)</f>
        <v>0</v>
      </c>
      <c r="BL156" s="23" t="s">
        <v>173</v>
      </c>
      <c r="BM156" s="23" t="s">
        <v>406</v>
      </c>
    </row>
    <row r="157" spans="2:65" s="1" customFormat="1" ht="27">
      <c r="B157" s="40"/>
      <c r="C157" s="62"/>
      <c r="D157" s="205" t="s">
        <v>213</v>
      </c>
      <c r="E157" s="62"/>
      <c r="F157" s="236" t="s">
        <v>1031</v>
      </c>
      <c r="G157" s="62"/>
      <c r="H157" s="62"/>
      <c r="I157" s="162"/>
      <c r="J157" s="62"/>
      <c r="K157" s="62"/>
      <c r="L157" s="60"/>
      <c r="M157" s="237"/>
      <c r="N157" s="41"/>
      <c r="O157" s="41"/>
      <c r="P157" s="41"/>
      <c r="Q157" s="41"/>
      <c r="R157" s="41"/>
      <c r="S157" s="41"/>
      <c r="T157" s="77"/>
      <c r="AT157" s="23" t="s">
        <v>213</v>
      </c>
      <c r="AU157" s="23" t="s">
        <v>82</v>
      </c>
    </row>
    <row r="158" spans="2:65" s="10" customFormat="1" ht="37.35" customHeight="1">
      <c r="B158" s="175"/>
      <c r="C158" s="176"/>
      <c r="D158" s="177" t="s">
        <v>71</v>
      </c>
      <c r="E158" s="178" t="s">
        <v>1032</v>
      </c>
      <c r="F158" s="178" t="s">
        <v>1033</v>
      </c>
      <c r="G158" s="176"/>
      <c r="H158" s="176"/>
      <c r="I158" s="179"/>
      <c r="J158" s="180">
        <f>BK158</f>
        <v>0</v>
      </c>
      <c r="K158" s="176"/>
      <c r="L158" s="181"/>
      <c r="M158" s="182"/>
      <c r="N158" s="183"/>
      <c r="O158" s="183"/>
      <c r="P158" s="184">
        <f>SUM(P159:P215)</f>
        <v>0</v>
      </c>
      <c r="Q158" s="183"/>
      <c r="R158" s="184">
        <f>SUM(R159:R215)</f>
        <v>0</v>
      </c>
      <c r="S158" s="183"/>
      <c r="T158" s="185">
        <f>SUM(T159:T215)</f>
        <v>0</v>
      </c>
      <c r="AR158" s="186" t="s">
        <v>80</v>
      </c>
      <c r="AT158" s="187" t="s">
        <v>71</v>
      </c>
      <c r="AU158" s="187" t="s">
        <v>72</v>
      </c>
      <c r="AY158" s="186" t="s">
        <v>166</v>
      </c>
      <c r="BK158" s="188">
        <f>SUM(BK159:BK215)</f>
        <v>0</v>
      </c>
    </row>
    <row r="159" spans="2:65" s="1" customFormat="1" ht="16.5" customHeight="1">
      <c r="B159" s="40"/>
      <c r="C159" s="191" t="s">
        <v>409</v>
      </c>
      <c r="D159" s="191" t="s">
        <v>169</v>
      </c>
      <c r="E159" s="192" t="s">
        <v>1034</v>
      </c>
      <c r="F159" s="193" t="s">
        <v>1035</v>
      </c>
      <c r="G159" s="194" t="s">
        <v>1036</v>
      </c>
      <c r="H159" s="195">
        <v>1</v>
      </c>
      <c r="I159" s="196"/>
      <c r="J159" s="197">
        <f>ROUND(I159*H159,2)</f>
        <v>0</v>
      </c>
      <c r="K159" s="193" t="s">
        <v>21</v>
      </c>
      <c r="L159" s="60"/>
      <c r="M159" s="198" t="s">
        <v>21</v>
      </c>
      <c r="N159" s="199" t="s">
        <v>43</v>
      </c>
      <c r="O159" s="41"/>
      <c r="P159" s="200">
        <f>O159*H159</f>
        <v>0</v>
      </c>
      <c r="Q159" s="200">
        <v>0</v>
      </c>
      <c r="R159" s="200">
        <f>Q159*H159</f>
        <v>0</v>
      </c>
      <c r="S159" s="200">
        <v>0</v>
      </c>
      <c r="T159" s="201">
        <f>S159*H159</f>
        <v>0</v>
      </c>
      <c r="AR159" s="23" t="s">
        <v>173</v>
      </c>
      <c r="AT159" s="23" t="s">
        <v>169</v>
      </c>
      <c r="AU159" s="23" t="s">
        <v>80</v>
      </c>
      <c r="AY159" s="23" t="s">
        <v>166</v>
      </c>
      <c r="BE159" s="202">
        <f>IF(N159="základní",J159,0)</f>
        <v>0</v>
      </c>
      <c r="BF159" s="202">
        <f>IF(N159="snížená",J159,0)</f>
        <v>0</v>
      </c>
      <c r="BG159" s="202">
        <f>IF(N159="zákl. přenesená",J159,0)</f>
        <v>0</v>
      </c>
      <c r="BH159" s="202">
        <f>IF(N159="sníž. přenesená",J159,0)</f>
        <v>0</v>
      </c>
      <c r="BI159" s="202">
        <f>IF(N159="nulová",J159,0)</f>
        <v>0</v>
      </c>
      <c r="BJ159" s="23" t="s">
        <v>80</v>
      </c>
      <c r="BK159" s="202">
        <f>ROUND(I159*H159,2)</f>
        <v>0</v>
      </c>
      <c r="BL159" s="23" t="s">
        <v>173</v>
      </c>
      <c r="BM159" s="23" t="s">
        <v>412</v>
      </c>
    </row>
    <row r="160" spans="2:65" s="1" customFormat="1" ht="121.5">
      <c r="B160" s="40"/>
      <c r="C160" s="62"/>
      <c r="D160" s="205" t="s">
        <v>213</v>
      </c>
      <c r="E160" s="62"/>
      <c r="F160" s="236" t="s">
        <v>1037</v>
      </c>
      <c r="G160" s="62"/>
      <c r="H160" s="62"/>
      <c r="I160" s="162"/>
      <c r="J160" s="62"/>
      <c r="K160" s="62"/>
      <c r="L160" s="60"/>
      <c r="M160" s="237"/>
      <c r="N160" s="41"/>
      <c r="O160" s="41"/>
      <c r="P160" s="41"/>
      <c r="Q160" s="41"/>
      <c r="R160" s="41"/>
      <c r="S160" s="41"/>
      <c r="T160" s="77"/>
      <c r="AT160" s="23" t="s">
        <v>213</v>
      </c>
      <c r="AU160" s="23" t="s">
        <v>80</v>
      </c>
    </row>
    <row r="161" spans="2:65" s="1" customFormat="1" ht="16.5" customHeight="1">
      <c r="B161" s="40"/>
      <c r="C161" s="191" t="s">
        <v>289</v>
      </c>
      <c r="D161" s="191" t="s">
        <v>169</v>
      </c>
      <c r="E161" s="192" t="s">
        <v>1038</v>
      </c>
      <c r="F161" s="193" t="s">
        <v>1039</v>
      </c>
      <c r="G161" s="194" t="s">
        <v>1036</v>
      </c>
      <c r="H161" s="195">
        <v>1</v>
      </c>
      <c r="I161" s="196"/>
      <c r="J161" s="197">
        <f>ROUND(I161*H161,2)</f>
        <v>0</v>
      </c>
      <c r="K161" s="193" t="s">
        <v>21</v>
      </c>
      <c r="L161" s="60"/>
      <c r="M161" s="198" t="s">
        <v>21</v>
      </c>
      <c r="N161" s="199" t="s">
        <v>43</v>
      </c>
      <c r="O161" s="41"/>
      <c r="P161" s="200">
        <f>O161*H161</f>
        <v>0</v>
      </c>
      <c r="Q161" s="200">
        <v>0</v>
      </c>
      <c r="R161" s="200">
        <f>Q161*H161</f>
        <v>0</v>
      </c>
      <c r="S161" s="200">
        <v>0</v>
      </c>
      <c r="T161" s="201">
        <f>S161*H161</f>
        <v>0</v>
      </c>
      <c r="AR161" s="23" t="s">
        <v>173</v>
      </c>
      <c r="AT161" s="23" t="s">
        <v>169</v>
      </c>
      <c r="AU161" s="23" t="s">
        <v>80</v>
      </c>
      <c r="AY161" s="23" t="s">
        <v>166</v>
      </c>
      <c r="BE161" s="202">
        <f>IF(N161="základní",J161,0)</f>
        <v>0</v>
      </c>
      <c r="BF161" s="202">
        <f>IF(N161="snížená",J161,0)</f>
        <v>0</v>
      </c>
      <c r="BG161" s="202">
        <f>IF(N161="zákl. přenesená",J161,0)</f>
        <v>0</v>
      </c>
      <c r="BH161" s="202">
        <f>IF(N161="sníž. přenesená",J161,0)</f>
        <v>0</v>
      </c>
      <c r="BI161" s="202">
        <f>IF(N161="nulová",J161,0)</f>
        <v>0</v>
      </c>
      <c r="BJ161" s="23" t="s">
        <v>80</v>
      </c>
      <c r="BK161" s="202">
        <f>ROUND(I161*H161,2)</f>
        <v>0</v>
      </c>
      <c r="BL161" s="23" t="s">
        <v>173</v>
      </c>
      <c r="BM161" s="23" t="s">
        <v>416</v>
      </c>
    </row>
    <row r="162" spans="2:65" s="1" customFormat="1" ht="54">
      <c r="B162" s="40"/>
      <c r="C162" s="62"/>
      <c r="D162" s="205" t="s">
        <v>213</v>
      </c>
      <c r="E162" s="62"/>
      <c r="F162" s="236" t="s">
        <v>1040</v>
      </c>
      <c r="G162" s="62"/>
      <c r="H162" s="62"/>
      <c r="I162" s="162"/>
      <c r="J162" s="62"/>
      <c r="K162" s="62"/>
      <c r="L162" s="60"/>
      <c r="M162" s="237"/>
      <c r="N162" s="41"/>
      <c r="O162" s="41"/>
      <c r="P162" s="41"/>
      <c r="Q162" s="41"/>
      <c r="R162" s="41"/>
      <c r="S162" s="41"/>
      <c r="T162" s="77"/>
      <c r="AT162" s="23" t="s">
        <v>213</v>
      </c>
      <c r="AU162" s="23" t="s">
        <v>80</v>
      </c>
    </row>
    <row r="163" spans="2:65" s="1" customFormat="1" ht="16.5" customHeight="1">
      <c r="B163" s="40"/>
      <c r="C163" s="191" t="s">
        <v>418</v>
      </c>
      <c r="D163" s="191" t="s">
        <v>169</v>
      </c>
      <c r="E163" s="192" t="s">
        <v>1041</v>
      </c>
      <c r="F163" s="193" t="s">
        <v>1042</v>
      </c>
      <c r="G163" s="194" t="s">
        <v>1036</v>
      </c>
      <c r="H163" s="195">
        <v>1</v>
      </c>
      <c r="I163" s="196"/>
      <c r="J163" s="197">
        <f>ROUND(I163*H163,2)</f>
        <v>0</v>
      </c>
      <c r="K163" s="193" t="s">
        <v>21</v>
      </c>
      <c r="L163" s="60"/>
      <c r="M163" s="198" t="s">
        <v>21</v>
      </c>
      <c r="N163" s="199" t="s">
        <v>43</v>
      </c>
      <c r="O163" s="41"/>
      <c r="P163" s="200">
        <f>O163*H163</f>
        <v>0</v>
      </c>
      <c r="Q163" s="200">
        <v>0</v>
      </c>
      <c r="R163" s="200">
        <f>Q163*H163</f>
        <v>0</v>
      </c>
      <c r="S163" s="200">
        <v>0</v>
      </c>
      <c r="T163" s="201">
        <f>S163*H163</f>
        <v>0</v>
      </c>
      <c r="AR163" s="23" t="s">
        <v>173</v>
      </c>
      <c r="AT163" s="23" t="s">
        <v>169</v>
      </c>
      <c r="AU163" s="23" t="s">
        <v>80</v>
      </c>
      <c r="AY163" s="23" t="s">
        <v>166</v>
      </c>
      <c r="BE163" s="202">
        <f>IF(N163="základní",J163,0)</f>
        <v>0</v>
      </c>
      <c r="BF163" s="202">
        <f>IF(N163="snížená",J163,0)</f>
        <v>0</v>
      </c>
      <c r="BG163" s="202">
        <f>IF(N163="zákl. přenesená",J163,0)</f>
        <v>0</v>
      </c>
      <c r="BH163" s="202">
        <f>IF(N163="sníž. přenesená",J163,0)</f>
        <v>0</v>
      </c>
      <c r="BI163" s="202">
        <f>IF(N163="nulová",J163,0)</f>
        <v>0</v>
      </c>
      <c r="BJ163" s="23" t="s">
        <v>80</v>
      </c>
      <c r="BK163" s="202">
        <f>ROUND(I163*H163,2)</f>
        <v>0</v>
      </c>
      <c r="BL163" s="23" t="s">
        <v>173</v>
      </c>
      <c r="BM163" s="23" t="s">
        <v>421</v>
      </c>
    </row>
    <row r="164" spans="2:65" s="1" customFormat="1" ht="135">
      <c r="B164" s="40"/>
      <c r="C164" s="62"/>
      <c r="D164" s="205" t="s">
        <v>213</v>
      </c>
      <c r="E164" s="62"/>
      <c r="F164" s="236" t="s">
        <v>1043</v>
      </c>
      <c r="G164" s="62"/>
      <c r="H164" s="62"/>
      <c r="I164" s="162"/>
      <c r="J164" s="62"/>
      <c r="K164" s="62"/>
      <c r="L164" s="60"/>
      <c r="M164" s="237"/>
      <c r="N164" s="41"/>
      <c r="O164" s="41"/>
      <c r="P164" s="41"/>
      <c r="Q164" s="41"/>
      <c r="R164" s="41"/>
      <c r="S164" s="41"/>
      <c r="T164" s="77"/>
      <c r="AT164" s="23" t="s">
        <v>213</v>
      </c>
      <c r="AU164" s="23" t="s">
        <v>80</v>
      </c>
    </row>
    <row r="165" spans="2:65" s="1" customFormat="1" ht="16.5" customHeight="1">
      <c r="B165" s="40"/>
      <c r="C165" s="191" t="s">
        <v>292</v>
      </c>
      <c r="D165" s="191" t="s">
        <v>169</v>
      </c>
      <c r="E165" s="192" t="s">
        <v>1044</v>
      </c>
      <c r="F165" s="193" t="s">
        <v>1045</v>
      </c>
      <c r="G165" s="194" t="s">
        <v>1036</v>
      </c>
      <c r="H165" s="195">
        <v>1</v>
      </c>
      <c r="I165" s="196"/>
      <c r="J165" s="197">
        <f>ROUND(I165*H165,2)</f>
        <v>0</v>
      </c>
      <c r="K165" s="193" t="s">
        <v>21</v>
      </c>
      <c r="L165" s="60"/>
      <c r="M165" s="198" t="s">
        <v>21</v>
      </c>
      <c r="N165" s="199" t="s">
        <v>43</v>
      </c>
      <c r="O165" s="41"/>
      <c r="P165" s="200">
        <f>O165*H165</f>
        <v>0</v>
      </c>
      <c r="Q165" s="200">
        <v>0</v>
      </c>
      <c r="R165" s="200">
        <f>Q165*H165</f>
        <v>0</v>
      </c>
      <c r="S165" s="200">
        <v>0</v>
      </c>
      <c r="T165" s="201">
        <f>S165*H165</f>
        <v>0</v>
      </c>
      <c r="AR165" s="23" t="s">
        <v>173</v>
      </c>
      <c r="AT165" s="23" t="s">
        <v>169</v>
      </c>
      <c r="AU165" s="23" t="s">
        <v>80</v>
      </c>
      <c r="AY165" s="23" t="s">
        <v>166</v>
      </c>
      <c r="BE165" s="202">
        <f>IF(N165="základní",J165,0)</f>
        <v>0</v>
      </c>
      <c r="BF165" s="202">
        <f>IF(N165="snížená",J165,0)</f>
        <v>0</v>
      </c>
      <c r="BG165" s="202">
        <f>IF(N165="zákl. přenesená",J165,0)</f>
        <v>0</v>
      </c>
      <c r="BH165" s="202">
        <f>IF(N165="sníž. přenesená",J165,0)</f>
        <v>0</v>
      </c>
      <c r="BI165" s="202">
        <f>IF(N165="nulová",J165,0)</f>
        <v>0</v>
      </c>
      <c r="BJ165" s="23" t="s">
        <v>80</v>
      </c>
      <c r="BK165" s="202">
        <f>ROUND(I165*H165,2)</f>
        <v>0</v>
      </c>
      <c r="BL165" s="23" t="s">
        <v>173</v>
      </c>
      <c r="BM165" s="23" t="s">
        <v>434</v>
      </c>
    </row>
    <row r="166" spans="2:65" s="1" customFormat="1" ht="27">
      <c r="B166" s="40"/>
      <c r="C166" s="62"/>
      <c r="D166" s="205" t="s">
        <v>213</v>
      </c>
      <c r="E166" s="62"/>
      <c r="F166" s="236" t="s">
        <v>1046</v>
      </c>
      <c r="G166" s="62"/>
      <c r="H166" s="62"/>
      <c r="I166" s="162"/>
      <c r="J166" s="62"/>
      <c r="K166" s="62"/>
      <c r="L166" s="60"/>
      <c r="M166" s="237"/>
      <c r="N166" s="41"/>
      <c r="O166" s="41"/>
      <c r="P166" s="41"/>
      <c r="Q166" s="41"/>
      <c r="R166" s="41"/>
      <c r="S166" s="41"/>
      <c r="T166" s="77"/>
      <c r="AT166" s="23" t="s">
        <v>213</v>
      </c>
      <c r="AU166" s="23" t="s">
        <v>80</v>
      </c>
    </row>
    <row r="167" spans="2:65" s="1" customFormat="1" ht="16.5" customHeight="1">
      <c r="B167" s="40"/>
      <c r="C167" s="191" t="s">
        <v>643</v>
      </c>
      <c r="D167" s="191" t="s">
        <v>169</v>
      </c>
      <c r="E167" s="192" t="s">
        <v>1047</v>
      </c>
      <c r="F167" s="193" t="s">
        <v>1048</v>
      </c>
      <c r="G167" s="194" t="s">
        <v>1036</v>
      </c>
      <c r="H167" s="195">
        <v>1</v>
      </c>
      <c r="I167" s="196"/>
      <c r="J167" s="197">
        <f>ROUND(I167*H167,2)</f>
        <v>0</v>
      </c>
      <c r="K167" s="193" t="s">
        <v>21</v>
      </c>
      <c r="L167" s="60"/>
      <c r="M167" s="198" t="s">
        <v>21</v>
      </c>
      <c r="N167" s="199" t="s">
        <v>43</v>
      </c>
      <c r="O167" s="41"/>
      <c r="P167" s="200">
        <f>O167*H167</f>
        <v>0</v>
      </c>
      <c r="Q167" s="200">
        <v>0</v>
      </c>
      <c r="R167" s="200">
        <f>Q167*H167</f>
        <v>0</v>
      </c>
      <c r="S167" s="200">
        <v>0</v>
      </c>
      <c r="T167" s="201">
        <f>S167*H167</f>
        <v>0</v>
      </c>
      <c r="AR167" s="23" t="s">
        <v>173</v>
      </c>
      <c r="AT167" s="23" t="s">
        <v>169</v>
      </c>
      <c r="AU167" s="23" t="s">
        <v>80</v>
      </c>
      <c r="AY167" s="23" t="s">
        <v>166</v>
      </c>
      <c r="BE167" s="202">
        <f>IF(N167="základní",J167,0)</f>
        <v>0</v>
      </c>
      <c r="BF167" s="202">
        <f>IF(N167="snížená",J167,0)</f>
        <v>0</v>
      </c>
      <c r="BG167" s="202">
        <f>IF(N167="zákl. přenesená",J167,0)</f>
        <v>0</v>
      </c>
      <c r="BH167" s="202">
        <f>IF(N167="sníž. přenesená",J167,0)</f>
        <v>0</v>
      </c>
      <c r="BI167" s="202">
        <f>IF(N167="nulová",J167,0)</f>
        <v>0</v>
      </c>
      <c r="BJ167" s="23" t="s">
        <v>80</v>
      </c>
      <c r="BK167" s="202">
        <f>ROUND(I167*H167,2)</f>
        <v>0</v>
      </c>
      <c r="BL167" s="23" t="s">
        <v>173</v>
      </c>
      <c r="BM167" s="23" t="s">
        <v>646</v>
      </c>
    </row>
    <row r="168" spans="2:65" s="1" customFormat="1" ht="67.5">
      <c r="B168" s="40"/>
      <c r="C168" s="62"/>
      <c r="D168" s="205" t="s">
        <v>213</v>
      </c>
      <c r="E168" s="62"/>
      <c r="F168" s="236" t="s">
        <v>1049</v>
      </c>
      <c r="G168" s="62"/>
      <c r="H168" s="62"/>
      <c r="I168" s="162"/>
      <c r="J168" s="62"/>
      <c r="K168" s="62"/>
      <c r="L168" s="60"/>
      <c r="M168" s="237"/>
      <c r="N168" s="41"/>
      <c r="O168" s="41"/>
      <c r="P168" s="41"/>
      <c r="Q168" s="41"/>
      <c r="R168" s="41"/>
      <c r="S168" s="41"/>
      <c r="T168" s="77"/>
      <c r="AT168" s="23" t="s">
        <v>213</v>
      </c>
      <c r="AU168" s="23" t="s">
        <v>80</v>
      </c>
    </row>
    <row r="169" spans="2:65" s="1" customFormat="1" ht="16.5" customHeight="1">
      <c r="B169" s="40"/>
      <c r="C169" s="191" t="s">
        <v>299</v>
      </c>
      <c r="D169" s="191" t="s">
        <v>169</v>
      </c>
      <c r="E169" s="192" t="s">
        <v>1050</v>
      </c>
      <c r="F169" s="193" t="s">
        <v>1051</v>
      </c>
      <c r="G169" s="194" t="s">
        <v>1036</v>
      </c>
      <c r="H169" s="195">
        <v>1</v>
      </c>
      <c r="I169" s="196"/>
      <c r="J169" s="197">
        <f>ROUND(I169*H169,2)</f>
        <v>0</v>
      </c>
      <c r="K169" s="193" t="s">
        <v>21</v>
      </c>
      <c r="L169" s="60"/>
      <c r="M169" s="198" t="s">
        <v>21</v>
      </c>
      <c r="N169" s="199" t="s">
        <v>43</v>
      </c>
      <c r="O169" s="41"/>
      <c r="P169" s="200">
        <f>O169*H169</f>
        <v>0</v>
      </c>
      <c r="Q169" s="200">
        <v>0</v>
      </c>
      <c r="R169" s="200">
        <f>Q169*H169</f>
        <v>0</v>
      </c>
      <c r="S169" s="200">
        <v>0</v>
      </c>
      <c r="T169" s="201">
        <f>S169*H169</f>
        <v>0</v>
      </c>
      <c r="AR169" s="23" t="s">
        <v>173</v>
      </c>
      <c r="AT169" s="23" t="s">
        <v>169</v>
      </c>
      <c r="AU169" s="23" t="s">
        <v>80</v>
      </c>
      <c r="AY169" s="23" t="s">
        <v>166</v>
      </c>
      <c r="BE169" s="202">
        <f>IF(N169="základní",J169,0)</f>
        <v>0</v>
      </c>
      <c r="BF169" s="202">
        <f>IF(N169="snížená",J169,0)</f>
        <v>0</v>
      </c>
      <c r="BG169" s="202">
        <f>IF(N169="zákl. přenesená",J169,0)</f>
        <v>0</v>
      </c>
      <c r="BH169" s="202">
        <f>IF(N169="sníž. přenesená",J169,0)</f>
        <v>0</v>
      </c>
      <c r="BI169" s="202">
        <f>IF(N169="nulová",J169,0)</f>
        <v>0</v>
      </c>
      <c r="BJ169" s="23" t="s">
        <v>80</v>
      </c>
      <c r="BK169" s="202">
        <f>ROUND(I169*H169,2)</f>
        <v>0</v>
      </c>
      <c r="BL169" s="23" t="s">
        <v>173</v>
      </c>
      <c r="BM169" s="23" t="s">
        <v>649</v>
      </c>
    </row>
    <row r="170" spans="2:65" s="1" customFormat="1" ht="67.5">
      <c r="B170" s="40"/>
      <c r="C170" s="62"/>
      <c r="D170" s="205" t="s">
        <v>213</v>
      </c>
      <c r="E170" s="62"/>
      <c r="F170" s="236" t="s">
        <v>1049</v>
      </c>
      <c r="G170" s="62"/>
      <c r="H170" s="62"/>
      <c r="I170" s="162"/>
      <c r="J170" s="62"/>
      <c r="K170" s="62"/>
      <c r="L170" s="60"/>
      <c r="M170" s="237"/>
      <c r="N170" s="41"/>
      <c r="O170" s="41"/>
      <c r="P170" s="41"/>
      <c r="Q170" s="41"/>
      <c r="R170" s="41"/>
      <c r="S170" s="41"/>
      <c r="T170" s="77"/>
      <c r="AT170" s="23" t="s">
        <v>213</v>
      </c>
      <c r="AU170" s="23" t="s">
        <v>80</v>
      </c>
    </row>
    <row r="171" spans="2:65" s="1" customFormat="1" ht="16.5" customHeight="1">
      <c r="B171" s="40"/>
      <c r="C171" s="191" t="s">
        <v>650</v>
      </c>
      <c r="D171" s="191" t="s">
        <v>169</v>
      </c>
      <c r="E171" s="192" t="s">
        <v>1052</v>
      </c>
      <c r="F171" s="193" t="s">
        <v>1053</v>
      </c>
      <c r="G171" s="194" t="s">
        <v>172</v>
      </c>
      <c r="H171" s="195">
        <v>1</v>
      </c>
      <c r="I171" s="196"/>
      <c r="J171" s="197">
        <f>ROUND(I171*H171,2)</f>
        <v>0</v>
      </c>
      <c r="K171" s="193" t="s">
        <v>21</v>
      </c>
      <c r="L171" s="60"/>
      <c r="M171" s="198" t="s">
        <v>21</v>
      </c>
      <c r="N171" s="199" t="s">
        <v>43</v>
      </c>
      <c r="O171" s="41"/>
      <c r="P171" s="200">
        <f>O171*H171</f>
        <v>0</v>
      </c>
      <c r="Q171" s="200">
        <v>0</v>
      </c>
      <c r="R171" s="200">
        <f>Q171*H171</f>
        <v>0</v>
      </c>
      <c r="S171" s="200">
        <v>0</v>
      </c>
      <c r="T171" s="201">
        <f>S171*H171</f>
        <v>0</v>
      </c>
      <c r="AR171" s="23" t="s">
        <v>173</v>
      </c>
      <c r="AT171" s="23" t="s">
        <v>169</v>
      </c>
      <c r="AU171" s="23" t="s">
        <v>80</v>
      </c>
      <c r="AY171" s="23" t="s">
        <v>166</v>
      </c>
      <c r="BE171" s="202">
        <f>IF(N171="základní",J171,0)</f>
        <v>0</v>
      </c>
      <c r="BF171" s="202">
        <f>IF(N171="snížená",J171,0)</f>
        <v>0</v>
      </c>
      <c r="BG171" s="202">
        <f>IF(N171="zákl. přenesená",J171,0)</f>
        <v>0</v>
      </c>
      <c r="BH171" s="202">
        <f>IF(N171="sníž. přenesená",J171,0)</f>
        <v>0</v>
      </c>
      <c r="BI171" s="202">
        <f>IF(N171="nulová",J171,0)</f>
        <v>0</v>
      </c>
      <c r="BJ171" s="23" t="s">
        <v>80</v>
      </c>
      <c r="BK171" s="202">
        <f>ROUND(I171*H171,2)</f>
        <v>0</v>
      </c>
      <c r="BL171" s="23" t="s">
        <v>173</v>
      </c>
      <c r="BM171" s="23" t="s">
        <v>653</v>
      </c>
    </row>
    <row r="172" spans="2:65" s="1" customFormat="1" ht="27">
      <c r="B172" s="40"/>
      <c r="C172" s="62"/>
      <c r="D172" s="205" t="s">
        <v>213</v>
      </c>
      <c r="E172" s="62"/>
      <c r="F172" s="236" t="s">
        <v>1054</v>
      </c>
      <c r="G172" s="62"/>
      <c r="H172" s="62"/>
      <c r="I172" s="162"/>
      <c r="J172" s="62"/>
      <c r="K172" s="62"/>
      <c r="L172" s="60"/>
      <c r="M172" s="237"/>
      <c r="N172" s="41"/>
      <c r="O172" s="41"/>
      <c r="P172" s="41"/>
      <c r="Q172" s="41"/>
      <c r="R172" s="41"/>
      <c r="S172" s="41"/>
      <c r="T172" s="77"/>
      <c r="AT172" s="23" t="s">
        <v>213</v>
      </c>
      <c r="AU172" s="23" t="s">
        <v>80</v>
      </c>
    </row>
    <row r="173" spans="2:65" s="1" customFormat="1" ht="16.5" customHeight="1">
      <c r="B173" s="40"/>
      <c r="C173" s="191" t="s">
        <v>302</v>
      </c>
      <c r="D173" s="191" t="s">
        <v>169</v>
      </c>
      <c r="E173" s="192" t="s">
        <v>1055</v>
      </c>
      <c r="F173" s="193" t="s">
        <v>1056</v>
      </c>
      <c r="G173" s="194" t="s">
        <v>1057</v>
      </c>
      <c r="H173" s="195">
        <v>1</v>
      </c>
      <c r="I173" s="196"/>
      <c r="J173" s="197">
        <f>ROUND(I173*H173,2)</f>
        <v>0</v>
      </c>
      <c r="K173" s="193" t="s">
        <v>21</v>
      </c>
      <c r="L173" s="60"/>
      <c r="M173" s="198" t="s">
        <v>21</v>
      </c>
      <c r="N173" s="199" t="s">
        <v>43</v>
      </c>
      <c r="O173" s="41"/>
      <c r="P173" s="200">
        <f>O173*H173</f>
        <v>0</v>
      </c>
      <c r="Q173" s="200">
        <v>0</v>
      </c>
      <c r="R173" s="200">
        <f>Q173*H173</f>
        <v>0</v>
      </c>
      <c r="S173" s="200">
        <v>0</v>
      </c>
      <c r="T173" s="201">
        <f>S173*H173</f>
        <v>0</v>
      </c>
      <c r="AR173" s="23" t="s">
        <v>173</v>
      </c>
      <c r="AT173" s="23" t="s">
        <v>169</v>
      </c>
      <c r="AU173" s="23" t="s">
        <v>80</v>
      </c>
      <c r="AY173" s="23" t="s">
        <v>166</v>
      </c>
      <c r="BE173" s="202">
        <f>IF(N173="základní",J173,0)</f>
        <v>0</v>
      </c>
      <c r="BF173" s="202">
        <f>IF(N173="snížená",J173,0)</f>
        <v>0</v>
      </c>
      <c r="BG173" s="202">
        <f>IF(N173="zákl. přenesená",J173,0)</f>
        <v>0</v>
      </c>
      <c r="BH173" s="202">
        <f>IF(N173="sníž. přenesená",J173,0)</f>
        <v>0</v>
      </c>
      <c r="BI173" s="202">
        <f>IF(N173="nulová",J173,0)</f>
        <v>0</v>
      </c>
      <c r="BJ173" s="23" t="s">
        <v>80</v>
      </c>
      <c r="BK173" s="202">
        <f>ROUND(I173*H173,2)</f>
        <v>0</v>
      </c>
      <c r="BL173" s="23" t="s">
        <v>173</v>
      </c>
      <c r="BM173" s="23" t="s">
        <v>657</v>
      </c>
    </row>
    <row r="174" spans="2:65" s="1" customFormat="1" ht="27">
      <c r="B174" s="40"/>
      <c r="C174" s="62"/>
      <c r="D174" s="205" t="s">
        <v>213</v>
      </c>
      <c r="E174" s="62"/>
      <c r="F174" s="236" t="s">
        <v>1058</v>
      </c>
      <c r="G174" s="62"/>
      <c r="H174" s="62"/>
      <c r="I174" s="162"/>
      <c r="J174" s="62"/>
      <c r="K174" s="62"/>
      <c r="L174" s="60"/>
      <c r="M174" s="237"/>
      <c r="N174" s="41"/>
      <c r="O174" s="41"/>
      <c r="P174" s="41"/>
      <c r="Q174" s="41"/>
      <c r="R174" s="41"/>
      <c r="S174" s="41"/>
      <c r="T174" s="77"/>
      <c r="AT174" s="23" t="s">
        <v>213</v>
      </c>
      <c r="AU174" s="23" t="s">
        <v>80</v>
      </c>
    </row>
    <row r="175" spans="2:65" s="1" customFormat="1" ht="16.5" customHeight="1">
      <c r="B175" s="40"/>
      <c r="C175" s="191" t="s">
        <v>658</v>
      </c>
      <c r="D175" s="191" t="s">
        <v>169</v>
      </c>
      <c r="E175" s="192" t="s">
        <v>1059</v>
      </c>
      <c r="F175" s="193" t="s">
        <v>1060</v>
      </c>
      <c r="G175" s="194" t="s">
        <v>1036</v>
      </c>
      <c r="H175" s="195">
        <v>1</v>
      </c>
      <c r="I175" s="196"/>
      <c r="J175" s="197">
        <f>ROUND(I175*H175,2)</f>
        <v>0</v>
      </c>
      <c r="K175" s="193" t="s">
        <v>21</v>
      </c>
      <c r="L175" s="60"/>
      <c r="M175" s="198" t="s">
        <v>21</v>
      </c>
      <c r="N175" s="199" t="s">
        <v>43</v>
      </c>
      <c r="O175" s="41"/>
      <c r="P175" s="200">
        <f>O175*H175</f>
        <v>0</v>
      </c>
      <c r="Q175" s="200">
        <v>0</v>
      </c>
      <c r="R175" s="200">
        <f>Q175*H175</f>
        <v>0</v>
      </c>
      <c r="S175" s="200">
        <v>0</v>
      </c>
      <c r="T175" s="201">
        <f>S175*H175</f>
        <v>0</v>
      </c>
      <c r="AR175" s="23" t="s">
        <v>173</v>
      </c>
      <c r="AT175" s="23" t="s">
        <v>169</v>
      </c>
      <c r="AU175" s="23" t="s">
        <v>80</v>
      </c>
      <c r="AY175" s="23" t="s">
        <v>166</v>
      </c>
      <c r="BE175" s="202">
        <f>IF(N175="základní",J175,0)</f>
        <v>0</v>
      </c>
      <c r="BF175" s="202">
        <f>IF(N175="snížená",J175,0)</f>
        <v>0</v>
      </c>
      <c r="BG175" s="202">
        <f>IF(N175="zákl. přenesená",J175,0)</f>
        <v>0</v>
      </c>
      <c r="BH175" s="202">
        <f>IF(N175="sníž. přenesená",J175,0)</f>
        <v>0</v>
      </c>
      <c r="BI175" s="202">
        <f>IF(N175="nulová",J175,0)</f>
        <v>0</v>
      </c>
      <c r="BJ175" s="23" t="s">
        <v>80</v>
      </c>
      <c r="BK175" s="202">
        <f>ROUND(I175*H175,2)</f>
        <v>0</v>
      </c>
      <c r="BL175" s="23" t="s">
        <v>173</v>
      </c>
      <c r="BM175" s="23" t="s">
        <v>661</v>
      </c>
    </row>
    <row r="176" spans="2:65" s="1" customFormat="1" ht="27">
      <c r="B176" s="40"/>
      <c r="C176" s="62"/>
      <c r="D176" s="205" t="s">
        <v>213</v>
      </c>
      <c r="E176" s="62"/>
      <c r="F176" s="236" t="s">
        <v>1061</v>
      </c>
      <c r="G176" s="62"/>
      <c r="H176" s="62"/>
      <c r="I176" s="162"/>
      <c r="J176" s="62"/>
      <c r="K176" s="62"/>
      <c r="L176" s="60"/>
      <c r="M176" s="237"/>
      <c r="N176" s="41"/>
      <c r="O176" s="41"/>
      <c r="P176" s="41"/>
      <c r="Q176" s="41"/>
      <c r="R176" s="41"/>
      <c r="S176" s="41"/>
      <c r="T176" s="77"/>
      <c r="AT176" s="23" t="s">
        <v>213</v>
      </c>
      <c r="AU176" s="23" t="s">
        <v>80</v>
      </c>
    </row>
    <row r="177" spans="2:65" s="1" customFormat="1" ht="16.5" customHeight="1">
      <c r="B177" s="40"/>
      <c r="C177" s="191" t="s">
        <v>307</v>
      </c>
      <c r="D177" s="191" t="s">
        <v>169</v>
      </c>
      <c r="E177" s="192" t="s">
        <v>1062</v>
      </c>
      <c r="F177" s="193" t="s">
        <v>1063</v>
      </c>
      <c r="G177" s="194" t="s">
        <v>172</v>
      </c>
      <c r="H177" s="195">
        <v>5</v>
      </c>
      <c r="I177" s="196"/>
      <c r="J177" s="197">
        <f>ROUND(I177*H177,2)</f>
        <v>0</v>
      </c>
      <c r="K177" s="193" t="s">
        <v>21</v>
      </c>
      <c r="L177" s="60"/>
      <c r="M177" s="198" t="s">
        <v>21</v>
      </c>
      <c r="N177" s="199" t="s">
        <v>43</v>
      </c>
      <c r="O177" s="41"/>
      <c r="P177" s="200">
        <f>O177*H177</f>
        <v>0</v>
      </c>
      <c r="Q177" s="200">
        <v>0</v>
      </c>
      <c r="R177" s="200">
        <f>Q177*H177</f>
        <v>0</v>
      </c>
      <c r="S177" s="200">
        <v>0</v>
      </c>
      <c r="T177" s="201">
        <f>S177*H177</f>
        <v>0</v>
      </c>
      <c r="AR177" s="23" t="s">
        <v>173</v>
      </c>
      <c r="AT177" s="23" t="s">
        <v>169</v>
      </c>
      <c r="AU177" s="23" t="s">
        <v>80</v>
      </c>
      <c r="AY177" s="23" t="s">
        <v>166</v>
      </c>
      <c r="BE177" s="202">
        <f>IF(N177="základní",J177,0)</f>
        <v>0</v>
      </c>
      <c r="BF177" s="202">
        <f>IF(N177="snížená",J177,0)</f>
        <v>0</v>
      </c>
      <c r="BG177" s="202">
        <f>IF(N177="zákl. přenesená",J177,0)</f>
        <v>0</v>
      </c>
      <c r="BH177" s="202">
        <f>IF(N177="sníž. přenesená",J177,0)</f>
        <v>0</v>
      </c>
      <c r="BI177" s="202">
        <f>IF(N177="nulová",J177,0)</f>
        <v>0</v>
      </c>
      <c r="BJ177" s="23" t="s">
        <v>80</v>
      </c>
      <c r="BK177" s="202">
        <f>ROUND(I177*H177,2)</f>
        <v>0</v>
      </c>
      <c r="BL177" s="23" t="s">
        <v>173</v>
      </c>
      <c r="BM177" s="23" t="s">
        <v>664</v>
      </c>
    </row>
    <row r="178" spans="2:65" s="1" customFormat="1" ht="16.5" customHeight="1">
      <c r="B178" s="40"/>
      <c r="C178" s="191" t="s">
        <v>665</v>
      </c>
      <c r="D178" s="191" t="s">
        <v>169</v>
      </c>
      <c r="E178" s="192" t="s">
        <v>1064</v>
      </c>
      <c r="F178" s="193" t="s">
        <v>1065</v>
      </c>
      <c r="G178" s="194" t="s">
        <v>172</v>
      </c>
      <c r="H178" s="195">
        <v>5</v>
      </c>
      <c r="I178" s="196"/>
      <c r="J178" s="197">
        <f>ROUND(I178*H178,2)</f>
        <v>0</v>
      </c>
      <c r="K178" s="193" t="s">
        <v>21</v>
      </c>
      <c r="L178" s="60"/>
      <c r="M178" s="198" t="s">
        <v>21</v>
      </c>
      <c r="N178" s="199" t="s">
        <v>43</v>
      </c>
      <c r="O178" s="41"/>
      <c r="P178" s="200">
        <f>O178*H178</f>
        <v>0</v>
      </c>
      <c r="Q178" s="200">
        <v>0</v>
      </c>
      <c r="R178" s="200">
        <f>Q178*H178</f>
        <v>0</v>
      </c>
      <c r="S178" s="200">
        <v>0</v>
      </c>
      <c r="T178" s="201">
        <f>S178*H178</f>
        <v>0</v>
      </c>
      <c r="AR178" s="23" t="s">
        <v>173</v>
      </c>
      <c r="AT178" s="23" t="s">
        <v>169</v>
      </c>
      <c r="AU178" s="23" t="s">
        <v>80</v>
      </c>
      <c r="AY178" s="23" t="s">
        <v>166</v>
      </c>
      <c r="BE178" s="202">
        <f>IF(N178="základní",J178,0)</f>
        <v>0</v>
      </c>
      <c r="BF178" s="202">
        <f>IF(N178="snížená",J178,0)</f>
        <v>0</v>
      </c>
      <c r="BG178" s="202">
        <f>IF(N178="zákl. přenesená",J178,0)</f>
        <v>0</v>
      </c>
      <c r="BH178" s="202">
        <f>IF(N178="sníž. přenesená",J178,0)</f>
        <v>0</v>
      </c>
      <c r="BI178" s="202">
        <f>IF(N178="nulová",J178,0)</f>
        <v>0</v>
      </c>
      <c r="BJ178" s="23" t="s">
        <v>80</v>
      </c>
      <c r="BK178" s="202">
        <f>ROUND(I178*H178,2)</f>
        <v>0</v>
      </c>
      <c r="BL178" s="23" t="s">
        <v>173</v>
      </c>
      <c r="BM178" s="23" t="s">
        <v>668</v>
      </c>
    </row>
    <row r="179" spans="2:65" s="1" customFormat="1" ht="16.5" customHeight="1">
      <c r="B179" s="40"/>
      <c r="C179" s="191" t="s">
        <v>310</v>
      </c>
      <c r="D179" s="191" t="s">
        <v>169</v>
      </c>
      <c r="E179" s="192" t="s">
        <v>1066</v>
      </c>
      <c r="F179" s="193" t="s">
        <v>1067</v>
      </c>
      <c r="G179" s="194" t="s">
        <v>172</v>
      </c>
      <c r="H179" s="195">
        <v>6</v>
      </c>
      <c r="I179" s="196"/>
      <c r="J179" s="197">
        <f>ROUND(I179*H179,2)</f>
        <v>0</v>
      </c>
      <c r="K179" s="193" t="s">
        <v>21</v>
      </c>
      <c r="L179" s="60"/>
      <c r="M179" s="198" t="s">
        <v>21</v>
      </c>
      <c r="N179" s="199" t="s">
        <v>43</v>
      </c>
      <c r="O179" s="41"/>
      <c r="P179" s="200">
        <f>O179*H179</f>
        <v>0</v>
      </c>
      <c r="Q179" s="200">
        <v>0</v>
      </c>
      <c r="R179" s="200">
        <f>Q179*H179</f>
        <v>0</v>
      </c>
      <c r="S179" s="200">
        <v>0</v>
      </c>
      <c r="T179" s="201">
        <f>S179*H179</f>
        <v>0</v>
      </c>
      <c r="AR179" s="23" t="s">
        <v>173</v>
      </c>
      <c r="AT179" s="23" t="s">
        <v>169</v>
      </c>
      <c r="AU179" s="23" t="s">
        <v>80</v>
      </c>
      <c r="AY179" s="23" t="s">
        <v>166</v>
      </c>
      <c r="BE179" s="202">
        <f>IF(N179="základní",J179,0)</f>
        <v>0</v>
      </c>
      <c r="BF179" s="202">
        <f>IF(N179="snížená",J179,0)</f>
        <v>0</v>
      </c>
      <c r="BG179" s="202">
        <f>IF(N179="zákl. přenesená",J179,0)</f>
        <v>0</v>
      </c>
      <c r="BH179" s="202">
        <f>IF(N179="sníž. přenesená",J179,0)</f>
        <v>0</v>
      </c>
      <c r="BI179" s="202">
        <f>IF(N179="nulová",J179,0)</f>
        <v>0</v>
      </c>
      <c r="BJ179" s="23" t="s">
        <v>80</v>
      </c>
      <c r="BK179" s="202">
        <f>ROUND(I179*H179,2)</f>
        <v>0</v>
      </c>
      <c r="BL179" s="23" t="s">
        <v>173</v>
      </c>
      <c r="BM179" s="23" t="s">
        <v>671</v>
      </c>
    </row>
    <row r="180" spans="2:65" s="1" customFormat="1" ht="16.5" customHeight="1">
      <c r="B180" s="40"/>
      <c r="C180" s="191" t="s">
        <v>672</v>
      </c>
      <c r="D180" s="191" t="s">
        <v>169</v>
      </c>
      <c r="E180" s="192" t="s">
        <v>1068</v>
      </c>
      <c r="F180" s="193" t="s">
        <v>1069</v>
      </c>
      <c r="G180" s="194" t="s">
        <v>1036</v>
      </c>
      <c r="H180" s="195">
        <v>1</v>
      </c>
      <c r="I180" s="196"/>
      <c r="J180" s="197">
        <f>ROUND(I180*H180,2)</f>
        <v>0</v>
      </c>
      <c r="K180" s="193" t="s">
        <v>21</v>
      </c>
      <c r="L180" s="60"/>
      <c r="M180" s="198" t="s">
        <v>21</v>
      </c>
      <c r="N180" s="199" t="s">
        <v>43</v>
      </c>
      <c r="O180" s="41"/>
      <c r="P180" s="200">
        <f>O180*H180</f>
        <v>0</v>
      </c>
      <c r="Q180" s="200">
        <v>0</v>
      </c>
      <c r="R180" s="200">
        <f>Q180*H180</f>
        <v>0</v>
      </c>
      <c r="S180" s="200">
        <v>0</v>
      </c>
      <c r="T180" s="201">
        <f>S180*H180</f>
        <v>0</v>
      </c>
      <c r="AR180" s="23" t="s">
        <v>173</v>
      </c>
      <c r="AT180" s="23" t="s">
        <v>169</v>
      </c>
      <c r="AU180" s="23" t="s">
        <v>80</v>
      </c>
      <c r="AY180" s="23" t="s">
        <v>166</v>
      </c>
      <c r="BE180" s="202">
        <f>IF(N180="základní",J180,0)</f>
        <v>0</v>
      </c>
      <c r="BF180" s="202">
        <f>IF(N180="snížená",J180,0)</f>
        <v>0</v>
      </c>
      <c r="BG180" s="202">
        <f>IF(N180="zákl. přenesená",J180,0)</f>
        <v>0</v>
      </c>
      <c r="BH180" s="202">
        <f>IF(N180="sníž. přenesená",J180,0)</f>
        <v>0</v>
      </c>
      <c r="BI180" s="202">
        <f>IF(N180="nulová",J180,0)</f>
        <v>0</v>
      </c>
      <c r="BJ180" s="23" t="s">
        <v>80</v>
      </c>
      <c r="BK180" s="202">
        <f>ROUND(I180*H180,2)</f>
        <v>0</v>
      </c>
      <c r="BL180" s="23" t="s">
        <v>173</v>
      </c>
      <c r="BM180" s="23" t="s">
        <v>675</v>
      </c>
    </row>
    <row r="181" spans="2:65" s="1" customFormat="1" ht="54">
      <c r="B181" s="40"/>
      <c r="C181" s="62"/>
      <c r="D181" s="205" t="s">
        <v>213</v>
      </c>
      <c r="E181" s="62"/>
      <c r="F181" s="236" t="s">
        <v>1070</v>
      </c>
      <c r="G181" s="62"/>
      <c r="H181" s="62"/>
      <c r="I181" s="162"/>
      <c r="J181" s="62"/>
      <c r="K181" s="62"/>
      <c r="L181" s="60"/>
      <c r="M181" s="237"/>
      <c r="N181" s="41"/>
      <c r="O181" s="41"/>
      <c r="P181" s="41"/>
      <c r="Q181" s="41"/>
      <c r="R181" s="41"/>
      <c r="S181" s="41"/>
      <c r="T181" s="77"/>
      <c r="AT181" s="23" t="s">
        <v>213</v>
      </c>
      <c r="AU181" s="23" t="s">
        <v>80</v>
      </c>
    </row>
    <row r="182" spans="2:65" s="1" customFormat="1" ht="16.5" customHeight="1">
      <c r="B182" s="40"/>
      <c r="C182" s="191" t="s">
        <v>314</v>
      </c>
      <c r="D182" s="191" t="s">
        <v>169</v>
      </c>
      <c r="E182" s="192" t="s">
        <v>1071</v>
      </c>
      <c r="F182" s="193" t="s">
        <v>1072</v>
      </c>
      <c r="G182" s="194" t="s">
        <v>1036</v>
      </c>
      <c r="H182" s="195">
        <v>2</v>
      </c>
      <c r="I182" s="196"/>
      <c r="J182" s="197">
        <f>ROUND(I182*H182,2)</f>
        <v>0</v>
      </c>
      <c r="K182" s="193" t="s">
        <v>21</v>
      </c>
      <c r="L182" s="60"/>
      <c r="M182" s="198" t="s">
        <v>21</v>
      </c>
      <c r="N182" s="199" t="s">
        <v>43</v>
      </c>
      <c r="O182" s="41"/>
      <c r="P182" s="200">
        <f>O182*H182</f>
        <v>0</v>
      </c>
      <c r="Q182" s="200">
        <v>0</v>
      </c>
      <c r="R182" s="200">
        <f>Q182*H182</f>
        <v>0</v>
      </c>
      <c r="S182" s="200">
        <v>0</v>
      </c>
      <c r="T182" s="201">
        <f>S182*H182</f>
        <v>0</v>
      </c>
      <c r="AR182" s="23" t="s">
        <v>173</v>
      </c>
      <c r="AT182" s="23" t="s">
        <v>169</v>
      </c>
      <c r="AU182" s="23" t="s">
        <v>80</v>
      </c>
      <c r="AY182" s="23" t="s">
        <v>166</v>
      </c>
      <c r="BE182" s="202">
        <f>IF(N182="základní",J182,0)</f>
        <v>0</v>
      </c>
      <c r="BF182" s="202">
        <f>IF(N182="snížená",J182,0)</f>
        <v>0</v>
      </c>
      <c r="BG182" s="202">
        <f>IF(N182="zákl. přenesená",J182,0)</f>
        <v>0</v>
      </c>
      <c r="BH182" s="202">
        <f>IF(N182="sníž. přenesená",J182,0)</f>
        <v>0</v>
      </c>
      <c r="BI182" s="202">
        <f>IF(N182="nulová",J182,0)</f>
        <v>0</v>
      </c>
      <c r="BJ182" s="23" t="s">
        <v>80</v>
      </c>
      <c r="BK182" s="202">
        <f>ROUND(I182*H182,2)</f>
        <v>0</v>
      </c>
      <c r="BL182" s="23" t="s">
        <v>173</v>
      </c>
      <c r="BM182" s="23" t="s">
        <v>680</v>
      </c>
    </row>
    <row r="183" spans="2:65" s="1" customFormat="1" ht="54">
      <c r="B183" s="40"/>
      <c r="C183" s="62"/>
      <c r="D183" s="205" t="s">
        <v>213</v>
      </c>
      <c r="E183" s="62"/>
      <c r="F183" s="236" t="s">
        <v>1073</v>
      </c>
      <c r="G183" s="62"/>
      <c r="H183" s="62"/>
      <c r="I183" s="162"/>
      <c r="J183" s="62"/>
      <c r="K183" s="62"/>
      <c r="L183" s="60"/>
      <c r="M183" s="237"/>
      <c r="N183" s="41"/>
      <c r="O183" s="41"/>
      <c r="P183" s="41"/>
      <c r="Q183" s="41"/>
      <c r="R183" s="41"/>
      <c r="S183" s="41"/>
      <c r="T183" s="77"/>
      <c r="AT183" s="23" t="s">
        <v>213</v>
      </c>
      <c r="AU183" s="23" t="s">
        <v>80</v>
      </c>
    </row>
    <row r="184" spans="2:65" s="1" customFormat="1" ht="16.5" customHeight="1">
      <c r="B184" s="40"/>
      <c r="C184" s="191" t="s">
        <v>681</v>
      </c>
      <c r="D184" s="191" t="s">
        <v>169</v>
      </c>
      <c r="E184" s="192" t="s">
        <v>1074</v>
      </c>
      <c r="F184" s="193" t="s">
        <v>1075</v>
      </c>
      <c r="G184" s="194" t="s">
        <v>172</v>
      </c>
      <c r="H184" s="195">
        <v>3</v>
      </c>
      <c r="I184" s="196"/>
      <c r="J184" s="197">
        <f>ROUND(I184*H184,2)</f>
        <v>0</v>
      </c>
      <c r="K184" s="193" t="s">
        <v>21</v>
      </c>
      <c r="L184" s="60"/>
      <c r="M184" s="198" t="s">
        <v>21</v>
      </c>
      <c r="N184" s="199" t="s">
        <v>43</v>
      </c>
      <c r="O184" s="41"/>
      <c r="P184" s="200">
        <f>O184*H184</f>
        <v>0</v>
      </c>
      <c r="Q184" s="200">
        <v>0</v>
      </c>
      <c r="R184" s="200">
        <f>Q184*H184</f>
        <v>0</v>
      </c>
      <c r="S184" s="200">
        <v>0</v>
      </c>
      <c r="T184" s="201">
        <f>S184*H184</f>
        <v>0</v>
      </c>
      <c r="AR184" s="23" t="s">
        <v>173</v>
      </c>
      <c r="AT184" s="23" t="s">
        <v>169</v>
      </c>
      <c r="AU184" s="23" t="s">
        <v>80</v>
      </c>
      <c r="AY184" s="23" t="s">
        <v>166</v>
      </c>
      <c r="BE184" s="202">
        <f>IF(N184="základní",J184,0)</f>
        <v>0</v>
      </c>
      <c r="BF184" s="202">
        <f>IF(N184="snížená",J184,0)</f>
        <v>0</v>
      </c>
      <c r="BG184" s="202">
        <f>IF(N184="zákl. přenesená",J184,0)</f>
        <v>0</v>
      </c>
      <c r="BH184" s="202">
        <f>IF(N184="sníž. přenesená",J184,0)</f>
        <v>0</v>
      </c>
      <c r="BI184" s="202">
        <f>IF(N184="nulová",J184,0)</f>
        <v>0</v>
      </c>
      <c r="BJ184" s="23" t="s">
        <v>80</v>
      </c>
      <c r="BK184" s="202">
        <f>ROUND(I184*H184,2)</f>
        <v>0</v>
      </c>
      <c r="BL184" s="23" t="s">
        <v>173</v>
      </c>
      <c r="BM184" s="23" t="s">
        <v>684</v>
      </c>
    </row>
    <row r="185" spans="2:65" s="1" customFormat="1" ht="16.5" customHeight="1">
      <c r="B185" s="40"/>
      <c r="C185" s="191" t="s">
        <v>319</v>
      </c>
      <c r="D185" s="191" t="s">
        <v>169</v>
      </c>
      <c r="E185" s="192" t="s">
        <v>1076</v>
      </c>
      <c r="F185" s="193" t="s">
        <v>1077</v>
      </c>
      <c r="G185" s="194" t="s">
        <v>172</v>
      </c>
      <c r="H185" s="195">
        <v>1</v>
      </c>
      <c r="I185" s="196"/>
      <c r="J185" s="197">
        <f>ROUND(I185*H185,2)</f>
        <v>0</v>
      </c>
      <c r="K185" s="193" t="s">
        <v>21</v>
      </c>
      <c r="L185" s="60"/>
      <c r="M185" s="198" t="s">
        <v>21</v>
      </c>
      <c r="N185" s="199" t="s">
        <v>43</v>
      </c>
      <c r="O185" s="41"/>
      <c r="P185" s="200">
        <f>O185*H185</f>
        <v>0</v>
      </c>
      <c r="Q185" s="200">
        <v>0</v>
      </c>
      <c r="R185" s="200">
        <f>Q185*H185</f>
        <v>0</v>
      </c>
      <c r="S185" s="200">
        <v>0</v>
      </c>
      <c r="T185" s="201">
        <f>S185*H185</f>
        <v>0</v>
      </c>
      <c r="AR185" s="23" t="s">
        <v>173</v>
      </c>
      <c r="AT185" s="23" t="s">
        <v>169</v>
      </c>
      <c r="AU185" s="23" t="s">
        <v>80</v>
      </c>
      <c r="AY185" s="23" t="s">
        <v>166</v>
      </c>
      <c r="BE185" s="202">
        <f>IF(N185="základní",J185,0)</f>
        <v>0</v>
      </c>
      <c r="BF185" s="202">
        <f>IF(N185="snížená",J185,0)</f>
        <v>0</v>
      </c>
      <c r="BG185" s="202">
        <f>IF(N185="zákl. přenesená",J185,0)</f>
        <v>0</v>
      </c>
      <c r="BH185" s="202">
        <f>IF(N185="sníž. přenesená",J185,0)</f>
        <v>0</v>
      </c>
      <c r="BI185" s="202">
        <f>IF(N185="nulová",J185,0)</f>
        <v>0</v>
      </c>
      <c r="BJ185" s="23" t="s">
        <v>80</v>
      </c>
      <c r="BK185" s="202">
        <f>ROUND(I185*H185,2)</f>
        <v>0</v>
      </c>
      <c r="BL185" s="23" t="s">
        <v>173</v>
      </c>
      <c r="BM185" s="23" t="s">
        <v>687</v>
      </c>
    </row>
    <row r="186" spans="2:65" s="1" customFormat="1" ht="16.5" customHeight="1">
      <c r="B186" s="40"/>
      <c r="C186" s="191" t="s">
        <v>688</v>
      </c>
      <c r="D186" s="191" t="s">
        <v>169</v>
      </c>
      <c r="E186" s="192" t="s">
        <v>1078</v>
      </c>
      <c r="F186" s="193" t="s">
        <v>1079</v>
      </c>
      <c r="G186" s="194" t="s">
        <v>1036</v>
      </c>
      <c r="H186" s="195">
        <v>1</v>
      </c>
      <c r="I186" s="196"/>
      <c r="J186" s="197">
        <f>ROUND(I186*H186,2)</f>
        <v>0</v>
      </c>
      <c r="K186" s="193" t="s">
        <v>21</v>
      </c>
      <c r="L186" s="60"/>
      <c r="M186" s="198" t="s">
        <v>21</v>
      </c>
      <c r="N186" s="199" t="s">
        <v>43</v>
      </c>
      <c r="O186" s="41"/>
      <c r="P186" s="200">
        <f>O186*H186</f>
        <v>0</v>
      </c>
      <c r="Q186" s="200">
        <v>0</v>
      </c>
      <c r="R186" s="200">
        <f>Q186*H186</f>
        <v>0</v>
      </c>
      <c r="S186" s="200">
        <v>0</v>
      </c>
      <c r="T186" s="201">
        <f>S186*H186</f>
        <v>0</v>
      </c>
      <c r="AR186" s="23" t="s">
        <v>173</v>
      </c>
      <c r="AT186" s="23" t="s">
        <v>169</v>
      </c>
      <c r="AU186" s="23" t="s">
        <v>80</v>
      </c>
      <c r="AY186" s="23" t="s">
        <v>166</v>
      </c>
      <c r="BE186" s="202">
        <f>IF(N186="základní",J186,0)</f>
        <v>0</v>
      </c>
      <c r="BF186" s="202">
        <f>IF(N186="snížená",J186,0)</f>
        <v>0</v>
      </c>
      <c r="BG186" s="202">
        <f>IF(N186="zákl. přenesená",J186,0)</f>
        <v>0</v>
      </c>
      <c r="BH186" s="202">
        <f>IF(N186="sníž. přenesená",J186,0)</f>
        <v>0</v>
      </c>
      <c r="BI186" s="202">
        <f>IF(N186="nulová",J186,0)</f>
        <v>0</v>
      </c>
      <c r="BJ186" s="23" t="s">
        <v>80</v>
      </c>
      <c r="BK186" s="202">
        <f>ROUND(I186*H186,2)</f>
        <v>0</v>
      </c>
      <c r="BL186" s="23" t="s">
        <v>173</v>
      </c>
      <c r="BM186" s="23" t="s">
        <v>691</v>
      </c>
    </row>
    <row r="187" spans="2:65" s="1" customFormat="1" ht="67.5">
      <c r="B187" s="40"/>
      <c r="C187" s="62"/>
      <c r="D187" s="205" t="s">
        <v>213</v>
      </c>
      <c r="E187" s="62"/>
      <c r="F187" s="236" t="s">
        <v>1080</v>
      </c>
      <c r="G187" s="62"/>
      <c r="H187" s="62"/>
      <c r="I187" s="162"/>
      <c r="J187" s="62"/>
      <c r="K187" s="62"/>
      <c r="L187" s="60"/>
      <c r="M187" s="237"/>
      <c r="N187" s="41"/>
      <c r="O187" s="41"/>
      <c r="P187" s="41"/>
      <c r="Q187" s="41"/>
      <c r="R187" s="41"/>
      <c r="S187" s="41"/>
      <c r="T187" s="77"/>
      <c r="AT187" s="23" t="s">
        <v>213</v>
      </c>
      <c r="AU187" s="23" t="s">
        <v>80</v>
      </c>
    </row>
    <row r="188" spans="2:65" s="1" customFormat="1" ht="16.5" customHeight="1">
      <c r="B188" s="40"/>
      <c r="C188" s="191" t="s">
        <v>323</v>
      </c>
      <c r="D188" s="191" t="s">
        <v>169</v>
      </c>
      <c r="E188" s="192" t="s">
        <v>1081</v>
      </c>
      <c r="F188" s="193" t="s">
        <v>1082</v>
      </c>
      <c r="G188" s="194" t="s">
        <v>172</v>
      </c>
      <c r="H188" s="195">
        <v>2</v>
      </c>
      <c r="I188" s="196"/>
      <c r="J188" s="197">
        <f>ROUND(I188*H188,2)</f>
        <v>0</v>
      </c>
      <c r="K188" s="193" t="s">
        <v>21</v>
      </c>
      <c r="L188" s="60"/>
      <c r="M188" s="198" t="s">
        <v>21</v>
      </c>
      <c r="N188" s="199" t="s">
        <v>43</v>
      </c>
      <c r="O188" s="41"/>
      <c r="P188" s="200">
        <f>O188*H188</f>
        <v>0</v>
      </c>
      <c r="Q188" s="200">
        <v>0</v>
      </c>
      <c r="R188" s="200">
        <f>Q188*H188</f>
        <v>0</v>
      </c>
      <c r="S188" s="200">
        <v>0</v>
      </c>
      <c r="T188" s="201">
        <f>S188*H188</f>
        <v>0</v>
      </c>
      <c r="AR188" s="23" t="s">
        <v>173</v>
      </c>
      <c r="AT188" s="23" t="s">
        <v>169</v>
      </c>
      <c r="AU188" s="23" t="s">
        <v>80</v>
      </c>
      <c r="AY188" s="23" t="s">
        <v>166</v>
      </c>
      <c r="BE188" s="202">
        <f>IF(N188="základní",J188,0)</f>
        <v>0</v>
      </c>
      <c r="BF188" s="202">
        <f>IF(N188="snížená",J188,0)</f>
        <v>0</v>
      </c>
      <c r="BG188" s="202">
        <f>IF(N188="zákl. přenesená",J188,0)</f>
        <v>0</v>
      </c>
      <c r="BH188" s="202">
        <f>IF(N188="sníž. přenesená",J188,0)</f>
        <v>0</v>
      </c>
      <c r="BI188" s="202">
        <f>IF(N188="nulová",J188,0)</f>
        <v>0</v>
      </c>
      <c r="BJ188" s="23" t="s">
        <v>80</v>
      </c>
      <c r="BK188" s="202">
        <f>ROUND(I188*H188,2)</f>
        <v>0</v>
      </c>
      <c r="BL188" s="23" t="s">
        <v>173</v>
      </c>
      <c r="BM188" s="23" t="s">
        <v>695</v>
      </c>
    </row>
    <row r="189" spans="2:65" s="1" customFormat="1" ht="27">
      <c r="B189" s="40"/>
      <c r="C189" s="62"/>
      <c r="D189" s="205" t="s">
        <v>213</v>
      </c>
      <c r="E189" s="62"/>
      <c r="F189" s="236" t="s">
        <v>1083</v>
      </c>
      <c r="G189" s="62"/>
      <c r="H189" s="62"/>
      <c r="I189" s="162"/>
      <c r="J189" s="62"/>
      <c r="K189" s="62"/>
      <c r="L189" s="60"/>
      <c r="M189" s="237"/>
      <c r="N189" s="41"/>
      <c r="O189" s="41"/>
      <c r="P189" s="41"/>
      <c r="Q189" s="41"/>
      <c r="R189" s="41"/>
      <c r="S189" s="41"/>
      <c r="T189" s="77"/>
      <c r="AT189" s="23" t="s">
        <v>213</v>
      </c>
      <c r="AU189" s="23" t="s">
        <v>80</v>
      </c>
    </row>
    <row r="190" spans="2:65" s="1" customFormat="1" ht="16.5" customHeight="1">
      <c r="B190" s="40"/>
      <c r="C190" s="191" t="s">
        <v>696</v>
      </c>
      <c r="D190" s="191" t="s">
        <v>169</v>
      </c>
      <c r="E190" s="192" t="s">
        <v>1084</v>
      </c>
      <c r="F190" s="193" t="s">
        <v>1085</v>
      </c>
      <c r="G190" s="194" t="s">
        <v>172</v>
      </c>
      <c r="H190" s="195">
        <v>2</v>
      </c>
      <c r="I190" s="196"/>
      <c r="J190" s="197">
        <f>ROUND(I190*H190,2)</f>
        <v>0</v>
      </c>
      <c r="K190" s="193" t="s">
        <v>21</v>
      </c>
      <c r="L190" s="60"/>
      <c r="M190" s="198" t="s">
        <v>21</v>
      </c>
      <c r="N190" s="199" t="s">
        <v>43</v>
      </c>
      <c r="O190" s="41"/>
      <c r="P190" s="200">
        <f>O190*H190</f>
        <v>0</v>
      </c>
      <c r="Q190" s="200">
        <v>0</v>
      </c>
      <c r="R190" s="200">
        <f>Q190*H190</f>
        <v>0</v>
      </c>
      <c r="S190" s="200">
        <v>0</v>
      </c>
      <c r="T190" s="201">
        <f>S190*H190</f>
        <v>0</v>
      </c>
      <c r="AR190" s="23" t="s">
        <v>173</v>
      </c>
      <c r="AT190" s="23" t="s">
        <v>169</v>
      </c>
      <c r="AU190" s="23" t="s">
        <v>80</v>
      </c>
      <c r="AY190" s="23" t="s">
        <v>166</v>
      </c>
      <c r="BE190" s="202">
        <f>IF(N190="základní",J190,0)</f>
        <v>0</v>
      </c>
      <c r="BF190" s="202">
        <f>IF(N190="snížená",J190,0)</f>
        <v>0</v>
      </c>
      <c r="BG190" s="202">
        <f>IF(N190="zákl. přenesená",J190,0)</f>
        <v>0</v>
      </c>
      <c r="BH190" s="202">
        <f>IF(N190="sníž. přenesená",J190,0)</f>
        <v>0</v>
      </c>
      <c r="BI190" s="202">
        <f>IF(N190="nulová",J190,0)</f>
        <v>0</v>
      </c>
      <c r="BJ190" s="23" t="s">
        <v>80</v>
      </c>
      <c r="BK190" s="202">
        <f>ROUND(I190*H190,2)</f>
        <v>0</v>
      </c>
      <c r="BL190" s="23" t="s">
        <v>173</v>
      </c>
      <c r="BM190" s="23" t="s">
        <v>699</v>
      </c>
    </row>
    <row r="191" spans="2:65" s="1" customFormat="1" ht="16.5" customHeight="1">
      <c r="B191" s="40"/>
      <c r="C191" s="191" t="s">
        <v>326</v>
      </c>
      <c r="D191" s="191" t="s">
        <v>169</v>
      </c>
      <c r="E191" s="192" t="s">
        <v>1086</v>
      </c>
      <c r="F191" s="193" t="s">
        <v>1087</v>
      </c>
      <c r="G191" s="194" t="s">
        <v>172</v>
      </c>
      <c r="H191" s="195">
        <v>1</v>
      </c>
      <c r="I191" s="196"/>
      <c r="J191" s="197">
        <f>ROUND(I191*H191,2)</f>
        <v>0</v>
      </c>
      <c r="K191" s="193" t="s">
        <v>21</v>
      </c>
      <c r="L191" s="60"/>
      <c r="M191" s="198" t="s">
        <v>21</v>
      </c>
      <c r="N191" s="199" t="s">
        <v>43</v>
      </c>
      <c r="O191" s="41"/>
      <c r="P191" s="200">
        <f>O191*H191</f>
        <v>0</v>
      </c>
      <c r="Q191" s="200">
        <v>0</v>
      </c>
      <c r="R191" s="200">
        <f>Q191*H191</f>
        <v>0</v>
      </c>
      <c r="S191" s="200">
        <v>0</v>
      </c>
      <c r="T191" s="201">
        <f>S191*H191</f>
        <v>0</v>
      </c>
      <c r="AR191" s="23" t="s">
        <v>173</v>
      </c>
      <c r="AT191" s="23" t="s">
        <v>169</v>
      </c>
      <c r="AU191" s="23" t="s">
        <v>80</v>
      </c>
      <c r="AY191" s="23" t="s">
        <v>166</v>
      </c>
      <c r="BE191" s="202">
        <f>IF(N191="základní",J191,0)</f>
        <v>0</v>
      </c>
      <c r="BF191" s="202">
        <f>IF(N191="snížená",J191,0)</f>
        <v>0</v>
      </c>
      <c r="BG191" s="202">
        <f>IF(N191="zákl. přenesená",J191,0)</f>
        <v>0</v>
      </c>
      <c r="BH191" s="202">
        <f>IF(N191="sníž. přenesená",J191,0)</f>
        <v>0</v>
      </c>
      <c r="BI191" s="202">
        <f>IF(N191="nulová",J191,0)</f>
        <v>0</v>
      </c>
      <c r="BJ191" s="23" t="s">
        <v>80</v>
      </c>
      <c r="BK191" s="202">
        <f>ROUND(I191*H191,2)</f>
        <v>0</v>
      </c>
      <c r="BL191" s="23" t="s">
        <v>173</v>
      </c>
      <c r="BM191" s="23" t="s">
        <v>703</v>
      </c>
    </row>
    <row r="192" spans="2:65" s="1" customFormat="1" ht="54">
      <c r="B192" s="40"/>
      <c r="C192" s="62"/>
      <c r="D192" s="205" t="s">
        <v>213</v>
      </c>
      <c r="E192" s="62"/>
      <c r="F192" s="236" t="s">
        <v>1088</v>
      </c>
      <c r="G192" s="62"/>
      <c r="H192" s="62"/>
      <c r="I192" s="162"/>
      <c r="J192" s="62"/>
      <c r="K192" s="62"/>
      <c r="L192" s="60"/>
      <c r="M192" s="237"/>
      <c r="N192" s="41"/>
      <c r="O192" s="41"/>
      <c r="P192" s="41"/>
      <c r="Q192" s="41"/>
      <c r="R192" s="41"/>
      <c r="S192" s="41"/>
      <c r="T192" s="77"/>
      <c r="AT192" s="23" t="s">
        <v>213</v>
      </c>
      <c r="AU192" s="23" t="s">
        <v>80</v>
      </c>
    </row>
    <row r="193" spans="2:65" s="1" customFormat="1" ht="16.5" customHeight="1">
      <c r="B193" s="40"/>
      <c r="C193" s="191" t="s">
        <v>705</v>
      </c>
      <c r="D193" s="191" t="s">
        <v>169</v>
      </c>
      <c r="E193" s="192" t="s">
        <v>1089</v>
      </c>
      <c r="F193" s="193" t="s">
        <v>1090</v>
      </c>
      <c r="G193" s="194" t="s">
        <v>172</v>
      </c>
      <c r="H193" s="195">
        <v>1</v>
      </c>
      <c r="I193" s="196"/>
      <c r="J193" s="197">
        <f>ROUND(I193*H193,2)</f>
        <v>0</v>
      </c>
      <c r="K193" s="193" t="s">
        <v>21</v>
      </c>
      <c r="L193" s="60"/>
      <c r="M193" s="198" t="s">
        <v>21</v>
      </c>
      <c r="N193" s="199" t="s">
        <v>43</v>
      </c>
      <c r="O193" s="41"/>
      <c r="P193" s="200">
        <f>O193*H193</f>
        <v>0</v>
      </c>
      <c r="Q193" s="200">
        <v>0</v>
      </c>
      <c r="R193" s="200">
        <f>Q193*H193</f>
        <v>0</v>
      </c>
      <c r="S193" s="200">
        <v>0</v>
      </c>
      <c r="T193" s="201">
        <f>S193*H193</f>
        <v>0</v>
      </c>
      <c r="AR193" s="23" t="s">
        <v>173</v>
      </c>
      <c r="AT193" s="23" t="s">
        <v>169</v>
      </c>
      <c r="AU193" s="23" t="s">
        <v>80</v>
      </c>
      <c r="AY193" s="23" t="s">
        <v>166</v>
      </c>
      <c r="BE193" s="202">
        <f>IF(N193="základní",J193,0)</f>
        <v>0</v>
      </c>
      <c r="BF193" s="202">
        <f>IF(N193="snížená",J193,0)</f>
        <v>0</v>
      </c>
      <c r="BG193" s="202">
        <f>IF(N193="zákl. přenesená",J193,0)</f>
        <v>0</v>
      </c>
      <c r="BH193" s="202">
        <f>IF(N193="sníž. přenesená",J193,0)</f>
        <v>0</v>
      </c>
      <c r="BI193" s="202">
        <f>IF(N193="nulová",J193,0)</f>
        <v>0</v>
      </c>
      <c r="BJ193" s="23" t="s">
        <v>80</v>
      </c>
      <c r="BK193" s="202">
        <f>ROUND(I193*H193,2)</f>
        <v>0</v>
      </c>
      <c r="BL193" s="23" t="s">
        <v>173</v>
      </c>
      <c r="BM193" s="23" t="s">
        <v>708</v>
      </c>
    </row>
    <row r="194" spans="2:65" s="1" customFormat="1" ht="54">
      <c r="B194" s="40"/>
      <c r="C194" s="62"/>
      <c r="D194" s="205" t="s">
        <v>213</v>
      </c>
      <c r="E194" s="62"/>
      <c r="F194" s="236" t="s">
        <v>1091</v>
      </c>
      <c r="G194" s="62"/>
      <c r="H194" s="62"/>
      <c r="I194" s="162"/>
      <c r="J194" s="62"/>
      <c r="K194" s="62"/>
      <c r="L194" s="60"/>
      <c r="M194" s="237"/>
      <c r="N194" s="41"/>
      <c r="O194" s="41"/>
      <c r="P194" s="41"/>
      <c r="Q194" s="41"/>
      <c r="R194" s="41"/>
      <c r="S194" s="41"/>
      <c r="T194" s="77"/>
      <c r="AT194" s="23" t="s">
        <v>213</v>
      </c>
      <c r="AU194" s="23" t="s">
        <v>80</v>
      </c>
    </row>
    <row r="195" spans="2:65" s="1" customFormat="1" ht="16.5" customHeight="1">
      <c r="B195" s="40"/>
      <c r="C195" s="191" t="s">
        <v>334</v>
      </c>
      <c r="D195" s="191" t="s">
        <v>169</v>
      </c>
      <c r="E195" s="192" t="s">
        <v>1092</v>
      </c>
      <c r="F195" s="193" t="s">
        <v>1093</v>
      </c>
      <c r="G195" s="194" t="s">
        <v>172</v>
      </c>
      <c r="H195" s="195">
        <v>1</v>
      </c>
      <c r="I195" s="196"/>
      <c r="J195" s="197">
        <f>ROUND(I195*H195,2)</f>
        <v>0</v>
      </c>
      <c r="K195" s="193" t="s">
        <v>21</v>
      </c>
      <c r="L195" s="60"/>
      <c r="M195" s="198" t="s">
        <v>21</v>
      </c>
      <c r="N195" s="199" t="s">
        <v>43</v>
      </c>
      <c r="O195" s="41"/>
      <c r="P195" s="200">
        <f>O195*H195</f>
        <v>0</v>
      </c>
      <c r="Q195" s="200">
        <v>0</v>
      </c>
      <c r="R195" s="200">
        <f>Q195*H195</f>
        <v>0</v>
      </c>
      <c r="S195" s="200">
        <v>0</v>
      </c>
      <c r="T195" s="201">
        <f>S195*H195</f>
        <v>0</v>
      </c>
      <c r="AR195" s="23" t="s">
        <v>173</v>
      </c>
      <c r="AT195" s="23" t="s">
        <v>169</v>
      </c>
      <c r="AU195" s="23" t="s">
        <v>80</v>
      </c>
      <c r="AY195" s="23" t="s">
        <v>166</v>
      </c>
      <c r="BE195" s="202">
        <f>IF(N195="základní",J195,0)</f>
        <v>0</v>
      </c>
      <c r="BF195" s="202">
        <f>IF(N195="snížená",J195,0)</f>
        <v>0</v>
      </c>
      <c r="BG195" s="202">
        <f>IF(N195="zákl. přenesená",J195,0)</f>
        <v>0</v>
      </c>
      <c r="BH195" s="202">
        <f>IF(N195="sníž. přenesená",J195,0)</f>
        <v>0</v>
      </c>
      <c r="BI195" s="202">
        <f>IF(N195="nulová",J195,0)</f>
        <v>0</v>
      </c>
      <c r="BJ195" s="23" t="s">
        <v>80</v>
      </c>
      <c r="BK195" s="202">
        <f>ROUND(I195*H195,2)</f>
        <v>0</v>
      </c>
      <c r="BL195" s="23" t="s">
        <v>173</v>
      </c>
      <c r="BM195" s="23" t="s">
        <v>712</v>
      </c>
    </row>
    <row r="196" spans="2:65" s="1" customFormat="1" ht="54">
      <c r="B196" s="40"/>
      <c r="C196" s="62"/>
      <c r="D196" s="205" t="s">
        <v>213</v>
      </c>
      <c r="E196" s="62"/>
      <c r="F196" s="236" t="s">
        <v>1094</v>
      </c>
      <c r="G196" s="62"/>
      <c r="H196" s="62"/>
      <c r="I196" s="162"/>
      <c r="J196" s="62"/>
      <c r="K196" s="62"/>
      <c r="L196" s="60"/>
      <c r="M196" s="237"/>
      <c r="N196" s="41"/>
      <c r="O196" s="41"/>
      <c r="P196" s="41"/>
      <c r="Q196" s="41"/>
      <c r="R196" s="41"/>
      <c r="S196" s="41"/>
      <c r="T196" s="77"/>
      <c r="AT196" s="23" t="s">
        <v>213</v>
      </c>
      <c r="AU196" s="23" t="s">
        <v>80</v>
      </c>
    </row>
    <row r="197" spans="2:65" s="1" customFormat="1" ht="16.5" customHeight="1">
      <c r="B197" s="40"/>
      <c r="C197" s="191" t="s">
        <v>713</v>
      </c>
      <c r="D197" s="191" t="s">
        <v>169</v>
      </c>
      <c r="E197" s="192" t="s">
        <v>1095</v>
      </c>
      <c r="F197" s="193" t="s">
        <v>1096</v>
      </c>
      <c r="G197" s="194" t="s">
        <v>172</v>
      </c>
      <c r="H197" s="195">
        <v>2</v>
      </c>
      <c r="I197" s="196"/>
      <c r="J197" s="197">
        <f>ROUND(I197*H197,2)</f>
        <v>0</v>
      </c>
      <c r="K197" s="193" t="s">
        <v>21</v>
      </c>
      <c r="L197" s="60"/>
      <c r="M197" s="198" t="s">
        <v>21</v>
      </c>
      <c r="N197" s="199" t="s">
        <v>43</v>
      </c>
      <c r="O197" s="41"/>
      <c r="P197" s="200">
        <f>O197*H197</f>
        <v>0</v>
      </c>
      <c r="Q197" s="200">
        <v>0</v>
      </c>
      <c r="R197" s="200">
        <f>Q197*H197</f>
        <v>0</v>
      </c>
      <c r="S197" s="200">
        <v>0</v>
      </c>
      <c r="T197" s="201">
        <f>S197*H197</f>
        <v>0</v>
      </c>
      <c r="AR197" s="23" t="s">
        <v>173</v>
      </c>
      <c r="AT197" s="23" t="s">
        <v>169</v>
      </c>
      <c r="AU197" s="23" t="s">
        <v>80</v>
      </c>
      <c r="AY197" s="23" t="s">
        <v>166</v>
      </c>
      <c r="BE197" s="202">
        <f>IF(N197="základní",J197,0)</f>
        <v>0</v>
      </c>
      <c r="BF197" s="202">
        <f>IF(N197="snížená",J197,0)</f>
        <v>0</v>
      </c>
      <c r="BG197" s="202">
        <f>IF(N197="zákl. přenesená",J197,0)</f>
        <v>0</v>
      </c>
      <c r="BH197" s="202">
        <f>IF(N197="sníž. přenesená",J197,0)</f>
        <v>0</v>
      </c>
      <c r="BI197" s="202">
        <f>IF(N197="nulová",J197,0)</f>
        <v>0</v>
      </c>
      <c r="BJ197" s="23" t="s">
        <v>80</v>
      </c>
      <c r="BK197" s="202">
        <f>ROUND(I197*H197,2)</f>
        <v>0</v>
      </c>
      <c r="BL197" s="23" t="s">
        <v>173</v>
      </c>
      <c r="BM197" s="23" t="s">
        <v>716</v>
      </c>
    </row>
    <row r="198" spans="2:65" s="1" customFormat="1" ht="27">
      <c r="B198" s="40"/>
      <c r="C198" s="62"/>
      <c r="D198" s="205" t="s">
        <v>213</v>
      </c>
      <c r="E198" s="62"/>
      <c r="F198" s="236" t="s">
        <v>1054</v>
      </c>
      <c r="G198" s="62"/>
      <c r="H198" s="62"/>
      <c r="I198" s="162"/>
      <c r="J198" s="62"/>
      <c r="K198" s="62"/>
      <c r="L198" s="60"/>
      <c r="M198" s="237"/>
      <c r="N198" s="41"/>
      <c r="O198" s="41"/>
      <c r="P198" s="41"/>
      <c r="Q198" s="41"/>
      <c r="R198" s="41"/>
      <c r="S198" s="41"/>
      <c r="T198" s="77"/>
      <c r="AT198" s="23" t="s">
        <v>213</v>
      </c>
      <c r="AU198" s="23" t="s">
        <v>80</v>
      </c>
    </row>
    <row r="199" spans="2:65" s="1" customFormat="1" ht="16.5" customHeight="1">
      <c r="B199" s="40"/>
      <c r="C199" s="191" t="s">
        <v>339</v>
      </c>
      <c r="D199" s="191" t="s">
        <v>169</v>
      </c>
      <c r="E199" s="192" t="s">
        <v>1097</v>
      </c>
      <c r="F199" s="193" t="s">
        <v>1098</v>
      </c>
      <c r="G199" s="194" t="s">
        <v>1036</v>
      </c>
      <c r="H199" s="195">
        <v>1</v>
      </c>
      <c r="I199" s="196"/>
      <c r="J199" s="197">
        <f>ROUND(I199*H199,2)</f>
        <v>0</v>
      </c>
      <c r="K199" s="193" t="s">
        <v>21</v>
      </c>
      <c r="L199" s="60"/>
      <c r="M199" s="198" t="s">
        <v>21</v>
      </c>
      <c r="N199" s="199" t="s">
        <v>43</v>
      </c>
      <c r="O199" s="41"/>
      <c r="P199" s="200">
        <f>O199*H199</f>
        <v>0</v>
      </c>
      <c r="Q199" s="200">
        <v>0</v>
      </c>
      <c r="R199" s="200">
        <f>Q199*H199</f>
        <v>0</v>
      </c>
      <c r="S199" s="200">
        <v>0</v>
      </c>
      <c r="T199" s="201">
        <f>S199*H199</f>
        <v>0</v>
      </c>
      <c r="AR199" s="23" t="s">
        <v>173</v>
      </c>
      <c r="AT199" s="23" t="s">
        <v>169</v>
      </c>
      <c r="AU199" s="23" t="s">
        <v>80</v>
      </c>
      <c r="AY199" s="23" t="s">
        <v>166</v>
      </c>
      <c r="BE199" s="202">
        <f>IF(N199="základní",J199,0)</f>
        <v>0</v>
      </c>
      <c r="BF199" s="202">
        <f>IF(N199="snížená",J199,0)</f>
        <v>0</v>
      </c>
      <c r="BG199" s="202">
        <f>IF(N199="zákl. přenesená",J199,0)</f>
        <v>0</v>
      </c>
      <c r="BH199" s="202">
        <f>IF(N199="sníž. přenesená",J199,0)</f>
        <v>0</v>
      </c>
      <c r="BI199" s="202">
        <f>IF(N199="nulová",J199,0)</f>
        <v>0</v>
      </c>
      <c r="BJ199" s="23" t="s">
        <v>80</v>
      </c>
      <c r="BK199" s="202">
        <f>ROUND(I199*H199,2)</f>
        <v>0</v>
      </c>
      <c r="BL199" s="23" t="s">
        <v>173</v>
      </c>
      <c r="BM199" s="23" t="s">
        <v>719</v>
      </c>
    </row>
    <row r="200" spans="2:65" s="1" customFormat="1" ht="40.5">
      <c r="B200" s="40"/>
      <c r="C200" s="62"/>
      <c r="D200" s="205" t="s">
        <v>213</v>
      </c>
      <c r="E200" s="62"/>
      <c r="F200" s="236" t="s">
        <v>1099</v>
      </c>
      <c r="G200" s="62"/>
      <c r="H200" s="62"/>
      <c r="I200" s="162"/>
      <c r="J200" s="62"/>
      <c r="K200" s="62"/>
      <c r="L200" s="60"/>
      <c r="M200" s="237"/>
      <c r="N200" s="41"/>
      <c r="O200" s="41"/>
      <c r="P200" s="41"/>
      <c r="Q200" s="41"/>
      <c r="R200" s="41"/>
      <c r="S200" s="41"/>
      <c r="T200" s="77"/>
      <c r="AT200" s="23" t="s">
        <v>213</v>
      </c>
      <c r="AU200" s="23" t="s">
        <v>80</v>
      </c>
    </row>
    <row r="201" spans="2:65" s="1" customFormat="1" ht="16.5" customHeight="1">
      <c r="B201" s="40"/>
      <c r="C201" s="191" t="s">
        <v>720</v>
      </c>
      <c r="D201" s="191" t="s">
        <v>169</v>
      </c>
      <c r="E201" s="192" t="s">
        <v>1100</v>
      </c>
      <c r="F201" s="193" t="s">
        <v>1101</v>
      </c>
      <c r="G201" s="194" t="s">
        <v>172</v>
      </c>
      <c r="H201" s="195">
        <v>1</v>
      </c>
      <c r="I201" s="196"/>
      <c r="J201" s="197">
        <f>ROUND(I201*H201,2)</f>
        <v>0</v>
      </c>
      <c r="K201" s="193" t="s">
        <v>21</v>
      </c>
      <c r="L201" s="60"/>
      <c r="M201" s="198" t="s">
        <v>21</v>
      </c>
      <c r="N201" s="199" t="s">
        <v>43</v>
      </c>
      <c r="O201" s="41"/>
      <c r="P201" s="200">
        <f>O201*H201</f>
        <v>0</v>
      </c>
      <c r="Q201" s="200">
        <v>0</v>
      </c>
      <c r="R201" s="200">
        <f>Q201*H201</f>
        <v>0</v>
      </c>
      <c r="S201" s="200">
        <v>0</v>
      </c>
      <c r="T201" s="201">
        <f>S201*H201</f>
        <v>0</v>
      </c>
      <c r="AR201" s="23" t="s">
        <v>173</v>
      </c>
      <c r="AT201" s="23" t="s">
        <v>169</v>
      </c>
      <c r="AU201" s="23" t="s">
        <v>80</v>
      </c>
      <c r="AY201" s="23" t="s">
        <v>166</v>
      </c>
      <c r="BE201" s="202">
        <f>IF(N201="základní",J201,0)</f>
        <v>0</v>
      </c>
      <c r="BF201" s="202">
        <f>IF(N201="snížená",J201,0)</f>
        <v>0</v>
      </c>
      <c r="BG201" s="202">
        <f>IF(N201="zákl. přenesená",J201,0)</f>
        <v>0</v>
      </c>
      <c r="BH201" s="202">
        <f>IF(N201="sníž. přenesená",J201,0)</f>
        <v>0</v>
      </c>
      <c r="BI201" s="202">
        <f>IF(N201="nulová",J201,0)</f>
        <v>0</v>
      </c>
      <c r="BJ201" s="23" t="s">
        <v>80</v>
      </c>
      <c r="BK201" s="202">
        <f>ROUND(I201*H201,2)</f>
        <v>0</v>
      </c>
      <c r="BL201" s="23" t="s">
        <v>173</v>
      </c>
      <c r="BM201" s="23" t="s">
        <v>723</v>
      </c>
    </row>
    <row r="202" spans="2:65" s="1" customFormat="1" ht="16.5" customHeight="1">
      <c r="B202" s="40"/>
      <c r="C202" s="191" t="s">
        <v>343</v>
      </c>
      <c r="D202" s="191" t="s">
        <v>169</v>
      </c>
      <c r="E202" s="192" t="s">
        <v>1102</v>
      </c>
      <c r="F202" s="193" t="s">
        <v>1103</v>
      </c>
      <c r="G202" s="194" t="s">
        <v>172</v>
      </c>
      <c r="H202" s="195">
        <v>3</v>
      </c>
      <c r="I202" s="196"/>
      <c r="J202" s="197">
        <f>ROUND(I202*H202,2)</f>
        <v>0</v>
      </c>
      <c r="K202" s="193" t="s">
        <v>21</v>
      </c>
      <c r="L202" s="60"/>
      <c r="M202" s="198" t="s">
        <v>21</v>
      </c>
      <c r="N202" s="199" t="s">
        <v>43</v>
      </c>
      <c r="O202" s="41"/>
      <c r="P202" s="200">
        <f>O202*H202</f>
        <v>0</v>
      </c>
      <c r="Q202" s="200">
        <v>0</v>
      </c>
      <c r="R202" s="200">
        <f>Q202*H202</f>
        <v>0</v>
      </c>
      <c r="S202" s="200">
        <v>0</v>
      </c>
      <c r="T202" s="201">
        <f>S202*H202</f>
        <v>0</v>
      </c>
      <c r="AR202" s="23" t="s">
        <v>173</v>
      </c>
      <c r="AT202" s="23" t="s">
        <v>169</v>
      </c>
      <c r="AU202" s="23" t="s">
        <v>80</v>
      </c>
      <c r="AY202" s="23" t="s">
        <v>166</v>
      </c>
      <c r="BE202" s="202">
        <f>IF(N202="základní",J202,0)</f>
        <v>0</v>
      </c>
      <c r="BF202" s="202">
        <f>IF(N202="snížená",J202,0)</f>
        <v>0</v>
      </c>
      <c r="BG202" s="202">
        <f>IF(N202="zákl. přenesená",J202,0)</f>
        <v>0</v>
      </c>
      <c r="BH202" s="202">
        <f>IF(N202="sníž. přenesená",J202,0)</f>
        <v>0</v>
      </c>
      <c r="BI202" s="202">
        <f>IF(N202="nulová",J202,0)</f>
        <v>0</v>
      </c>
      <c r="BJ202" s="23" t="s">
        <v>80</v>
      </c>
      <c r="BK202" s="202">
        <f>ROUND(I202*H202,2)</f>
        <v>0</v>
      </c>
      <c r="BL202" s="23" t="s">
        <v>173</v>
      </c>
      <c r="BM202" s="23" t="s">
        <v>726</v>
      </c>
    </row>
    <row r="203" spans="2:65" s="1" customFormat="1" ht="16.5" customHeight="1">
      <c r="B203" s="40"/>
      <c r="C203" s="191" t="s">
        <v>727</v>
      </c>
      <c r="D203" s="191" t="s">
        <v>169</v>
      </c>
      <c r="E203" s="192" t="s">
        <v>1104</v>
      </c>
      <c r="F203" s="193" t="s">
        <v>1105</v>
      </c>
      <c r="G203" s="194" t="s">
        <v>1106</v>
      </c>
      <c r="H203" s="195">
        <v>58</v>
      </c>
      <c r="I203" s="196"/>
      <c r="J203" s="197">
        <f>ROUND(I203*H203,2)</f>
        <v>0</v>
      </c>
      <c r="K203" s="193" t="s">
        <v>21</v>
      </c>
      <c r="L203" s="60"/>
      <c r="M203" s="198" t="s">
        <v>21</v>
      </c>
      <c r="N203" s="199" t="s">
        <v>43</v>
      </c>
      <c r="O203" s="41"/>
      <c r="P203" s="200">
        <f>O203*H203</f>
        <v>0</v>
      </c>
      <c r="Q203" s="200">
        <v>0</v>
      </c>
      <c r="R203" s="200">
        <f>Q203*H203</f>
        <v>0</v>
      </c>
      <c r="S203" s="200">
        <v>0</v>
      </c>
      <c r="T203" s="201">
        <f>S203*H203</f>
        <v>0</v>
      </c>
      <c r="AR203" s="23" t="s">
        <v>173</v>
      </c>
      <c r="AT203" s="23" t="s">
        <v>169</v>
      </c>
      <c r="AU203" s="23" t="s">
        <v>80</v>
      </c>
      <c r="AY203" s="23" t="s">
        <v>166</v>
      </c>
      <c r="BE203" s="202">
        <f>IF(N203="základní",J203,0)</f>
        <v>0</v>
      </c>
      <c r="BF203" s="202">
        <f>IF(N203="snížená",J203,0)</f>
        <v>0</v>
      </c>
      <c r="BG203" s="202">
        <f>IF(N203="zákl. přenesená",J203,0)</f>
        <v>0</v>
      </c>
      <c r="BH203" s="202">
        <f>IF(N203="sníž. přenesená",J203,0)</f>
        <v>0</v>
      </c>
      <c r="BI203" s="202">
        <f>IF(N203="nulová",J203,0)</f>
        <v>0</v>
      </c>
      <c r="BJ203" s="23" t="s">
        <v>80</v>
      </c>
      <c r="BK203" s="202">
        <f>ROUND(I203*H203,2)</f>
        <v>0</v>
      </c>
      <c r="BL203" s="23" t="s">
        <v>173</v>
      </c>
      <c r="BM203" s="23" t="s">
        <v>730</v>
      </c>
    </row>
    <row r="204" spans="2:65" s="1" customFormat="1" ht="40.5">
      <c r="B204" s="40"/>
      <c r="C204" s="62"/>
      <c r="D204" s="205" t="s">
        <v>213</v>
      </c>
      <c r="E204" s="62"/>
      <c r="F204" s="236" t="s">
        <v>1107</v>
      </c>
      <c r="G204" s="62"/>
      <c r="H204" s="62"/>
      <c r="I204" s="162"/>
      <c r="J204" s="62"/>
      <c r="K204" s="62"/>
      <c r="L204" s="60"/>
      <c r="M204" s="237"/>
      <c r="N204" s="41"/>
      <c r="O204" s="41"/>
      <c r="P204" s="41"/>
      <c r="Q204" s="41"/>
      <c r="R204" s="41"/>
      <c r="S204" s="41"/>
      <c r="T204" s="77"/>
      <c r="AT204" s="23" t="s">
        <v>213</v>
      </c>
      <c r="AU204" s="23" t="s">
        <v>80</v>
      </c>
    </row>
    <row r="205" spans="2:65" s="1" customFormat="1" ht="16.5" customHeight="1">
      <c r="B205" s="40"/>
      <c r="C205" s="191" t="s">
        <v>347</v>
      </c>
      <c r="D205" s="191" t="s">
        <v>169</v>
      </c>
      <c r="E205" s="192" t="s">
        <v>1108</v>
      </c>
      <c r="F205" s="193" t="s">
        <v>1109</v>
      </c>
      <c r="G205" s="194" t="s">
        <v>1106</v>
      </c>
      <c r="H205" s="195">
        <v>58</v>
      </c>
      <c r="I205" s="196"/>
      <c r="J205" s="197">
        <f>ROUND(I205*H205,2)</f>
        <v>0</v>
      </c>
      <c r="K205" s="193" t="s">
        <v>21</v>
      </c>
      <c r="L205" s="60"/>
      <c r="M205" s="198" t="s">
        <v>21</v>
      </c>
      <c r="N205" s="199" t="s">
        <v>43</v>
      </c>
      <c r="O205" s="41"/>
      <c r="P205" s="200">
        <f>O205*H205</f>
        <v>0</v>
      </c>
      <c r="Q205" s="200">
        <v>0</v>
      </c>
      <c r="R205" s="200">
        <f>Q205*H205</f>
        <v>0</v>
      </c>
      <c r="S205" s="200">
        <v>0</v>
      </c>
      <c r="T205" s="201">
        <f>S205*H205</f>
        <v>0</v>
      </c>
      <c r="AR205" s="23" t="s">
        <v>173</v>
      </c>
      <c r="AT205" s="23" t="s">
        <v>169</v>
      </c>
      <c r="AU205" s="23" t="s">
        <v>80</v>
      </c>
      <c r="AY205" s="23" t="s">
        <v>166</v>
      </c>
      <c r="BE205" s="202">
        <f>IF(N205="základní",J205,0)</f>
        <v>0</v>
      </c>
      <c r="BF205" s="202">
        <f>IF(N205="snížená",J205,0)</f>
        <v>0</v>
      </c>
      <c r="BG205" s="202">
        <f>IF(N205="zákl. přenesená",J205,0)</f>
        <v>0</v>
      </c>
      <c r="BH205" s="202">
        <f>IF(N205="sníž. přenesená",J205,0)</f>
        <v>0</v>
      </c>
      <c r="BI205" s="202">
        <f>IF(N205="nulová",J205,0)</f>
        <v>0</v>
      </c>
      <c r="BJ205" s="23" t="s">
        <v>80</v>
      </c>
      <c r="BK205" s="202">
        <f>ROUND(I205*H205,2)</f>
        <v>0</v>
      </c>
      <c r="BL205" s="23" t="s">
        <v>173</v>
      </c>
      <c r="BM205" s="23" t="s">
        <v>733</v>
      </c>
    </row>
    <row r="206" spans="2:65" s="1" customFormat="1" ht="40.5">
      <c r="B206" s="40"/>
      <c r="C206" s="62"/>
      <c r="D206" s="205" t="s">
        <v>213</v>
      </c>
      <c r="E206" s="62"/>
      <c r="F206" s="236" t="s">
        <v>1110</v>
      </c>
      <c r="G206" s="62"/>
      <c r="H206" s="62"/>
      <c r="I206" s="162"/>
      <c r="J206" s="62"/>
      <c r="K206" s="62"/>
      <c r="L206" s="60"/>
      <c r="M206" s="237"/>
      <c r="N206" s="41"/>
      <c r="O206" s="41"/>
      <c r="P206" s="41"/>
      <c r="Q206" s="41"/>
      <c r="R206" s="41"/>
      <c r="S206" s="41"/>
      <c r="T206" s="77"/>
      <c r="AT206" s="23" t="s">
        <v>213</v>
      </c>
      <c r="AU206" s="23" t="s">
        <v>80</v>
      </c>
    </row>
    <row r="207" spans="2:65" s="1" customFormat="1" ht="16.5" customHeight="1">
      <c r="B207" s="40"/>
      <c r="C207" s="191" t="s">
        <v>734</v>
      </c>
      <c r="D207" s="191" t="s">
        <v>169</v>
      </c>
      <c r="E207" s="192" t="s">
        <v>1111</v>
      </c>
      <c r="F207" s="193" t="s">
        <v>1112</v>
      </c>
      <c r="G207" s="194" t="s">
        <v>1106</v>
      </c>
      <c r="H207" s="195">
        <v>58</v>
      </c>
      <c r="I207" s="196"/>
      <c r="J207" s="197">
        <f>ROUND(I207*H207,2)</f>
        <v>0</v>
      </c>
      <c r="K207" s="193" t="s">
        <v>21</v>
      </c>
      <c r="L207" s="60"/>
      <c r="M207" s="198" t="s">
        <v>21</v>
      </c>
      <c r="N207" s="199" t="s">
        <v>43</v>
      </c>
      <c r="O207" s="41"/>
      <c r="P207" s="200">
        <f>O207*H207</f>
        <v>0</v>
      </c>
      <c r="Q207" s="200">
        <v>0</v>
      </c>
      <c r="R207" s="200">
        <f>Q207*H207</f>
        <v>0</v>
      </c>
      <c r="S207" s="200">
        <v>0</v>
      </c>
      <c r="T207" s="201">
        <f>S207*H207</f>
        <v>0</v>
      </c>
      <c r="AR207" s="23" t="s">
        <v>173</v>
      </c>
      <c r="AT207" s="23" t="s">
        <v>169</v>
      </c>
      <c r="AU207" s="23" t="s">
        <v>80</v>
      </c>
      <c r="AY207" s="23" t="s">
        <v>166</v>
      </c>
      <c r="BE207" s="202">
        <f>IF(N207="základní",J207,0)</f>
        <v>0</v>
      </c>
      <c r="BF207" s="202">
        <f>IF(N207="snížená",J207,0)</f>
        <v>0</v>
      </c>
      <c r="BG207" s="202">
        <f>IF(N207="zákl. přenesená",J207,0)</f>
        <v>0</v>
      </c>
      <c r="BH207" s="202">
        <f>IF(N207="sníž. přenesená",J207,0)</f>
        <v>0</v>
      </c>
      <c r="BI207" s="202">
        <f>IF(N207="nulová",J207,0)</f>
        <v>0</v>
      </c>
      <c r="BJ207" s="23" t="s">
        <v>80</v>
      </c>
      <c r="BK207" s="202">
        <f>ROUND(I207*H207,2)</f>
        <v>0</v>
      </c>
      <c r="BL207" s="23" t="s">
        <v>173</v>
      </c>
      <c r="BM207" s="23" t="s">
        <v>737</v>
      </c>
    </row>
    <row r="208" spans="2:65" s="1" customFormat="1" ht="40.5">
      <c r="B208" s="40"/>
      <c r="C208" s="62"/>
      <c r="D208" s="205" t="s">
        <v>213</v>
      </c>
      <c r="E208" s="62"/>
      <c r="F208" s="236" t="s">
        <v>1113</v>
      </c>
      <c r="G208" s="62"/>
      <c r="H208" s="62"/>
      <c r="I208" s="162"/>
      <c r="J208" s="62"/>
      <c r="K208" s="62"/>
      <c r="L208" s="60"/>
      <c r="M208" s="237"/>
      <c r="N208" s="41"/>
      <c r="O208" s="41"/>
      <c r="P208" s="41"/>
      <c r="Q208" s="41"/>
      <c r="R208" s="41"/>
      <c r="S208" s="41"/>
      <c r="T208" s="77"/>
      <c r="AT208" s="23" t="s">
        <v>213</v>
      </c>
      <c r="AU208" s="23" t="s">
        <v>80</v>
      </c>
    </row>
    <row r="209" spans="2:65" s="1" customFormat="1" ht="16.5" customHeight="1">
      <c r="B209" s="40"/>
      <c r="C209" s="191" t="s">
        <v>352</v>
      </c>
      <c r="D209" s="191" t="s">
        <v>169</v>
      </c>
      <c r="E209" s="192" t="s">
        <v>1114</v>
      </c>
      <c r="F209" s="193" t="s">
        <v>1115</v>
      </c>
      <c r="G209" s="194" t="s">
        <v>1106</v>
      </c>
      <c r="H209" s="195">
        <v>58</v>
      </c>
      <c r="I209" s="196"/>
      <c r="J209" s="197">
        <f>ROUND(I209*H209,2)</f>
        <v>0</v>
      </c>
      <c r="K209" s="193" t="s">
        <v>21</v>
      </c>
      <c r="L209" s="60"/>
      <c r="M209" s="198" t="s">
        <v>21</v>
      </c>
      <c r="N209" s="199" t="s">
        <v>43</v>
      </c>
      <c r="O209" s="41"/>
      <c r="P209" s="200">
        <f>O209*H209</f>
        <v>0</v>
      </c>
      <c r="Q209" s="200">
        <v>0</v>
      </c>
      <c r="R209" s="200">
        <f>Q209*H209</f>
        <v>0</v>
      </c>
      <c r="S209" s="200">
        <v>0</v>
      </c>
      <c r="T209" s="201">
        <f>S209*H209</f>
        <v>0</v>
      </c>
      <c r="AR209" s="23" t="s">
        <v>173</v>
      </c>
      <c r="AT209" s="23" t="s">
        <v>169</v>
      </c>
      <c r="AU209" s="23" t="s">
        <v>80</v>
      </c>
      <c r="AY209" s="23" t="s">
        <v>166</v>
      </c>
      <c r="BE209" s="202">
        <f>IF(N209="základní",J209,0)</f>
        <v>0</v>
      </c>
      <c r="BF209" s="202">
        <f>IF(N209="snížená",J209,0)</f>
        <v>0</v>
      </c>
      <c r="BG209" s="202">
        <f>IF(N209="zákl. přenesená",J209,0)</f>
        <v>0</v>
      </c>
      <c r="BH209" s="202">
        <f>IF(N209="sníž. přenesená",J209,0)</f>
        <v>0</v>
      </c>
      <c r="BI209" s="202">
        <f>IF(N209="nulová",J209,0)</f>
        <v>0</v>
      </c>
      <c r="BJ209" s="23" t="s">
        <v>80</v>
      </c>
      <c r="BK209" s="202">
        <f>ROUND(I209*H209,2)</f>
        <v>0</v>
      </c>
      <c r="BL209" s="23" t="s">
        <v>173</v>
      </c>
      <c r="BM209" s="23" t="s">
        <v>740</v>
      </c>
    </row>
    <row r="210" spans="2:65" s="1" customFormat="1" ht="40.5">
      <c r="B210" s="40"/>
      <c r="C210" s="62"/>
      <c r="D210" s="205" t="s">
        <v>213</v>
      </c>
      <c r="E210" s="62"/>
      <c r="F210" s="236" t="s">
        <v>1116</v>
      </c>
      <c r="G210" s="62"/>
      <c r="H210" s="62"/>
      <c r="I210" s="162"/>
      <c r="J210" s="62"/>
      <c r="K210" s="62"/>
      <c r="L210" s="60"/>
      <c r="M210" s="237"/>
      <c r="N210" s="41"/>
      <c r="O210" s="41"/>
      <c r="P210" s="41"/>
      <c r="Q210" s="41"/>
      <c r="R210" s="41"/>
      <c r="S210" s="41"/>
      <c r="T210" s="77"/>
      <c r="AT210" s="23" t="s">
        <v>213</v>
      </c>
      <c r="AU210" s="23" t="s">
        <v>80</v>
      </c>
    </row>
    <row r="211" spans="2:65" s="1" customFormat="1" ht="16.5" customHeight="1">
      <c r="B211" s="40"/>
      <c r="C211" s="191" t="s">
        <v>741</v>
      </c>
      <c r="D211" s="191" t="s">
        <v>169</v>
      </c>
      <c r="E211" s="192" t="s">
        <v>1117</v>
      </c>
      <c r="F211" s="193" t="s">
        <v>1118</v>
      </c>
      <c r="G211" s="194" t="s">
        <v>1106</v>
      </c>
      <c r="H211" s="195">
        <v>58</v>
      </c>
      <c r="I211" s="196"/>
      <c r="J211" s="197">
        <f>ROUND(I211*H211,2)</f>
        <v>0</v>
      </c>
      <c r="K211" s="193" t="s">
        <v>21</v>
      </c>
      <c r="L211" s="60"/>
      <c r="M211" s="198" t="s">
        <v>21</v>
      </c>
      <c r="N211" s="199" t="s">
        <v>43</v>
      </c>
      <c r="O211" s="41"/>
      <c r="P211" s="200">
        <f>O211*H211</f>
        <v>0</v>
      </c>
      <c r="Q211" s="200">
        <v>0</v>
      </c>
      <c r="R211" s="200">
        <f>Q211*H211</f>
        <v>0</v>
      </c>
      <c r="S211" s="200">
        <v>0</v>
      </c>
      <c r="T211" s="201">
        <f>S211*H211</f>
        <v>0</v>
      </c>
      <c r="AR211" s="23" t="s">
        <v>173</v>
      </c>
      <c r="AT211" s="23" t="s">
        <v>169</v>
      </c>
      <c r="AU211" s="23" t="s">
        <v>80</v>
      </c>
      <c r="AY211" s="23" t="s">
        <v>166</v>
      </c>
      <c r="BE211" s="202">
        <f>IF(N211="základní",J211,0)</f>
        <v>0</v>
      </c>
      <c r="BF211" s="202">
        <f>IF(N211="snížená",J211,0)</f>
        <v>0</v>
      </c>
      <c r="BG211" s="202">
        <f>IF(N211="zákl. přenesená",J211,0)</f>
        <v>0</v>
      </c>
      <c r="BH211" s="202">
        <f>IF(N211="sníž. přenesená",J211,0)</f>
        <v>0</v>
      </c>
      <c r="BI211" s="202">
        <f>IF(N211="nulová",J211,0)</f>
        <v>0</v>
      </c>
      <c r="BJ211" s="23" t="s">
        <v>80</v>
      </c>
      <c r="BK211" s="202">
        <f>ROUND(I211*H211,2)</f>
        <v>0</v>
      </c>
      <c r="BL211" s="23" t="s">
        <v>173</v>
      </c>
      <c r="BM211" s="23" t="s">
        <v>744</v>
      </c>
    </row>
    <row r="212" spans="2:65" s="1" customFormat="1" ht="40.5">
      <c r="B212" s="40"/>
      <c r="C212" s="62"/>
      <c r="D212" s="205" t="s">
        <v>213</v>
      </c>
      <c r="E212" s="62"/>
      <c r="F212" s="236" t="s">
        <v>1119</v>
      </c>
      <c r="G212" s="62"/>
      <c r="H212" s="62"/>
      <c r="I212" s="162"/>
      <c r="J212" s="62"/>
      <c r="K212" s="62"/>
      <c r="L212" s="60"/>
      <c r="M212" s="237"/>
      <c r="N212" s="41"/>
      <c r="O212" s="41"/>
      <c r="P212" s="41"/>
      <c r="Q212" s="41"/>
      <c r="R212" s="41"/>
      <c r="S212" s="41"/>
      <c r="T212" s="77"/>
      <c r="AT212" s="23" t="s">
        <v>213</v>
      </c>
      <c r="AU212" s="23" t="s">
        <v>80</v>
      </c>
    </row>
    <row r="213" spans="2:65" s="1" customFormat="1" ht="16.5" customHeight="1">
      <c r="B213" s="40"/>
      <c r="C213" s="191" t="s">
        <v>356</v>
      </c>
      <c r="D213" s="191" t="s">
        <v>169</v>
      </c>
      <c r="E213" s="192" t="s">
        <v>1120</v>
      </c>
      <c r="F213" s="193" t="s">
        <v>1121</v>
      </c>
      <c r="G213" s="194" t="s">
        <v>1122</v>
      </c>
      <c r="H213" s="195">
        <v>1</v>
      </c>
      <c r="I213" s="196"/>
      <c r="J213" s="197">
        <f>ROUND(I213*H213,2)</f>
        <v>0</v>
      </c>
      <c r="K213" s="193" t="s">
        <v>21</v>
      </c>
      <c r="L213" s="60"/>
      <c r="M213" s="198" t="s">
        <v>21</v>
      </c>
      <c r="N213" s="199" t="s">
        <v>43</v>
      </c>
      <c r="O213" s="41"/>
      <c r="P213" s="200">
        <f>O213*H213</f>
        <v>0</v>
      </c>
      <c r="Q213" s="200">
        <v>0</v>
      </c>
      <c r="R213" s="200">
        <f>Q213*H213</f>
        <v>0</v>
      </c>
      <c r="S213" s="200">
        <v>0</v>
      </c>
      <c r="T213" s="201">
        <f>S213*H213</f>
        <v>0</v>
      </c>
      <c r="AR213" s="23" t="s">
        <v>173</v>
      </c>
      <c r="AT213" s="23" t="s">
        <v>169</v>
      </c>
      <c r="AU213" s="23" t="s">
        <v>80</v>
      </c>
      <c r="AY213" s="23" t="s">
        <v>166</v>
      </c>
      <c r="BE213" s="202">
        <f>IF(N213="základní",J213,0)</f>
        <v>0</v>
      </c>
      <c r="BF213" s="202">
        <f>IF(N213="snížená",J213,0)</f>
        <v>0</v>
      </c>
      <c r="BG213" s="202">
        <f>IF(N213="zákl. přenesená",J213,0)</f>
        <v>0</v>
      </c>
      <c r="BH213" s="202">
        <f>IF(N213="sníž. přenesená",J213,0)</f>
        <v>0</v>
      </c>
      <c r="BI213" s="202">
        <f>IF(N213="nulová",J213,0)</f>
        <v>0</v>
      </c>
      <c r="BJ213" s="23" t="s">
        <v>80</v>
      </c>
      <c r="BK213" s="202">
        <f>ROUND(I213*H213,2)</f>
        <v>0</v>
      </c>
      <c r="BL213" s="23" t="s">
        <v>173</v>
      </c>
      <c r="BM213" s="23" t="s">
        <v>747</v>
      </c>
    </row>
    <row r="214" spans="2:65" s="1" customFormat="1" ht="40.5">
      <c r="B214" s="40"/>
      <c r="C214" s="62"/>
      <c r="D214" s="205" t="s">
        <v>213</v>
      </c>
      <c r="E214" s="62"/>
      <c r="F214" s="236" t="s">
        <v>1123</v>
      </c>
      <c r="G214" s="62"/>
      <c r="H214" s="62"/>
      <c r="I214" s="162"/>
      <c r="J214" s="62"/>
      <c r="K214" s="62"/>
      <c r="L214" s="60"/>
      <c r="M214" s="237"/>
      <c r="N214" s="41"/>
      <c r="O214" s="41"/>
      <c r="P214" s="41"/>
      <c r="Q214" s="41"/>
      <c r="R214" s="41"/>
      <c r="S214" s="41"/>
      <c r="T214" s="77"/>
      <c r="AT214" s="23" t="s">
        <v>213</v>
      </c>
      <c r="AU214" s="23" t="s">
        <v>80</v>
      </c>
    </row>
    <row r="215" spans="2:65" s="1" customFormat="1" ht="25.5" customHeight="1">
      <c r="B215" s="40"/>
      <c r="C215" s="191" t="s">
        <v>748</v>
      </c>
      <c r="D215" s="191" t="s">
        <v>169</v>
      </c>
      <c r="E215" s="192" t="s">
        <v>1124</v>
      </c>
      <c r="F215" s="193" t="s">
        <v>1125</v>
      </c>
      <c r="G215" s="194" t="s">
        <v>1036</v>
      </c>
      <c r="H215" s="195">
        <v>1</v>
      </c>
      <c r="I215" s="196"/>
      <c r="J215" s="197">
        <f>ROUND(I215*H215,2)</f>
        <v>0</v>
      </c>
      <c r="K215" s="193" t="s">
        <v>21</v>
      </c>
      <c r="L215" s="60"/>
      <c r="M215" s="198" t="s">
        <v>21</v>
      </c>
      <c r="N215" s="199" t="s">
        <v>43</v>
      </c>
      <c r="O215" s="41"/>
      <c r="P215" s="200">
        <f>O215*H215</f>
        <v>0</v>
      </c>
      <c r="Q215" s="200">
        <v>0</v>
      </c>
      <c r="R215" s="200">
        <f>Q215*H215</f>
        <v>0</v>
      </c>
      <c r="S215" s="200">
        <v>0</v>
      </c>
      <c r="T215" s="201">
        <f>S215*H215</f>
        <v>0</v>
      </c>
      <c r="AR215" s="23" t="s">
        <v>173</v>
      </c>
      <c r="AT215" s="23" t="s">
        <v>169</v>
      </c>
      <c r="AU215" s="23" t="s">
        <v>80</v>
      </c>
      <c r="AY215" s="23" t="s">
        <v>166</v>
      </c>
      <c r="BE215" s="202">
        <f>IF(N215="základní",J215,0)</f>
        <v>0</v>
      </c>
      <c r="BF215" s="202">
        <f>IF(N215="snížená",J215,0)</f>
        <v>0</v>
      </c>
      <c r="BG215" s="202">
        <f>IF(N215="zákl. přenesená",J215,0)</f>
        <v>0</v>
      </c>
      <c r="BH215" s="202">
        <f>IF(N215="sníž. přenesená",J215,0)</f>
        <v>0</v>
      </c>
      <c r="BI215" s="202">
        <f>IF(N215="nulová",J215,0)</f>
        <v>0</v>
      </c>
      <c r="BJ215" s="23" t="s">
        <v>80</v>
      </c>
      <c r="BK215" s="202">
        <f>ROUND(I215*H215,2)</f>
        <v>0</v>
      </c>
      <c r="BL215" s="23" t="s">
        <v>173</v>
      </c>
      <c r="BM215" s="23" t="s">
        <v>751</v>
      </c>
    </row>
    <row r="216" spans="2:65" s="10" customFormat="1" ht="37.35" customHeight="1">
      <c r="B216" s="175"/>
      <c r="C216" s="176"/>
      <c r="D216" s="177" t="s">
        <v>71</v>
      </c>
      <c r="E216" s="178" t="s">
        <v>428</v>
      </c>
      <c r="F216" s="178" t="s">
        <v>429</v>
      </c>
      <c r="G216" s="176"/>
      <c r="H216" s="176"/>
      <c r="I216" s="179"/>
      <c r="J216" s="180">
        <f>BK216</f>
        <v>0</v>
      </c>
      <c r="K216" s="176"/>
      <c r="L216" s="181"/>
      <c r="M216" s="182"/>
      <c r="N216" s="183"/>
      <c r="O216" s="183"/>
      <c r="P216" s="184">
        <f>SUM(P217:P228)</f>
        <v>0</v>
      </c>
      <c r="Q216" s="183"/>
      <c r="R216" s="184">
        <f>SUM(R217:R228)</f>
        <v>0</v>
      </c>
      <c r="S216" s="183"/>
      <c r="T216" s="185">
        <f>SUM(T217:T228)</f>
        <v>0</v>
      </c>
      <c r="AR216" s="186" t="s">
        <v>173</v>
      </c>
      <c r="AT216" s="187" t="s">
        <v>71</v>
      </c>
      <c r="AU216" s="187" t="s">
        <v>72</v>
      </c>
      <c r="AY216" s="186" t="s">
        <v>166</v>
      </c>
      <c r="BK216" s="188">
        <f>SUM(BK217:BK228)</f>
        <v>0</v>
      </c>
    </row>
    <row r="217" spans="2:65" s="1" customFormat="1" ht="16.5" customHeight="1">
      <c r="B217" s="40"/>
      <c r="C217" s="191" t="s">
        <v>362</v>
      </c>
      <c r="D217" s="191" t="s">
        <v>169</v>
      </c>
      <c r="E217" s="192" t="s">
        <v>1126</v>
      </c>
      <c r="F217" s="193" t="s">
        <v>1127</v>
      </c>
      <c r="G217" s="194" t="s">
        <v>288</v>
      </c>
      <c r="H217" s="195">
        <v>1</v>
      </c>
      <c r="I217" s="196"/>
      <c r="J217" s="197">
        <f>ROUND(I217*H217,2)</f>
        <v>0</v>
      </c>
      <c r="K217" s="193" t="s">
        <v>21</v>
      </c>
      <c r="L217" s="60"/>
      <c r="M217" s="198" t="s">
        <v>21</v>
      </c>
      <c r="N217" s="199" t="s">
        <v>43</v>
      </c>
      <c r="O217" s="41"/>
      <c r="P217" s="200">
        <f>O217*H217</f>
        <v>0</v>
      </c>
      <c r="Q217" s="200">
        <v>0</v>
      </c>
      <c r="R217" s="200">
        <f>Q217*H217</f>
        <v>0</v>
      </c>
      <c r="S217" s="200">
        <v>0</v>
      </c>
      <c r="T217" s="201">
        <f>S217*H217</f>
        <v>0</v>
      </c>
      <c r="AR217" s="23" t="s">
        <v>433</v>
      </c>
      <c r="AT217" s="23" t="s">
        <v>169</v>
      </c>
      <c r="AU217" s="23" t="s">
        <v>80</v>
      </c>
      <c r="AY217" s="23" t="s">
        <v>166</v>
      </c>
      <c r="BE217" s="202">
        <f>IF(N217="základní",J217,0)</f>
        <v>0</v>
      </c>
      <c r="BF217" s="202">
        <f>IF(N217="snížená",J217,0)</f>
        <v>0</v>
      </c>
      <c r="BG217" s="202">
        <f>IF(N217="zákl. přenesená",J217,0)</f>
        <v>0</v>
      </c>
      <c r="BH217" s="202">
        <f>IF(N217="sníž. přenesená",J217,0)</f>
        <v>0</v>
      </c>
      <c r="BI217" s="202">
        <f>IF(N217="nulová",J217,0)</f>
        <v>0</v>
      </c>
      <c r="BJ217" s="23" t="s">
        <v>80</v>
      </c>
      <c r="BK217" s="202">
        <f>ROUND(I217*H217,2)</f>
        <v>0</v>
      </c>
      <c r="BL217" s="23" t="s">
        <v>433</v>
      </c>
      <c r="BM217" s="23" t="s">
        <v>754</v>
      </c>
    </row>
    <row r="218" spans="2:65" s="1" customFormat="1" ht="54">
      <c r="B218" s="40"/>
      <c r="C218" s="62"/>
      <c r="D218" s="205" t="s">
        <v>213</v>
      </c>
      <c r="E218" s="62"/>
      <c r="F218" s="236" t="s">
        <v>1128</v>
      </c>
      <c r="G218" s="62"/>
      <c r="H218" s="62"/>
      <c r="I218" s="162"/>
      <c r="J218" s="62"/>
      <c r="K218" s="62"/>
      <c r="L218" s="60"/>
      <c r="M218" s="237"/>
      <c r="N218" s="41"/>
      <c r="O218" s="41"/>
      <c r="P218" s="41"/>
      <c r="Q218" s="41"/>
      <c r="R218" s="41"/>
      <c r="S218" s="41"/>
      <c r="T218" s="77"/>
      <c r="AT218" s="23" t="s">
        <v>213</v>
      </c>
      <c r="AU218" s="23" t="s">
        <v>80</v>
      </c>
    </row>
    <row r="219" spans="2:65" s="1" customFormat="1" ht="16.5" customHeight="1">
      <c r="B219" s="40"/>
      <c r="C219" s="191" t="s">
        <v>755</v>
      </c>
      <c r="D219" s="191" t="s">
        <v>169</v>
      </c>
      <c r="E219" s="192" t="s">
        <v>1129</v>
      </c>
      <c r="F219" s="193" t="s">
        <v>1130</v>
      </c>
      <c r="G219" s="194" t="s">
        <v>288</v>
      </c>
      <c r="H219" s="195">
        <v>1</v>
      </c>
      <c r="I219" s="196"/>
      <c r="J219" s="197">
        <f>ROUND(I219*H219,2)</f>
        <v>0</v>
      </c>
      <c r="K219" s="193" t="s">
        <v>21</v>
      </c>
      <c r="L219" s="60"/>
      <c r="M219" s="198" t="s">
        <v>21</v>
      </c>
      <c r="N219" s="199" t="s">
        <v>43</v>
      </c>
      <c r="O219" s="41"/>
      <c r="P219" s="200">
        <f>O219*H219</f>
        <v>0</v>
      </c>
      <c r="Q219" s="200">
        <v>0</v>
      </c>
      <c r="R219" s="200">
        <f>Q219*H219</f>
        <v>0</v>
      </c>
      <c r="S219" s="200">
        <v>0</v>
      </c>
      <c r="T219" s="201">
        <f>S219*H219</f>
        <v>0</v>
      </c>
      <c r="AR219" s="23" t="s">
        <v>433</v>
      </c>
      <c r="AT219" s="23" t="s">
        <v>169</v>
      </c>
      <c r="AU219" s="23" t="s">
        <v>80</v>
      </c>
      <c r="AY219" s="23" t="s">
        <v>166</v>
      </c>
      <c r="BE219" s="202">
        <f>IF(N219="základní",J219,0)</f>
        <v>0</v>
      </c>
      <c r="BF219" s="202">
        <f>IF(N219="snížená",J219,0)</f>
        <v>0</v>
      </c>
      <c r="BG219" s="202">
        <f>IF(N219="zákl. přenesená",J219,0)</f>
        <v>0</v>
      </c>
      <c r="BH219" s="202">
        <f>IF(N219="sníž. přenesená",J219,0)</f>
        <v>0</v>
      </c>
      <c r="BI219" s="202">
        <f>IF(N219="nulová",J219,0)</f>
        <v>0</v>
      </c>
      <c r="BJ219" s="23" t="s">
        <v>80</v>
      </c>
      <c r="BK219" s="202">
        <f>ROUND(I219*H219,2)</f>
        <v>0</v>
      </c>
      <c r="BL219" s="23" t="s">
        <v>433</v>
      </c>
      <c r="BM219" s="23" t="s">
        <v>758</v>
      </c>
    </row>
    <row r="220" spans="2:65" s="1" customFormat="1" ht="40.5">
      <c r="B220" s="40"/>
      <c r="C220" s="62"/>
      <c r="D220" s="205" t="s">
        <v>213</v>
      </c>
      <c r="E220" s="62"/>
      <c r="F220" s="236" t="s">
        <v>1131</v>
      </c>
      <c r="G220" s="62"/>
      <c r="H220" s="62"/>
      <c r="I220" s="162"/>
      <c r="J220" s="62"/>
      <c r="K220" s="62"/>
      <c r="L220" s="60"/>
      <c r="M220" s="237"/>
      <c r="N220" s="41"/>
      <c r="O220" s="41"/>
      <c r="P220" s="41"/>
      <c r="Q220" s="41"/>
      <c r="R220" s="41"/>
      <c r="S220" s="41"/>
      <c r="T220" s="77"/>
      <c r="AT220" s="23" t="s">
        <v>213</v>
      </c>
      <c r="AU220" s="23" t="s">
        <v>80</v>
      </c>
    </row>
    <row r="221" spans="2:65" s="1" customFormat="1" ht="16.5" customHeight="1">
      <c r="B221" s="40"/>
      <c r="C221" s="191" t="s">
        <v>367</v>
      </c>
      <c r="D221" s="191" t="s">
        <v>169</v>
      </c>
      <c r="E221" s="192" t="s">
        <v>1132</v>
      </c>
      <c r="F221" s="193" t="s">
        <v>1133</v>
      </c>
      <c r="G221" s="194" t="s">
        <v>288</v>
      </c>
      <c r="H221" s="195">
        <v>1</v>
      </c>
      <c r="I221" s="196"/>
      <c r="J221" s="197">
        <f>ROUND(I221*H221,2)</f>
        <v>0</v>
      </c>
      <c r="K221" s="193" t="s">
        <v>21</v>
      </c>
      <c r="L221" s="60"/>
      <c r="M221" s="198" t="s">
        <v>21</v>
      </c>
      <c r="N221" s="199" t="s">
        <v>43</v>
      </c>
      <c r="O221" s="41"/>
      <c r="P221" s="200">
        <f>O221*H221</f>
        <v>0</v>
      </c>
      <c r="Q221" s="200">
        <v>0</v>
      </c>
      <c r="R221" s="200">
        <f>Q221*H221</f>
        <v>0</v>
      </c>
      <c r="S221" s="200">
        <v>0</v>
      </c>
      <c r="T221" s="201">
        <f>S221*H221</f>
        <v>0</v>
      </c>
      <c r="AR221" s="23" t="s">
        <v>433</v>
      </c>
      <c r="AT221" s="23" t="s">
        <v>169</v>
      </c>
      <c r="AU221" s="23" t="s">
        <v>80</v>
      </c>
      <c r="AY221" s="23" t="s">
        <v>166</v>
      </c>
      <c r="BE221" s="202">
        <f>IF(N221="základní",J221,0)</f>
        <v>0</v>
      </c>
      <c r="BF221" s="202">
        <f>IF(N221="snížená",J221,0)</f>
        <v>0</v>
      </c>
      <c r="BG221" s="202">
        <f>IF(N221="zákl. přenesená",J221,0)</f>
        <v>0</v>
      </c>
      <c r="BH221" s="202">
        <f>IF(N221="sníž. přenesená",J221,0)</f>
        <v>0</v>
      </c>
      <c r="BI221" s="202">
        <f>IF(N221="nulová",J221,0)</f>
        <v>0</v>
      </c>
      <c r="BJ221" s="23" t="s">
        <v>80</v>
      </c>
      <c r="BK221" s="202">
        <f>ROUND(I221*H221,2)</f>
        <v>0</v>
      </c>
      <c r="BL221" s="23" t="s">
        <v>433</v>
      </c>
      <c r="BM221" s="23" t="s">
        <v>761</v>
      </c>
    </row>
    <row r="222" spans="2:65" s="1" customFormat="1" ht="40.5">
      <c r="B222" s="40"/>
      <c r="C222" s="62"/>
      <c r="D222" s="205" t="s">
        <v>213</v>
      </c>
      <c r="E222" s="62"/>
      <c r="F222" s="236" t="s">
        <v>1134</v>
      </c>
      <c r="G222" s="62"/>
      <c r="H222" s="62"/>
      <c r="I222" s="162"/>
      <c r="J222" s="62"/>
      <c r="K222" s="62"/>
      <c r="L222" s="60"/>
      <c r="M222" s="237"/>
      <c r="N222" s="41"/>
      <c r="O222" s="41"/>
      <c r="P222" s="41"/>
      <c r="Q222" s="41"/>
      <c r="R222" s="41"/>
      <c r="S222" s="41"/>
      <c r="T222" s="77"/>
      <c r="AT222" s="23" t="s">
        <v>213</v>
      </c>
      <c r="AU222" s="23" t="s">
        <v>80</v>
      </c>
    </row>
    <row r="223" spans="2:65" s="1" customFormat="1" ht="16.5" customHeight="1">
      <c r="B223" s="40"/>
      <c r="C223" s="191" t="s">
        <v>762</v>
      </c>
      <c r="D223" s="191" t="s">
        <v>169</v>
      </c>
      <c r="E223" s="192" t="s">
        <v>1135</v>
      </c>
      <c r="F223" s="193" t="s">
        <v>1136</v>
      </c>
      <c r="G223" s="194" t="s">
        <v>432</v>
      </c>
      <c r="H223" s="195">
        <v>28</v>
      </c>
      <c r="I223" s="196"/>
      <c r="J223" s="197">
        <f>ROUND(I223*H223,2)</f>
        <v>0</v>
      </c>
      <c r="K223" s="193" t="s">
        <v>21</v>
      </c>
      <c r="L223" s="60"/>
      <c r="M223" s="198" t="s">
        <v>21</v>
      </c>
      <c r="N223" s="199" t="s">
        <v>43</v>
      </c>
      <c r="O223" s="41"/>
      <c r="P223" s="200">
        <f>O223*H223</f>
        <v>0</v>
      </c>
      <c r="Q223" s="200">
        <v>0</v>
      </c>
      <c r="R223" s="200">
        <f>Q223*H223</f>
        <v>0</v>
      </c>
      <c r="S223" s="200">
        <v>0</v>
      </c>
      <c r="T223" s="201">
        <f>S223*H223</f>
        <v>0</v>
      </c>
      <c r="AR223" s="23" t="s">
        <v>433</v>
      </c>
      <c r="AT223" s="23" t="s">
        <v>169</v>
      </c>
      <c r="AU223" s="23" t="s">
        <v>80</v>
      </c>
      <c r="AY223" s="23" t="s">
        <v>166</v>
      </c>
      <c r="BE223" s="202">
        <f>IF(N223="základní",J223,0)</f>
        <v>0</v>
      </c>
      <c r="BF223" s="202">
        <f>IF(N223="snížená",J223,0)</f>
        <v>0</v>
      </c>
      <c r="BG223" s="202">
        <f>IF(N223="zákl. přenesená",J223,0)</f>
        <v>0</v>
      </c>
      <c r="BH223" s="202">
        <f>IF(N223="sníž. přenesená",J223,0)</f>
        <v>0</v>
      </c>
      <c r="BI223" s="202">
        <f>IF(N223="nulová",J223,0)</f>
        <v>0</v>
      </c>
      <c r="BJ223" s="23" t="s">
        <v>80</v>
      </c>
      <c r="BK223" s="202">
        <f>ROUND(I223*H223,2)</f>
        <v>0</v>
      </c>
      <c r="BL223" s="23" t="s">
        <v>433</v>
      </c>
      <c r="BM223" s="23" t="s">
        <v>765</v>
      </c>
    </row>
    <row r="224" spans="2:65" s="1" customFormat="1" ht="16.5" customHeight="1">
      <c r="B224" s="40"/>
      <c r="C224" s="191" t="s">
        <v>372</v>
      </c>
      <c r="D224" s="191" t="s">
        <v>169</v>
      </c>
      <c r="E224" s="192" t="s">
        <v>1137</v>
      </c>
      <c r="F224" s="193" t="s">
        <v>1138</v>
      </c>
      <c r="G224" s="194" t="s">
        <v>432</v>
      </c>
      <c r="H224" s="195">
        <v>30</v>
      </c>
      <c r="I224" s="196"/>
      <c r="J224" s="197">
        <f>ROUND(I224*H224,2)</f>
        <v>0</v>
      </c>
      <c r="K224" s="193" t="s">
        <v>21</v>
      </c>
      <c r="L224" s="60"/>
      <c r="M224" s="198" t="s">
        <v>21</v>
      </c>
      <c r="N224" s="199" t="s">
        <v>43</v>
      </c>
      <c r="O224" s="41"/>
      <c r="P224" s="200">
        <f>O224*H224</f>
        <v>0</v>
      </c>
      <c r="Q224" s="200">
        <v>0</v>
      </c>
      <c r="R224" s="200">
        <f>Q224*H224</f>
        <v>0</v>
      </c>
      <c r="S224" s="200">
        <v>0</v>
      </c>
      <c r="T224" s="201">
        <f>S224*H224</f>
        <v>0</v>
      </c>
      <c r="AR224" s="23" t="s">
        <v>433</v>
      </c>
      <c r="AT224" s="23" t="s">
        <v>169</v>
      </c>
      <c r="AU224" s="23" t="s">
        <v>80</v>
      </c>
      <c r="AY224" s="23" t="s">
        <v>166</v>
      </c>
      <c r="BE224" s="202">
        <f>IF(N224="základní",J224,0)</f>
        <v>0</v>
      </c>
      <c r="BF224" s="202">
        <f>IF(N224="snížená",J224,0)</f>
        <v>0</v>
      </c>
      <c r="BG224" s="202">
        <f>IF(N224="zákl. přenesená",J224,0)</f>
        <v>0</v>
      </c>
      <c r="BH224" s="202">
        <f>IF(N224="sníž. přenesená",J224,0)</f>
        <v>0</v>
      </c>
      <c r="BI224" s="202">
        <f>IF(N224="nulová",J224,0)</f>
        <v>0</v>
      </c>
      <c r="BJ224" s="23" t="s">
        <v>80</v>
      </c>
      <c r="BK224" s="202">
        <f>ROUND(I224*H224,2)</f>
        <v>0</v>
      </c>
      <c r="BL224" s="23" t="s">
        <v>433</v>
      </c>
      <c r="BM224" s="23" t="s">
        <v>768</v>
      </c>
    </row>
    <row r="225" spans="2:65" s="1" customFormat="1" ht="16.5" customHeight="1">
      <c r="B225" s="40"/>
      <c r="C225" s="191" t="s">
        <v>769</v>
      </c>
      <c r="D225" s="191" t="s">
        <v>169</v>
      </c>
      <c r="E225" s="192" t="s">
        <v>1139</v>
      </c>
      <c r="F225" s="193" t="s">
        <v>1140</v>
      </c>
      <c r="G225" s="194" t="s">
        <v>432</v>
      </c>
      <c r="H225" s="195">
        <v>7</v>
      </c>
      <c r="I225" s="196"/>
      <c r="J225" s="197">
        <f>ROUND(I225*H225,2)</f>
        <v>0</v>
      </c>
      <c r="K225" s="193" t="s">
        <v>21</v>
      </c>
      <c r="L225" s="60"/>
      <c r="M225" s="198" t="s">
        <v>21</v>
      </c>
      <c r="N225" s="199" t="s">
        <v>43</v>
      </c>
      <c r="O225" s="41"/>
      <c r="P225" s="200">
        <f>O225*H225</f>
        <v>0</v>
      </c>
      <c r="Q225" s="200">
        <v>0</v>
      </c>
      <c r="R225" s="200">
        <f>Q225*H225</f>
        <v>0</v>
      </c>
      <c r="S225" s="200">
        <v>0</v>
      </c>
      <c r="T225" s="201">
        <f>S225*H225</f>
        <v>0</v>
      </c>
      <c r="AR225" s="23" t="s">
        <v>433</v>
      </c>
      <c r="AT225" s="23" t="s">
        <v>169</v>
      </c>
      <c r="AU225" s="23" t="s">
        <v>80</v>
      </c>
      <c r="AY225" s="23" t="s">
        <v>166</v>
      </c>
      <c r="BE225" s="202">
        <f>IF(N225="základní",J225,0)</f>
        <v>0</v>
      </c>
      <c r="BF225" s="202">
        <f>IF(N225="snížená",J225,0)</f>
        <v>0</v>
      </c>
      <c r="BG225" s="202">
        <f>IF(N225="zákl. přenesená",J225,0)</f>
        <v>0</v>
      </c>
      <c r="BH225" s="202">
        <f>IF(N225="sníž. přenesená",J225,0)</f>
        <v>0</v>
      </c>
      <c r="BI225" s="202">
        <f>IF(N225="nulová",J225,0)</f>
        <v>0</v>
      </c>
      <c r="BJ225" s="23" t="s">
        <v>80</v>
      </c>
      <c r="BK225" s="202">
        <f>ROUND(I225*H225,2)</f>
        <v>0</v>
      </c>
      <c r="BL225" s="23" t="s">
        <v>433</v>
      </c>
      <c r="BM225" s="23" t="s">
        <v>772</v>
      </c>
    </row>
    <row r="226" spans="2:65" s="1" customFormat="1" ht="16.5" customHeight="1">
      <c r="B226" s="40"/>
      <c r="C226" s="191" t="s">
        <v>375</v>
      </c>
      <c r="D226" s="191" t="s">
        <v>169</v>
      </c>
      <c r="E226" s="192" t="s">
        <v>1141</v>
      </c>
      <c r="F226" s="193" t="s">
        <v>1142</v>
      </c>
      <c r="G226" s="194" t="s">
        <v>432</v>
      </c>
      <c r="H226" s="195">
        <v>3</v>
      </c>
      <c r="I226" s="196"/>
      <c r="J226" s="197">
        <f>ROUND(I226*H226,2)</f>
        <v>0</v>
      </c>
      <c r="K226" s="193" t="s">
        <v>21</v>
      </c>
      <c r="L226" s="60"/>
      <c r="M226" s="198" t="s">
        <v>21</v>
      </c>
      <c r="N226" s="199" t="s">
        <v>43</v>
      </c>
      <c r="O226" s="41"/>
      <c r="P226" s="200">
        <f>O226*H226</f>
        <v>0</v>
      </c>
      <c r="Q226" s="200">
        <v>0</v>
      </c>
      <c r="R226" s="200">
        <f>Q226*H226</f>
        <v>0</v>
      </c>
      <c r="S226" s="200">
        <v>0</v>
      </c>
      <c r="T226" s="201">
        <f>S226*H226</f>
        <v>0</v>
      </c>
      <c r="AR226" s="23" t="s">
        <v>433</v>
      </c>
      <c r="AT226" s="23" t="s">
        <v>169</v>
      </c>
      <c r="AU226" s="23" t="s">
        <v>80</v>
      </c>
      <c r="AY226" s="23" t="s">
        <v>166</v>
      </c>
      <c r="BE226" s="202">
        <f>IF(N226="základní",J226,0)</f>
        <v>0</v>
      </c>
      <c r="BF226" s="202">
        <f>IF(N226="snížená",J226,0)</f>
        <v>0</v>
      </c>
      <c r="BG226" s="202">
        <f>IF(N226="zákl. přenesená",J226,0)</f>
        <v>0</v>
      </c>
      <c r="BH226" s="202">
        <f>IF(N226="sníž. přenesená",J226,0)</f>
        <v>0</v>
      </c>
      <c r="BI226" s="202">
        <f>IF(N226="nulová",J226,0)</f>
        <v>0</v>
      </c>
      <c r="BJ226" s="23" t="s">
        <v>80</v>
      </c>
      <c r="BK226" s="202">
        <f>ROUND(I226*H226,2)</f>
        <v>0</v>
      </c>
      <c r="BL226" s="23" t="s">
        <v>433</v>
      </c>
      <c r="BM226" s="23" t="s">
        <v>775</v>
      </c>
    </row>
    <row r="227" spans="2:65" s="1" customFormat="1" ht="16.5" customHeight="1">
      <c r="B227" s="40"/>
      <c r="C227" s="191" t="s">
        <v>776</v>
      </c>
      <c r="D227" s="191" t="s">
        <v>169</v>
      </c>
      <c r="E227" s="192" t="s">
        <v>1143</v>
      </c>
      <c r="F227" s="193" t="s">
        <v>1144</v>
      </c>
      <c r="G227" s="194" t="s">
        <v>432</v>
      </c>
      <c r="H227" s="195">
        <v>40</v>
      </c>
      <c r="I227" s="196"/>
      <c r="J227" s="197">
        <f>ROUND(I227*H227,2)</f>
        <v>0</v>
      </c>
      <c r="K227" s="193" t="s">
        <v>21</v>
      </c>
      <c r="L227" s="60"/>
      <c r="M227" s="198" t="s">
        <v>21</v>
      </c>
      <c r="N227" s="199" t="s">
        <v>43</v>
      </c>
      <c r="O227" s="41"/>
      <c r="P227" s="200">
        <f>O227*H227</f>
        <v>0</v>
      </c>
      <c r="Q227" s="200">
        <v>0</v>
      </c>
      <c r="R227" s="200">
        <f>Q227*H227</f>
        <v>0</v>
      </c>
      <c r="S227" s="200">
        <v>0</v>
      </c>
      <c r="T227" s="201">
        <f>S227*H227</f>
        <v>0</v>
      </c>
      <c r="AR227" s="23" t="s">
        <v>433</v>
      </c>
      <c r="AT227" s="23" t="s">
        <v>169</v>
      </c>
      <c r="AU227" s="23" t="s">
        <v>80</v>
      </c>
      <c r="AY227" s="23" t="s">
        <v>166</v>
      </c>
      <c r="BE227" s="202">
        <f>IF(N227="základní",J227,0)</f>
        <v>0</v>
      </c>
      <c r="BF227" s="202">
        <f>IF(N227="snížená",J227,0)</f>
        <v>0</v>
      </c>
      <c r="BG227" s="202">
        <f>IF(N227="zákl. přenesená",J227,0)</f>
        <v>0</v>
      </c>
      <c r="BH227" s="202">
        <f>IF(N227="sníž. přenesená",J227,0)</f>
        <v>0</v>
      </c>
      <c r="BI227" s="202">
        <f>IF(N227="nulová",J227,0)</f>
        <v>0</v>
      </c>
      <c r="BJ227" s="23" t="s">
        <v>80</v>
      </c>
      <c r="BK227" s="202">
        <f>ROUND(I227*H227,2)</f>
        <v>0</v>
      </c>
      <c r="BL227" s="23" t="s">
        <v>433</v>
      </c>
      <c r="BM227" s="23" t="s">
        <v>779</v>
      </c>
    </row>
    <row r="228" spans="2:65" s="1" customFormat="1" ht="54">
      <c r="B228" s="40"/>
      <c r="C228" s="62"/>
      <c r="D228" s="205" t="s">
        <v>213</v>
      </c>
      <c r="E228" s="62"/>
      <c r="F228" s="236" t="s">
        <v>1145</v>
      </c>
      <c r="G228" s="62"/>
      <c r="H228" s="62"/>
      <c r="I228" s="162"/>
      <c r="J228" s="62"/>
      <c r="K228" s="62"/>
      <c r="L228" s="60"/>
      <c r="M228" s="253"/>
      <c r="N228" s="250"/>
      <c r="O228" s="250"/>
      <c r="P228" s="250"/>
      <c r="Q228" s="250"/>
      <c r="R228" s="250"/>
      <c r="S228" s="250"/>
      <c r="T228" s="254"/>
      <c r="AT228" s="23" t="s">
        <v>213</v>
      </c>
      <c r="AU228" s="23" t="s">
        <v>80</v>
      </c>
    </row>
    <row r="229" spans="2:65" s="1" customFormat="1" ht="6.95" customHeight="1">
      <c r="B229" s="55"/>
      <c r="C229" s="56"/>
      <c r="D229" s="56"/>
      <c r="E229" s="56"/>
      <c r="F229" s="56"/>
      <c r="G229" s="56"/>
      <c r="H229" s="56"/>
      <c r="I229" s="138"/>
      <c r="J229" s="56"/>
      <c r="K229" s="56"/>
      <c r="L229" s="60"/>
    </row>
  </sheetData>
  <sheetProtection algorithmName="SHA-512" hashValue="lbFjB76H7G1ZI2L9y81YvxHvDwBSsGob+gOdbmcDW5X9M+fK5QnoyQ1vS7vVAIh3XMSwbwl4sqeG0ssUJTA5HA==" saltValue="8Vy+BIRaFmcQynoIiJsbJExyGNRbRopLS2DhoFeYUWHOujKfBz2S/+DHFpZF0IixRYcxP+hSnLwHGyftaGB0gQ==" spinCount="100000" sheet="1" objects="1" scenarios="1" formatColumns="0" formatRows="0" autoFilter="0"/>
  <autoFilter ref="C82:K228"/>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112</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1381</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ROUND(J90,2)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ROUND(SUM(BE90:BE269), 2)</f>
        <v>0</v>
      </c>
      <c r="G30" s="41"/>
      <c r="H30" s="41"/>
      <c r="I30" s="130">
        <v>0.21</v>
      </c>
      <c r="J30" s="129">
        <f>ROUND(ROUND((SUM(BE90:BE269)), 2)*I30, 2)</f>
        <v>0</v>
      </c>
      <c r="K30" s="44"/>
    </row>
    <row r="31" spans="2:11" s="1" customFormat="1" ht="14.45" customHeight="1">
      <c r="B31" s="40"/>
      <c r="C31" s="41"/>
      <c r="D31" s="41"/>
      <c r="E31" s="48" t="s">
        <v>44</v>
      </c>
      <c r="F31" s="129">
        <f>ROUND(SUM(BF90:BF269), 2)</f>
        <v>0</v>
      </c>
      <c r="G31" s="41"/>
      <c r="H31" s="41"/>
      <c r="I31" s="130">
        <v>0.15</v>
      </c>
      <c r="J31" s="129">
        <f>ROUND(ROUND((SUM(BF90:BF269)), 2)*I31, 2)</f>
        <v>0</v>
      </c>
      <c r="K31" s="44"/>
    </row>
    <row r="32" spans="2:11" s="1" customFormat="1" ht="14.45" hidden="1" customHeight="1">
      <c r="B32" s="40"/>
      <c r="C32" s="41"/>
      <c r="D32" s="41"/>
      <c r="E32" s="48" t="s">
        <v>45</v>
      </c>
      <c r="F32" s="129">
        <f>ROUND(SUM(BG90:BG269), 2)</f>
        <v>0</v>
      </c>
      <c r="G32" s="41"/>
      <c r="H32" s="41"/>
      <c r="I32" s="130">
        <v>0.21</v>
      </c>
      <c r="J32" s="129">
        <v>0</v>
      </c>
      <c r="K32" s="44"/>
    </row>
    <row r="33" spans="2:11" s="1" customFormat="1" ht="14.45" hidden="1" customHeight="1">
      <c r="B33" s="40"/>
      <c r="C33" s="41"/>
      <c r="D33" s="41"/>
      <c r="E33" s="48" t="s">
        <v>46</v>
      </c>
      <c r="F33" s="129">
        <f>ROUND(SUM(BH90:BH269), 2)</f>
        <v>0</v>
      </c>
      <c r="G33" s="41"/>
      <c r="H33" s="41"/>
      <c r="I33" s="130">
        <v>0.15</v>
      </c>
      <c r="J33" s="129">
        <v>0</v>
      </c>
      <c r="K33" s="44"/>
    </row>
    <row r="34" spans="2:11" s="1" customFormat="1" ht="14.45" hidden="1" customHeight="1">
      <c r="B34" s="40"/>
      <c r="C34" s="41"/>
      <c r="D34" s="41"/>
      <c r="E34" s="48" t="s">
        <v>47</v>
      </c>
      <c r="F34" s="129">
        <f>ROUND(SUM(BI90:BI269),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3.1 - Budova 5 - Stavební část</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J90</f>
        <v>0</v>
      </c>
      <c r="K56" s="44"/>
      <c r="AU56" s="23" t="s">
        <v>137</v>
      </c>
    </row>
    <row r="57" spans="2:47" s="7" customFormat="1" ht="24.95" customHeight="1">
      <c r="B57" s="148"/>
      <c r="C57" s="149"/>
      <c r="D57" s="150" t="s">
        <v>138</v>
      </c>
      <c r="E57" s="151"/>
      <c r="F57" s="151"/>
      <c r="G57" s="151"/>
      <c r="H57" s="151"/>
      <c r="I57" s="152"/>
      <c r="J57" s="153">
        <f>J91</f>
        <v>0</v>
      </c>
      <c r="K57" s="154"/>
    </row>
    <row r="58" spans="2:47" s="8" customFormat="1" ht="19.899999999999999" customHeight="1">
      <c r="B58" s="155"/>
      <c r="C58" s="156"/>
      <c r="D58" s="157" t="s">
        <v>139</v>
      </c>
      <c r="E58" s="158"/>
      <c r="F58" s="158"/>
      <c r="G58" s="158"/>
      <c r="H58" s="158"/>
      <c r="I58" s="159"/>
      <c r="J58" s="160">
        <f>J92</f>
        <v>0</v>
      </c>
      <c r="K58" s="161"/>
    </row>
    <row r="59" spans="2:47" s="8" customFormat="1" ht="19.899999999999999" customHeight="1">
      <c r="B59" s="155"/>
      <c r="C59" s="156"/>
      <c r="D59" s="157" t="s">
        <v>140</v>
      </c>
      <c r="E59" s="158"/>
      <c r="F59" s="158"/>
      <c r="G59" s="158"/>
      <c r="H59" s="158"/>
      <c r="I59" s="159"/>
      <c r="J59" s="160">
        <f>J117</f>
        <v>0</v>
      </c>
      <c r="K59" s="161"/>
    </row>
    <row r="60" spans="2:47" s="8" customFormat="1" ht="19.899999999999999" customHeight="1">
      <c r="B60" s="155"/>
      <c r="C60" s="156"/>
      <c r="D60" s="157" t="s">
        <v>141</v>
      </c>
      <c r="E60" s="158"/>
      <c r="F60" s="158"/>
      <c r="G60" s="158"/>
      <c r="H60" s="158"/>
      <c r="I60" s="159"/>
      <c r="J60" s="160">
        <f>J155</f>
        <v>0</v>
      </c>
      <c r="K60" s="161"/>
    </row>
    <row r="61" spans="2:47" s="8" customFormat="1" ht="19.899999999999999" customHeight="1">
      <c r="B61" s="155"/>
      <c r="C61" s="156"/>
      <c r="D61" s="157" t="s">
        <v>142</v>
      </c>
      <c r="E61" s="158"/>
      <c r="F61" s="158"/>
      <c r="G61" s="158"/>
      <c r="H61" s="158"/>
      <c r="I61" s="159"/>
      <c r="J61" s="160">
        <f>J194</f>
        <v>0</v>
      </c>
      <c r="K61" s="161"/>
    </row>
    <row r="62" spans="2:47" s="8" customFormat="1" ht="19.899999999999999" customHeight="1">
      <c r="B62" s="155"/>
      <c r="C62" s="156"/>
      <c r="D62" s="157" t="s">
        <v>143</v>
      </c>
      <c r="E62" s="158"/>
      <c r="F62" s="158"/>
      <c r="G62" s="158"/>
      <c r="H62" s="158"/>
      <c r="I62" s="159"/>
      <c r="J62" s="160">
        <f>J202</f>
        <v>0</v>
      </c>
      <c r="K62" s="161"/>
    </row>
    <row r="63" spans="2:47" s="7" customFormat="1" ht="24.95" customHeight="1">
      <c r="B63" s="148"/>
      <c r="C63" s="149"/>
      <c r="D63" s="150" t="s">
        <v>144</v>
      </c>
      <c r="E63" s="151"/>
      <c r="F63" s="151"/>
      <c r="G63" s="151"/>
      <c r="H63" s="151"/>
      <c r="I63" s="152"/>
      <c r="J63" s="153">
        <f>J206</f>
        <v>0</v>
      </c>
      <c r="K63" s="154"/>
    </row>
    <row r="64" spans="2:47" s="8" customFormat="1" ht="19.899999999999999" customHeight="1">
      <c r="B64" s="155"/>
      <c r="C64" s="156"/>
      <c r="D64" s="157" t="s">
        <v>436</v>
      </c>
      <c r="E64" s="158"/>
      <c r="F64" s="158"/>
      <c r="G64" s="158"/>
      <c r="H64" s="158"/>
      <c r="I64" s="159"/>
      <c r="J64" s="160">
        <f>J207</f>
        <v>0</v>
      </c>
      <c r="K64" s="161"/>
    </row>
    <row r="65" spans="2:12" s="8" customFormat="1" ht="19.899999999999999" customHeight="1">
      <c r="B65" s="155"/>
      <c r="C65" s="156"/>
      <c r="D65" s="157" t="s">
        <v>1187</v>
      </c>
      <c r="E65" s="158"/>
      <c r="F65" s="158"/>
      <c r="G65" s="158"/>
      <c r="H65" s="158"/>
      <c r="I65" s="159"/>
      <c r="J65" s="160">
        <f>J211</f>
        <v>0</v>
      </c>
      <c r="K65" s="161"/>
    </row>
    <row r="66" spans="2:12" s="8" customFormat="1" ht="19.899999999999999" customHeight="1">
      <c r="B66" s="155"/>
      <c r="C66" s="156"/>
      <c r="D66" s="157" t="s">
        <v>145</v>
      </c>
      <c r="E66" s="158"/>
      <c r="F66" s="158"/>
      <c r="G66" s="158"/>
      <c r="H66" s="158"/>
      <c r="I66" s="159"/>
      <c r="J66" s="160">
        <f>J216</f>
        <v>0</v>
      </c>
      <c r="K66" s="161"/>
    </row>
    <row r="67" spans="2:12" s="8" customFormat="1" ht="19.899999999999999" customHeight="1">
      <c r="B67" s="155"/>
      <c r="C67" s="156"/>
      <c r="D67" s="157" t="s">
        <v>146</v>
      </c>
      <c r="E67" s="158"/>
      <c r="F67" s="158"/>
      <c r="G67" s="158"/>
      <c r="H67" s="158"/>
      <c r="I67" s="159"/>
      <c r="J67" s="160">
        <f>J226</f>
        <v>0</v>
      </c>
      <c r="K67" s="161"/>
    </row>
    <row r="68" spans="2:12" s="8" customFormat="1" ht="19.899999999999999" customHeight="1">
      <c r="B68" s="155"/>
      <c r="C68" s="156"/>
      <c r="D68" s="157" t="s">
        <v>147</v>
      </c>
      <c r="E68" s="158"/>
      <c r="F68" s="158"/>
      <c r="G68" s="158"/>
      <c r="H68" s="158"/>
      <c r="I68" s="159"/>
      <c r="J68" s="160">
        <f>J236</f>
        <v>0</v>
      </c>
      <c r="K68" s="161"/>
    </row>
    <row r="69" spans="2:12" s="8" customFormat="1" ht="19.899999999999999" customHeight="1">
      <c r="B69" s="155"/>
      <c r="C69" s="156"/>
      <c r="D69" s="157" t="s">
        <v>148</v>
      </c>
      <c r="E69" s="158"/>
      <c r="F69" s="158"/>
      <c r="G69" s="158"/>
      <c r="H69" s="158"/>
      <c r="I69" s="159"/>
      <c r="J69" s="160">
        <f>J245</f>
        <v>0</v>
      </c>
      <c r="K69" s="161"/>
    </row>
    <row r="70" spans="2:12" s="7" customFormat="1" ht="24.95" customHeight="1">
      <c r="B70" s="148"/>
      <c r="C70" s="149"/>
      <c r="D70" s="150" t="s">
        <v>149</v>
      </c>
      <c r="E70" s="151"/>
      <c r="F70" s="151"/>
      <c r="G70" s="151"/>
      <c r="H70" s="151"/>
      <c r="I70" s="152"/>
      <c r="J70" s="153">
        <f>J267</f>
        <v>0</v>
      </c>
      <c r="K70" s="154"/>
    </row>
    <row r="71" spans="2:12" s="1" customFormat="1" ht="21.75" customHeight="1">
      <c r="B71" s="40"/>
      <c r="C71" s="41"/>
      <c r="D71" s="41"/>
      <c r="E71" s="41"/>
      <c r="F71" s="41"/>
      <c r="G71" s="41"/>
      <c r="H71" s="41"/>
      <c r="I71" s="117"/>
      <c r="J71" s="41"/>
      <c r="K71" s="44"/>
    </row>
    <row r="72" spans="2:12" s="1" customFormat="1" ht="6.95" customHeight="1">
      <c r="B72" s="55"/>
      <c r="C72" s="56"/>
      <c r="D72" s="56"/>
      <c r="E72" s="56"/>
      <c r="F72" s="56"/>
      <c r="G72" s="56"/>
      <c r="H72" s="56"/>
      <c r="I72" s="138"/>
      <c r="J72" s="56"/>
      <c r="K72" s="57"/>
    </row>
    <row r="76" spans="2:12" s="1" customFormat="1" ht="6.95" customHeight="1">
      <c r="B76" s="58"/>
      <c r="C76" s="59"/>
      <c r="D76" s="59"/>
      <c r="E76" s="59"/>
      <c r="F76" s="59"/>
      <c r="G76" s="59"/>
      <c r="H76" s="59"/>
      <c r="I76" s="141"/>
      <c r="J76" s="59"/>
      <c r="K76" s="59"/>
      <c r="L76" s="60"/>
    </row>
    <row r="77" spans="2:12" s="1" customFormat="1" ht="36.950000000000003" customHeight="1">
      <c r="B77" s="40"/>
      <c r="C77" s="61" t="s">
        <v>150</v>
      </c>
      <c r="D77" s="62"/>
      <c r="E77" s="62"/>
      <c r="F77" s="62"/>
      <c r="G77" s="62"/>
      <c r="H77" s="62"/>
      <c r="I77" s="162"/>
      <c r="J77" s="62"/>
      <c r="K77" s="62"/>
      <c r="L77" s="60"/>
    </row>
    <row r="78" spans="2:12" s="1" customFormat="1" ht="6.95" customHeight="1">
      <c r="B78" s="40"/>
      <c r="C78" s="62"/>
      <c r="D78" s="62"/>
      <c r="E78" s="62"/>
      <c r="F78" s="62"/>
      <c r="G78" s="62"/>
      <c r="H78" s="62"/>
      <c r="I78" s="162"/>
      <c r="J78" s="62"/>
      <c r="K78" s="62"/>
      <c r="L78" s="60"/>
    </row>
    <row r="79" spans="2:12" s="1" customFormat="1" ht="14.45" customHeight="1">
      <c r="B79" s="40"/>
      <c r="C79" s="64" t="s">
        <v>18</v>
      </c>
      <c r="D79" s="62"/>
      <c r="E79" s="62"/>
      <c r="F79" s="62"/>
      <c r="G79" s="62"/>
      <c r="H79" s="62"/>
      <c r="I79" s="162"/>
      <c r="J79" s="62"/>
      <c r="K79" s="62"/>
      <c r="L79" s="60"/>
    </row>
    <row r="80" spans="2:12" s="1" customFormat="1" ht="16.5" customHeight="1">
      <c r="B80" s="40"/>
      <c r="C80" s="62"/>
      <c r="D80" s="62"/>
      <c r="E80" s="372" t="str">
        <f>E7</f>
        <v>Brno, Šumavská - modernizace kotelen v kasárnách</v>
      </c>
      <c r="F80" s="373"/>
      <c r="G80" s="373"/>
      <c r="H80" s="373"/>
      <c r="I80" s="162"/>
      <c r="J80" s="62"/>
      <c r="K80" s="62"/>
      <c r="L80" s="60"/>
    </row>
    <row r="81" spans="2:65" s="1" customFormat="1" ht="14.45" customHeight="1">
      <c r="B81" s="40"/>
      <c r="C81" s="64" t="s">
        <v>131</v>
      </c>
      <c r="D81" s="62"/>
      <c r="E81" s="62"/>
      <c r="F81" s="62"/>
      <c r="G81" s="62"/>
      <c r="H81" s="62"/>
      <c r="I81" s="162"/>
      <c r="J81" s="62"/>
      <c r="K81" s="62"/>
      <c r="L81" s="60"/>
    </row>
    <row r="82" spans="2:65" s="1" customFormat="1" ht="17.25" customHeight="1">
      <c r="B82" s="40"/>
      <c r="C82" s="62"/>
      <c r="D82" s="62"/>
      <c r="E82" s="339" t="str">
        <f>E9</f>
        <v>SO 3.1 - Budova 5 - Stavební část</v>
      </c>
      <c r="F82" s="374"/>
      <c r="G82" s="374"/>
      <c r="H82" s="374"/>
      <c r="I82" s="162"/>
      <c r="J82" s="62"/>
      <c r="K82" s="62"/>
      <c r="L82" s="60"/>
    </row>
    <row r="83" spans="2:65" s="1" customFormat="1" ht="6.95" customHeight="1">
      <c r="B83" s="40"/>
      <c r="C83" s="62"/>
      <c r="D83" s="62"/>
      <c r="E83" s="62"/>
      <c r="F83" s="62"/>
      <c r="G83" s="62"/>
      <c r="H83" s="62"/>
      <c r="I83" s="162"/>
      <c r="J83" s="62"/>
      <c r="K83" s="62"/>
      <c r="L83" s="60"/>
    </row>
    <row r="84" spans="2:65" s="1" customFormat="1" ht="18" customHeight="1">
      <c r="B84" s="40"/>
      <c r="C84" s="64" t="s">
        <v>23</v>
      </c>
      <c r="D84" s="62"/>
      <c r="E84" s="62"/>
      <c r="F84" s="163" t="str">
        <f>F12</f>
        <v>Brno</v>
      </c>
      <c r="G84" s="62"/>
      <c r="H84" s="62"/>
      <c r="I84" s="164" t="s">
        <v>25</v>
      </c>
      <c r="J84" s="72" t="str">
        <f>IF(J12="","",J12)</f>
        <v>7. 2. 2018</v>
      </c>
      <c r="K84" s="62"/>
      <c r="L84" s="60"/>
    </row>
    <row r="85" spans="2:65" s="1" customFormat="1" ht="6.95" customHeight="1">
      <c r="B85" s="40"/>
      <c r="C85" s="62"/>
      <c r="D85" s="62"/>
      <c r="E85" s="62"/>
      <c r="F85" s="62"/>
      <c r="G85" s="62"/>
      <c r="H85" s="62"/>
      <c r="I85" s="162"/>
      <c r="J85" s="62"/>
      <c r="K85" s="62"/>
      <c r="L85" s="60"/>
    </row>
    <row r="86" spans="2:65" s="1" customFormat="1" ht="15">
      <c r="B86" s="40"/>
      <c r="C86" s="64" t="s">
        <v>27</v>
      </c>
      <c r="D86" s="62"/>
      <c r="E86" s="62"/>
      <c r="F86" s="163" t="str">
        <f>E15</f>
        <v>Armádní Servisní, p. o.</v>
      </c>
      <c r="G86" s="62"/>
      <c r="H86" s="62"/>
      <c r="I86" s="164" t="s">
        <v>33</v>
      </c>
      <c r="J86" s="163" t="str">
        <f>E21</f>
        <v>Ing. Hynek Farka</v>
      </c>
      <c r="K86" s="62"/>
      <c r="L86" s="60"/>
    </row>
    <row r="87" spans="2:65" s="1" customFormat="1" ht="14.45" customHeight="1">
      <c r="B87" s="40"/>
      <c r="C87" s="64" t="s">
        <v>31</v>
      </c>
      <c r="D87" s="62"/>
      <c r="E87" s="62"/>
      <c r="F87" s="163" t="str">
        <f>IF(E18="","",E18)</f>
        <v/>
      </c>
      <c r="G87" s="62"/>
      <c r="H87" s="62"/>
      <c r="I87" s="162"/>
      <c r="J87" s="62"/>
      <c r="K87" s="62"/>
      <c r="L87" s="60"/>
    </row>
    <row r="88" spans="2:65" s="1" customFormat="1" ht="10.35" customHeight="1">
      <c r="B88" s="40"/>
      <c r="C88" s="62"/>
      <c r="D88" s="62"/>
      <c r="E88" s="62"/>
      <c r="F88" s="62"/>
      <c r="G88" s="62"/>
      <c r="H88" s="62"/>
      <c r="I88" s="162"/>
      <c r="J88" s="62"/>
      <c r="K88" s="62"/>
      <c r="L88" s="60"/>
    </row>
    <row r="89" spans="2:65" s="9" customFormat="1" ht="29.25" customHeight="1">
      <c r="B89" s="165"/>
      <c r="C89" s="166" t="s">
        <v>151</v>
      </c>
      <c r="D89" s="167" t="s">
        <v>57</v>
      </c>
      <c r="E89" s="167" t="s">
        <v>53</v>
      </c>
      <c r="F89" s="167" t="s">
        <v>152</v>
      </c>
      <c r="G89" s="167" t="s">
        <v>153</v>
      </c>
      <c r="H89" s="167" t="s">
        <v>154</v>
      </c>
      <c r="I89" s="168" t="s">
        <v>155</v>
      </c>
      <c r="J89" s="167" t="s">
        <v>135</v>
      </c>
      <c r="K89" s="169" t="s">
        <v>156</v>
      </c>
      <c r="L89" s="170"/>
      <c r="M89" s="80" t="s">
        <v>157</v>
      </c>
      <c r="N89" s="81" t="s">
        <v>42</v>
      </c>
      <c r="O89" s="81" t="s">
        <v>158</v>
      </c>
      <c r="P89" s="81" t="s">
        <v>159</v>
      </c>
      <c r="Q89" s="81" t="s">
        <v>160</v>
      </c>
      <c r="R89" s="81" t="s">
        <v>161</v>
      </c>
      <c r="S89" s="81" t="s">
        <v>162</v>
      </c>
      <c r="T89" s="82" t="s">
        <v>163</v>
      </c>
    </row>
    <row r="90" spans="2:65" s="1" customFormat="1" ht="29.25" customHeight="1">
      <c r="B90" s="40"/>
      <c r="C90" s="86" t="s">
        <v>136</v>
      </c>
      <c r="D90" s="62"/>
      <c r="E90" s="62"/>
      <c r="F90" s="62"/>
      <c r="G90" s="62"/>
      <c r="H90" s="62"/>
      <c r="I90" s="162"/>
      <c r="J90" s="171">
        <f>BK90</f>
        <v>0</v>
      </c>
      <c r="K90" s="62"/>
      <c r="L90" s="60"/>
      <c r="M90" s="83"/>
      <c r="N90" s="84"/>
      <c r="O90" s="84"/>
      <c r="P90" s="172">
        <f>P91+P206+P267</f>
        <v>0</v>
      </c>
      <c r="Q90" s="84"/>
      <c r="R90" s="172">
        <f>R91+R206+R267</f>
        <v>0</v>
      </c>
      <c r="S90" s="84"/>
      <c r="T90" s="173">
        <f>T91+T206+T267</f>
        <v>0</v>
      </c>
      <c r="AT90" s="23" t="s">
        <v>71</v>
      </c>
      <c r="AU90" s="23" t="s">
        <v>137</v>
      </c>
      <c r="BK90" s="174">
        <f>BK91+BK206+BK267</f>
        <v>0</v>
      </c>
    </row>
    <row r="91" spans="2:65" s="10" customFormat="1" ht="37.35" customHeight="1">
      <c r="B91" s="175"/>
      <c r="C91" s="176"/>
      <c r="D91" s="177" t="s">
        <v>71</v>
      </c>
      <c r="E91" s="178" t="s">
        <v>164</v>
      </c>
      <c r="F91" s="178" t="s">
        <v>165</v>
      </c>
      <c r="G91" s="176"/>
      <c r="H91" s="176"/>
      <c r="I91" s="179"/>
      <c r="J91" s="180">
        <f>BK91</f>
        <v>0</v>
      </c>
      <c r="K91" s="176"/>
      <c r="L91" s="181"/>
      <c r="M91" s="182"/>
      <c r="N91" s="183"/>
      <c r="O91" s="183"/>
      <c r="P91" s="184">
        <f>P92+P117+P155+P194+P202</f>
        <v>0</v>
      </c>
      <c r="Q91" s="183"/>
      <c r="R91" s="184">
        <f>R92+R117+R155+R194+R202</f>
        <v>0</v>
      </c>
      <c r="S91" s="183"/>
      <c r="T91" s="185">
        <f>T92+T117+T155+T194+T202</f>
        <v>0</v>
      </c>
      <c r="AR91" s="186" t="s">
        <v>80</v>
      </c>
      <c r="AT91" s="187" t="s">
        <v>71</v>
      </c>
      <c r="AU91" s="187" t="s">
        <v>72</v>
      </c>
      <c r="AY91" s="186" t="s">
        <v>166</v>
      </c>
      <c r="BK91" s="188">
        <f>BK92+BK117+BK155+BK194+BK202</f>
        <v>0</v>
      </c>
    </row>
    <row r="92" spans="2:65" s="10" customFormat="1" ht="19.899999999999999" customHeight="1">
      <c r="B92" s="175"/>
      <c r="C92" s="176"/>
      <c r="D92" s="177" t="s">
        <v>71</v>
      </c>
      <c r="E92" s="189" t="s">
        <v>167</v>
      </c>
      <c r="F92" s="189" t="s">
        <v>168</v>
      </c>
      <c r="G92" s="176"/>
      <c r="H92" s="176"/>
      <c r="I92" s="179"/>
      <c r="J92" s="190">
        <f>BK92</f>
        <v>0</v>
      </c>
      <c r="K92" s="176"/>
      <c r="L92" s="181"/>
      <c r="M92" s="182"/>
      <c r="N92" s="183"/>
      <c r="O92" s="183"/>
      <c r="P92" s="184">
        <f>SUM(P93:P116)</f>
        <v>0</v>
      </c>
      <c r="Q92" s="183"/>
      <c r="R92" s="184">
        <f>SUM(R93:R116)</f>
        <v>0</v>
      </c>
      <c r="S92" s="183"/>
      <c r="T92" s="185">
        <f>SUM(T93:T116)</f>
        <v>0</v>
      </c>
      <c r="AR92" s="186" t="s">
        <v>80</v>
      </c>
      <c r="AT92" s="187" t="s">
        <v>71</v>
      </c>
      <c r="AU92" s="187" t="s">
        <v>80</v>
      </c>
      <c r="AY92" s="186" t="s">
        <v>166</v>
      </c>
      <c r="BK92" s="188">
        <f>SUM(BK93:BK116)</f>
        <v>0</v>
      </c>
    </row>
    <row r="93" spans="2:65" s="1" customFormat="1" ht="25.5" customHeight="1">
      <c r="B93" s="40"/>
      <c r="C93" s="191" t="s">
        <v>80</v>
      </c>
      <c r="D93" s="191" t="s">
        <v>169</v>
      </c>
      <c r="E93" s="192" t="s">
        <v>1382</v>
      </c>
      <c r="F93" s="193" t="s">
        <v>1383</v>
      </c>
      <c r="G93" s="194" t="s">
        <v>441</v>
      </c>
      <c r="H93" s="195">
        <v>0.72</v>
      </c>
      <c r="I93" s="196"/>
      <c r="J93" s="197">
        <f>ROUND(I93*H93,2)</f>
        <v>0</v>
      </c>
      <c r="K93" s="193" t="s">
        <v>21</v>
      </c>
      <c r="L93" s="60"/>
      <c r="M93" s="198" t="s">
        <v>21</v>
      </c>
      <c r="N93" s="199" t="s">
        <v>43</v>
      </c>
      <c r="O93" s="41"/>
      <c r="P93" s="200">
        <f>O93*H93</f>
        <v>0</v>
      </c>
      <c r="Q93" s="200">
        <v>0</v>
      </c>
      <c r="R93" s="200">
        <f>Q93*H93</f>
        <v>0</v>
      </c>
      <c r="S93" s="200">
        <v>0</v>
      </c>
      <c r="T93" s="201">
        <f>S93*H93</f>
        <v>0</v>
      </c>
      <c r="AR93" s="23" t="s">
        <v>173</v>
      </c>
      <c r="AT93" s="23" t="s">
        <v>169</v>
      </c>
      <c r="AU93" s="23" t="s">
        <v>82</v>
      </c>
      <c r="AY93" s="23" t="s">
        <v>166</v>
      </c>
      <c r="BE93" s="202">
        <f>IF(N93="základní",J93,0)</f>
        <v>0</v>
      </c>
      <c r="BF93" s="202">
        <f>IF(N93="snížená",J93,0)</f>
        <v>0</v>
      </c>
      <c r="BG93" s="202">
        <f>IF(N93="zákl. přenesená",J93,0)</f>
        <v>0</v>
      </c>
      <c r="BH93" s="202">
        <f>IF(N93="sníž. přenesená",J93,0)</f>
        <v>0</v>
      </c>
      <c r="BI93" s="202">
        <f>IF(N93="nulová",J93,0)</f>
        <v>0</v>
      </c>
      <c r="BJ93" s="23" t="s">
        <v>80</v>
      </c>
      <c r="BK93" s="202">
        <f>ROUND(I93*H93,2)</f>
        <v>0</v>
      </c>
      <c r="BL93" s="23" t="s">
        <v>173</v>
      </c>
      <c r="BM93" s="23" t="s">
        <v>82</v>
      </c>
    </row>
    <row r="94" spans="2:65" s="11" customFormat="1">
      <c r="B94" s="203"/>
      <c r="C94" s="204"/>
      <c r="D94" s="205" t="s">
        <v>174</v>
      </c>
      <c r="E94" s="206" t="s">
        <v>21</v>
      </c>
      <c r="F94" s="207" t="s">
        <v>1384</v>
      </c>
      <c r="G94" s="204"/>
      <c r="H94" s="208">
        <v>0.72</v>
      </c>
      <c r="I94" s="209"/>
      <c r="J94" s="204"/>
      <c r="K94" s="204"/>
      <c r="L94" s="210"/>
      <c r="M94" s="211"/>
      <c r="N94" s="212"/>
      <c r="O94" s="212"/>
      <c r="P94" s="212"/>
      <c r="Q94" s="212"/>
      <c r="R94" s="212"/>
      <c r="S94" s="212"/>
      <c r="T94" s="213"/>
      <c r="AT94" s="214" t="s">
        <v>174</v>
      </c>
      <c r="AU94" s="214" t="s">
        <v>82</v>
      </c>
      <c r="AV94" s="11" t="s">
        <v>82</v>
      </c>
      <c r="AW94" s="11" t="s">
        <v>35</v>
      </c>
      <c r="AX94" s="11" t="s">
        <v>72</v>
      </c>
      <c r="AY94" s="214" t="s">
        <v>166</v>
      </c>
    </row>
    <row r="95" spans="2:65" s="12" customFormat="1">
      <c r="B95" s="215"/>
      <c r="C95" s="216"/>
      <c r="D95" s="205" t="s">
        <v>174</v>
      </c>
      <c r="E95" s="217" t="s">
        <v>21</v>
      </c>
      <c r="F95" s="218" t="s">
        <v>176</v>
      </c>
      <c r="G95" s="216"/>
      <c r="H95" s="219">
        <v>0.72</v>
      </c>
      <c r="I95" s="220"/>
      <c r="J95" s="216"/>
      <c r="K95" s="216"/>
      <c r="L95" s="221"/>
      <c r="M95" s="222"/>
      <c r="N95" s="223"/>
      <c r="O95" s="223"/>
      <c r="P95" s="223"/>
      <c r="Q95" s="223"/>
      <c r="R95" s="223"/>
      <c r="S95" s="223"/>
      <c r="T95" s="224"/>
      <c r="AT95" s="225" t="s">
        <v>174</v>
      </c>
      <c r="AU95" s="225" t="s">
        <v>82</v>
      </c>
      <c r="AV95" s="12" t="s">
        <v>173</v>
      </c>
      <c r="AW95" s="12" t="s">
        <v>35</v>
      </c>
      <c r="AX95" s="12" t="s">
        <v>80</v>
      </c>
      <c r="AY95" s="225" t="s">
        <v>166</v>
      </c>
    </row>
    <row r="96" spans="2:65" s="1" customFormat="1" ht="16.5" customHeight="1">
      <c r="B96" s="40"/>
      <c r="C96" s="191" t="s">
        <v>82</v>
      </c>
      <c r="D96" s="191" t="s">
        <v>169</v>
      </c>
      <c r="E96" s="192" t="s">
        <v>1385</v>
      </c>
      <c r="F96" s="193" t="s">
        <v>1386</v>
      </c>
      <c r="G96" s="194" t="s">
        <v>441</v>
      </c>
      <c r="H96" s="195">
        <v>2.3E-2</v>
      </c>
      <c r="I96" s="196"/>
      <c r="J96" s="197">
        <f>ROUND(I96*H96,2)</f>
        <v>0</v>
      </c>
      <c r="K96" s="193" t="s">
        <v>21</v>
      </c>
      <c r="L96" s="60"/>
      <c r="M96" s="198" t="s">
        <v>21</v>
      </c>
      <c r="N96" s="199" t="s">
        <v>43</v>
      </c>
      <c r="O96" s="41"/>
      <c r="P96" s="200">
        <f>O96*H96</f>
        <v>0</v>
      </c>
      <c r="Q96" s="200">
        <v>0</v>
      </c>
      <c r="R96" s="200">
        <f>Q96*H96</f>
        <v>0</v>
      </c>
      <c r="S96" s="200">
        <v>0</v>
      </c>
      <c r="T96" s="201">
        <f>S96*H96</f>
        <v>0</v>
      </c>
      <c r="AR96" s="23" t="s">
        <v>173</v>
      </c>
      <c r="AT96" s="23" t="s">
        <v>169</v>
      </c>
      <c r="AU96" s="23" t="s">
        <v>82</v>
      </c>
      <c r="AY96" s="23" t="s">
        <v>166</v>
      </c>
      <c r="BE96" s="202">
        <f>IF(N96="základní",J96,0)</f>
        <v>0</v>
      </c>
      <c r="BF96" s="202">
        <f>IF(N96="snížená",J96,0)</f>
        <v>0</v>
      </c>
      <c r="BG96" s="202">
        <f>IF(N96="zákl. přenesená",J96,0)</f>
        <v>0</v>
      </c>
      <c r="BH96" s="202">
        <f>IF(N96="sníž. přenesená",J96,0)</f>
        <v>0</v>
      </c>
      <c r="BI96" s="202">
        <f>IF(N96="nulová",J96,0)</f>
        <v>0</v>
      </c>
      <c r="BJ96" s="23" t="s">
        <v>80</v>
      </c>
      <c r="BK96" s="202">
        <f>ROUND(I96*H96,2)</f>
        <v>0</v>
      </c>
      <c r="BL96" s="23" t="s">
        <v>173</v>
      </c>
      <c r="BM96" s="23" t="s">
        <v>173</v>
      </c>
    </row>
    <row r="97" spans="2:65" s="11" customFormat="1">
      <c r="B97" s="203"/>
      <c r="C97" s="204"/>
      <c r="D97" s="205" t="s">
        <v>174</v>
      </c>
      <c r="E97" s="206" t="s">
        <v>21</v>
      </c>
      <c r="F97" s="207" t="s">
        <v>1387</v>
      </c>
      <c r="G97" s="204"/>
      <c r="H97" s="208">
        <v>2.3E-2</v>
      </c>
      <c r="I97" s="209"/>
      <c r="J97" s="204"/>
      <c r="K97" s="204"/>
      <c r="L97" s="210"/>
      <c r="M97" s="211"/>
      <c r="N97" s="212"/>
      <c r="O97" s="212"/>
      <c r="P97" s="212"/>
      <c r="Q97" s="212"/>
      <c r="R97" s="212"/>
      <c r="S97" s="212"/>
      <c r="T97" s="213"/>
      <c r="AT97" s="214" t="s">
        <v>174</v>
      </c>
      <c r="AU97" s="214" t="s">
        <v>82</v>
      </c>
      <c r="AV97" s="11" t="s">
        <v>82</v>
      </c>
      <c r="AW97" s="11" t="s">
        <v>35</v>
      </c>
      <c r="AX97" s="11" t="s">
        <v>72</v>
      </c>
      <c r="AY97" s="214" t="s">
        <v>166</v>
      </c>
    </row>
    <row r="98" spans="2:65" s="12" customFormat="1">
      <c r="B98" s="215"/>
      <c r="C98" s="216"/>
      <c r="D98" s="205" t="s">
        <v>174</v>
      </c>
      <c r="E98" s="217" t="s">
        <v>21</v>
      </c>
      <c r="F98" s="218" t="s">
        <v>176</v>
      </c>
      <c r="G98" s="216"/>
      <c r="H98" s="219">
        <v>2.3E-2</v>
      </c>
      <c r="I98" s="220"/>
      <c r="J98" s="216"/>
      <c r="K98" s="216"/>
      <c r="L98" s="221"/>
      <c r="M98" s="222"/>
      <c r="N98" s="223"/>
      <c r="O98" s="223"/>
      <c r="P98" s="223"/>
      <c r="Q98" s="223"/>
      <c r="R98" s="223"/>
      <c r="S98" s="223"/>
      <c r="T98" s="224"/>
      <c r="AT98" s="225" t="s">
        <v>174</v>
      </c>
      <c r="AU98" s="225" t="s">
        <v>82</v>
      </c>
      <c r="AV98" s="12" t="s">
        <v>173</v>
      </c>
      <c r="AW98" s="12" t="s">
        <v>35</v>
      </c>
      <c r="AX98" s="12" t="s">
        <v>80</v>
      </c>
      <c r="AY98" s="225" t="s">
        <v>166</v>
      </c>
    </row>
    <row r="99" spans="2:65" s="1" customFormat="1" ht="25.5" customHeight="1">
      <c r="B99" s="40"/>
      <c r="C99" s="191" t="s">
        <v>167</v>
      </c>
      <c r="D99" s="191" t="s">
        <v>169</v>
      </c>
      <c r="E99" s="192" t="s">
        <v>1388</v>
      </c>
      <c r="F99" s="193" t="s">
        <v>1389</v>
      </c>
      <c r="G99" s="194" t="s">
        <v>298</v>
      </c>
      <c r="H99" s="195">
        <v>8.9999999999999993E-3</v>
      </c>
      <c r="I99" s="196"/>
      <c r="J99" s="197">
        <f>ROUND(I99*H99,2)</f>
        <v>0</v>
      </c>
      <c r="K99" s="193" t="s">
        <v>21</v>
      </c>
      <c r="L99" s="60"/>
      <c r="M99" s="198" t="s">
        <v>21</v>
      </c>
      <c r="N99" s="199" t="s">
        <v>43</v>
      </c>
      <c r="O99" s="41"/>
      <c r="P99" s="200">
        <f>O99*H99</f>
        <v>0</v>
      </c>
      <c r="Q99" s="200">
        <v>0</v>
      </c>
      <c r="R99" s="200">
        <f>Q99*H99</f>
        <v>0</v>
      </c>
      <c r="S99" s="200">
        <v>0</v>
      </c>
      <c r="T99" s="201">
        <f>S99*H99</f>
        <v>0</v>
      </c>
      <c r="AR99" s="23" t="s">
        <v>173</v>
      </c>
      <c r="AT99" s="23" t="s">
        <v>169</v>
      </c>
      <c r="AU99" s="23" t="s">
        <v>82</v>
      </c>
      <c r="AY99" s="23" t="s">
        <v>166</v>
      </c>
      <c r="BE99" s="202">
        <f>IF(N99="základní",J99,0)</f>
        <v>0</v>
      </c>
      <c r="BF99" s="202">
        <f>IF(N99="snížená",J99,0)</f>
        <v>0</v>
      </c>
      <c r="BG99" s="202">
        <f>IF(N99="zákl. přenesená",J99,0)</f>
        <v>0</v>
      </c>
      <c r="BH99" s="202">
        <f>IF(N99="sníž. přenesená",J99,0)</f>
        <v>0</v>
      </c>
      <c r="BI99" s="202">
        <f>IF(N99="nulová",J99,0)</f>
        <v>0</v>
      </c>
      <c r="BJ99" s="23" t="s">
        <v>80</v>
      </c>
      <c r="BK99" s="202">
        <f>ROUND(I99*H99,2)</f>
        <v>0</v>
      </c>
      <c r="BL99" s="23" t="s">
        <v>173</v>
      </c>
      <c r="BM99" s="23" t="s">
        <v>177</v>
      </c>
    </row>
    <row r="100" spans="2:65" s="13" customFormat="1">
      <c r="B100" s="226"/>
      <c r="C100" s="227"/>
      <c r="D100" s="205" t="s">
        <v>174</v>
      </c>
      <c r="E100" s="228" t="s">
        <v>21</v>
      </c>
      <c r="F100" s="229" t="s">
        <v>1390</v>
      </c>
      <c r="G100" s="227"/>
      <c r="H100" s="228" t="s">
        <v>21</v>
      </c>
      <c r="I100" s="230"/>
      <c r="J100" s="227"/>
      <c r="K100" s="227"/>
      <c r="L100" s="231"/>
      <c r="M100" s="232"/>
      <c r="N100" s="233"/>
      <c r="O100" s="233"/>
      <c r="P100" s="233"/>
      <c r="Q100" s="233"/>
      <c r="R100" s="233"/>
      <c r="S100" s="233"/>
      <c r="T100" s="234"/>
      <c r="AT100" s="235" t="s">
        <v>174</v>
      </c>
      <c r="AU100" s="235" t="s">
        <v>82</v>
      </c>
      <c r="AV100" s="13" t="s">
        <v>80</v>
      </c>
      <c r="AW100" s="13" t="s">
        <v>35</v>
      </c>
      <c r="AX100" s="13" t="s">
        <v>72</v>
      </c>
      <c r="AY100" s="235" t="s">
        <v>166</v>
      </c>
    </row>
    <row r="101" spans="2:65" s="11" customFormat="1">
      <c r="B101" s="203"/>
      <c r="C101" s="204"/>
      <c r="D101" s="205" t="s">
        <v>174</v>
      </c>
      <c r="E101" s="206" t="s">
        <v>21</v>
      </c>
      <c r="F101" s="207" t="s">
        <v>1391</v>
      </c>
      <c r="G101" s="204"/>
      <c r="H101" s="208">
        <v>8.9999999999999993E-3</v>
      </c>
      <c r="I101" s="209"/>
      <c r="J101" s="204"/>
      <c r="K101" s="204"/>
      <c r="L101" s="210"/>
      <c r="M101" s="211"/>
      <c r="N101" s="212"/>
      <c r="O101" s="212"/>
      <c r="P101" s="212"/>
      <c r="Q101" s="212"/>
      <c r="R101" s="212"/>
      <c r="S101" s="212"/>
      <c r="T101" s="213"/>
      <c r="AT101" s="214" t="s">
        <v>174</v>
      </c>
      <c r="AU101" s="214" t="s">
        <v>82</v>
      </c>
      <c r="AV101" s="11" t="s">
        <v>82</v>
      </c>
      <c r="AW101" s="11" t="s">
        <v>35</v>
      </c>
      <c r="AX101" s="11" t="s">
        <v>72</v>
      </c>
      <c r="AY101" s="214" t="s">
        <v>166</v>
      </c>
    </row>
    <row r="102" spans="2:65" s="12" customFormat="1">
      <c r="B102" s="215"/>
      <c r="C102" s="216"/>
      <c r="D102" s="205" t="s">
        <v>174</v>
      </c>
      <c r="E102" s="217" t="s">
        <v>21</v>
      </c>
      <c r="F102" s="218" t="s">
        <v>176</v>
      </c>
      <c r="G102" s="216"/>
      <c r="H102" s="219">
        <v>8.9999999999999993E-3</v>
      </c>
      <c r="I102" s="220"/>
      <c r="J102" s="216"/>
      <c r="K102" s="216"/>
      <c r="L102" s="221"/>
      <c r="M102" s="222"/>
      <c r="N102" s="223"/>
      <c r="O102" s="223"/>
      <c r="P102" s="223"/>
      <c r="Q102" s="223"/>
      <c r="R102" s="223"/>
      <c r="S102" s="223"/>
      <c r="T102" s="224"/>
      <c r="AT102" s="225" t="s">
        <v>174</v>
      </c>
      <c r="AU102" s="225" t="s">
        <v>82</v>
      </c>
      <c r="AV102" s="12" t="s">
        <v>173</v>
      </c>
      <c r="AW102" s="12" t="s">
        <v>35</v>
      </c>
      <c r="AX102" s="12" t="s">
        <v>80</v>
      </c>
      <c r="AY102" s="225" t="s">
        <v>166</v>
      </c>
    </row>
    <row r="103" spans="2:65" s="1" customFormat="1" ht="16.5" customHeight="1">
      <c r="B103" s="40"/>
      <c r="C103" s="238" t="s">
        <v>173</v>
      </c>
      <c r="D103" s="238" t="s">
        <v>232</v>
      </c>
      <c r="E103" s="239" t="s">
        <v>1392</v>
      </c>
      <c r="F103" s="240" t="s">
        <v>1393</v>
      </c>
      <c r="G103" s="241" t="s">
        <v>298</v>
      </c>
      <c r="H103" s="242">
        <v>8.9999999999999993E-3</v>
      </c>
      <c r="I103" s="243"/>
      <c r="J103" s="244">
        <f>ROUND(I103*H103,2)</f>
        <v>0</v>
      </c>
      <c r="K103" s="240" t="s">
        <v>21</v>
      </c>
      <c r="L103" s="245"/>
      <c r="M103" s="246" t="s">
        <v>21</v>
      </c>
      <c r="N103" s="247" t="s">
        <v>43</v>
      </c>
      <c r="O103" s="41"/>
      <c r="P103" s="200">
        <f>O103*H103</f>
        <v>0</v>
      </c>
      <c r="Q103" s="200">
        <v>0</v>
      </c>
      <c r="R103" s="200">
        <f>Q103*H103</f>
        <v>0</v>
      </c>
      <c r="S103" s="200">
        <v>0</v>
      </c>
      <c r="T103" s="201">
        <f>S103*H103</f>
        <v>0</v>
      </c>
      <c r="AR103" s="23" t="s">
        <v>187</v>
      </c>
      <c r="AT103" s="23" t="s">
        <v>232</v>
      </c>
      <c r="AU103" s="23" t="s">
        <v>82</v>
      </c>
      <c r="AY103" s="23" t="s">
        <v>166</v>
      </c>
      <c r="BE103" s="202">
        <f>IF(N103="základní",J103,0)</f>
        <v>0</v>
      </c>
      <c r="BF103" s="202">
        <f>IF(N103="snížená",J103,0)</f>
        <v>0</v>
      </c>
      <c r="BG103" s="202">
        <f>IF(N103="zákl. přenesená",J103,0)</f>
        <v>0</v>
      </c>
      <c r="BH103" s="202">
        <f>IF(N103="sníž. přenesená",J103,0)</f>
        <v>0</v>
      </c>
      <c r="BI103" s="202">
        <f>IF(N103="nulová",J103,0)</f>
        <v>0</v>
      </c>
      <c r="BJ103" s="23" t="s">
        <v>80</v>
      </c>
      <c r="BK103" s="202">
        <f>ROUND(I103*H103,2)</f>
        <v>0</v>
      </c>
      <c r="BL103" s="23" t="s">
        <v>173</v>
      </c>
      <c r="BM103" s="23" t="s">
        <v>187</v>
      </c>
    </row>
    <row r="104" spans="2:65" s="1" customFormat="1" ht="27">
      <c r="B104" s="40"/>
      <c r="C104" s="62"/>
      <c r="D104" s="205" t="s">
        <v>213</v>
      </c>
      <c r="E104" s="62"/>
      <c r="F104" s="236" t="s">
        <v>1394</v>
      </c>
      <c r="G104" s="62"/>
      <c r="H104" s="62"/>
      <c r="I104" s="162"/>
      <c r="J104" s="62"/>
      <c r="K104" s="62"/>
      <c r="L104" s="60"/>
      <c r="M104" s="237"/>
      <c r="N104" s="41"/>
      <c r="O104" s="41"/>
      <c r="P104" s="41"/>
      <c r="Q104" s="41"/>
      <c r="R104" s="41"/>
      <c r="S104" s="41"/>
      <c r="T104" s="77"/>
      <c r="AT104" s="23" t="s">
        <v>213</v>
      </c>
      <c r="AU104" s="23" t="s">
        <v>82</v>
      </c>
    </row>
    <row r="105" spans="2:65" s="1" customFormat="1" ht="25.5" customHeight="1">
      <c r="B105" s="40"/>
      <c r="C105" s="191" t="s">
        <v>190</v>
      </c>
      <c r="D105" s="191" t="s">
        <v>169</v>
      </c>
      <c r="E105" s="192" t="s">
        <v>1395</v>
      </c>
      <c r="F105" s="193" t="s">
        <v>1396</v>
      </c>
      <c r="G105" s="194" t="s">
        <v>181</v>
      </c>
      <c r="H105" s="195">
        <v>0.45</v>
      </c>
      <c r="I105" s="196"/>
      <c r="J105" s="197">
        <f>ROUND(I105*H105,2)</f>
        <v>0</v>
      </c>
      <c r="K105" s="193" t="s">
        <v>21</v>
      </c>
      <c r="L105" s="60"/>
      <c r="M105" s="198" t="s">
        <v>21</v>
      </c>
      <c r="N105" s="199" t="s">
        <v>43</v>
      </c>
      <c r="O105" s="41"/>
      <c r="P105" s="200">
        <f>O105*H105</f>
        <v>0</v>
      </c>
      <c r="Q105" s="200">
        <v>0</v>
      </c>
      <c r="R105" s="200">
        <f>Q105*H105</f>
        <v>0</v>
      </c>
      <c r="S105" s="200">
        <v>0</v>
      </c>
      <c r="T105" s="201">
        <f>S105*H105</f>
        <v>0</v>
      </c>
      <c r="AR105" s="23" t="s">
        <v>173</v>
      </c>
      <c r="AT105" s="23" t="s">
        <v>169</v>
      </c>
      <c r="AU105" s="23" t="s">
        <v>82</v>
      </c>
      <c r="AY105" s="23" t="s">
        <v>166</v>
      </c>
      <c r="BE105" s="202">
        <f>IF(N105="základní",J105,0)</f>
        <v>0</v>
      </c>
      <c r="BF105" s="202">
        <f>IF(N105="snížená",J105,0)</f>
        <v>0</v>
      </c>
      <c r="BG105" s="202">
        <f>IF(N105="zákl. přenesená",J105,0)</f>
        <v>0</v>
      </c>
      <c r="BH105" s="202">
        <f>IF(N105="sníž. přenesená",J105,0)</f>
        <v>0</v>
      </c>
      <c r="BI105" s="202">
        <f>IF(N105="nulová",J105,0)</f>
        <v>0</v>
      </c>
      <c r="BJ105" s="23" t="s">
        <v>80</v>
      </c>
      <c r="BK105" s="202">
        <f>ROUND(I105*H105,2)</f>
        <v>0</v>
      </c>
      <c r="BL105" s="23" t="s">
        <v>173</v>
      </c>
      <c r="BM105" s="23" t="s">
        <v>193</v>
      </c>
    </row>
    <row r="106" spans="2:65" s="11" customFormat="1">
      <c r="B106" s="203"/>
      <c r="C106" s="204"/>
      <c r="D106" s="205" t="s">
        <v>174</v>
      </c>
      <c r="E106" s="206" t="s">
        <v>21</v>
      </c>
      <c r="F106" s="207" t="s">
        <v>1397</v>
      </c>
      <c r="G106" s="204"/>
      <c r="H106" s="208">
        <v>0.45</v>
      </c>
      <c r="I106" s="209"/>
      <c r="J106" s="204"/>
      <c r="K106" s="204"/>
      <c r="L106" s="210"/>
      <c r="M106" s="211"/>
      <c r="N106" s="212"/>
      <c r="O106" s="212"/>
      <c r="P106" s="212"/>
      <c r="Q106" s="212"/>
      <c r="R106" s="212"/>
      <c r="S106" s="212"/>
      <c r="T106" s="213"/>
      <c r="AT106" s="214" t="s">
        <v>174</v>
      </c>
      <c r="AU106" s="214" t="s">
        <v>82</v>
      </c>
      <c r="AV106" s="11" t="s">
        <v>82</v>
      </c>
      <c r="AW106" s="11" t="s">
        <v>35</v>
      </c>
      <c r="AX106" s="11" t="s">
        <v>72</v>
      </c>
      <c r="AY106" s="214" t="s">
        <v>166</v>
      </c>
    </row>
    <row r="107" spans="2:65" s="12" customFormat="1">
      <c r="B107" s="215"/>
      <c r="C107" s="216"/>
      <c r="D107" s="205" t="s">
        <v>174</v>
      </c>
      <c r="E107" s="217" t="s">
        <v>21</v>
      </c>
      <c r="F107" s="218" t="s">
        <v>176</v>
      </c>
      <c r="G107" s="216"/>
      <c r="H107" s="219">
        <v>0.45</v>
      </c>
      <c r="I107" s="220"/>
      <c r="J107" s="216"/>
      <c r="K107" s="216"/>
      <c r="L107" s="221"/>
      <c r="M107" s="222"/>
      <c r="N107" s="223"/>
      <c r="O107" s="223"/>
      <c r="P107" s="223"/>
      <c r="Q107" s="223"/>
      <c r="R107" s="223"/>
      <c r="S107" s="223"/>
      <c r="T107" s="224"/>
      <c r="AT107" s="225" t="s">
        <v>174</v>
      </c>
      <c r="AU107" s="225" t="s">
        <v>82</v>
      </c>
      <c r="AV107" s="12" t="s">
        <v>173</v>
      </c>
      <c r="AW107" s="12" t="s">
        <v>35</v>
      </c>
      <c r="AX107" s="12" t="s">
        <v>80</v>
      </c>
      <c r="AY107" s="225" t="s">
        <v>166</v>
      </c>
    </row>
    <row r="108" spans="2:65" s="1" customFormat="1" ht="25.5" customHeight="1">
      <c r="B108" s="40"/>
      <c r="C108" s="191" t="s">
        <v>177</v>
      </c>
      <c r="D108" s="191" t="s">
        <v>169</v>
      </c>
      <c r="E108" s="192" t="s">
        <v>1398</v>
      </c>
      <c r="F108" s="193" t="s">
        <v>1399</v>
      </c>
      <c r="G108" s="194" t="s">
        <v>181</v>
      </c>
      <c r="H108" s="195">
        <v>22.29</v>
      </c>
      <c r="I108" s="196"/>
      <c r="J108" s="197">
        <f>ROUND(I108*H108,2)</f>
        <v>0</v>
      </c>
      <c r="K108" s="193" t="s">
        <v>21</v>
      </c>
      <c r="L108" s="60"/>
      <c r="M108" s="198" t="s">
        <v>21</v>
      </c>
      <c r="N108" s="199" t="s">
        <v>43</v>
      </c>
      <c r="O108" s="41"/>
      <c r="P108" s="200">
        <f>O108*H108</f>
        <v>0</v>
      </c>
      <c r="Q108" s="200">
        <v>0</v>
      </c>
      <c r="R108" s="200">
        <f>Q108*H108</f>
        <v>0</v>
      </c>
      <c r="S108" s="200">
        <v>0</v>
      </c>
      <c r="T108" s="201">
        <f>S108*H108</f>
        <v>0</v>
      </c>
      <c r="AR108" s="23" t="s">
        <v>173</v>
      </c>
      <c r="AT108" s="23" t="s">
        <v>169</v>
      </c>
      <c r="AU108" s="23" t="s">
        <v>82</v>
      </c>
      <c r="AY108" s="23" t="s">
        <v>166</v>
      </c>
      <c r="BE108" s="202">
        <f>IF(N108="základní",J108,0)</f>
        <v>0</v>
      </c>
      <c r="BF108" s="202">
        <f>IF(N108="snížená",J108,0)</f>
        <v>0</v>
      </c>
      <c r="BG108" s="202">
        <f>IF(N108="zákl. přenesená",J108,0)</f>
        <v>0</v>
      </c>
      <c r="BH108" s="202">
        <f>IF(N108="sníž. přenesená",J108,0)</f>
        <v>0</v>
      </c>
      <c r="BI108" s="202">
        <f>IF(N108="nulová",J108,0)</f>
        <v>0</v>
      </c>
      <c r="BJ108" s="23" t="s">
        <v>80</v>
      </c>
      <c r="BK108" s="202">
        <f>ROUND(I108*H108,2)</f>
        <v>0</v>
      </c>
      <c r="BL108" s="23" t="s">
        <v>173</v>
      </c>
      <c r="BM108" s="23" t="s">
        <v>198</v>
      </c>
    </row>
    <row r="109" spans="2:65" s="11" customFormat="1">
      <c r="B109" s="203"/>
      <c r="C109" s="204"/>
      <c r="D109" s="205" t="s">
        <v>174</v>
      </c>
      <c r="E109" s="206" t="s">
        <v>21</v>
      </c>
      <c r="F109" s="207" t="s">
        <v>1400</v>
      </c>
      <c r="G109" s="204"/>
      <c r="H109" s="208">
        <v>22.29</v>
      </c>
      <c r="I109" s="209"/>
      <c r="J109" s="204"/>
      <c r="K109" s="204"/>
      <c r="L109" s="210"/>
      <c r="M109" s="211"/>
      <c r="N109" s="212"/>
      <c r="O109" s="212"/>
      <c r="P109" s="212"/>
      <c r="Q109" s="212"/>
      <c r="R109" s="212"/>
      <c r="S109" s="212"/>
      <c r="T109" s="213"/>
      <c r="AT109" s="214" t="s">
        <v>174</v>
      </c>
      <c r="AU109" s="214" t="s">
        <v>82</v>
      </c>
      <c r="AV109" s="11" t="s">
        <v>82</v>
      </c>
      <c r="AW109" s="11" t="s">
        <v>35</v>
      </c>
      <c r="AX109" s="11" t="s">
        <v>72</v>
      </c>
      <c r="AY109" s="214" t="s">
        <v>166</v>
      </c>
    </row>
    <row r="110" spans="2:65" s="12" customFormat="1">
      <c r="B110" s="215"/>
      <c r="C110" s="216"/>
      <c r="D110" s="205" t="s">
        <v>174</v>
      </c>
      <c r="E110" s="217" t="s">
        <v>21</v>
      </c>
      <c r="F110" s="218" t="s">
        <v>176</v>
      </c>
      <c r="G110" s="216"/>
      <c r="H110" s="219">
        <v>22.29</v>
      </c>
      <c r="I110" s="220"/>
      <c r="J110" s="216"/>
      <c r="K110" s="216"/>
      <c r="L110" s="221"/>
      <c r="M110" s="222"/>
      <c r="N110" s="223"/>
      <c r="O110" s="223"/>
      <c r="P110" s="223"/>
      <c r="Q110" s="223"/>
      <c r="R110" s="223"/>
      <c r="S110" s="223"/>
      <c r="T110" s="224"/>
      <c r="AT110" s="225" t="s">
        <v>174</v>
      </c>
      <c r="AU110" s="225" t="s">
        <v>82</v>
      </c>
      <c r="AV110" s="12" t="s">
        <v>173</v>
      </c>
      <c r="AW110" s="12" t="s">
        <v>35</v>
      </c>
      <c r="AX110" s="12" t="s">
        <v>80</v>
      </c>
      <c r="AY110" s="225" t="s">
        <v>166</v>
      </c>
    </row>
    <row r="111" spans="2:65" s="1" customFormat="1" ht="16.5" customHeight="1">
      <c r="B111" s="40"/>
      <c r="C111" s="191" t="s">
        <v>199</v>
      </c>
      <c r="D111" s="191" t="s">
        <v>169</v>
      </c>
      <c r="E111" s="192" t="s">
        <v>1401</v>
      </c>
      <c r="F111" s="193" t="s">
        <v>1402</v>
      </c>
      <c r="G111" s="194" t="s">
        <v>272</v>
      </c>
      <c r="H111" s="195">
        <v>13.9</v>
      </c>
      <c r="I111" s="196"/>
      <c r="J111" s="197">
        <f>ROUND(I111*H111,2)</f>
        <v>0</v>
      </c>
      <c r="K111" s="193" t="s">
        <v>21</v>
      </c>
      <c r="L111" s="60"/>
      <c r="M111" s="198" t="s">
        <v>21</v>
      </c>
      <c r="N111" s="199" t="s">
        <v>43</v>
      </c>
      <c r="O111" s="41"/>
      <c r="P111" s="200">
        <f>O111*H111</f>
        <v>0</v>
      </c>
      <c r="Q111" s="200">
        <v>0</v>
      </c>
      <c r="R111" s="200">
        <f>Q111*H111</f>
        <v>0</v>
      </c>
      <c r="S111" s="200">
        <v>0</v>
      </c>
      <c r="T111" s="201">
        <f>S111*H111</f>
        <v>0</v>
      </c>
      <c r="AR111" s="23" t="s">
        <v>173</v>
      </c>
      <c r="AT111" s="23" t="s">
        <v>169</v>
      </c>
      <c r="AU111" s="23" t="s">
        <v>82</v>
      </c>
      <c r="AY111" s="23" t="s">
        <v>166</v>
      </c>
      <c r="BE111" s="202">
        <f>IF(N111="základní",J111,0)</f>
        <v>0</v>
      </c>
      <c r="BF111" s="202">
        <f>IF(N111="snížená",J111,0)</f>
        <v>0</v>
      </c>
      <c r="BG111" s="202">
        <f>IF(N111="zákl. přenesená",J111,0)</f>
        <v>0</v>
      </c>
      <c r="BH111" s="202">
        <f>IF(N111="sníž. přenesená",J111,0)</f>
        <v>0</v>
      </c>
      <c r="BI111" s="202">
        <f>IF(N111="nulová",J111,0)</f>
        <v>0</v>
      </c>
      <c r="BJ111" s="23" t="s">
        <v>80</v>
      </c>
      <c r="BK111" s="202">
        <f>ROUND(I111*H111,2)</f>
        <v>0</v>
      </c>
      <c r="BL111" s="23" t="s">
        <v>173</v>
      </c>
      <c r="BM111" s="23" t="s">
        <v>202</v>
      </c>
    </row>
    <row r="112" spans="2:65" s="11" customFormat="1">
      <c r="B112" s="203"/>
      <c r="C112" s="204"/>
      <c r="D112" s="205" t="s">
        <v>174</v>
      </c>
      <c r="E112" s="206" t="s">
        <v>21</v>
      </c>
      <c r="F112" s="207" t="s">
        <v>1403</v>
      </c>
      <c r="G112" s="204"/>
      <c r="H112" s="208">
        <v>13.9</v>
      </c>
      <c r="I112" s="209"/>
      <c r="J112" s="204"/>
      <c r="K112" s="204"/>
      <c r="L112" s="210"/>
      <c r="M112" s="211"/>
      <c r="N112" s="212"/>
      <c r="O112" s="212"/>
      <c r="P112" s="212"/>
      <c r="Q112" s="212"/>
      <c r="R112" s="212"/>
      <c r="S112" s="212"/>
      <c r="T112" s="213"/>
      <c r="AT112" s="214" t="s">
        <v>174</v>
      </c>
      <c r="AU112" s="214" t="s">
        <v>82</v>
      </c>
      <c r="AV112" s="11" t="s">
        <v>82</v>
      </c>
      <c r="AW112" s="11" t="s">
        <v>35</v>
      </c>
      <c r="AX112" s="11" t="s">
        <v>72</v>
      </c>
      <c r="AY112" s="214" t="s">
        <v>166</v>
      </c>
    </row>
    <row r="113" spans="2:65" s="12" customFormat="1">
      <c r="B113" s="215"/>
      <c r="C113" s="216"/>
      <c r="D113" s="205" t="s">
        <v>174</v>
      </c>
      <c r="E113" s="217" t="s">
        <v>21</v>
      </c>
      <c r="F113" s="218" t="s">
        <v>176</v>
      </c>
      <c r="G113" s="216"/>
      <c r="H113" s="219">
        <v>13.9</v>
      </c>
      <c r="I113" s="220"/>
      <c r="J113" s="216"/>
      <c r="K113" s="216"/>
      <c r="L113" s="221"/>
      <c r="M113" s="222"/>
      <c r="N113" s="223"/>
      <c r="O113" s="223"/>
      <c r="P113" s="223"/>
      <c r="Q113" s="223"/>
      <c r="R113" s="223"/>
      <c r="S113" s="223"/>
      <c r="T113" s="224"/>
      <c r="AT113" s="225" t="s">
        <v>174</v>
      </c>
      <c r="AU113" s="225" t="s">
        <v>82</v>
      </c>
      <c r="AV113" s="12" t="s">
        <v>173</v>
      </c>
      <c r="AW113" s="12" t="s">
        <v>35</v>
      </c>
      <c r="AX113" s="12" t="s">
        <v>80</v>
      </c>
      <c r="AY113" s="225" t="s">
        <v>166</v>
      </c>
    </row>
    <row r="114" spans="2:65" s="1" customFormat="1" ht="16.5" customHeight="1">
      <c r="B114" s="40"/>
      <c r="C114" s="191" t="s">
        <v>187</v>
      </c>
      <c r="D114" s="191" t="s">
        <v>169</v>
      </c>
      <c r="E114" s="192" t="s">
        <v>1404</v>
      </c>
      <c r="F114" s="193" t="s">
        <v>1405</v>
      </c>
      <c r="G114" s="194" t="s">
        <v>181</v>
      </c>
      <c r="H114" s="195">
        <v>0.75</v>
      </c>
      <c r="I114" s="196"/>
      <c r="J114" s="197">
        <f>ROUND(I114*H114,2)</f>
        <v>0</v>
      </c>
      <c r="K114" s="193" t="s">
        <v>21</v>
      </c>
      <c r="L114" s="60"/>
      <c r="M114" s="198" t="s">
        <v>21</v>
      </c>
      <c r="N114" s="199" t="s">
        <v>43</v>
      </c>
      <c r="O114" s="41"/>
      <c r="P114" s="200">
        <f>O114*H114</f>
        <v>0</v>
      </c>
      <c r="Q114" s="200">
        <v>0</v>
      </c>
      <c r="R114" s="200">
        <f>Q114*H114</f>
        <v>0</v>
      </c>
      <c r="S114" s="200">
        <v>0</v>
      </c>
      <c r="T114" s="201">
        <f>S114*H114</f>
        <v>0</v>
      </c>
      <c r="AR114" s="23" t="s">
        <v>173</v>
      </c>
      <c r="AT114" s="23" t="s">
        <v>169</v>
      </c>
      <c r="AU114" s="23" t="s">
        <v>82</v>
      </c>
      <c r="AY114" s="23" t="s">
        <v>166</v>
      </c>
      <c r="BE114" s="202">
        <f>IF(N114="základní",J114,0)</f>
        <v>0</v>
      </c>
      <c r="BF114" s="202">
        <f>IF(N114="snížená",J114,0)</f>
        <v>0</v>
      </c>
      <c r="BG114" s="202">
        <f>IF(N114="zákl. přenesená",J114,0)</f>
        <v>0</v>
      </c>
      <c r="BH114" s="202">
        <f>IF(N114="sníž. přenesená",J114,0)</f>
        <v>0</v>
      </c>
      <c r="BI114" s="202">
        <f>IF(N114="nulová",J114,0)</f>
        <v>0</v>
      </c>
      <c r="BJ114" s="23" t="s">
        <v>80</v>
      </c>
      <c r="BK114" s="202">
        <f>ROUND(I114*H114,2)</f>
        <v>0</v>
      </c>
      <c r="BL114" s="23" t="s">
        <v>173</v>
      </c>
      <c r="BM114" s="23" t="s">
        <v>207</v>
      </c>
    </row>
    <row r="115" spans="2:65" s="11" customFormat="1">
      <c r="B115" s="203"/>
      <c r="C115" s="204"/>
      <c r="D115" s="205" t="s">
        <v>174</v>
      </c>
      <c r="E115" s="206" t="s">
        <v>21</v>
      </c>
      <c r="F115" s="207" t="s">
        <v>1406</v>
      </c>
      <c r="G115" s="204"/>
      <c r="H115" s="208">
        <v>0.75</v>
      </c>
      <c r="I115" s="209"/>
      <c r="J115" s="204"/>
      <c r="K115" s="204"/>
      <c r="L115" s="210"/>
      <c r="M115" s="211"/>
      <c r="N115" s="212"/>
      <c r="O115" s="212"/>
      <c r="P115" s="212"/>
      <c r="Q115" s="212"/>
      <c r="R115" s="212"/>
      <c r="S115" s="212"/>
      <c r="T115" s="213"/>
      <c r="AT115" s="214" t="s">
        <v>174</v>
      </c>
      <c r="AU115" s="214" t="s">
        <v>82</v>
      </c>
      <c r="AV115" s="11" t="s">
        <v>82</v>
      </c>
      <c r="AW115" s="11" t="s">
        <v>35</v>
      </c>
      <c r="AX115" s="11" t="s">
        <v>72</v>
      </c>
      <c r="AY115" s="214" t="s">
        <v>166</v>
      </c>
    </row>
    <row r="116" spans="2:65" s="12" customFormat="1">
      <c r="B116" s="215"/>
      <c r="C116" s="216"/>
      <c r="D116" s="205" t="s">
        <v>174</v>
      </c>
      <c r="E116" s="217" t="s">
        <v>21</v>
      </c>
      <c r="F116" s="218" t="s">
        <v>176</v>
      </c>
      <c r="G116" s="216"/>
      <c r="H116" s="219">
        <v>0.75</v>
      </c>
      <c r="I116" s="220"/>
      <c r="J116" s="216"/>
      <c r="K116" s="216"/>
      <c r="L116" s="221"/>
      <c r="M116" s="222"/>
      <c r="N116" s="223"/>
      <c r="O116" s="223"/>
      <c r="P116" s="223"/>
      <c r="Q116" s="223"/>
      <c r="R116" s="223"/>
      <c r="S116" s="223"/>
      <c r="T116" s="224"/>
      <c r="AT116" s="225" t="s">
        <v>174</v>
      </c>
      <c r="AU116" s="225" t="s">
        <v>82</v>
      </c>
      <c r="AV116" s="12" t="s">
        <v>173</v>
      </c>
      <c r="AW116" s="12" t="s">
        <v>35</v>
      </c>
      <c r="AX116" s="12" t="s">
        <v>80</v>
      </c>
      <c r="AY116" s="225" t="s">
        <v>166</v>
      </c>
    </row>
    <row r="117" spans="2:65" s="10" customFormat="1" ht="29.85" customHeight="1">
      <c r="B117" s="175"/>
      <c r="C117" s="176"/>
      <c r="D117" s="177" t="s">
        <v>71</v>
      </c>
      <c r="E117" s="189" t="s">
        <v>177</v>
      </c>
      <c r="F117" s="189" t="s">
        <v>178</v>
      </c>
      <c r="G117" s="176"/>
      <c r="H117" s="176"/>
      <c r="I117" s="179"/>
      <c r="J117" s="190">
        <f>BK117</f>
        <v>0</v>
      </c>
      <c r="K117" s="176"/>
      <c r="L117" s="181"/>
      <c r="M117" s="182"/>
      <c r="N117" s="183"/>
      <c r="O117" s="183"/>
      <c r="P117" s="184">
        <f>SUM(P118:P154)</f>
        <v>0</v>
      </c>
      <c r="Q117" s="183"/>
      <c r="R117" s="184">
        <f>SUM(R118:R154)</f>
        <v>0</v>
      </c>
      <c r="S117" s="183"/>
      <c r="T117" s="185">
        <f>SUM(T118:T154)</f>
        <v>0</v>
      </c>
      <c r="AR117" s="186" t="s">
        <v>80</v>
      </c>
      <c r="AT117" s="187" t="s">
        <v>71</v>
      </c>
      <c r="AU117" s="187" t="s">
        <v>80</v>
      </c>
      <c r="AY117" s="186" t="s">
        <v>166</v>
      </c>
      <c r="BK117" s="188">
        <f>SUM(BK118:BK154)</f>
        <v>0</v>
      </c>
    </row>
    <row r="118" spans="2:65" s="1" customFormat="1" ht="25.5" customHeight="1">
      <c r="B118" s="40"/>
      <c r="C118" s="191" t="s">
        <v>209</v>
      </c>
      <c r="D118" s="191" t="s">
        <v>169</v>
      </c>
      <c r="E118" s="192" t="s">
        <v>1407</v>
      </c>
      <c r="F118" s="193" t="s">
        <v>1408</v>
      </c>
      <c r="G118" s="194" t="s">
        <v>181</v>
      </c>
      <c r="H118" s="195">
        <v>46.98</v>
      </c>
      <c r="I118" s="196"/>
      <c r="J118" s="197">
        <f>ROUND(I118*H118,2)</f>
        <v>0</v>
      </c>
      <c r="K118" s="193" t="s">
        <v>21</v>
      </c>
      <c r="L118" s="60"/>
      <c r="M118" s="198" t="s">
        <v>21</v>
      </c>
      <c r="N118" s="199" t="s">
        <v>43</v>
      </c>
      <c r="O118" s="41"/>
      <c r="P118" s="200">
        <f>O118*H118</f>
        <v>0</v>
      </c>
      <c r="Q118" s="200">
        <v>0</v>
      </c>
      <c r="R118" s="200">
        <f>Q118*H118</f>
        <v>0</v>
      </c>
      <c r="S118" s="200">
        <v>0</v>
      </c>
      <c r="T118" s="201">
        <f>S118*H118</f>
        <v>0</v>
      </c>
      <c r="AR118" s="23" t="s">
        <v>173</v>
      </c>
      <c r="AT118" s="23" t="s">
        <v>169</v>
      </c>
      <c r="AU118" s="23" t="s">
        <v>82</v>
      </c>
      <c r="AY118" s="23" t="s">
        <v>166</v>
      </c>
      <c r="BE118" s="202">
        <f>IF(N118="základní",J118,0)</f>
        <v>0</v>
      </c>
      <c r="BF118" s="202">
        <f>IF(N118="snížená",J118,0)</f>
        <v>0</v>
      </c>
      <c r="BG118" s="202">
        <f>IF(N118="zákl. přenesená",J118,0)</f>
        <v>0</v>
      </c>
      <c r="BH118" s="202">
        <f>IF(N118="sníž. přenesená",J118,0)</f>
        <v>0</v>
      </c>
      <c r="BI118" s="202">
        <f>IF(N118="nulová",J118,0)</f>
        <v>0</v>
      </c>
      <c r="BJ118" s="23" t="s">
        <v>80</v>
      </c>
      <c r="BK118" s="202">
        <f>ROUND(I118*H118,2)</f>
        <v>0</v>
      </c>
      <c r="BL118" s="23" t="s">
        <v>173</v>
      </c>
      <c r="BM118" s="23" t="s">
        <v>212</v>
      </c>
    </row>
    <row r="119" spans="2:65" s="1" customFormat="1" ht="16.5" customHeight="1">
      <c r="B119" s="40"/>
      <c r="C119" s="191" t="s">
        <v>193</v>
      </c>
      <c r="D119" s="191" t="s">
        <v>169</v>
      </c>
      <c r="E119" s="192" t="s">
        <v>1409</v>
      </c>
      <c r="F119" s="193" t="s">
        <v>1410</v>
      </c>
      <c r="G119" s="194" t="s">
        <v>181</v>
      </c>
      <c r="H119" s="195">
        <v>104.212</v>
      </c>
      <c r="I119" s="196"/>
      <c r="J119" s="197">
        <f>ROUND(I119*H119,2)</f>
        <v>0</v>
      </c>
      <c r="K119" s="193" t="s">
        <v>21</v>
      </c>
      <c r="L119" s="60"/>
      <c r="M119" s="198" t="s">
        <v>21</v>
      </c>
      <c r="N119" s="199" t="s">
        <v>43</v>
      </c>
      <c r="O119" s="41"/>
      <c r="P119" s="200">
        <f>O119*H119</f>
        <v>0</v>
      </c>
      <c r="Q119" s="200">
        <v>0</v>
      </c>
      <c r="R119" s="200">
        <f>Q119*H119</f>
        <v>0</v>
      </c>
      <c r="S119" s="200">
        <v>0</v>
      </c>
      <c r="T119" s="201">
        <f>S119*H119</f>
        <v>0</v>
      </c>
      <c r="AR119" s="23" t="s">
        <v>173</v>
      </c>
      <c r="AT119" s="23" t="s">
        <v>169</v>
      </c>
      <c r="AU119" s="23" t="s">
        <v>82</v>
      </c>
      <c r="AY119" s="23" t="s">
        <v>166</v>
      </c>
      <c r="BE119" s="202">
        <f>IF(N119="základní",J119,0)</f>
        <v>0</v>
      </c>
      <c r="BF119" s="202">
        <f>IF(N119="snížená",J119,0)</f>
        <v>0</v>
      </c>
      <c r="BG119" s="202">
        <f>IF(N119="zákl. přenesená",J119,0)</f>
        <v>0</v>
      </c>
      <c r="BH119" s="202">
        <f>IF(N119="sníž. přenesená",J119,0)</f>
        <v>0</v>
      </c>
      <c r="BI119" s="202">
        <f>IF(N119="nulová",J119,0)</f>
        <v>0</v>
      </c>
      <c r="BJ119" s="23" t="s">
        <v>80</v>
      </c>
      <c r="BK119" s="202">
        <f>ROUND(I119*H119,2)</f>
        <v>0</v>
      </c>
      <c r="BL119" s="23" t="s">
        <v>173</v>
      </c>
      <c r="BM119" s="23" t="s">
        <v>217</v>
      </c>
    </row>
    <row r="120" spans="2:65" s="1" customFormat="1" ht="16.5" customHeight="1">
      <c r="B120" s="40"/>
      <c r="C120" s="191" t="s">
        <v>218</v>
      </c>
      <c r="D120" s="191" t="s">
        <v>169</v>
      </c>
      <c r="E120" s="192" t="s">
        <v>1411</v>
      </c>
      <c r="F120" s="193" t="s">
        <v>1412</v>
      </c>
      <c r="G120" s="194" t="s">
        <v>181</v>
      </c>
      <c r="H120" s="195">
        <v>46.98</v>
      </c>
      <c r="I120" s="196"/>
      <c r="J120" s="197">
        <f>ROUND(I120*H120,2)</f>
        <v>0</v>
      </c>
      <c r="K120" s="193" t="s">
        <v>21</v>
      </c>
      <c r="L120" s="60"/>
      <c r="M120" s="198" t="s">
        <v>21</v>
      </c>
      <c r="N120" s="199" t="s">
        <v>43</v>
      </c>
      <c r="O120" s="41"/>
      <c r="P120" s="200">
        <f>O120*H120</f>
        <v>0</v>
      </c>
      <c r="Q120" s="200">
        <v>0</v>
      </c>
      <c r="R120" s="200">
        <f>Q120*H120</f>
        <v>0</v>
      </c>
      <c r="S120" s="200">
        <v>0</v>
      </c>
      <c r="T120" s="201">
        <f>S120*H120</f>
        <v>0</v>
      </c>
      <c r="AR120" s="23" t="s">
        <v>173</v>
      </c>
      <c r="AT120" s="23" t="s">
        <v>169</v>
      </c>
      <c r="AU120" s="23" t="s">
        <v>82</v>
      </c>
      <c r="AY120" s="23" t="s">
        <v>166</v>
      </c>
      <c r="BE120" s="202">
        <f>IF(N120="základní",J120,0)</f>
        <v>0</v>
      </c>
      <c r="BF120" s="202">
        <f>IF(N120="snížená",J120,0)</f>
        <v>0</v>
      </c>
      <c r="BG120" s="202">
        <f>IF(N120="zákl. přenesená",J120,0)</f>
        <v>0</v>
      </c>
      <c r="BH120" s="202">
        <f>IF(N120="sníž. přenesená",J120,0)</f>
        <v>0</v>
      </c>
      <c r="BI120" s="202">
        <f>IF(N120="nulová",J120,0)</f>
        <v>0</v>
      </c>
      <c r="BJ120" s="23" t="s">
        <v>80</v>
      </c>
      <c r="BK120" s="202">
        <f>ROUND(I120*H120,2)</f>
        <v>0</v>
      </c>
      <c r="BL120" s="23" t="s">
        <v>173</v>
      </c>
      <c r="BM120" s="23" t="s">
        <v>221</v>
      </c>
    </row>
    <row r="121" spans="2:65" s="11" customFormat="1">
      <c r="B121" s="203"/>
      <c r="C121" s="204"/>
      <c r="D121" s="205" t="s">
        <v>174</v>
      </c>
      <c r="E121" s="206" t="s">
        <v>21</v>
      </c>
      <c r="F121" s="207" t="s">
        <v>1413</v>
      </c>
      <c r="G121" s="204"/>
      <c r="H121" s="208">
        <v>44.58</v>
      </c>
      <c r="I121" s="209"/>
      <c r="J121" s="204"/>
      <c r="K121" s="204"/>
      <c r="L121" s="210"/>
      <c r="M121" s="211"/>
      <c r="N121" s="212"/>
      <c r="O121" s="212"/>
      <c r="P121" s="212"/>
      <c r="Q121" s="212"/>
      <c r="R121" s="212"/>
      <c r="S121" s="212"/>
      <c r="T121" s="213"/>
      <c r="AT121" s="214" t="s">
        <v>174</v>
      </c>
      <c r="AU121" s="214" t="s">
        <v>82</v>
      </c>
      <c r="AV121" s="11" t="s">
        <v>82</v>
      </c>
      <c r="AW121" s="11" t="s">
        <v>35</v>
      </c>
      <c r="AX121" s="11" t="s">
        <v>72</v>
      </c>
      <c r="AY121" s="214" t="s">
        <v>166</v>
      </c>
    </row>
    <row r="122" spans="2:65" s="11" customFormat="1">
      <c r="B122" s="203"/>
      <c r="C122" s="204"/>
      <c r="D122" s="205" t="s">
        <v>174</v>
      </c>
      <c r="E122" s="206" t="s">
        <v>21</v>
      </c>
      <c r="F122" s="207" t="s">
        <v>1414</v>
      </c>
      <c r="G122" s="204"/>
      <c r="H122" s="208">
        <v>2.4</v>
      </c>
      <c r="I122" s="209"/>
      <c r="J122" s="204"/>
      <c r="K122" s="204"/>
      <c r="L122" s="210"/>
      <c r="M122" s="211"/>
      <c r="N122" s="212"/>
      <c r="O122" s="212"/>
      <c r="P122" s="212"/>
      <c r="Q122" s="212"/>
      <c r="R122" s="212"/>
      <c r="S122" s="212"/>
      <c r="T122" s="213"/>
      <c r="AT122" s="214" t="s">
        <v>174</v>
      </c>
      <c r="AU122" s="214" t="s">
        <v>82</v>
      </c>
      <c r="AV122" s="11" t="s">
        <v>82</v>
      </c>
      <c r="AW122" s="11" t="s">
        <v>35</v>
      </c>
      <c r="AX122" s="11" t="s">
        <v>72</v>
      </c>
      <c r="AY122" s="214" t="s">
        <v>166</v>
      </c>
    </row>
    <row r="123" spans="2:65" s="12" customFormat="1">
      <c r="B123" s="215"/>
      <c r="C123" s="216"/>
      <c r="D123" s="205" t="s">
        <v>174</v>
      </c>
      <c r="E123" s="217" t="s">
        <v>21</v>
      </c>
      <c r="F123" s="218" t="s">
        <v>176</v>
      </c>
      <c r="G123" s="216"/>
      <c r="H123" s="219">
        <v>46.98</v>
      </c>
      <c r="I123" s="220"/>
      <c r="J123" s="216"/>
      <c r="K123" s="216"/>
      <c r="L123" s="221"/>
      <c r="M123" s="222"/>
      <c r="N123" s="223"/>
      <c r="O123" s="223"/>
      <c r="P123" s="223"/>
      <c r="Q123" s="223"/>
      <c r="R123" s="223"/>
      <c r="S123" s="223"/>
      <c r="T123" s="224"/>
      <c r="AT123" s="225" t="s">
        <v>174</v>
      </c>
      <c r="AU123" s="225" t="s">
        <v>82</v>
      </c>
      <c r="AV123" s="12" t="s">
        <v>173</v>
      </c>
      <c r="AW123" s="12" t="s">
        <v>35</v>
      </c>
      <c r="AX123" s="12" t="s">
        <v>80</v>
      </c>
      <c r="AY123" s="225" t="s">
        <v>166</v>
      </c>
    </row>
    <row r="124" spans="2:65" s="1" customFormat="1" ht="16.5" customHeight="1">
      <c r="B124" s="40"/>
      <c r="C124" s="191" t="s">
        <v>198</v>
      </c>
      <c r="D124" s="191" t="s">
        <v>169</v>
      </c>
      <c r="E124" s="192" t="s">
        <v>185</v>
      </c>
      <c r="F124" s="193" t="s">
        <v>186</v>
      </c>
      <c r="G124" s="194" t="s">
        <v>181</v>
      </c>
      <c r="H124" s="195">
        <v>2.65</v>
      </c>
      <c r="I124" s="196"/>
      <c r="J124" s="197">
        <f>ROUND(I124*H124,2)</f>
        <v>0</v>
      </c>
      <c r="K124" s="193" t="s">
        <v>21</v>
      </c>
      <c r="L124" s="60"/>
      <c r="M124" s="198" t="s">
        <v>21</v>
      </c>
      <c r="N124" s="199" t="s">
        <v>43</v>
      </c>
      <c r="O124" s="41"/>
      <c r="P124" s="200">
        <f>O124*H124</f>
        <v>0</v>
      </c>
      <c r="Q124" s="200">
        <v>0</v>
      </c>
      <c r="R124" s="200">
        <f>Q124*H124</f>
        <v>0</v>
      </c>
      <c r="S124" s="200">
        <v>0</v>
      </c>
      <c r="T124" s="201">
        <f>S124*H124</f>
        <v>0</v>
      </c>
      <c r="AR124" s="23" t="s">
        <v>173</v>
      </c>
      <c r="AT124" s="23" t="s">
        <v>169</v>
      </c>
      <c r="AU124" s="23" t="s">
        <v>82</v>
      </c>
      <c r="AY124" s="23" t="s">
        <v>166</v>
      </c>
      <c r="BE124" s="202">
        <f>IF(N124="základní",J124,0)</f>
        <v>0</v>
      </c>
      <c r="BF124" s="202">
        <f>IF(N124="snížená",J124,0)</f>
        <v>0</v>
      </c>
      <c r="BG124" s="202">
        <f>IF(N124="zákl. přenesená",J124,0)</f>
        <v>0</v>
      </c>
      <c r="BH124" s="202">
        <f>IF(N124="sníž. přenesená",J124,0)</f>
        <v>0</v>
      </c>
      <c r="BI124" s="202">
        <f>IF(N124="nulová",J124,0)</f>
        <v>0</v>
      </c>
      <c r="BJ124" s="23" t="s">
        <v>80</v>
      </c>
      <c r="BK124" s="202">
        <f>ROUND(I124*H124,2)</f>
        <v>0</v>
      </c>
      <c r="BL124" s="23" t="s">
        <v>173</v>
      </c>
      <c r="BM124" s="23" t="s">
        <v>225</v>
      </c>
    </row>
    <row r="125" spans="2:65" s="11" customFormat="1">
      <c r="B125" s="203"/>
      <c r="C125" s="204"/>
      <c r="D125" s="205" t="s">
        <v>174</v>
      </c>
      <c r="E125" s="206" t="s">
        <v>21</v>
      </c>
      <c r="F125" s="207" t="s">
        <v>1415</v>
      </c>
      <c r="G125" s="204"/>
      <c r="H125" s="208">
        <v>2.65</v>
      </c>
      <c r="I125" s="209"/>
      <c r="J125" s="204"/>
      <c r="K125" s="204"/>
      <c r="L125" s="210"/>
      <c r="M125" s="211"/>
      <c r="N125" s="212"/>
      <c r="O125" s="212"/>
      <c r="P125" s="212"/>
      <c r="Q125" s="212"/>
      <c r="R125" s="212"/>
      <c r="S125" s="212"/>
      <c r="T125" s="213"/>
      <c r="AT125" s="214" t="s">
        <v>174</v>
      </c>
      <c r="AU125" s="214" t="s">
        <v>82</v>
      </c>
      <c r="AV125" s="11" t="s">
        <v>82</v>
      </c>
      <c r="AW125" s="11" t="s">
        <v>35</v>
      </c>
      <c r="AX125" s="11" t="s">
        <v>72</v>
      </c>
      <c r="AY125" s="214" t="s">
        <v>166</v>
      </c>
    </row>
    <row r="126" spans="2:65" s="12" customFormat="1">
      <c r="B126" s="215"/>
      <c r="C126" s="216"/>
      <c r="D126" s="205" t="s">
        <v>174</v>
      </c>
      <c r="E126" s="217" t="s">
        <v>21</v>
      </c>
      <c r="F126" s="218" t="s">
        <v>176</v>
      </c>
      <c r="G126" s="216"/>
      <c r="H126" s="219">
        <v>2.65</v>
      </c>
      <c r="I126" s="220"/>
      <c r="J126" s="216"/>
      <c r="K126" s="216"/>
      <c r="L126" s="221"/>
      <c r="M126" s="222"/>
      <c r="N126" s="223"/>
      <c r="O126" s="223"/>
      <c r="P126" s="223"/>
      <c r="Q126" s="223"/>
      <c r="R126" s="223"/>
      <c r="S126" s="223"/>
      <c r="T126" s="224"/>
      <c r="AT126" s="225" t="s">
        <v>174</v>
      </c>
      <c r="AU126" s="225" t="s">
        <v>82</v>
      </c>
      <c r="AV126" s="12" t="s">
        <v>173</v>
      </c>
      <c r="AW126" s="12" t="s">
        <v>35</v>
      </c>
      <c r="AX126" s="12" t="s">
        <v>80</v>
      </c>
      <c r="AY126" s="225" t="s">
        <v>166</v>
      </c>
    </row>
    <row r="127" spans="2:65" s="1" customFormat="1" ht="25.5" customHeight="1">
      <c r="B127" s="40"/>
      <c r="C127" s="191" t="s">
        <v>227</v>
      </c>
      <c r="D127" s="191" t="s">
        <v>169</v>
      </c>
      <c r="E127" s="192" t="s">
        <v>1416</v>
      </c>
      <c r="F127" s="193" t="s">
        <v>1417</v>
      </c>
      <c r="G127" s="194" t="s">
        <v>181</v>
      </c>
      <c r="H127" s="195">
        <v>104.212</v>
      </c>
      <c r="I127" s="196"/>
      <c r="J127" s="197">
        <f>ROUND(I127*H127,2)</f>
        <v>0</v>
      </c>
      <c r="K127" s="193" t="s">
        <v>21</v>
      </c>
      <c r="L127" s="60"/>
      <c r="M127" s="198" t="s">
        <v>21</v>
      </c>
      <c r="N127" s="199" t="s">
        <v>43</v>
      </c>
      <c r="O127" s="41"/>
      <c r="P127" s="200">
        <f>O127*H127</f>
        <v>0</v>
      </c>
      <c r="Q127" s="200">
        <v>0</v>
      </c>
      <c r="R127" s="200">
        <f>Q127*H127</f>
        <v>0</v>
      </c>
      <c r="S127" s="200">
        <v>0</v>
      </c>
      <c r="T127" s="201">
        <f>S127*H127</f>
        <v>0</v>
      </c>
      <c r="AR127" s="23" t="s">
        <v>173</v>
      </c>
      <c r="AT127" s="23" t="s">
        <v>169</v>
      </c>
      <c r="AU127" s="23" t="s">
        <v>82</v>
      </c>
      <c r="AY127" s="23" t="s">
        <v>166</v>
      </c>
      <c r="BE127" s="202">
        <f>IF(N127="základní",J127,0)</f>
        <v>0</v>
      </c>
      <c r="BF127" s="202">
        <f>IF(N127="snížená",J127,0)</f>
        <v>0</v>
      </c>
      <c r="BG127" s="202">
        <f>IF(N127="zákl. přenesená",J127,0)</f>
        <v>0</v>
      </c>
      <c r="BH127" s="202">
        <f>IF(N127="sníž. přenesená",J127,0)</f>
        <v>0</v>
      </c>
      <c r="BI127" s="202">
        <f>IF(N127="nulová",J127,0)</f>
        <v>0</v>
      </c>
      <c r="BJ127" s="23" t="s">
        <v>80</v>
      </c>
      <c r="BK127" s="202">
        <f>ROUND(I127*H127,2)</f>
        <v>0</v>
      </c>
      <c r="BL127" s="23" t="s">
        <v>173</v>
      </c>
      <c r="BM127" s="23" t="s">
        <v>230</v>
      </c>
    </row>
    <row r="128" spans="2:65" s="11" customFormat="1">
      <c r="B128" s="203"/>
      <c r="C128" s="204"/>
      <c r="D128" s="205" t="s">
        <v>174</v>
      </c>
      <c r="E128" s="206" t="s">
        <v>21</v>
      </c>
      <c r="F128" s="207" t="s">
        <v>1418</v>
      </c>
      <c r="G128" s="204"/>
      <c r="H128" s="208">
        <v>121.242</v>
      </c>
      <c r="I128" s="209"/>
      <c r="J128" s="204"/>
      <c r="K128" s="204"/>
      <c r="L128" s="210"/>
      <c r="M128" s="211"/>
      <c r="N128" s="212"/>
      <c r="O128" s="212"/>
      <c r="P128" s="212"/>
      <c r="Q128" s="212"/>
      <c r="R128" s="212"/>
      <c r="S128" s="212"/>
      <c r="T128" s="213"/>
      <c r="AT128" s="214" t="s">
        <v>174</v>
      </c>
      <c r="AU128" s="214" t="s">
        <v>82</v>
      </c>
      <c r="AV128" s="11" t="s">
        <v>82</v>
      </c>
      <c r="AW128" s="11" t="s">
        <v>35</v>
      </c>
      <c r="AX128" s="11" t="s">
        <v>72</v>
      </c>
      <c r="AY128" s="214" t="s">
        <v>166</v>
      </c>
    </row>
    <row r="129" spans="2:65" s="11" customFormat="1">
      <c r="B129" s="203"/>
      <c r="C129" s="204"/>
      <c r="D129" s="205" t="s">
        <v>174</v>
      </c>
      <c r="E129" s="206" t="s">
        <v>21</v>
      </c>
      <c r="F129" s="207" t="s">
        <v>1419</v>
      </c>
      <c r="G129" s="204"/>
      <c r="H129" s="208">
        <v>-17.03</v>
      </c>
      <c r="I129" s="209"/>
      <c r="J129" s="204"/>
      <c r="K129" s="204"/>
      <c r="L129" s="210"/>
      <c r="M129" s="211"/>
      <c r="N129" s="212"/>
      <c r="O129" s="212"/>
      <c r="P129" s="212"/>
      <c r="Q129" s="212"/>
      <c r="R129" s="212"/>
      <c r="S129" s="212"/>
      <c r="T129" s="213"/>
      <c r="AT129" s="214" t="s">
        <v>174</v>
      </c>
      <c r="AU129" s="214" t="s">
        <v>82</v>
      </c>
      <c r="AV129" s="11" t="s">
        <v>82</v>
      </c>
      <c r="AW129" s="11" t="s">
        <v>35</v>
      </c>
      <c r="AX129" s="11" t="s">
        <v>72</v>
      </c>
      <c r="AY129" s="214" t="s">
        <v>166</v>
      </c>
    </row>
    <row r="130" spans="2:65" s="12" customFormat="1">
      <c r="B130" s="215"/>
      <c r="C130" s="216"/>
      <c r="D130" s="205" t="s">
        <v>174</v>
      </c>
      <c r="E130" s="217" t="s">
        <v>21</v>
      </c>
      <c r="F130" s="218" t="s">
        <v>176</v>
      </c>
      <c r="G130" s="216"/>
      <c r="H130" s="219">
        <v>104.212</v>
      </c>
      <c r="I130" s="220"/>
      <c r="J130" s="216"/>
      <c r="K130" s="216"/>
      <c r="L130" s="221"/>
      <c r="M130" s="222"/>
      <c r="N130" s="223"/>
      <c r="O130" s="223"/>
      <c r="P130" s="223"/>
      <c r="Q130" s="223"/>
      <c r="R130" s="223"/>
      <c r="S130" s="223"/>
      <c r="T130" s="224"/>
      <c r="AT130" s="225" t="s">
        <v>174</v>
      </c>
      <c r="AU130" s="225" t="s">
        <v>82</v>
      </c>
      <c r="AV130" s="12" t="s">
        <v>173</v>
      </c>
      <c r="AW130" s="12" t="s">
        <v>35</v>
      </c>
      <c r="AX130" s="12" t="s">
        <v>80</v>
      </c>
      <c r="AY130" s="225" t="s">
        <v>166</v>
      </c>
    </row>
    <row r="131" spans="2:65" s="1" customFormat="1" ht="16.5" customHeight="1">
      <c r="B131" s="40"/>
      <c r="C131" s="191" t="s">
        <v>202</v>
      </c>
      <c r="D131" s="191" t="s">
        <v>169</v>
      </c>
      <c r="E131" s="192" t="s">
        <v>1420</v>
      </c>
      <c r="F131" s="193" t="s">
        <v>1421</v>
      </c>
      <c r="G131" s="194" t="s">
        <v>288</v>
      </c>
      <c r="H131" s="195">
        <v>1</v>
      </c>
      <c r="I131" s="196"/>
      <c r="J131" s="197">
        <f>ROUND(I131*H131,2)</f>
        <v>0</v>
      </c>
      <c r="K131" s="193" t="s">
        <v>21</v>
      </c>
      <c r="L131" s="60"/>
      <c r="M131" s="198" t="s">
        <v>21</v>
      </c>
      <c r="N131" s="199" t="s">
        <v>43</v>
      </c>
      <c r="O131" s="41"/>
      <c r="P131" s="200">
        <f>O131*H131</f>
        <v>0</v>
      </c>
      <c r="Q131" s="200">
        <v>0</v>
      </c>
      <c r="R131" s="200">
        <f>Q131*H131</f>
        <v>0</v>
      </c>
      <c r="S131" s="200">
        <v>0</v>
      </c>
      <c r="T131" s="201">
        <f>S131*H131</f>
        <v>0</v>
      </c>
      <c r="AR131" s="23" t="s">
        <v>173</v>
      </c>
      <c r="AT131" s="23" t="s">
        <v>169</v>
      </c>
      <c r="AU131" s="23" t="s">
        <v>82</v>
      </c>
      <c r="AY131" s="23" t="s">
        <v>166</v>
      </c>
      <c r="BE131" s="202">
        <f>IF(N131="základní",J131,0)</f>
        <v>0</v>
      </c>
      <c r="BF131" s="202">
        <f>IF(N131="snížená",J131,0)</f>
        <v>0</v>
      </c>
      <c r="BG131" s="202">
        <f>IF(N131="zákl. přenesená",J131,0)</f>
        <v>0</v>
      </c>
      <c r="BH131" s="202">
        <f>IF(N131="sníž. přenesená",J131,0)</f>
        <v>0</v>
      </c>
      <c r="BI131" s="202">
        <f>IF(N131="nulová",J131,0)</f>
        <v>0</v>
      </c>
      <c r="BJ131" s="23" t="s">
        <v>80</v>
      </c>
      <c r="BK131" s="202">
        <f>ROUND(I131*H131,2)</f>
        <v>0</v>
      </c>
      <c r="BL131" s="23" t="s">
        <v>173</v>
      </c>
      <c r="BM131" s="23" t="s">
        <v>235</v>
      </c>
    </row>
    <row r="132" spans="2:65" s="1" customFormat="1" ht="16.5" customHeight="1">
      <c r="B132" s="40"/>
      <c r="C132" s="191" t="s">
        <v>10</v>
      </c>
      <c r="D132" s="191" t="s">
        <v>169</v>
      </c>
      <c r="E132" s="192" t="s">
        <v>205</v>
      </c>
      <c r="F132" s="193" t="s">
        <v>1422</v>
      </c>
      <c r="G132" s="194" t="s">
        <v>181</v>
      </c>
      <c r="H132" s="195">
        <v>3.8380000000000001</v>
      </c>
      <c r="I132" s="196"/>
      <c r="J132" s="197">
        <f>ROUND(I132*H132,2)</f>
        <v>0</v>
      </c>
      <c r="K132" s="193" t="s">
        <v>21</v>
      </c>
      <c r="L132" s="60"/>
      <c r="M132" s="198" t="s">
        <v>21</v>
      </c>
      <c r="N132" s="199" t="s">
        <v>43</v>
      </c>
      <c r="O132" s="41"/>
      <c r="P132" s="200">
        <f>O132*H132</f>
        <v>0</v>
      </c>
      <c r="Q132" s="200">
        <v>0</v>
      </c>
      <c r="R132" s="200">
        <f>Q132*H132</f>
        <v>0</v>
      </c>
      <c r="S132" s="200">
        <v>0</v>
      </c>
      <c r="T132" s="201">
        <f>S132*H132</f>
        <v>0</v>
      </c>
      <c r="AR132" s="23" t="s">
        <v>173</v>
      </c>
      <c r="AT132" s="23" t="s">
        <v>169</v>
      </c>
      <c r="AU132" s="23" t="s">
        <v>82</v>
      </c>
      <c r="AY132" s="23" t="s">
        <v>166</v>
      </c>
      <c r="BE132" s="202">
        <f>IF(N132="základní",J132,0)</f>
        <v>0</v>
      </c>
      <c r="BF132" s="202">
        <f>IF(N132="snížená",J132,0)</f>
        <v>0</v>
      </c>
      <c r="BG132" s="202">
        <f>IF(N132="zákl. přenesená",J132,0)</f>
        <v>0</v>
      </c>
      <c r="BH132" s="202">
        <f>IF(N132="sníž. přenesená",J132,0)</f>
        <v>0</v>
      </c>
      <c r="BI132" s="202">
        <f>IF(N132="nulová",J132,0)</f>
        <v>0</v>
      </c>
      <c r="BJ132" s="23" t="s">
        <v>80</v>
      </c>
      <c r="BK132" s="202">
        <f>ROUND(I132*H132,2)</f>
        <v>0</v>
      </c>
      <c r="BL132" s="23" t="s">
        <v>173</v>
      </c>
      <c r="BM132" s="23" t="s">
        <v>238</v>
      </c>
    </row>
    <row r="133" spans="2:65" s="11" customFormat="1">
      <c r="B133" s="203"/>
      <c r="C133" s="204"/>
      <c r="D133" s="205" t="s">
        <v>174</v>
      </c>
      <c r="E133" s="206" t="s">
        <v>21</v>
      </c>
      <c r="F133" s="207" t="s">
        <v>1423</v>
      </c>
      <c r="G133" s="204"/>
      <c r="H133" s="208">
        <v>1.44</v>
      </c>
      <c r="I133" s="209"/>
      <c r="J133" s="204"/>
      <c r="K133" s="204"/>
      <c r="L133" s="210"/>
      <c r="M133" s="211"/>
      <c r="N133" s="212"/>
      <c r="O133" s="212"/>
      <c r="P133" s="212"/>
      <c r="Q133" s="212"/>
      <c r="R133" s="212"/>
      <c r="S133" s="212"/>
      <c r="T133" s="213"/>
      <c r="AT133" s="214" t="s">
        <v>174</v>
      </c>
      <c r="AU133" s="214" t="s">
        <v>82</v>
      </c>
      <c r="AV133" s="11" t="s">
        <v>82</v>
      </c>
      <c r="AW133" s="11" t="s">
        <v>35</v>
      </c>
      <c r="AX133" s="11" t="s">
        <v>72</v>
      </c>
      <c r="AY133" s="214" t="s">
        <v>166</v>
      </c>
    </row>
    <row r="134" spans="2:65" s="11" customFormat="1">
      <c r="B134" s="203"/>
      <c r="C134" s="204"/>
      <c r="D134" s="205" t="s">
        <v>174</v>
      </c>
      <c r="E134" s="206" t="s">
        <v>21</v>
      </c>
      <c r="F134" s="207" t="s">
        <v>1424</v>
      </c>
      <c r="G134" s="204"/>
      <c r="H134" s="208">
        <v>2</v>
      </c>
      <c r="I134" s="209"/>
      <c r="J134" s="204"/>
      <c r="K134" s="204"/>
      <c r="L134" s="210"/>
      <c r="M134" s="211"/>
      <c r="N134" s="212"/>
      <c r="O134" s="212"/>
      <c r="P134" s="212"/>
      <c r="Q134" s="212"/>
      <c r="R134" s="212"/>
      <c r="S134" s="212"/>
      <c r="T134" s="213"/>
      <c r="AT134" s="214" t="s">
        <v>174</v>
      </c>
      <c r="AU134" s="214" t="s">
        <v>82</v>
      </c>
      <c r="AV134" s="11" t="s">
        <v>82</v>
      </c>
      <c r="AW134" s="11" t="s">
        <v>35</v>
      </c>
      <c r="AX134" s="11" t="s">
        <v>72</v>
      </c>
      <c r="AY134" s="214" t="s">
        <v>166</v>
      </c>
    </row>
    <row r="135" spans="2:65" s="11" customFormat="1">
      <c r="B135" s="203"/>
      <c r="C135" s="204"/>
      <c r="D135" s="205" t="s">
        <v>174</v>
      </c>
      <c r="E135" s="206" t="s">
        <v>21</v>
      </c>
      <c r="F135" s="207" t="s">
        <v>1425</v>
      </c>
      <c r="G135" s="204"/>
      <c r="H135" s="208">
        <v>0.39800000000000002</v>
      </c>
      <c r="I135" s="209"/>
      <c r="J135" s="204"/>
      <c r="K135" s="204"/>
      <c r="L135" s="210"/>
      <c r="M135" s="211"/>
      <c r="N135" s="212"/>
      <c r="O135" s="212"/>
      <c r="P135" s="212"/>
      <c r="Q135" s="212"/>
      <c r="R135" s="212"/>
      <c r="S135" s="212"/>
      <c r="T135" s="213"/>
      <c r="AT135" s="214" t="s">
        <v>174</v>
      </c>
      <c r="AU135" s="214" t="s">
        <v>82</v>
      </c>
      <c r="AV135" s="11" t="s">
        <v>82</v>
      </c>
      <c r="AW135" s="11" t="s">
        <v>35</v>
      </c>
      <c r="AX135" s="11" t="s">
        <v>72</v>
      </c>
      <c r="AY135" s="214" t="s">
        <v>166</v>
      </c>
    </row>
    <row r="136" spans="2:65" s="12" customFormat="1">
      <c r="B136" s="215"/>
      <c r="C136" s="216"/>
      <c r="D136" s="205" t="s">
        <v>174</v>
      </c>
      <c r="E136" s="217" t="s">
        <v>21</v>
      </c>
      <c r="F136" s="218" t="s">
        <v>176</v>
      </c>
      <c r="G136" s="216"/>
      <c r="H136" s="219">
        <v>3.8380000000000001</v>
      </c>
      <c r="I136" s="220"/>
      <c r="J136" s="216"/>
      <c r="K136" s="216"/>
      <c r="L136" s="221"/>
      <c r="M136" s="222"/>
      <c r="N136" s="223"/>
      <c r="O136" s="223"/>
      <c r="P136" s="223"/>
      <c r="Q136" s="223"/>
      <c r="R136" s="223"/>
      <c r="S136" s="223"/>
      <c r="T136" s="224"/>
      <c r="AT136" s="225" t="s">
        <v>174</v>
      </c>
      <c r="AU136" s="225" t="s">
        <v>82</v>
      </c>
      <c r="AV136" s="12" t="s">
        <v>173</v>
      </c>
      <c r="AW136" s="12" t="s">
        <v>35</v>
      </c>
      <c r="AX136" s="12" t="s">
        <v>80</v>
      </c>
      <c r="AY136" s="225" t="s">
        <v>166</v>
      </c>
    </row>
    <row r="137" spans="2:65" s="1" customFormat="1" ht="25.5" customHeight="1">
      <c r="B137" s="40"/>
      <c r="C137" s="191" t="s">
        <v>207</v>
      </c>
      <c r="D137" s="191" t="s">
        <v>169</v>
      </c>
      <c r="E137" s="192" t="s">
        <v>1426</v>
      </c>
      <c r="F137" s="193" t="s">
        <v>1427</v>
      </c>
      <c r="G137" s="194" t="s">
        <v>441</v>
      </c>
      <c r="H137" s="195">
        <v>0.2</v>
      </c>
      <c r="I137" s="196"/>
      <c r="J137" s="197">
        <f>ROUND(I137*H137,2)</f>
        <v>0</v>
      </c>
      <c r="K137" s="193" t="s">
        <v>21</v>
      </c>
      <c r="L137" s="60"/>
      <c r="M137" s="198" t="s">
        <v>21</v>
      </c>
      <c r="N137" s="199" t="s">
        <v>43</v>
      </c>
      <c r="O137" s="41"/>
      <c r="P137" s="200">
        <f>O137*H137</f>
        <v>0</v>
      </c>
      <c r="Q137" s="200">
        <v>0</v>
      </c>
      <c r="R137" s="200">
        <f>Q137*H137</f>
        <v>0</v>
      </c>
      <c r="S137" s="200">
        <v>0</v>
      </c>
      <c r="T137" s="201">
        <f>S137*H137</f>
        <v>0</v>
      </c>
      <c r="AR137" s="23" t="s">
        <v>173</v>
      </c>
      <c r="AT137" s="23" t="s">
        <v>169</v>
      </c>
      <c r="AU137" s="23" t="s">
        <v>82</v>
      </c>
      <c r="AY137" s="23" t="s">
        <v>166</v>
      </c>
      <c r="BE137" s="202">
        <f>IF(N137="základní",J137,0)</f>
        <v>0</v>
      </c>
      <c r="BF137" s="202">
        <f>IF(N137="snížená",J137,0)</f>
        <v>0</v>
      </c>
      <c r="BG137" s="202">
        <f>IF(N137="zákl. přenesená",J137,0)</f>
        <v>0</v>
      </c>
      <c r="BH137" s="202">
        <f>IF(N137="sníž. přenesená",J137,0)</f>
        <v>0</v>
      </c>
      <c r="BI137" s="202">
        <f>IF(N137="nulová",J137,0)</f>
        <v>0</v>
      </c>
      <c r="BJ137" s="23" t="s">
        <v>80</v>
      </c>
      <c r="BK137" s="202">
        <f>ROUND(I137*H137,2)</f>
        <v>0</v>
      </c>
      <c r="BL137" s="23" t="s">
        <v>173</v>
      </c>
      <c r="BM137" s="23" t="s">
        <v>242</v>
      </c>
    </row>
    <row r="138" spans="2:65" s="13" customFormat="1">
      <c r="B138" s="226"/>
      <c r="C138" s="227"/>
      <c r="D138" s="205" t="s">
        <v>174</v>
      </c>
      <c r="E138" s="228" t="s">
        <v>21</v>
      </c>
      <c r="F138" s="229" t="s">
        <v>1428</v>
      </c>
      <c r="G138" s="227"/>
      <c r="H138" s="228" t="s">
        <v>21</v>
      </c>
      <c r="I138" s="230"/>
      <c r="J138" s="227"/>
      <c r="K138" s="227"/>
      <c r="L138" s="231"/>
      <c r="M138" s="232"/>
      <c r="N138" s="233"/>
      <c r="O138" s="233"/>
      <c r="P138" s="233"/>
      <c r="Q138" s="233"/>
      <c r="R138" s="233"/>
      <c r="S138" s="233"/>
      <c r="T138" s="234"/>
      <c r="AT138" s="235" t="s">
        <v>174</v>
      </c>
      <c r="AU138" s="235" t="s">
        <v>82</v>
      </c>
      <c r="AV138" s="13" t="s">
        <v>80</v>
      </c>
      <c r="AW138" s="13" t="s">
        <v>35</v>
      </c>
      <c r="AX138" s="13" t="s">
        <v>72</v>
      </c>
      <c r="AY138" s="235" t="s">
        <v>166</v>
      </c>
    </row>
    <row r="139" spans="2:65" s="11" customFormat="1">
      <c r="B139" s="203"/>
      <c r="C139" s="204"/>
      <c r="D139" s="205" t="s">
        <v>174</v>
      </c>
      <c r="E139" s="206" t="s">
        <v>21</v>
      </c>
      <c r="F139" s="207" t="s">
        <v>1429</v>
      </c>
      <c r="G139" s="204"/>
      <c r="H139" s="208">
        <v>0.2</v>
      </c>
      <c r="I139" s="209"/>
      <c r="J139" s="204"/>
      <c r="K139" s="204"/>
      <c r="L139" s="210"/>
      <c r="M139" s="211"/>
      <c r="N139" s="212"/>
      <c r="O139" s="212"/>
      <c r="P139" s="212"/>
      <c r="Q139" s="212"/>
      <c r="R139" s="212"/>
      <c r="S139" s="212"/>
      <c r="T139" s="213"/>
      <c r="AT139" s="214" t="s">
        <v>174</v>
      </c>
      <c r="AU139" s="214" t="s">
        <v>82</v>
      </c>
      <c r="AV139" s="11" t="s">
        <v>82</v>
      </c>
      <c r="AW139" s="11" t="s">
        <v>35</v>
      </c>
      <c r="AX139" s="11" t="s">
        <v>72</v>
      </c>
      <c r="AY139" s="214" t="s">
        <v>166</v>
      </c>
    </row>
    <row r="140" spans="2:65" s="12" customFormat="1">
      <c r="B140" s="215"/>
      <c r="C140" s="216"/>
      <c r="D140" s="205" t="s">
        <v>174</v>
      </c>
      <c r="E140" s="217" t="s">
        <v>21</v>
      </c>
      <c r="F140" s="218" t="s">
        <v>176</v>
      </c>
      <c r="G140" s="216"/>
      <c r="H140" s="219">
        <v>0.2</v>
      </c>
      <c r="I140" s="220"/>
      <c r="J140" s="216"/>
      <c r="K140" s="216"/>
      <c r="L140" s="221"/>
      <c r="M140" s="222"/>
      <c r="N140" s="223"/>
      <c r="O140" s="223"/>
      <c r="P140" s="223"/>
      <c r="Q140" s="223"/>
      <c r="R140" s="223"/>
      <c r="S140" s="223"/>
      <c r="T140" s="224"/>
      <c r="AT140" s="225" t="s">
        <v>174</v>
      </c>
      <c r="AU140" s="225" t="s">
        <v>82</v>
      </c>
      <c r="AV140" s="12" t="s">
        <v>173</v>
      </c>
      <c r="AW140" s="12" t="s">
        <v>35</v>
      </c>
      <c r="AX140" s="12" t="s">
        <v>80</v>
      </c>
      <c r="AY140" s="225" t="s">
        <v>166</v>
      </c>
    </row>
    <row r="141" spans="2:65" s="1" customFormat="1" ht="16.5" customHeight="1">
      <c r="B141" s="40"/>
      <c r="C141" s="191" t="s">
        <v>244</v>
      </c>
      <c r="D141" s="191" t="s">
        <v>169</v>
      </c>
      <c r="E141" s="192" t="s">
        <v>210</v>
      </c>
      <c r="F141" s="193" t="s">
        <v>211</v>
      </c>
      <c r="G141" s="194" t="s">
        <v>181</v>
      </c>
      <c r="H141" s="195">
        <v>81.075999999999993</v>
      </c>
      <c r="I141" s="196"/>
      <c r="J141" s="197">
        <f>ROUND(I141*H141,2)</f>
        <v>0</v>
      </c>
      <c r="K141" s="193" t="s">
        <v>21</v>
      </c>
      <c r="L141" s="60"/>
      <c r="M141" s="198" t="s">
        <v>21</v>
      </c>
      <c r="N141" s="199" t="s">
        <v>43</v>
      </c>
      <c r="O141" s="41"/>
      <c r="P141" s="200">
        <f>O141*H141</f>
        <v>0</v>
      </c>
      <c r="Q141" s="200">
        <v>0</v>
      </c>
      <c r="R141" s="200">
        <f>Q141*H141</f>
        <v>0</v>
      </c>
      <c r="S141" s="200">
        <v>0</v>
      </c>
      <c r="T141" s="201">
        <f>S141*H141</f>
        <v>0</v>
      </c>
      <c r="AR141" s="23" t="s">
        <v>173</v>
      </c>
      <c r="AT141" s="23" t="s">
        <v>169</v>
      </c>
      <c r="AU141" s="23" t="s">
        <v>82</v>
      </c>
      <c r="AY141" s="23" t="s">
        <v>166</v>
      </c>
      <c r="BE141" s="202">
        <f>IF(N141="základní",J141,0)</f>
        <v>0</v>
      </c>
      <c r="BF141" s="202">
        <f>IF(N141="snížená",J141,0)</f>
        <v>0</v>
      </c>
      <c r="BG141" s="202">
        <f>IF(N141="zákl. přenesená",J141,0)</f>
        <v>0</v>
      </c>
      <c r="BH141" s="202">
        <f>IF(N141="sníž. přenesená",J141,0)</f>
        <v>0</v>
      </c>
      <c r="BI141" s="202">
        <f>IF(N141="nulová",J141,0)</f>
        <v>0</v>
      </c>
      <c r="BJ141" s="23" t="s">
        <v>80</v>
      </c>
      <c r="BK141" s="202">
        <f>ROUND(I141*H141,2)</f>
        <v>0</v>
      </c>
      <c r="BL141" s="23" t="s">
        <v>173</v>
      </c>
      <c r="BM141" s="23" t="s">
        <v>247</v>
      </c>
    </row>
    <row r="142" spans="2:65" s="1" customFormat="1" ht="27">
      <c r="B142" s="40"/>
      <c r="C142" s="62"/>
      <c r="D142" s="205" t="s">
        <v>213</v>
      </c>
      <c r="E142" s="62"/>
      <c r="F142" s="236" t="s">
        <v>214</v>
      </c>
      <c r="G142" s="62"/>
      <c r="H142" s="62"/>
      <c r="I142" s="162"/>
      <c r="J142" s="62"/>
      <c r="K142" s="62"/>
      <c r="L142" s="60"/>
      <c r="M142" s="237"/>
      <c r="N142" s="41"/>
      <c r="O142" s="41"/>
      <c r="P142" s="41"/>
      <c r="Q142" s="41"/>
      <c r="R142" s="41"/>
      <c r="S142" s="41"/>
      <c r="T142" s="77"/>
      <c r="AT142" s="23" t="s">
        <v>213</v>
      </c>
      <c r="AU142" s="23" t="s">
        <v>82</v>
      </c>
    </row>
    <row r="143" spans="2:65" s="11" customFormat="1">
      <c r="B143" s="203"/>
      <c r="C143" s="204"/>
      <c r="D143" s="205" t="s">
        <v>174</v>
      </c>
      <c r="E143" s="206" t="s">
        <v>21</v>
      </c>
      <c r="F143" s="207" t="s">
        <v>1430</v>
      </c>
      <c r="G143" s="204"/>
      <c r="H143" s="208">
        <v>79.715999999999994</v>
      </c>
      <c r="I143" s="209"/>
      <c r="J143" s="204"/>
      <c r="K143" s="204"/>
      <c r="L143" s="210"/>
      <c r="M143" s="211"/>
      <c r="N143" s="212"/>
      <c r="O143" s="212"/>
      <c r="P143" s="212"/>
      <c r="Q143" s="212"/>
      <c r="R143" s="212"/>
      <c r="S143" s="212"/>
      <c r="T143" s="213"/>
      <c r="AT143" s="214" t="s">
        <v>174</v>
      </c>
      <c r="AU143" s="214" t="s">
        <v>82</v>
      </c>
      <c r="AV143" s="11" t="s">
        <v>82</v>
      </c>
      <c r="AW143" s="11" t="s">
        <v>35</v>
      </c>
      <c r="AX143" s="11" t="s">
        <v>72</v>
      </c>
      <c r="AY143" s="214" t="s">
        <v>166</v>
      </c>
    </row>
    <row r="144" spans="2:65" s="11" customFormat="1">
      <c r="B144" s="203"/>
      <c r="C144" s="204"/>
      <c r="D144" s="205" t="s">
        <v>174</v>
      </c>
      <c r="E144" s="206" t="s">
        <v>21</v>
      </c>
      <c r="F144" s="207" t="s">
        <v>1431</v>
      </c>
      <c r="G144" s="204"/>
      <c r="H144" s="208">
        <v>1.36</v>
      </c>
      <c r="I144" s="209"/>
      <c r="J144" s="204"/>
      <c r="K144" s="204"/>
      <c r="L144" s="210"/>
      <c r="M144" s="211"/>
      <c r="N144" s="212"/>
      <c r="O144" s="212"/>
      <c r="P144" s="212"/>
      <c r="Q144" s="212"/>
      <c r="R144" s="212"/>
      <c r="S144" s="212"/>
      <c r="T144" s="213"/>
      <c r="AT144" s="214" t="s">
        <v>174</v>
      </c>
      <c r="AU144" s="214" t="s">
        <v>82</v>
      </c>
      <c r="AV144" s="11" t="s">
        <v>82</v>
      </c>
      <c r="AW144" s="11" t="s">
        <v>35</v>
      </c>
      <c r="AX144" s="11" t="s">
        <v>72</v>
      </c>
      <c r="AY144" s="214" t="s">
        <v>166</v>
      </c>
    </row>
    <row r="145" spans="2:65" s="12" customFormat="1">
      <c r="B145" s="215"/>
      <c r="C145" s="216"/>
      <c r="D145" s="205" t="s">
        <v>174</v>
      </c>
      <c r="E145" s="217" t="s">
        <v>21</v>
      </c>
      <c r="F145" s="218" t="s">
        <v>176</v>
      </c>
      <c r="G145" s="216"/>
      <c r="H145" s="219">
        <v>81.075999999999993</v>
      </c>
      <c r="I145" s="220"/>
      <c r="J145" s="216"/>
      <c r="K145" s="216"/>
      <c r="L145" s="221"/>
      <c r="M145" s="222"/>
      <c r="N145" s="223"/>
      <c r="O145" s="223"/>
      <c r="P145" s="223"/>
      <c r="Q145" s="223"/>
      <c r="R145" s="223"/>
      <c r="S145" s="223"/>
      <c r="T145" s="224"/>
      <c r="AT145" s="225" t="s">
        <v>174</v>
      </c>
      <c r="AU145" s="225" t="s">
        <v>82</v>
      </c>
      <c r="AV145" s="12" t="s">
        <v>173</v>
      </c>
      <c r="AW145" s="12" t="s">
        <v>35</v>
      </c>
      <c r="AX145" s="12" t="s">
        <v>80</v>
      </c>
      <c r="AY145" s="225" t="s">
        <v>166</v>
      </c>
    </row>
    <row r="146" spans="2:65" s="1" customFormat="1" ht="16.5" customHeight="1">
      <c r="B146" s="40"/>
      <c r="C146" s="191" t="s">
        <v>212</v>
      </c>
      <c r="D146" s="191" t="s">
        <v>169</v>
      </c>
      <c r="E146" s="192" t="s">
        <v>215</v>
      </c>
      <c r="F146" s="193" t="s">
        <v>216</v>
      </c>
      <c r="G146" s="194" t="s">
        <v>181</v>
      </c>
      <c r="H146" s="195">
        <v>81.075999999999993</v>
      </c>
      <c r="I146" s="196"/>
      <c r="J146" s="197">
        <f>ROUND(I146*H146,2)</f>
        <v>0</v>
      </c>
      <c r="K146" s="193" t="s">
        <v>21</v>
      </c>
      <c r="L146" s="60"/>
      <c r="M146" s="198" t="s">
        <v>21</v>
      </c>
      <c r="N146" s="199" t="s">
        <v>43</v>
      </c>
      <c r="O146" s="41"/>
      <c r="P146" s="200">
        <f>O146*H146</f>
        <v>0</v>
      </c>
      <c r="Q146" s="200">
        <v>0</v>
      </c>
      <c r="R146" s="200">
        <f>Q146*H146</f>
        <v>0</v>
      </c>
      <c r="S146" s="200">
        <v>0</v>
      </c>
      <c r="T146" s="201">
        <f>S146*H146</f>
        <v>0</v>
      </c>
      <c r="AR146" s="23" t="s">
        <v>173</v>
      </c>
      <c r="AT146" s="23" t="s">
        <v>169</v>
      </c>
      <c r="AU146" s="23" t="s">
        <v>82</v>
      </c>
      <c r="AY146" s="23" t="s">
        <v>166</v>
      </c>
      <c r="BE146" s="202">
        <f>IF(N146="základní",J146,0)</f>
        <v>0</v>
      </c>
      <c r="BF146" s="202">
        <f>IF(N146="snížená",J146,0)</f>
        <v>0</v>
      </c>
      <c r="BG146" s="202">
        <f>IF(N146="zákl. přenesená",J146,0)</f>
        <v>0</v>
      </c>
      <c r="BH146" s="202">
        <f>IF(N146="sníž. přenesená",J146,0)</f>
        <v>0</v>
      </c>
      <c r="BI146" s="202">
        <f>IF(N146="nulová",J146,0)</f>
        <v>0</v>
      </c>
      <c r="BJ146" s="23" t="s">
        <v>80</v>
      </c>
      <c r="BK146" s="202">
        <f>ROUND(I146*H146,2)</f>
        <v>0</v>
      </c>
      <c r="BL146" s="23" t="s">
        <v>173</v>
      </c>
      <c r="BM146" s="23" t="s">
        <v>250</v>
      </c>
    </row>
    <row r="147" spans="2:65" s="11" customFormat="1">
      <c r="B147" s="203"/>
      <c r="C147" s="204"/>
      <c r="D147" s="205" t="s">
        <v>174</v>
      </c>
      <c r="E147" s="206" t="s">
        <v>21</v>
      </c>
      <c r="F147" s="207" t="s">
        <v>1430</v>
      </c>
      <c r="G147" s="204"/>
      <c r="H147" s="208">
        <v>79.715999999999994</v>
      </c>
      <c r="I147" s="209"/>
      <c r="J147" s="204"/>
      <c r="K147" s="204"/>
      <c r="L147" s="210"/>
      <c r="M147" s="211"/>
      <c r="N147" s="212"/>
      <c r="O147" s="212"/>
      <c r="P147" s="212"/>
      <c r="Q147" s="212"/>
      <c r="R147" s="212"/>
      <c r="S147" s="212"/>
      <c r="T147" s="213"/>
      <c r="AT147" s="214" t="s">
        <v>174</v>
      </c>
      <c r="AU147" s="214" t="s">
        <v>82</v>
      </c>
      <c r="AV147" s="11" t="s">
        <v>82</v>
      </c>
      <c r="AW147" s="11" t="s">
        <v>35</v>
      </c>
      <c r="AX147" s="11" t="s">
        <v>72</v>
      </c>
      <c r="AY147" s="214" t="s">
        <v>166</v>
      </c>
    </row>
    <row r="148" spans="2:65" s="11" customFormat="1">
      <c r="B148" s="203"/>
      <c r="C148" s="204"/>
      <c r="D148" s="205" t="s">
        <v>174</v>
      </c>
      <c r="E148" s="206" t="s">
        <v>21</v>
      </c>
      <c r="F148" s="207" t="s">
        <v>1431</v>
      </c>
      <c r="G148" s="204"/>
      <c r="H148" s="208">
        <v>1.36</v>
      </c>
      <c r="I148" s="209"/>
      <c r="J148" s="204"/>
      <c r="K148" s="204"/>
      <c r="L148" s="210"/>
      <c r="M148" s="211"/>
      <c r="N148" s="212"/>
      <c r="O148" s="212"/>
      <c r="P148" s="212"/>
      <c r="Q148" s="212"/>
      <c r="R148" s="212"/>
      <c r="S148" s="212"/>
      <c r="T148" s="213"/>
      <c r="AT148" s="214" t="s">
        <v>174</v>
      </c>
      <c r="AU148" s="214" t="s">
        <v>82</v>
      </c>
      <c r="AV148" s="11" t="s">
        <v>82</v>
      </c>
      <c r="AW148" s="11" t="s">
        <v>35</v>
      </c>
      <c r="AX148" s="11" t="s">
        <v>72</v>
      </c>
      <c r="AY148" s="214" t="s">
        <v>166</v>
      </c>
    </row>
    <row r="149" spans="2:65" s="12" customFormat="1">
      <c r="B149" s="215"/>
      <c r="C149" s="216"/>
      <c r="D149" s="205" t="s">
        <v>174</v>
      </c>
      <c r="E149" s="217" t="s">
        <v>21</v>
      </c>
      <c r="F149" s="218" t="s">
        <v>176</v>
      </c>
      <c r="G149" s="216"/>
      <c r="H149" s="219">
        <v>81.075999999999993</v>
      </c>
      <c r="I149" s="220"/>
      <c r="J149" s="216"/>
      <c r="K149" s="216"/>
      <c r="L149" s="221"/>
      <c r="M149" s="222"/>
      <c r="N149" s="223"/>
      <c r="O149" s="223"/>
      <c r="P149" s="223"/>
      <c r="Q149" s="223"/>
      <c r="R149" s="223"/>
      <c r="S149" s="223"/>
      <c r="T149" s="224"/>
      <c r="AT149" s="225" t="s">
        <v>174</v>
      </c>
      <c r="AU149" s="225" t="s">
        <v>82</v>
      </c>
      <c r="AV149" s="12" t="s">
        <v>173</v>
      </c>
      <c r="AW149" s="12" t="s">
        <v>35</v>
      </c>
      <c r="AX149" s="12" t="s">
        <v>80</v>
      </c>
      <c r="AY149" s="225" t="s">
        <v>166</v>
      </c>
    </row>
    <row r="150" spans="2:65" s="1" customFormat="1" ht="16.5" customHeight="1">
      <c r="B150" s="40"/>
      <c r="C150" s="191" t="s">
        <v>252</v>
      </c>
      <c r="D150" s="191" t="s">
        <v>169</v>
      </c>
      <c r="E150" s="192" t="s">
        <v>219</v>
      </c>
      <c r="F150" s="193" t="s">
        <v>220</v>
      </c>
      <c r="G150" s="194" t="s">
        <v>181</v>
      </c>
      <c r="H150" s="195">
        <v>324.30399999999997</v>
      </c>
      <c r="I150" s="196"/>
      <c r="J150" s="197">
        <f>ROUND(I150*H150,2)</f>
        <v>0</v>
      </c>
      <c r="K150" s="193" t="s">
        <v>21</v>
      </c>
      <c r="L150" s="60"/>
      <c r="M150" s="198" t="s">
        <v>21</v>
      </c>
      <c r="N150" s="199" t="s">
        <v>43</v>
      </c>
      <c r="O150" s="41"/>
      <c r="P150" s="200">
        <f>O150*H150</f>
        <v>0</v>
      </c>
      <c r="Q150" s="200">
        <v>0</v>
      </c>
      <c r="R150" s="200">
        <f>Q150*H150</f>
        <v>0</v>
      </c>
      <c r="S150" s="200">
        <v>0</v>
      </c>
      <c r="T150" s="201">
        <f>S150*H150</f>
        <v>0</v>
      </c>
      <c r="AR150" s="23" t="s">
        <v>173</v>
      </c>
      <c r="AT150" s="23" t="s">
        <v>169</v>
      </c>
      <c r="AU150" s="23" t="s">
        <v>82</v>
      </c>
      <c r="AY150" s="23" t="s">
        <v>166</v>
      </c>
      <c r="BE150" s="202">
        <f>IF(N150="základní",J150,0)</f>
        <v>0</v>
      </c>
      <c r="BF150" s="202">
        <f>IF(N150="snížená",J150,0)</f>
        <v>0</v>
      </c>
      <c r="BG150" s="202">
        <f>IF(N150="zákl. přenesená",J150,0)</f>
        <v>0</v>
      </c>
      <c r="BH150" s="202">
        <f>IF(N150="sníž. přenesená",J150,0)</f>
        <v>0</v>
      </c>
      <c r="BI150" s="202">
        <f>IF(N150="nulová",J150,0)</f>
        <v>0</v>
      </c>
      <c r="BJ150" s="23" t="s">
        <v>80</v>
      </c>
      <c r="BK150" s="202">
        <f>ROUND(I150*H150,2)</f>
        <v>0</v>
      </c>
      <c r="BL150" s="23" t="s">
        <v>173</v>
      </c>
      <c r="BM150" s="23" t="s">
        <v>255</v>
      </c>
    </row>
    <row r="151" spans="2:65" s="11" customFormat="1">
      <c r="B151" s="203"/>
      <c r="C151" s="204"/>
      <c r="D151" s="205" t="s">
        <v>174</v>
      </c>
      <c r="E151" s="206" t="s">
        <v>21</v>
      </c>
      <c r="F151" s="207" t="s">
        <v>1432</v>
      </c>
      <c r="G151" s="204"/>
      <c r="H151" s="208">
        <v>324.30399999999997</v>
      </c>
      <c r="I151" s="209"/>
      <c r="J151" s="204"/>
      <c r="K151" s="204"/>
      <c r="L151" s="210"/>
      <c r="M151" s="211"/>
      <c r="N151" s="212"/>
      <c r="O151" s="212"/>
      <c r="P151" s="212"/>
      <c r="Q151" s="212"/>
      <c r="R151" s="212"/>
      <c r="S151" s="212"/>
      <c r="T151" s="213"/>
      <c r="AT151" s="214" t="s">
        <v>174</v>
      </c>
      <c r="AU151" s="214" t="s">
        <v>82</v>
      </c>
      <c r="AV151" s="11" t="s">
        <v>82</v>
      </c>
      <c r="AW151" s="11" t="s">
        <v>35</v>
      </c>
      <c r="AX151" s="11" t="s">
        <v>72</v>
      </c>
      <c r="AY151" s="214" t="s">
        <v>166</v>
      </c>
    </row>
    <row r="152" spans="2:65" s="12" customFormat="1">
      <c r="B152" s="215"/>
      <c r="C152" s="216"/>
      <c r="D152" s="205" t="s">
        <v>174</v>
      </c>
      <c r="E152" s="217" t="s">
        <v>21</v>
      </c>
      <c r="F152" s="218" t="s">
        <v>176</v>
      </c>
      <c r="G152" s="216"/>
      <c r="H152" s="219">
        <v>324.30399999999997</v>
      </c>
      <c r="I152" s="220"/>
      <c r="J152" s="216"/>
      <c r="K152" s="216"/>
      <c r="L152" s="221"/>
      <c r="M152" s="222"/>
      <c r="N152" s="223"/>
      <c r="O152" s="223"/>
      <c r="P152" s="223"/>
      <c r="Q152" s="223"/>
      <c r="R152" s="223"/>
      <c r="S152" s="223"/>
      <c r="T152" s="224"/>
      <c r="AT152" s="225" t="s">
        <v>174</v>
      </c>
      <c r="AU152" s="225" t="s">
        <v>82</v>
      </c>
      <c r="AV152" s="12" t="s">
        <v>173</v>
      </c>
      <c r="AW152" s="12" t="s">
        <v>35</v>
      </c>
      <c r="AX152" s="12" t="s">
        <v>80</v>
      </c>
      <c r="AY152" s="225" t="s">
        <v>166</v>
      </c>
    </row>
    <row r="153" spans="2:65" s="1" customFormat="1" ht="16.5" customHeight="1">
      <c r="B153" s="40"/>
      <c r="C153" s="191" t="s">
        <v>217</v>
      </c>
      <c r="D153" s="191" t="s">
        <v>169</v>
      </c>
      <c r="E153" s="192" t="s">
        <v>1433</v>
      </c>
      <c r="F153" s="193" t="s">
        <v>1434</v>
      </c>
      <c r="G153" s="194" t="s">
        <v>172</v>
      </c>
      <c r="H153" s="195">
        <v>1</v>
      </c>
      <c r="I153" s="196"/>
      <c r="J153" s="197">
        <f>ROUND(I153*H153,2)</f>
        <v>0</v>
      </c>
      <c r="K153" s="193" t="s">
        <v>21</v>
      </c>
      <c r="L153" s="60"/>
      <c r="M153" s="198" t="s">
        <v>21</v>
      </c>
      <c r="N153" s="199" t="s">
        <v>43</v>
      </c>
      <c r="O153" s="41"/>
      <c r="P153" s="200">
        <f>O153*H153</f>
        <v>0</v>
      </c>
      <c r="Q153" s="200">
        <v>0</v>
      </c>
      <c r="R153" s="200">
        <f>Q153*H153</f>
        <v>0</v>
      </c>
      <c r="S153" s="200">
        <v>0</v>
      </c>
      <c r="T153" s="201">
        <f>S153*H153</f>
        <v>0</v>
      </c>
      <c r="AR153" s="23" t="s">
        <v>173</v>
      </c>
      <c r="AT153" s="23" t="s">
        <v>169</v>
      </c>
      <c r="AU153" s="23" t="s">
        <v>82</v>
      </c>
      <c r="AY153" s="23" t="s">
        <v>166</v>
      </c>
      <c r="BE153" s="202">
        <f>IF(N153="základní",J153,0)</f>
        <v>0</v>
      </c>
      <c r="BF153" s="202">
        <f>IF(N153="snížená",J153,0)</f>
        <v>0</v>
      </c>
      <c r="BG153" s="202">
        <f>IF(N153="zákl. přenesená",J153,0)</f>
        <v>0</v>
      </c>
      <c r="BH153" s="202">
        <f>IF(N153="sníž. přenesená",J153,0)</f>
        <v>0</v>
      </c>
      <c r="BI153" s="202">
        <f>IF(N153="nulová",J153,0)</f>
        <v>0</v>
      </c>
      <c r="BJ153" s="23" t="s">
        <v>80</v>
      </c>
      <c r="BK153" s="202">
        <f>ROUND(I153*H153,2)</f>
        <v>0</v>
      </c>
      <c r="BL153" s="23" t="s">
        <v>173</v>
      </c>
      <c r="BM153" s="23" t="s">
        <v>259</v>
      </c>
    </row>
    <row r="154" spans="2:65" s="1" customFormat="1" ht="25.5" customHeight="1">
      <c r="B154" s="40"/>
      <c r="C154" s="191" t="s">
        <v>9</v>
      </c>
      <c r="D154" s="191" t="s">
        <v>169</v>
      </c>
      <c r="E154" s="192" t="s">
        <v>223</v>
      </c>
      <c r="F154" s="193" t="s">
        <v>224</v>
      </c>
      <c r="G154" s="194" t="s">
        <v>172</v>
      </c>
      <c r="H154" s="195">
        <v>1</v>
      </c>
      <c r="I154" s="196"/>
      <c r="J154" s="197">
        <f>ROUND(I154*H154,2)</f>
        <v>0</v>
      </c>
      <c r="K154" s="193" t="s">
        <v>21</v>
      </c>
      <c r="L154" s="60"/>
      <c r="M154" s="198" t="s">
        <v>21</v>
      </c>
      <c r="N154" s="199" t="s">
        <v>43</v>
      </c>
      <c r="O154" s="41"/>
      <c r="P154" s="200">
        <f>O154*H154</f>
        <v>0</v>
      </c>
      <c r="Q154" s="200">
        <v>0</v>
      </c>
      <c r="R154" s="200">
        <f>Q154*H154</f>
        <v>0</v>
      </c>
      <c r="S154" s="200">
        <v>0</v>
      </c>
      <c r="T154" s="201">
        <f>S154*H154</f>
        <v>0</v>
      </c>
      <c r="AR154" s="23" t="s">
        <v>173</v>
      </c>
      <c r="AT154" s="23" t="s">
        <v>169</v>
      </c>
      <c r="AU154" s="23" t="s">
        <v>82</v>
      </c>
      <c r="AY154" s="23" t="s">
        <v>166</v>
      </c>
      <c r="BE154" s="202">
        <f>IF(N154="základní",J154,0)</f>
        <v>0</v>
      </c>
      <c r="BF154" s="202">
        <f>IF(N154="snížená",J154,0)</f>
        <v>0</v>
      </c>
      <c r="BG154" s="202">
        <f>IF(N154="zákl. přenesená",J154,0)</f>
        <v>0</v>
      </c>
      <c r="BH154" s="202">
        <f>IF(N154="sníž. přenesená",J154,0)</f>
        <v>0</v>
      </c>
      <c r="BI154" s="202">
        <f>IF(N154="nulová",J154,0)</f>
        <v>0</v>
      </c>
      <c r="BJ154" s="23" t="s">
        <v>80</v>
      </c>
      <c r="BK154" s="202">
        <f>ROUND(I154*H154,2)</f>
        <v>0</v>
      </c>
      <c r="BL154" s="23" t="s">
        <v>173</v>
      </c>
      <c r="BM154" s="23" t="s">
        <v>263</v>
      </c>
    </row>
    <row r="155" spans="2:65" s="10" customFormat="1" ht="29.85" customHeight="1">
      <c r="B155" s="175"/>
      <c r="C155" s="176"/>
      <c r="D155" s="177" t="s">
        <v>71</v>
      </c>
      <c r="E155" s="189" t="s">
        <v>209</v>
      </c>
      <c r="F155" s="189" t="s">
        <v>243</v>
      </c>
      <c r="G155" s="176"/>
      <c r="H155" s="176"/>
      <c r="I155" s="179"/>
      <c r="J155" s="190">
        <f>BK155</f>
        <v>0</v>
      </c>
      <c r="K155" s="176"/>
      <c r="L155" s="181"/>
      <c r="M155" s="182"/>
      <c r="N155" s="183"/>
      <c r="O155" s="183"/>
      <c r="P155" s="184">
        <f>SUM(P156:P193)</f>
        <v>0</v>
      </c>
      <c r="Q155" s="183"/>
      <c r="R155" s="184">
        <f>SUM(R156:R193)</f>
        <v>0</v>
      </c>
      <c r="S155" s="183"/>
      <c r="T155" s="185">
        <f>SUM(T156:T193)</f>
        <v>0</v>
      </c>
      <c r="AR155" s="186" t="s">
        <v>80</v>
      </c>
      <c r="AT155" s="187" t="s">
        <v>71</v>
      </c>
      <c r="AU155" s="187" t="s">
        <v>80</v>
      </c>
      <c r="AY155" s="186" t="s">
        <v>166</v>
      </c>
      <c r="BK155" s="188">
        <f>SUM(BK156:BK193)</f>
        <v>0</v>
      </c>
    </row>
    <row r="156" spans="2:65" s="1" customFormat="1" ht="25.5" customHeight="1">
      <c r="B156" s="40"/>
      <c r="C156" s="191" t="s">
        <v>221</v>
      </c>
      <c r="D156" s="191" t="s">
        <v>169</v>
      </c>
      <c r="E156" s="192" t="s">
        <v>245</v>
      </c>
      <c r="F156" s="193" t="s">
        <v>246</v>
      </c>
      <c r="G156" s="194" t="s">
        <v>181</v>
      </c>
      <c r="H156" s="195">
        <v>15</v>
      </c>
      <c r="I156" s="196"/>
      <c r="J156" s="197">
        <f>ROUND(I156*H156,2)</f>
        <v>0</v>
      </c>
      <c r="K156" s="193" t="s">
        <v>21</v>
      </c>
      <c r="L156" s="60"/>
      <c r="M156" s="198" t="s">
        <v>21</v>
      </c>
      <c r="N156" s="199" t="s">
        <v>43</v>
      </c>
      <c r="O156" s="41"/>
      <c r="P156" s="200">
        <f>O156*H156</f>
        <v>0</v>
      </c>
      <c r="Q156" s="200">
        <v>0</v>
      </c>
      <c r="R156" s="200">
        <f>Q156*H156</f>
        <v>0</v>
      </c>
      <c r="S156" s="200">
        <v>0</v>
      </c>
      <c r="T156" s="201">
        <f>S156*H156</f>
        <v>0</v>
      </c>
      <c r="AR156" s="23" t="s">
        <v>173</v>
      </c>
      <c r="AT156" s="23" t="s">
        <v>169</v>
      </c>
      <c r="AU156" s="23" t="s">
        <v>82</v>
      </c>
      <c r="AY156" s="23" t="s">
        <v>166</v>
      </c>
      <c r="BE156" s="202">
        <f>IF(N156="základní",J156,0)</f>
        <v>0</v>
      </c>
      <c r="BF156" s="202">
        <f>IF(N156="snížená",J156,0)</f>
        <v>0</v>
      </c>
      <c r="BG156" s="202">
        <f>IF(N156="zákl. přenesená",J156,0)</f>
        <v>0</v>
      </c>
      <c r="BH156" s="202">
        <f>IF(N156="sníž. přenesená",J156,0)</f>
        <v>0</v>
      </c>
      <c r="BI156" s="202">
        <f>IF(N156="nulová",J156,0)</f>
        <v>0</v>
      </c>
      <c r="BJ156" s="23" t="s">
        <v>80</v>
      </c>
      <c r="BK156" s="202">
        <f>ROUND(I156*H156,2)</f>
        <v>0</v>
      </c>
      <c r="BL156" s="23" t="s">
        <v>173</v>
      </c>
      <c r="BM156" s="23" t="s">
        <v>267</v>
      </c>
    </row>
    <row r="157" spans="2:65" s="1" customFormat="1" ht="16.5" customHeight="1">
      <c r="B157" s="40"/>
      <c r="C157" s="191" t="s">
        <v>269</v>
      </c>
      <c r="D157" s="191" t="s">
        <v>169</v>
      </c>
      <c r="E157" s="192" t="s">
        <v>1435</v>
      </c>
      <c r="F157" s="193" t="s">
        <v>1436</v>
      </c>
      <c r="G157" s="194" t="s">
        <v>441</v>
      </c>
      <c r="H157" s="195">
        <v>1.64</v>
      </c>
      <c r="I157" s="196"/>
      <c r="J157" s="197">
        <f>ROUND(I157*H157,2)</f>
        <v>0</v>
      </c>
      <c r="K157" s="193" t="s">
        <v>21</v>
      </c>
      <c r="L157" s="60"/>
      <c r="M157" s="198" t="s">
        <v>21</v>
      </c>
      <c r="N157" s="199" t="s">
        <v>43</v>
      </c>
      <c r="O157" s="41"/>
      <c r="P157" s="200">
        <f>O157*H157</f>
        <v>0</v>
      </c>
      <c r="Q157" s="200">
        <v>0</v>
      </c>
      <c r="R157" s="200">
        <f>Q157*H157</f>
        <v>0</v>
      </c>
      <c r="S157" s="200">
        <v>0</v>
      </c>
      <c r="T157" s="201">
        <f>S157*H157</f>
        <v>0</v>
      </c>
      <c r="AR157" s="23" t="s">
        <v>173</v>
      </c>
      <c r="AT157" s="23" t="s">
        <v>169</v>
      </c>
      <c r="AU157" s="23" t="s">
        <v>82</v>
      </c>
      <c r="AY157" s="23" t="s">
        <v>166</v>
      </c>
      <c r="BE157" s="202">
        <f>IF(N157="základní",J157,0)</f>
        <v>0</v>
      </c>
      <c r="BF157" s="202">
        <f>IF(N157="snížená",J157,0)</f>
        <v>0</v>
      </c>
      <c r="BG157" s="202">
        <f>IF(N157="zákl. přenesená",J157,0)</f>
        <v>0</v>
      </c>
      <c r="BH157" s="202">
        <f>IF(N157="sníž. přenesená",J157,0)</f>
        <v>0</v>
      </c>
      <c r="BI157" s="202">
        <f>IF(N157="nulová",J157,0)</f>
        <v>0</v>
      </c>
      <c r="BJ157" s="23" t="s">
        <v>80</v>
      </c>
      <c r="BK157" s="202">
        <f>ROUND(I157*H157,2)</f>
        <v>0</v>
      </c>
      <c r="BL157" s="23" t="s">
        <v>173</v>
      </c>
      <c r="BM157" s="23" t="s">
        <v>273</v>
      </c>
    </row>
    <row r="158" spans="2:65" s="11" customFormat="1">
      <c r="B158" s="203"/>
      <c r="C158" s="204"/>
      <c r="D158" s="205" t="s">
        <v>174</v>
      </c>
      <c r="E158" s="206" t="s">
        <v>21</v>
      </c>
      <c r="F158" s="207" t="s">
        <v>1437</v>
      </c>
      <c r="G158" s="204"/>
      <c r="H158" s="208">
        <v>1.44</v>
      </c>
      <c r="I158" s="209"/>
      <c r="J158" s="204"/>
      <c r="K158" s="204"/>
      <c r="L158" s="210"/>
      <c r="M158" s="211"/>
      <c r="N158" s="212"/>
      <c r="O158" s="212"/>
      <c r="P158" s="212"/>
      <c r="Q158" s="212"/>
      <c r="R158" s="212"/>
      <c r="S158" s="212"/>
      <c r="T158" s="213"/>
      <c r="AT158" s="214" t="s">
        <v>174</v>
      </c>
      <c r="AU158" s="214" t="s">
        <v>82</v>
      </c>
      <c r="AV158" s="11" t="s">
        <v>82</v>
      </c>
      <c r="AW158" s="11" t="s">
        <v>35</v>
      </c>
      <c r="AX158" s="11" t="s">
        <v>72</v>
      </c>
      <c r="AY158" s="214" t="s">
        <v>166</v>
      </c>
    </row>
    <row r="159" spans="2:65" s="11" customFormat="1">
      <c r="B159" s="203"/>
      <c r="C159" s="204"/>
      <c r="D159" s="205" t="s">
        <v>174</v>
      </c>
      <c r="E159" s="206" t="s">
        <v>21</v>
      </c>
      <c r="F159" s="207" t="s">
        <v>1438</v>
      </c>
      <c r="G159" s="204"/>
      <c r="H159" s="208">
        <v>0.2</v>
      </c>
      <c r="I159" s="209"/>
      <c r="J159" s="204"/>
      <c r="K159" s="204"/>
      <c r="L159" s="210"/>
      <c r="M159" s="211"/>
      <c r="N159" s="212"/>
      <c r="O159" s="212"/>
      <c r="P159" s="212"/>
      <c r="Q159" s="212"/>
      <c r="R159" s="212"/>
      <c r="S159" s="212"/>
      <c r="T159" s="213"/>
      <c r="AT159" s="214" t="s">
        <v>174</v>
      </c>
      <c r="AU159" s="214" t="s">
        <v>82</v>
      </c>
      <c r="AV159" s="11" t="s">
        <v>82</v>
      </c>
      <c r="AW159" s="11" t="s">
        <v>35</v>
      </c>
      <c r="AX159" s="11" t="s">
        <v>72</v>
      </c>
      <c r="AY159" s="214" t="s">
        <v>166</v>
      </c>
    </row>
    <row r="160" spans="2:65" s="12" customFormat="1">
      <c r="B160" s="215"/>
      <c r="C160" s="216"/>
      <c r="D160" s="205" t="s">
        <v>174</v>
      </c>
      <c r="E160" s="217" t="s">
        <v>21</v>
      </c>
      <c r="F160" s="218" t="s">
        <v>176</v>
      </c>
      <c r="G160" s="216"/>
      <c r="H160" s="219">
        <v>1.64</v>
      </c>
      <c r="I160" s="220"/>
      <c r="J160" s="216"/>
      <c r="K160" s="216"/>
      <c r="L160" s="221"/>
      <c r="M160" s="222"/>
      <c r="N160" s="223"/>
      <c r="O160" s="223"/>
      <c r="P160" s="223"/>
      <c r="Q160" s="223"/>
      <c r="R160" s="223"/>
      <c r="S160" s="223"/>
      <c r="T160" s="224"/>
      <c r="AT160" s="225" t="s">
        <v>174</v>
      </c>
      <c r="AU160" s="225" t="s">
        <v>82</v>
      </c>
      <c r="AV160" s="12" t="s">
        <v>173</v>
      </c>
      <c r="AW160" s="12" t="s">
        <v>35</v>
      </c>
      <c r="AX160" s="12" t="s">
        <v>80</v>
      </c>
      <c r="AY160" s="225" t="s">
        <v>166</v>
      </c>
    </row>
    <row r="161" spans="2:65" s="1" customFormat="1" ht="16.5" customHeight="1">
      <c r="B161" s="40"/>
      <c r="C161" s="191" t="s">
        <v>225</v>
      </c>
      <c r="D161" s="191" t="s">
        <v>169</v>
      </c>
      <c r="E161" s="192" t="s">
        <v>1439</v>
      </c>
      <c r="F161" s="193" t="s">
        <v>1440</v>
      </c>
      <c r="G161" s="194" t="s">
        <v>181</v>
      </c>
      <c r="H161" s="195">
        <v>8.7449999999999992</v>
      </c>
      <c r="I161" s="196"/>
      <c r="J161" s="197">
        <f>ROUND(I161*H161,2)</f>
        <v>0</v>
      </c>
      <c r="K161" s="193" t="s">
        <v>21</v>
      </c>
      <c r="L161" s="60"/>
      <c r="M161" s="198" t="s">
        <v>21</v>
      </c>
      <c r="N161" s="199" t="s">
        <v>43</v>
      </c>
      <c r="O161" s="41"/>
      <c r="P161" s="200">
        <f>O161*H161</f>
        <v>0</v>
      </c>
      <c r="Q161" s="200">
        <v>0</v>
      </c>
      <c r="R161" s="200">
        <f>Q161*H161</f>
        <v>0</v>
      </c>
      <c r="S161" s="200">
        <v>0</v>
      </c>
      <c r="T161" s="201">
        <f>S161*H161</f>
        <v>0</v>
      </c>
      <c r="AR161" s="23" t="s">
        <v>173</v>
      </c>
      <c r="AT161" s="23" t="s">
        <v>169</v>
      </c>
      <c r="AU161" s="23" t="s">
        <v>82</v>
      </c>
      <c r="AY161" s="23" t="s">
        <v>166</v>
      </c>
      <c r="BE161" s="202">
        <f>IF(N161="základní",J161,0)</f>
        <v>0</v>
      </c>
      <c r="BF161" s="202">
        <f>IF(N161="snížená",J161,0)</f>
        <v>0</v>
      </c>
      <c r="BG161" s="202">
        <f>IF(N161="zákl. přenesená",J161,0)</f>
        <v>0</v>
      </c>
      <c r="BH161" s="202">
        <f>IF(N161="sníž. přenesená",J161,0)</f>
        <v>0</v>
      </c>
      <c r="BI161" s="202">
        <f>IF(N161="nulová",J161,0)</f>
        <v>0</v>
      </c>
      <c r="BJ161" s="23" t="s">
        <v>80</v>
      </c>
      <c r="BK161" s="202">
        <f>ROUND(I161*H161,2)</f>
        <v>0</v>
      </c>
      <c r="BL161" s="23" t="s">
        <v>173</v>
      </c>
      <c r="BM161" s="23" t="s">
        <v>277</v>
      </c>
    </row>
    <row r="162" spans="2:65" s="13" customFormat="1">
      <c r="B162" s="226"/>
      <c r="C162" s="227"/>
      <c r="D162" s="205" t="s">
        <v>174</v>
      </c>
      <c r="E162" s="228" t="s">
        <v>21</v>
      </c>
      <c r="F162" s="229" t="s">
        <v>1441</v>
      </c>
      <c r="G162" s="227"/>
      <c r="H162" s="228" t="s">
        <v>21</v>
      </c>
      <c r="I162" s="230"/>
      <c r="J162" s="227"/>
      <c r="K162" s="227"/>
      <c r="L162" s="231"/>
      <c r="M162" s="232"/>
      <c r="N162" s="233"/>
      <c r="O162" s="233"/>
      <c r="P162" s="233"/>
      <c r="Q162" s="233"/>
      <c r="R162" s="233"/>
      <c r="S162" s="233"/>
      <c r="T162" s="234"/>
      <c r="AT162" s="235" t="s">
        <v>174</v>
      </c>
      <c r="AU162" s="235" t="s">
        <v>82</v>
      </c>
      <c r="AV162" s="13" t="s">
        <v>80</v>
      </c>
      <c r="AW162" s="13" t="s">
        <v>35</v>
      </c>
      <c r="AX162" s="13" t="s">
        <v>72</v>
      </c>
      <c r="AY162" s="235" t="s">
        <v>166</v>
      </c>
    </row>
    <row r="163" spans="2:65" s="11" customFormat="1">
      <c r="B163" s="203"/>
      <c r="C163" s="204"/>
      <c r="D163" s="205" t="s">
        <v>174</v>
      </c>
      <c r="E163" s="206" t="s">
        <v>21</v>
      </c>
      <c r="F163" s="207" t="s">
        <v>1442</v>
      </c>
      <c r="G163" s="204"/>
      <c r="H163" s="208">
        <v>8.7449999999999992</v>
      </c>
      <c r="I163" s="209"/>
      <c r="J163" s="204"/>
      <c r="K163" s="204"/>
      <c r="L163" s="210"/>
      <c r="M163" s="211"/>
      <c r="N163" s="212"/>
      <c r="O163" s="212"/>
      <c r="P163" s="212"/>
      <c r="Q163" s="212"/>
      <c r="R163" s="212"/>
      <c r="S163" s="212"/>
      <c r="T163" s="213"/>
      <c r="AT163" s="214" t="s">
        <v>174</v>
      </c>
      <c r="AU163" s="214" t="s">
        <v>82</v>
      </c>
      <c r="AV163" s="11" t="s">
        <v>82</v>
      </c>
      <c r="AW163" s="11" t="s">
        <v>35</v>
      </c>
      <c r="AX163" s="11" t="s">
        <v>72</v>
      </c>
      <c r="AY163" s="214" t="s">
        <v>166</v>
      </c>
    </row>
    <row r="164" spans="2:65" s="12" customFormat="1">
      <c r="B164" s="215"/>
      <c r="C164" s="216"/>
      <c r="D164" s="205" t="s">
        <v>174</v>
      </c>
      <c r="E164" s="217" t="s">
        <v>21</v>
      </c>
      <c r="F164" s="218" t="s">
        <v>176</v>
      </c>
      <c r="G164" s="216"/>
      <c r="H164" s="219">
        <v>8.7449999999999992</v>
      </c>
      <c r="I164" s="220"/>
      <c r="J164" s="216"/>
      <c r="K164" s="216"/>
      <c r="L164" s="221"/>
      <c r="M164" s="222"/>
      <c r="N164" s="223"/>
      <c r="O164" s="223"/>
      <c r="P164" s="223"/>
      <c r="Q164" s="223"/>
      <c r="R164" s="223"/>
      <c r="S164" s="223"/>
      <c r="T164" s="224"/>
      <c r="AT164" s="225" t="s">
        <v>174</v>
      </c>
      <c r="AU164" s="225" t="s">
        <v>82</v>
      </c>
      <c r="AV164" s="12" t="s">
        <v>173</v>
      </c>
      <c r="AW164" s="12" t="s">
        <v>35</v>
      </c>
      <c r="AX164" s="12" t="s">
        <v>80</v>
      </c>
      <c r="AY164" s="225" t="s">
        <v>166</v>
      </c>
    </row>
    <row r="165" spans="2:65" s="1" customFormat="1" ht="16.5" customHeight="1">
      <c r="B165" s="40"/>
      <c r="C165" s="191" t="s">
        <v>278</v>
      </c>
      <c r="D165" s="191" t="s">
        <v>169</v>
      </c>
      <c r="E165" s="192" t="s">
        <v>253</v>
      </c>
      <c r="F165" s="193" t="s">
        <v>254</v>
      </c>
      <c r="G165" s="194" t="s">
        <v>181</v>
      </c>
      <c r="H165" s="195">
        <v>2.85</v>
      </c>
      <c r="I165" s="196"/>
      <c r="J165" s="197">
        <f>ROUND(I165*H165,2)</f>
        <v>0</v>
      </c>
      <c r="K165" s="193" t="s">
        <v>21</v>
      </c>
      <c r="L165" s="60"/>
      <c r="M165" s="198" t="s">
        <v>21</v>
      </c>
      <c r="N165" s="199" t="s">
        <v>43</v>
      </c>
      <c r="O165" s="41"/>
      <c r="P165" s="200">
        <f>O165*H165</f>
        <v>0</v>
      </c>
      <c r="Q165" s="200">
        <v>0</v>
      </c>
      <c r="R165" s="200">
        <f>Q165*H165</f>
        <v>0</v>
      </c>
      <c r="S165" s="200">
        <v>0</v>
      </c>
      <c r="T165" s="201">
        <f>S165*H165</f>
        <v>0</v>
      </c>
      <c r="AR165" s="23" t="s">
        <v>173</v>
      </c>
      <c r="AT165" s="23" t="s">
        <v>169</v>
      </c>
      <c r="AU165" s="23" t="s">
        <v>82</v>
      </c>
      <c r="AY165" s="23" t="s">
        <v>166</v>
      </c>
      <c r="BE165" s="202">
        <f>IF(N165="základní",J165,0)</f>
        <v>0</v>
      </c>
      <c r="BF165" s="202">
        <f>IF(N165="snížená",J165,0)</f>
        <v>0</v>
      </c>
      <c r="BG165" s="202">
        <f>IF(N165="zákl. přenesená",J165,0)</f>
        <v>0</v>
      </c>
      <c r="BH165" s="202">
        <f>IF(N165="sníž. přenesená",J165,0)</f>
        <v>0</v>
      </c>
      <c r="BI165" s="202">
        <f>IF(N165="nulová",J165,0)</f>
        <v>0</v>
      </c>
      <c r="BJ165" s="23" t="s">
        <v>80</v>
      </c>
      <c r="BK165" s="202">
        <f>ROUND(I165*H165,2)</f>
        <v>0</v>
      </c>
      <c r="BL165" s="23" t="s">
        <v>173</v>
      </c>
      <c r="BM165" s="23" t="s">
        <v>281</v>
      </c>
    </row>
    <row r="166" spans="2:65" s="11" customFormat="1">
      <c r="B166" s="203"/>
      <c r="C166" s="204"/>
      <c r="D166" s="205" t="s">
        <v>174</v>
      </c>
      <c r="E166" s="206" t="s">
        <v>21</v>
      </c>
      <c r="F166" s="207" t="s">
        <v>1443</v>
      </c>
      <c r="G166" s="204"/>
      <c r="H166" s="208">
        <v>2.85</v>
      </c>
      <c r="I166" s="209"/>
      <c r="J166" s="204"/>
      <c r="K166" s="204"/>
      <c r="L166" s="210"/>
      <c r="M166" s="211"/>
      <c r="N166" s="212"/>
      <c r="O166" s="212"/>
      <c r="P166" s="212"/>
      <c r="Q166" s="212"/>
      <c r="R166" s="212"/>
      <c r="S166" s="212"/>
      <c r="T166" s="213"/>
      <c r="AT166" s="214" t="s">
        <v>174</v>
      </c>
      <c r="AU166" s="214" t="s">
        <v>82</v>
      </c>
      <c r="AV166" s="11" t="s">
        <v>82</v>
      </c>
      <c r="AW166" s="11" t="s">
        <v>35</v>
      </c>
      <c r="AX166" s="11" t="s">
        <v>72</v>
      </c>
      <c r="AY166" s="214" t="s">
        <v>166</v>
      </c>
    </row>
    <row r="167" spans="2:65" s="12" customFormat="1">
      <c r="B167" s="215"/>
      <c r="C167" s="216"/>
      <c r="D167" s="205" t="s">
        <v>174</v>
      </c>
      <c r="E167" s="217" t="s">
        <v>21</v>
      </c>
      <c r="F167" s="218" t="s">
        <v>176</v>
      </c>
      <c r="G167" s="216"/>
      <c r="H167" s="219">
        <v>2.85</v>
      </c>
      <c r="I167" s="220"/>
      <c r="J167" s="216"/>
      <c r="K167" s="216"/>
      <c r="L167" s="221"/>
      <c r="M167" s="222"/>
      <c r="N167" s="223"/>
      <c r="O167" s="223"/>
      <c r="P167" s="223"/>
      <c r="Q167" s="223"/>
      <c r="R167" s="223"/>
      <c r="S167" s="223"/>
      <c r="T167" s="224"/>
      <c r="AT167" s="225" t="s">
        <v>174</v>
      </c>
      <c r="AU167" s="225" t="s">
        <v>82</v>
      </c>
      <c r="AV167" s="12" t="s">
        <v>173</v>
      </c>
      <c r="AW167" s="12" t="s">
        <v>35</v>
      </c>
      <c r="AX167" s="12" t="s">
        <v>80</v>
      </c>
      <c r="AY167" s="225" t="s">
        <v>166</v>
      </c>
    </row>
    <row r="168" spans="2:65" s="1" customFormat="1" ht="16.5" customHeight="1">
      <c r="B168" s="40"/>
      <c r="C168" s="191" t="s">
        <v>230</v>
      </c>
      <c r="D168" s="191" t="s">
        <v>169</v>
      </c>
      <c r="E168" s="192" t="s">
        <v>1444</v>
      </c>
      <c r="F168" s="193" t="s">
        <v>1445</v>
      </c>
      <c r="G168" s="194" t="s">
        <v>181</v>
      </c>
      <c r="H168" s="195">
        <v>1</v>
      </c>
      <c r="I168" s="196"/>
      <c r="J168" s="197">
        <f>ROUND(I168*H168,2)</f>
        <v>0</v>
      </c>
      <c r="K168" s="193" t="s">
        <v>21</v>
      </c>
      <c r="L168" s="60"/>
      <c r="M168" s="198" t="s">
        <v>21</v>
      </c>
      <c r="N168" s="199" t="s">
        <v>43</v>
      </c>
      <c r="O168" s="41"/>
      <c r="P168" s="200">
        <f>O168*H168</f>
        <v>0</v>
      </c>
      <c r="Q168" s="200">
        <v>0</v>
      </c>
      <c r="R168" s="200">
        <f>Q168*H168</f>
        <v>0</v>
      </c>
      <c r="S168" s="200">
        <v>0</v>
      </c>
      <c r="T168" s="201">
        <f>S168*H168</f>
        <v>0</v>
      </c>
      <c r="AR168" s="23" t="s">
        <v>173</v>
      </c>
      <c r="AT168" s="23" t="s">
        <v>169</v>
      </c>
      <c r="AU168" s="23" t="s">
        <v>82</v>
      </c>
      <c r="AY168" s="23" t="s">
        <v>166</v>
      </c>
      <c r="BE168" s="202">
        <f>IF(N168="základní",J168,0)</f>
        <v>0</v>
      </c>
      <c r="BF168" s="202">
        <f>IF(N168="snížená",J168,0)</f>
        <v>0</v>
      </c>
      <c r="BG168" s="202">
        <f>IF(N168="zákl. přenesená",J168,0)</f>
        <v>0</v>
      </c>
      <c r="BH168" s="202">
        <f>IF(N168="sníž. přenesená",J168,0)</f>
        <v>0</v>
      </c>
      <c r="BI168" s="202">
        <f>IF(N168="nulová",J168,0)</f>
        <v>0</v>
      </c>
      <c r="BJ168" s="23" t="s">
        <v>80</v>
      </c>
      <c r="BK168" s="202">
        <f>ROUND(I168*H168,2)</f>
        <v>0</v>
      </c>
      <c r="BL168" s="23" t="s">
        <v>173</v>
      </c>
      <c r="BM168" s="23" t="s">
        <v>284</v>
      </c>
    </row>
    <row r="169" spans="2:65" s="1" customFormat="1" ht="16.5" customHeight="1">
      <c r="B169" s="40"/>
      <c r="C169" s="191" t="s">
        <v>285</v>
      </c>
      <c r="D169" s="191" t="s">
        <v>169</v>
      </c>
      <c r="E169" s="192" t="s">
        <v>1446</v>
      </c>
      <c r="F169" s="193" t="s">
        <v>1447</v>
      </c>
      <c r="G169" s="194" t="s">
        <v>181</v>
      </c>
      <c r="H169" s="195">
        <v>4.16</v>
      </c>
      <c r="I169" s="196"/>
      <c r="J169" s="197">
        <f>ROUND(I169*H169,2)</f>
        <v>0</v>
      </c>
      <c r="K169" s="193" t="s">
        <v>21</v>
      </c>
      <c r="L169" s="60"/>
      <c r="M169" s="198" t="s">
        <v>21</v>
      </c>
      <c r="N169" s="199" t="s">
        <v>43</v>
      </c>
      <c r="O169" s="41"/>
      <c r="P169" s="200">
        <f>O169*H169</f>
        <v>0</v>
      </c>
      <c r="Q169" s="200">
        <v>0</v>
      </c>
      <c r="R169" s="200">
        <f>Q169*H169</f>
        <v>0</v>
      </c>
      <c r="S169" s="200">
        <v>0</v>
      </c>
      <c r="T169" s="201">
        <f>S169*H169</f>
        <v>0</v>
      </c>
      <c r="AR169" s="23" t="s">
        <v>173</v>
      </c>
      <c r="AT169" s="23" t="s">
        <v>169</v>
      </c>
      <c r="AU169" s="23" t="s">
        <v>82</v>
      </c>
      <c r="AY169" s="23" t="s">
        <v>166</v>
      </c>
      <c r="BE169" s="202">
        <f>IF(N169="základní",J169,0)</f>
        <v>0</v>
      </c>
      <c r="BF169" s="202">
        <f>IF(N169="snížená",J169,0)</f>
        <v>0</v>
      </c>
      <c r="BG169" s="202">
        <f>IF(N169="zákl. přenesená",J169,0)</f>
        <v>0</v>
      </c>
      <c r="BH169" s="202">
        <f>IF(N169="sníž. přenesená",J169,0)</f>
        <v>0</v>
      </c>
      <c r="BI169" s="202">
        <f>IF(N169="nulová",J169,0)</f>
        <v>0</v>
      </c>
      <c r="BJ169" s="23" t="s">
        <v>80</v>
      </c>
      <c r="BK169" s="202">
        <f>ROUND(I169*H169,2)</f>
        <v>0</v>
      </c>
      <c r="BL169" s="23" t="s">
        <v>173</v>
      </c>
      <c r="BM169" s="23" t="s">
        <v>289</v>
      </c>
    </row>
    <row r="170" spans="2:65" s="11" customFormat="1">
      <c r="B170" s="203"/>
      <c r="C170" s="204"/>
      <c r="D170" s="205" t="s">
        <v>174</v>
      </c>
      <c r="E170" s="206" t="s">
        <v>21</v>
      </c>
      <c r="F170" s="207" t="s">
        <v>1448</v>
      </c>
      <c r="G170" s="204"/>
      <c r="H170" s="208">
        <v>4.16</v>
      </c>
      <c r="I170" s="209"/>
      <c r="J170" s="204"/>
      <c r="K170" s="204"/>
      <c r="L170" s="210"/>
      <c r="M170" s="211"/>
      <c r="N170" s="212"/>
      <c r="O170" s="212"/>
      <c r="P170" s="212"/>
      <c r="Q170" s="212"/>
      <c r="R170" s="212"/>
      <c r="S170" s="212"/>
      <c r="T170" s="213"/>
      <c r="AT170" s="214" t="s">
        <v>174</v>
      </c>
      <c r="AU170" s="214" t="s">
        <v>82</v>
      </c>
      <c r="AV170" s="11" t="s">
        <v>82</v>
      </c>
      <c r="AW170" s="11" t="s">
        <v>35</v>
      </c>
      <c r="AX170" s="11" t="s">
        <v>72</v>
      </c>
      <c r="AY170" s="214" t="s">
        <v>166</v>
      </c>
    </row>
    <row r="171" spans="2:65" s="12" customFormat="1">
      <c r="B171" s="215"/>
      <c r="C171" s="216"/>
      <c r="D171" s="205" t="s">
        <v>174</v>
      </c>
      <c r="E171" s="217" t="s">
        <v>21</v>
      </c>
      <c r="F171" s="218" t="s">
        <v>176</v>
      </c>
      <c r="G171" s="216"/>
      <c r="H171" s="219">
        <v>4.16</v>
      </c>
      <c r="I171" s="220"/>
      <c r="J171" s="216"/>
      <c r="K171" s="216"/>
      <c r="L171" s="221"/>
      <c r="M171" s="222"/>
      <c r="N171" s="223"/>
      <c r="O171" s="223"/>
      <c r="P171" s="223"/>
      <c r="Q171" s="223"/>
      <c r="R171" s="223"/>
      <c r="S171" s="223"/>
      <c r="T171" s="224"/>
      <c r="AT171" s="225" t="s">
        <v>174</v>
      </c>
      <c r="AU171" s="225" t="s">
        <v>82</v>
      </c>
      <c r="AV171" s="12" t="s">
        <v>173</v>
      </c>
      <c r="AW171" s="12" t="s">
        <v>35</v>
      </c>
      <c r="AX171" s="12" t="s">
        <v>80</v>
      </c>
      <c r="AY171" s="225" t="s">
        <v>166</v>
      </c>
    </row>
    <row r="172" spans="2:65" s="1" customFormat="1" ht="16.5" customHeight="1">
      <c r="B172" s="40"/>
      <c r="C172" s="191" t="s">
        <v>235</v>
      </c>
      <c r="D172" s="191" t="s">
        <v>169</v>
      </c>
      <c r="E172" s="192" t="s">
        <v>1449</v>
      </c>
      <c r="F172" s="193" t="s">
        <v>1450</v>
      </c>
      <c r="G172" s="194" t="s">
        <v>181</v>
      </c>
      <c r="H172" s="195">
        <v>65.009</v>
      </c>
      <c r="I172" s="196"/>
      <c r="J172" s="197">
        <f>ROUND(I172*H172,2)</f>
        <v>0</v>
      </c>
      <c r="K172" s="193" t="s">
        <v>21</v>
      </c>
      <c r="L172" s="60"/>
      <c r="M172" s="198" t="s">
        <v>21</v>
      </c>
      <c r="N172" s="199" t="s">
        <v>43</v>
      </c>
      <c r="O172" s="41"/>
      <c r="P172" s="200">
        <f>O172*H172</f>
        <v>0</v>
      </c>
      <c r="Q172" s="200">
        <v>0</v>
      </c>
      <c r="R172" s="200">
        <f>Q172*H172</f>
        <v>0</v>
      </c>
      <c r="S172" s="200">
        <v>0</v>
      </c>
      <c r="T172" s="201">
        <f>S172*H172</f>
        <v>0</v>
      </c>
      <c r="AR172" s="23" t="s">
        <v>173</v>
      </c>
      <c r="AT172" s="23" t="s">
        <v>169</v>
      </c>
      <c r="AU172" s="23" t="s">
        <v>82</v>
      </c>
      <c r="AY172" s="23" t="s">
        <v>166</v>
      </c>
      <c r="BE172" s="202">
        <f>IF(N172="základní",J172,0)</f>
        <v>0</v>
      </c>
      <c r="BF172" s="202">
        <f>IF(N172="snížená",J172,0)</f>
        <v>0</v>
      </c>
      <c r="BG172" s="202">
        <f>IF(N172="zákl. přenesená",J172,0)</f>
        <v>0</v>
      </c>
      <c r="BH172" s="202">
        <f>IF(N172="sníž. přenesená",J172,0)</f>
        <v>0</v>
      </c>
      <c r="BI172" s="202">
        <f>IF(N172="nulová",J172,0)</f>
        <v>0</v>
      </c>
      <c r="BJ172" s="23" t="s">
        <v>80</v>
      </c>
      <c r="BK172" s="202">
        <f>ROUND(I172*H172,2)</f>
        <v>0</v>
      </c>
      <c r="BL172" s="23" t="s">
        <v>173</v>
      </c>
      <c r="BM172" s="23" t="s">
        <v>292</v>
      </c>
    </row>
    <row r="173" spans="2:65" s="11" customFormat="1">
      <c r="B173" s="203"/>
      <c r="C173" s="204"/>
      <c r="D173" s="205" t="s">
        <v>174</v>
      </c>
      <c r="E173" s="206" t="s">
        <v>21</v>
      </c>
      <c r="F173" s="207" t="s">
        <v>1451</v>
      </c>
      <c r="G173" s="204"/>
      <c r="H173" s="208">
        <v>65.009</v>
      </c>
      <c r="I173" s="209"/>
      <c r="J173" s="204"/>
      <c r="K173" s="204"/>
      <c r="L173" s="210"/>
      <c r="M173" s="211"/>
      <c r="N173" s="212"/>
      <c r="O173" s="212"/>
      <c r="P173" s="212"/>
      <c r="Q173" s="212"/>
      <c r="R173" s="212"/>
      <c r="S173" s="212"/>
      <c r="T173" s="213"/>
      <c r="AT173" s="214" t="s">
        <v>174</v>
      </c>
      <c r="AU173" s="214" t="s">
        <v>82</v>
      </c>
      <c r="AV173" s="11" t="s">
        <v>82</v>
      </c>
      <c r="AW173" s="11" t="s">
        <v>35</v>
      </c>
      <c r="AX173" s="11" t="s">
        <v>72</v>
      </c>
      <c r="AY173" s="214" t="s">
        <v>166</v>
      </c>
    </row>
    <row r="174" spans="2:65" s="12" customFormat="1">
      <c r="B174" s="215"/>
      <c r="C174" s="216"/>
      <c r="D174" s="205" t="s">
        <v>174</v>
      </c>
      <c r="E174" s="217" t="s">
        <v>21</v>
      </c>
      <c r="F174" s="218" t="s">
        <v>176</v>
      </c>
      <c r="G174" s="216"/>
      <c r="H174" s="219">
        <v>65.009</v>
      </c>
      <c r="I174" s="220"/>
      <c r="J174" s="216"/>
      <c r="K174" s="216"/>
      <c r="L174" s="221"/>
      <c r="M174" s="222"/>
      <c r="N174" s="223"/>
      <c r="O174" s="223"/>
      <c r="P174" s="223"/>
      <c r="Q174" s="223"/>
      <c r="R174" s="223"/>
      <c r="S174" s="223"/>
      <c r="T174" s="224"/>
      <c r="AT174" s="225" t="s">
        <v>174</v>
      </c>
      <c r="AU174" s="225" t="s">
        <v>82</v>
      </c>
      <c r="AV174" s="12" t="s">
        <v>173</v>
      </c>
      <c r="AW174" s="12" t="s">
        <v>35</v>
      </c>
      <c r="AX174" s="12" t="s">
        <v>80</v>
      </c>
      <c r="AY174" s="225" t="s">
        <v>166</v>
      </c>
    </row>
    <row r="175" spans="2:65" s="1" customFormat="1" ht="16.5" customHeight="1">
      <c r="B175" s="40"/>
      <c r="C175" s="191" t="s">
        <v>295</v>
      </c>
      <c r="D175" s="191" t="s">
        <v>169</v>
      </c>
      <c r="E175" s="192" t="s">
        <v>286</v>
      </c>
      <c r="F175" s="193" t="s">
        <v>287</v>
      </c>
      <c r="G175" s="194" t="s">
        <v>288</v>
      </c>
      <c r="H175" s="195">
        <v>1</v>
      </c>
      <c r="I175" s="196"/>
      <c r="J175" s="197">
        <f>ROUND(I175*H175,2)</f>
        <v>0</v>
      </c>
      <c r="K175" s="193" t="s">
        <v>21</v>
      </c>
      <c r="L175" s="60"/>
      <c r="M175" s="198" t="s">
        <v>21</v>
      </c>
      <c r="N175" s="199" t="s">
        <v>43</v>
      </c>
      <c r="O175" s="41"/>
      <c r="P175" s="200">
        <f>O175*H175</f>
        <v>0</v>
      </c>
      <c r="Q175" s="200">
        <v>0</v>
      </c>
      <c r="R175" s="200">
        <f>Q175*H175</f>
        <v>0</v>
      </c>
      <c r="S175" s="200">
        <v>0</v>
      </c>
      <c r="T175" s="201">
        <f>S175*H175</f>
        <v>0</v>
      </c>
      <c r="AR175" s="23" t="s">
        <v>173</v>
      </c>
      <c r="AT175" s="23" t="s">
        <v>169</v>
      </c>
      <c r="AU175" s="23" t="s">
        <v>82</v>
      </c>
      <c r="AY175" s="23" t="s">
        <v>166</v>
      </c>
      <c r="BE175" s="202">
        <f>IF(N175="základní",J175,0)</f>
        <v>0</v>
      </c>
      <c r="BF175" s="202">
        <f>IF(N175="snížená",J175,0)</f>
        <v>0</v>
      </c>
      <c r="BG175" s="202">
        <f>IF(N175="zákl. přenesená",J175,0)</f>
        <v>0</v>
      </c>
      <c r="BH175" s="202">
        <f>IF(N175="sníž. přenesená",J175,0)</f>
        <v>0</v>
      </c>
      <c r="BI175" s="202">
        <f>IF(N175="nulová",J175,0)</f>
        <v>0</v>
      </c>
      <c r="BJ175" s="23" t="s">
        <v>80</v>
      </c>
      <c r="BK175" s="202">
        <f>ROUND(I175*H175,2)</f>
        <v>0</v>
      </c>
      <c r="BL175" s="23" t="s">
        <v>173</v>
      </c>
      <c r="BM175" s="23" t="s">
        <v>299</v>
      </c>
    </row>
    <row r="176" spans="2:65" s="1" customFormat="1" ht="25.5" customHeight="1">
      <c r="B176" s="40"/>
      <c r="C176" s="191" t="s">
        <v>238</v>
      </c>
      <c r="D176" s="191" t="s">
        <v>169</v>
      </c>
      <c r="E176" s="192" t="s">
        <v>1168</v>
      </c>
      <c r="F176" s="193" t="s">
        <v>1452</v>
      </c>
      <c r="G176" s="194" t="s">
        <v>172</v>
      </c>
      <c r="H176" s="195">
        <v>1</v>
      </c>
      <c r="I176" s="196"/>
      <c r="J176" s="197">
        <f>ROUND(I176*H176,2)</f>
        <v>0</v>
      </c>
      <c r="K176" s="193" t="s">
        <v>21</v>
      </c>
      <c r="L176" s="60"/>
      <c r="M176" s="198" t="s">
        <v>21</v>
      </c>
      <c r="N176" s="199" t="s">
        <v>43</v>
      </c>
      <c r="O176" s="41"/>
      <c r="P176" s="200">
        <f>O176*H176</f>
        <v>0</v>
      </c>
      <c r="Q176" s="200">
        <v>0</v>
      </c>
      <c r="R176" s="200">
        <f>Q176*H176</f>
        <v>0</v>
      </c>
      <c r="S176" s="200">
        <v>0</v>
      </c>
      <c r="T176" s="201">
        <f>S176*H176</f>
        <v>0</v>
      </c>
      <c r="AR176" s="23" t="s">
        <v>173</v>
      </c>
      <c r="AT176" s="23" t="s">
        <v>169</v>
      </c>
      <c r="AU176" s="23" t="s">
        <v>82</v>
      </c>
      <c r="AY176" s="23" t="s">
        <v>166</v>
      </c>
      <c r="BE176" s="202">
        <f>IF(N176="základní",J176,0)</f>
        <v>0</v>
      </c>
      <c r="BF176" s="202">
        <f>IF(N176="snížená",J176,0)</f>
        <v>0</v>
      </c>
      <c r="BG176" s="202">
        <f>IF(N176="zákl. přenesená",J176,0)</f>
        <v>0</v>
      </c>
      <c r="BH176" s="202">
        <f>IF(N176="sníž. přenesená",J176,0)</f>
        <v>0</v>
      </c>
      <c r="BI176" s="202">
        <f>IF(N176="nulová",J176,0)</f>
        <v>0</v>
      </c>
      <c r="BJ176" s="23" t="s">
        <v>80</v>
      </c>
      <c r="BK176" s="202">
        <f>ROUND(I176*H176,2)</f>
        <v>0</v>
      </c>
      <c r="BL176" s="23" t="s">
        <v>173</v>
      </c>
      <c r="BM176" s="23" t="s">
        <v>302</v>
      </c>
    </row>
    <row r="177" spans="2:65" s="1" customFormat="1" ht="25.5" customHeight="1">
      <c r="B177" s="40"/>
      <c r="C177" s="191" t="s">
        <v>304</v>
      </c>
      <c r="D177" s="191" t="s">
        <v>169</v>
      </c>
      <c r="E177" s="192" t="s">
        <v>1453</v>
      </c>
      <c r="F177" s="193" t="s">
        <v>1454</v>
      </c>
      <c r="G177" s="194" t="s">
        <v>172</v>
      </c>
      <c r="H177" s="195">
        <v>2</v>
      </c>
      <c r="I177" s="196"/>
      <c r="J177" s="197">
        <f>ROUND(I177*H177,2)</f>
        <v>0</v>
      </c>
      <c r="K177" s="193" t="s">
        <v>21</v>
      </c>
      <c r="L177" s="60"/>
      <c r="M177" s="198" t="s">
        <v>21</v>
      </c>
      <c r="N177" s="199" t="s">
        <v>43</v>
      </c>
      <c r="O177" s="41"/>
      <c r="P177" s="200">
        <f>O177*H177</f>
        <v>0</v>
      </c>
      <c r="Q177" s="200">
        <v>0</v>
      </c>
      <c r="R177" s="200">
        <f>Q177*H177</f>
        <v>0</v>
      </c>
      <c r="S177" s="200">
        <v>0</v>
      </c>
      <c r="T177" s="201">
        <f>S177*H177</f>
        <v>0</v>
      </c>
      <c r="AR177" s="23" t="s">
        <v>173</v>
      </c>
      <c r="AT177" s="23" t="s">
        <v>169</v>
      </c>
      <c r="AU177" s="23" t="s">
        <v>82</v>
      </c>
      <c r="AY177" s="23" t="s">
        <v>166</v>
      </c>
      <c r="BE177" s="202">
        <f>IF(N177="základní",J177,0)</f>
        <v>0</v>
      </c>
      <c r="BF177" s="202">
        <f>IF(N177="snížená",J177,0)</f>
        <v>0</v>
      </c>
      <c r="BG177" s="202">
        <f>IF(N177="zákl. přenesená",J177,0)</f>
        <v>0</v>
      </c>
      <c r="BH177" s="202">
        <f>IF(N177="sníž. přenesená",J177,0)</f>
        <v>0</v>
      </c>
      <c r="BI177" s="202">
        <f>IF(N177="nulová",J177,0)</f>
        <v>0</v>
      </c>
      <c r="BJ177" s="23" t="s">
        <v>80</v>
      </c>
      <c r="BK177" s="202">
        <f>ROUND(I177*H177,2)</f>
        <v>0</v>
      </c>
      <c r="BL177" s="23" t="s">
        <v>173</v>
      </c>
      <c r="BM177" s="23" t="s">
        <v>307</v>
      </c>
    </row>
    <row r="178" spans="2:65" s="1" customFormat="1" ht="16.5" customHeight="1">
      <c r="B178" s="40"/>
      <c r="C178" s="191" t="s">
        <v>242</v>
      </c>
      <c r="D178" s="191" t="s">
        <v>169</v>
      </c>
      <c r="E178" s="192" t="s">
        <v>290</v>
      </c>
      <c r="F178" s="193" t="s">
        <v>291</v>
      </c>
      <c r="G178" s="194" t="s">
        <v>172</v>
      </c>
      <c r="H178" s="195">
        <v>1</v>
      </c>
      <c r="I178" s="196"/>
      <c r="J178" s="197">
        <f>ROUND(I178*H178,2)</f>
        <v>0</v>
      </c>
      <c r="K178" s="193" t="s">
        <v>21</v>
      </c>
      <c r="L178" s="60"/>
      <c r="M178" s="198" t="s">
        <v>21</v>
      </c>
      <c r="N178" s="199" t="s">
        <v>43</v>
      </c>
      <c r="O178" s="41"/>
      <c r="P178" s="200">
        <f>O178*H178</f>
        <v>0</v>
      </c>
      <c r="Q178" s="200">
        <v>0</v>
      </c>
      <c r="R178" s="200">
        <f>Q178*H178</f>
        <v>0</v>
      </c>
      <c r="S178" s="200">
        <v>0</v>
      </c>
      <c r="T178" s="201">
        <f>S178*H178</f>
        <v>0</v>
      </c>
      <c r="AR178" s="23" t="s">
        <v>173</v>
      </c>
      <c r="AT178" s="23" t="s">
        <v>169</v>
      </c>
      <c r="AU178" s="23" t="s">
        <v>82</v>
      </c>
      <c r="AY178" s="23" t="s">
        <v>166</v>
      </c>
      <c r="BE178" s="202">
        <f>IF(N178="základní",J178,0)</f>
        <v>0</v>
      </c>
      <c r="BF178" s="202">
        <f>IF(N178="snížená",J178,0)</f>
        <v>0</v>
      </c>
      <c r="BG178" s="202">
        <f>IF(N178="zákl. přenesená",J178,0)</f>
        <v>0</v>
      </c>
      <c r="BH178" s="202">
        <f>IF(N178="sníž. přenesená",J178,0)</f>
        <v>0</v>
      </c>
      <c r="BI178" s="202">
        <f>IF(N178="nulová",J178,0)</f>
        <v>0</v>
      </c>
      <c r="BJ178" s="23" t="s">
        <v>80</v>
      </c>
      <c r="BK178" s="202">
        <f>ROUND(I178*H178,2)</f>
        <v>0</v>
      </c>
      <c r="BL178" s="23" t="s">
        <v>173</v>
      </c>
      <c r="BM178" s="23" t="s">
        <v>310</v>
      </c>
    </row>
    <row r="179" spans="2:65" s="1" customFormat="1" ht="16.5" customHeight="1">
      <c r="B179" s="40"/>
      <c r="C179" s="191" t="s">
        <v>311</v>
      </c>
      <c r="D179" s="191" t="s">
        <v>169</v>
      </c>
      <c r="E179" s="192" t="s">
        <v>1455</v>
      </c>
      <c r="F179" s="193" t="s">
        <v>1456</v>
      </c>
      <c r="G179" s="194" t="s">
        <v>272</v>
      </c>
      <c r="H179" s="195">
        <v>34.9</v>
      </c>
      <c r="I179" s="196"/>
      <c r="J179" s="197">
        <f>ROUND(I179*H179,2)</f>
        <v>0</v>
      </c>
      <c r="K179" s="193" t="s">
        <v>21</v>
      </c>
      <c r="L179" s="60"/>
      <c r="M179" s="198" t="s">
        <v>21</v>
      </c>
      <c r="N179" s="199" t="s">
        <v>43</v>
      </c>
      <c r="O179" s="41"/>
      <c r="P179" s="200">
        <f>O179*H179</f>
        <v>0</v>
      </c>
      <c r="Q179" s="200">
        <v>0</v>
      </c>
      <c r="R179" s="200">
        <f>Q179*H179</f>
        <v>0</v>
      </c>
      <c r="S179" s="200">
        <v>0</v>
      </c>
      <c r="T179" s="201">
        <f>S179*H179</f>
        <v>0</v>
      </c>
      <c r="AR179" s="23" t="s">
        <v>173</v>
      </c>
      <c r="AT179" s="23" t="s">
        <v>169</v>
      </c>
      <c r="AU179" s="23" t="s">
        <v>82</v>
      </c>
      <c r="AY179" s="23" t="s">
        <v>166</v>
      </c>
      <c r="BE179" s="202">
        <f>IF(N179="základní",J179,0)</f>
        <v>0</v>
      </c>
      <c r="BF179" s="202">
        <f>IF(N179="snížená",J179,0)</f>
        <v>0</v>
      </c>
      <c r="BG179" s="202">
        <f>IF(N179="zákl. přenesená",J179,0)</f>
        <v>0</v>
      </c>
      <c r="BH179" s="202">
        <f>IF(N179="sníž. přenesená",J179,0)</f>
        <v>0</v>
      </c>
      <c r="BI179" s="202">
        <f>IF(N179="nulová",J179,0)</f>
        <v>0</v>
      </c>
      <c r="BJ179" s="23" t="s">
        <v>80</v>
      </c>
      <c r="BK179" s="202">
        <f>ROUND(I179*H179,2)</f>
        <v>0</v>
      </c>
      <c r="BL179" s="23" t="s">
        <v>173</v>
      </c>
      <c r="BM179" s="23" t="s">
        <v>314</v>
      </c>
    </row>
    <row r="180" spans="2:65" s="11" customFormat="1">
      <c r="B180" s="203"/>
      <c r="C180" s="204"/>
      <c r="D180" s="205" t="s">
        <v>174</v>
      </c>
      <c r="E180" s="206" t="s">
        <v>21</v>
      </c>
      <c r="F180" s="207" t="s">
        <v>1457</v>
      </c>
      <c r="G180" s="204"/>
      <c r="H180" s="208">
        <v>34.9</v>
      </c>
      <c r="I180" s="209"/>
      <c r="J180" s="204"/>
      <c r="K180" s="204"/>
      <c r="L180" s="210"/>
      <c r="M180" s="211"/>
      <c r="N180" s="212"/>
      <c r="O180" s="212"/>
      <c r="P180" s="212"/>
      <c r="Q180" s="212"/>
      <c r="R180" s="212"/>
      <c r="S180" s="212"/>
      <c r="T180" s="213"/>
      <c r="AT180" s="214" t="s">
        <v>174</v>
      </c>
      <c r="AU180" s="214" t="s">
        <v>82</v>
      </c>
      <c r="AV180" s="11" t="s">
        <v>82</v>
      </c>
      <c r="AW180" s="11" t="s">
        <v>35</v>
      </c>
      <c r="AX180" s="11" t="s">
        <v>72</v>
      </c>
      <c r="AY180" s="214" t="s">
        <v>166</v>
      </c>
    </row>
    <row r="181" spans="2:65" s="11" customFormat="1">
      <c r="B181" s="203"/>
      <c r="C181" s="204"/>
      <c r="D181" s="205" t="s">
        <v>174</v>
      </c>
      <c r="E181" s="206" t="s">
        <v>21</v>
      </c>
      <c r="F181" s="207" t="s">
        <v>21</v>
      </c>
      <c r="G181" s="204"/>
      <c r="H181" s="208">
        <v>0</v>
      </c>
      <c r="I181" s="209"/>
      <c r="J181" s="204"/>
      <c r="K181" s="204"/>
      <c r="L181" s="210"/>
      <c r="M181" s="211"/>
      <c r="N181" s="212"/>
      <c r="O181" s="212"/>
      <c r="P181" s="212"/>
      <c r="Q181" s="212"/>
      <c r="R181" s="212"/>
      <c r="S181" s="212"/>
      <c r="T181" s="213"/>
      <c r="AT181" s="214" t="s">
        <v>174</v>
      </c>
      <c r="AU181" s="214" t="s">
        <v>82</v>
      </c>
      <c r="AV181" s="11" t="s">
        <v>82</v>
      </c>
      <c r="AW181" s="11" t="s">
        <v>6</v>
      </c>
      <c r="AX181" s="11" t="s">
        <v>72</v>
      </c>
      <c r="AY181" s="214" t="s">
        <v>166</v>
      </c>
    </row>
    <row r="182" spans="2:65" s="11" customFormat="1">
      <c r="B182" s="203"/>
      <c r="C182" s="204"/>
      <c r="D182" s="205" t="s">
        <v>174</v>
      </c>
      <c r="E182" s="206" t="s">
        <v>21</v>
      </c>
      <c r="F182" s="207" t="s">
        <v>21</v>
      </c>
      <c r="G182" s="204"/>
      <c r="H182" s="208">
        <v>0</v>
      </c>
      <c r="I182" s="209"/>
      <c r="J182" s="204"/>
      <c r="K182" s="204"/>
      <c r="L182" s="210"/>
      <c r="M182" s="211"/>
      <c r="N182" s="212"/>
      <c r="O182" s="212"/>
      <c r="P182" s="212"/>
      <c r="Q182" s="212"/>
      <c r="R182" s="212"/>
      <c r="S182" s="212"/>
      <c r="T182" s="213"/>
      <c r="AT182" s="214" t="s">
        <v>174</v>
      </c>
      <c r="AU182" s="214" t="s">
        <v>82</v>
      </c>
      <c r="AV182" s="11" t="s">
        <v>82</v>
      </c>
      <c r="AW182" s="11" t="s">
        <v>6</v>
      </c>
      <c r="AX182" s="11" t="s">
        <v>72</v>
      </c>
      <c r="AY182" s="214" t="s">
        <v>166</v>
      </c>
    </row>
    <row r="183" spans="2:65" s="11" customFormat="1">
      <c r="B183" s="203"/>
      <c r="C183" s="204"/>
      <c r="D183" s="205" t="s">
        <v>174</v>
      </c>
      <c r="E183" s="206" t="s">
        <v>21</v>
      </c>
      <c r="F183" s="207" t="s">
        <v>21</v>
      </c>
      <c r="G183" s="204"/>
      <c r="H183" s="208">
        <v>0</v>
      </c>
      <c r="I183" s="209"/>
      <c r="J183" s="204"/>
      <c r="K183" s="204"/>
      <c r="L183" s="210"/>
      <c r="M183" s="211"/>
      <c r="N183" s="212"/>
      <c r="O183" s="212"/>
      <c r="P183" s="212"/>
      <c r="Q183" s="212"/>
      <c r="R183" s="212"/>
      <c r="S183" s="212"/>
      <c r="T183" s="213"/>
      <c r="AT183" s="214" t="s">
        <v>174</v>
      </c>
      <c r="AU183" s="214" t="s">
        <v>82</v>
      </c>
      <c r="AV183" s="11" t="s">
        <v>82</v>
      </c>
      <c r="AW183" s="11" t="s">
        <v>6</v>
      </c>
      <c r="AX183" s="11" t="s">
        <v>72</v>
      </c>
      <c r="AY183" s="214" t="s">
        <v>166</v>
      </c>
    </row>
    <row r="184" spans="2:65" s="11" customFormat="1">
      <c r="B184" s="203"/>
      <c r="C184" s="204"/>
      <c r="D184" s="205" t="s">
        <v>174</v>
      </c>
      <c r="E184" s="206" t="s">
        <v>21</v>
      </c>
      <c r="F184" s="207" t="s">
        <v>21</v>
      </c>
      <c r="G184" s="204"/>
      <c r="H184" s="208">
        <v>0</v>
      </c>
      <c r="I184" s="209"/>
      <c r="J184" s="204"/>
      <c r="K184" s="204"/>
      <c r="L184" s="210"/>
      <c r="M184" s="211"/>
      <c r="N184" s="212"/>
      <c r="O184" s="212"/>
      <c r="P184" s="212"/>
      <c r="Q184" s="212"/>
      <c r="R184" s="212"/>
      <c r="S184" s="212"/>
      <c r="T184" s="213"/>
      <c r="AT184" s="214" t="s">
        <v>174</v>
      </c>
      <c r="AU184" s="214" t="s">
        <v>82</v>
      </c>
      <c r="AV184" s="11" t="s">
        <v>82</v>
      </c>
      <c r="AW184" s="11" t="s">
        <v>6</v>
      </c>
      <c r="AX184" s="11" t="s">
        <v>72</v>
      </c>
      <c r="AY184" s="214" t="s">
        <v>166</v>
      </c>
    </row>
    <row r="185" spans="2:65" s="11" customFormat="1">
      <c r="B185" s="203"/>
      <c r="C185" s="204"/>
      <c r="D185" s="205" t="s">
        <v>174</v>
      </c>
      <c r="E185" s="206" t="s">
        <v>21</v>
      </c>
      <c r="F185" s="207" t="s">
        <v>21</v>
      </c>
      <c r="G185" s="204"/>
      <c r="H185" s="208">
        <v>0</v>
      </c>
      <c r="I185" s="209"/>
      <c r="J185" s="204"/>
      <c r="K185" s="204"/>
      <c r="L185" s="210"/>
      <c r="M185" s="211"/>
      <c r="N185" s="212"/>
      <c r="O185" s="212"/>
      <c r="P185" s="212"/>
      <c r="Q185" s="212"/>
      <c r="R185" s="212"/>
      <c r="S185" s="212"/>
      <c r="T185" s="213"/>
      <c r="AT185" s="214" t="s">
        <v>174</v>
      </c>
      <c r="AU185" s="214" t="s">
        <v>82</v>
      </c>
      <c r="AV185" s="11" t="s">
        <v>82</v>
      </c>
      <c r="AW185" s="11" t="s">
        <v>6</v>
      </c>
      <c r="AX185" s="11" t="s">
        <v>72</v>
      </c>
      <c r="AY185" s="214" t="s">
        <v>166</v>
      </c>
    </row>
    <row r="186" spans="2:65" s="11" customFormat="1">
      <c r="B186" s="203"/>
      <c r="C186" s="204"/>
      <c r="D186" s="205" t="s">
        <v>174</v>
      </c>
      <c r="E186" s="206" t="s">
        <v>21</v>
      </c>
      <c r="F186" s="207" t="s">
        <v>21</v>
      </c>
      <c r="G186" s="204"/>
      <c r="H186" s="208">
        <v>0</v>
      </c>
      <c r="I186" s="209"/>
      <c r="J186" s="204"/>
      <c r="K186" s="204"/>
      <c r="L186" s="210"/>
      <c r="M186" s="211"/>
      <c r="N186" s="212"/>
      <c r="O186" s="212"/>
      <c r="P186" s="212"/>
      <c r="Q186" s="212"/>
      <c r="R186" s="212"/>
      <c r="S186" s="212"/>
      <c r="T186" s="213"/>
      <c r="AT186" s="214" t="s">
        <v>174</v>
      </c>
      <c r="AU186" s="214" t="s">
        <v>82</v>
      </c>
      <c r="AV186" s="11" t="s">
        <v>82</v>
      </c>
      <c r="AW186" s="11" t="s">
        <v>6</v>
      </c>
      <c r="AX186" s="11" t="s">
        <v>72</v>
      </c>
      <c r="AY186" s="214" t="s">
        <v>166</v>
      </c>
    </row>
    <row r="187" spans="2:65" s="11" customFormat="1">
      <c r="B187" s="203"/>
      <c r="C187" s="204"/>
      <c r="D187" s="205" t="s">
        <v>174</v>
      </c>
      <c r="E187" s="206" t="s">
        <v>21</v>
      </c>
      <c r="F187" s="207" t="s">
        <v>21</v>
      </c>
      <c r="G187" s="204"/>
      <c r="H187" s="208">
        <v>0</v>
      </c>
      <c r="I187" s="209"/>
      <c r="J187" s="204"/>
      <c r="K187" s="204"/>
      <c r="L187" s="210"/>
      <c r="M187" s="211"/>
      <c r="N187" s="212"/>
      <c r="O187" s="212"/>
      <c r="P187" s="212"/>
      <c r="Q187" s="212"/>
      <c r="R187" s="212"/>
      <c r="S187" s="212"/>
      <c r="T187" s="213"/>
      <c r="AT187" s="214" t="s">
        <v>174</v>
      </c>
      <c r="AU187" s="214" t="s">
        <v>82</v>
      </c>
      <c r="AV187" s="11" t="s">
        <v>82</v>
      </c>
      <c r="AW187" s="11" t="s">
        <v>6</v>
      </c>
      <c r="AX187" s="11" t="s">
        <v>72</v>
      </c>
      <c r="AY187" s="214" t="s">
        <v>166</v>
      </c>
    </row>
    <row r="188" spans="2:65" s="11" customFormat="1">
      <c r="B188" s="203"/>
      <c r="C188" s="204"/>
      <c r="D188" s="205" t="s">
        <v>174</v>
      </c>
      <c r="E188" s="206" t="s">
        <v>21</v>
      </c>
      <c r="F188" s="207" t="s">
        <v>21</v>
      </c>
      <c r="G188" s="204"/>
      <c r="H188" s="208">
        <v>0</v>
      </c>
      <c r="I188" s="209"/>
      <c r="J188" s="204"/>
      <c r="K188" s="204"/>
      <c r="L188" s="210"/>
      <c r="M188" s="211"/>
      <c r="N188" s="212"/>
      <c r="O188" s="212"/>
      <c r="P188" s="212"/>
      <c r="Q188" s="212"/>
      <c r="R188" s="212"/>
      <c r="S188" s="212"/>
      <c r="T188" s="213"/>
      <c r="AT188" s="214" t="s">
        <v>174</v>
      </c>
      <c r="AU188" s="214" t="s">
        <v>82</v>
      </c>
      <c r="AV188" s="11" t="s">
        <v>82</v>
      </c>
      <c r="AW188" s="11" t="s">
        <v>6</v>
      </c>
      <c r="AX188" s="11" t="s">
        <v>72</v>
      </c>
      <c r="AY188" s="214" t="s">
        <v>166</v>
      </c>
    </row>
    <row r="189" spans="2:65" s="11" customFormat="1">
      <c r="B189" s="203"/>
      <c r="C189" s="204"/>
      <c r="D189" s="205" t="s">
        <v>174</v>
      </c>
      <c r="E189" s="206" t="s">
        <v>21</v>
      </c>
      <c r="F189" s="207" t="s">
        <v>21</v>
      </c>
      <c r="G189" s="204"/>
      <c r="H189" s="208">
        <v>0</v>
      </c>
      <c r="I189" s="209"/>
      <c r="J189" s="204"/>
      <c r="K189" s="204"/>
      <c r="L189" s="210"/>
      <c r="M189" s="211"/>
      <c r="N189" s="212"/>
      <c r="O189" s="212"/>
      <c r="P189" s="212"/>
      <c r="Q189" s="212"/>
      <c r="R189" s="212"/>
      <c r="S189" s="212"/>
      <c r="T189" s="213"/>
      <c r="AT189" s="214" t="s">
        <v>174</v>
      </c>
      <c r="AU189" s="214" t="s">
        <v>82</v>
      </c>
      <c r="AV189" s="11" t="s">
        <v>82</v>
      </c>
      <c r="AW189" s="11" t="s">
        <v>6</v>
      </c>
      <c r="AX189" s="11" t="s">
        <v>72</v>
      </c>
      <c r="AY189" s="214" t="s">
        <v>166</v>
      </c>
    </row>
    <row r="190" spans="2:65" s="11" customFormat="1">
      <c r="B190" s="203"/>
      <c r="C190" s="204"/>
      <c r="D190" s="205" t="s">
        <v>174</v>
      </c>
      <c r="E190" s="206" t="s">
        <v>21</v>
      </c>
      <c r="F190" s="207" t="s">
        <v>21</v>
      </c>
      <c r="G190" s="204"/>
      <c r="H190" s="208">
        <v>0</v>
      </c>
      <c r="I190" s="209"/>
      <c r="J190" s="204"/>
      <c r="K190" s="204"/>
      <c r="L190" s="210"/>
      <c r="M190" s="211"/>
      <c r="N190" s="212"/>
      <c r="O190" s="212"/>
      <c r="P190" s="212"/>
      <c r="Q190" s="212"/>
      <c r="R190" s="212"/>
      <c r="S190" s="212"/>
      <c r="T190" s="213"/>
      <c r="AT190" s="214" t="s">
        <v>174</v>
      </c>
      <c r="AU190" s="214" t="s">
        <v>82</v>
      </c>
      <c r="AV190" s="11" t="s">
        <v>82</v>
      </c>
      <c r="AW190" s="11" t="s">
        <v>6</v>
      </c>
      <c r="AX190" s="11" t="s">
        <v>72</v>
      </c>
      <c r="AY190" s="214" t="s">
        <v>166</v>
      </c>
    </row>
    <row r="191" spans="2:65" s="11" customFormat="1">
      <c r="B191" s="203"/>
      <c r="C191" s="204"/>
      <c r="D191" s="205" t="s">
        <v>174</v>
      </c>
      <c r="E191" s="206" t="s">
        <v>21</v>
      </c>
      <c r="F191" s="207" t="s">
        <v>21</v>
      </c>
      <c r="G191" s="204"/>
      <c r="H191" s="208">
        <v>0</v>
      </c>
      <c r="I191" s="209"/>
      <c r="J191" s="204"/>
      <c r="K191" s="204"/>
      <c r="L191" s="210"/>
      <c r="M191" s="211"/>
      <c r="N191" s="212"/>
      <c r="O191" s="212"/>
      <c r="P191" s="212"/>
      <c r="Q191" s="212"/>
      <c r="R191" s="212"/>
      <c r="S191" s="212"/>
      <c r="T191" s="213"/>
      <c r="AT191" s="214" t="s">
        <v>174</v>
      </c>
      <c r="AU191" s="214" t="s">
        <v>82</v>
      </c>
      <c r="AV191" s="11" t="s">
        <v>82</v>
      </c>
      <c r="AW191" s="11" t="s">
        <v>6</v>
      </c>
      <c r="AX191" s="11" t="s">
        <v>72</v>
      </c>
      <c r="AY191" s="214" t="s">
        <v>166</v>
      </c>
    </row>
    <row r="192" spans="2:65" s="12" customFormat="1">
      <c r="B192" s="215"/>
      <c r="C192" s="216"/>
      <c r="D192" s="205" t="s">
        <v>174</v>
      </c>
      <c r="E192" s="217" t="s">
        <v>21</v>
      </c>
      <c r="F192" s="218" t="s">
        <v>176</v>
      </c>
      <c r="G192" s="216"/>
      <c r="H192" s="219">
        <v>34.9</v>
      </c>
      <c r="I192" s="220"/>
      <c r="J192" s="216"/>
      <c r="K192" s="216"/>
      <c r="L192" s="221"/>
      <c r="M192" s="222"/>
      <c r="N192" s="223"/>
      <c r="O192" s="223"/>
      <c r="P192" s="223"/>
      <c r="Q192" s="223"/>
      <c r="R192" s="223"/>
      <c r="S192" s="223"/>
      <c r="T192" s="224"/>
      <c r="AT192" s="225" t="s">
        <v>174</v>
      </c>
      <c r="AU192" s="225" t="s">
        <v>82</v>
      </c>
      <c r="AV192" s="12" t="s">
        <v>173</v>
      </c>
      <c r="AW192" s="12" t="s">
        <v>35</v>
      </c>
      <c r="AX192" s="12" t="s">
        <v>80</v>
      </c>
      <c r="AY192" s="225" t="s">
        <v>166</v>
      </c>
    </row>
    <row r="193" spans="2:65" s="1" customFormat="1" ht="16.5" customHeight="1">
      <c r="B193" s="40"/>
      <c r="C193" s="191" t="s">
        <v>247</v>
      </c>
      <c r="D193" s="191" t="s">
        <v>169</v>
      </c>
      <c r="E193" s="192" t="s">
        <v>1458</v>
      </c>
      <c r="F193" s="193" t="s">
        <v>1459</v>
      </c>
      <c r="G193" s="194" t="s">
        <v>172</v>
      </c>
      <c r="H193" s="195">
        <v>1</v>
      </c>
      <c r="I193" s="196"/>
      <c r="J193" s="197">
        <f>ROUND(I193*H193,2)</f>
        <v>0</v>
      </c>
      <c r="K193" s="193" t="s">
        <v>21</v>
      </c>
      <c r="L193" s="60"/>
      <c r="M193" s="198" t="s">
        <v>21</v>
      </c>
      <c r="N193" s="199" t="s">
        <v>43</v>
      </c>
      <c r="O193" s="41"/>
      <c r="P193" s="200">
        <f>O193*H193</f>
        <v>0</v>
      </c>
      <c r="Q193" s="200">
        <v>0</v>
      </c>
      <c r="R193" s="200">
        <f>Q193*H193</f>
        <v>0</v>
      </c>
      <c r="S193" s="200">
        <v>0</v>
      </c>
      <c r="T193" s="201">
        <f>S193*H193</f>
        <v>0</v>
      </c>
      <c r="AR193" s="23" t="s">
        <v>173</v>
      </c>
      <c r="AT193" s="23" t="s">
        <v>169</v>
      </c>
      <c r="AU193" s="23" t="s">
        <v>82</v>
      </c>
      <c r="AY193" s="23" t="s">
        <v>166</v>
      </c>
      <c r="BE193" s="202">
        <f>IF(N193="základní",J193,0)</f>
        <v>0</v>
      </c>
      <c r="BF193" s="202">
        <f>IF(N193="snížená",J193,0)</f>
        <v>0</v>
      </c>
      <c r="BG193" s="202">
        <f>IF(N193="zákl. přenesená",J193,0)</f>
        <v>0</v>
      </c>
      <c r="BH193" s="202">
        <f>IF(N193="sníž. přenesená",J193,0)</f>
        <v>0</v>
      </c>
      <c r="BI193" s="202">
        <f>IF(N193="nulová",J193,0)</f>
        <v>0</v>
      </c>
      <c r="BJ193" s="23" t="s">
        <v>80</v>
      </c>
      <c r="BK193" s="202">
        <f>ROUND(I193*H193,2)</f>
        <v>0</v>
      </c>
      <c r="BL193" s="23" t="s">
        <v>173</v>
      </c>
      <c r="BM193" s="23" t="s">
        <v>319</v>
      </c>
    </row>
    <row r="194" spans="2:65" s="10" customFormat="1" ht="29.85" customHeight="1">
      <c r="B194" s="175"/>
      <c r="C194" s="176"/>
      <c r="D194" s="177" t="s">
        <v>71</v>
      </c>
      <c r="E194" s="189" t="s">
        <v>293</v>
      </c>
      <c r="F194" s="189" t="s">
        <v>294</v>
      </c>
      <c r="G194" s="176"/>
      <c r="H194" s="176"/>
      <c r="I194" s="179"/>
      <c r="J194" s="190">
        <f>BK194</f>
        <v>0</v>
      </c>
      <c r="K194" s="176"/>
      <c r="L194" s="181"/>
      <c r="M194" s="182"/>
      <c r="N194" s="183"/>
      <c r="O194" s="183"/>
      <c r="P194" s="184">
        <f>SUM(P195:P201)</f>
        <v>0</v>
      </c>
      <c r="Q194" s="183"/>
      <c r="R194" s="184">
        <f>SUM(R195:R201)</f>
        <v>0</v>
      </c>
      <c r="S194" s="183"/>
      <c r="T194" s="185">
        <f>SUM(T195:T201)</f>
        <v>0</v>
      </c>
      <c r="AR194" s="186" t="s">
        <v>80</v>
      </c>
      <c r="AT194" s="187" t="s">
        <v>71</v>
      </c>
      <c r="AU194" s="187" t="s">
        <v>80</v>
      </c>
      <c r="AY194" s="186" t="s">
        <v>166</v>
      </c>
      <c r="BK194" s="188">
        <f>SUM(BK195:BK201)</f>
        <v>0</v>
      </c>
    </row>
    <row r="195" spans="2:65" s="1" customFormat="1" ht="16.5" customHeight="1">
      <c r="B195" s="40"/>
      <c r="C195" s="191" t="s">
        <v>320</v>
      </c>
      <c r="D195" s="191" t="s">
        <v>169</v>
      </c>
      <c r="E195" s="192" t="s">
        <v>296</v>
      </c>
      <c r="F195" s="193" t="s">
        <v>297</v>
      </c>
      <c r="G195" s="194" t="s">
        <v>298</v>
      </c>
      <c r="H195" s="195">
        <v>10.226000000000001</v>
      </c>
      <c r="I195" s="196"/>
      <c r="J195" s="197">
        <f>ROUND(I195*H195,2)</f>
        <v>0</v>
      </c>
      <c r="K195" s="193" t="s">
        <v>21</v>
      </c>
      <c r="L195" s="60"/>
      <c r="M195" s="198" t="s">
        <v>21</v>
      </c>
      <c r="N195" s="199" t="s">
        <v>43</v>
      </c>
      <c r="O195" s="41"/>
      <c r="P195" s="200">
        <f>O195*H195</f>
        <v>0</v>
      </c>
      <c r="Q195" s="200">
        <v>0</v>
      </c>
      <c r="R195" s="200">
        <f>Q195*H195</f>
        <v>0</v>
      </c>
      <c r="S195" s="200">
        <v>0</v>
      </c>
      <c r="T195" s="201">
        <f>S195*H195</f>
        <v>0</v>
      </c>
      <c r="AR195" s="23" t="s">
        <v>173</v>
      </c>
      <c r="AT195" s="23" t="s">
        <v>169</v>
      </c>
      <c r="AU195" s="23" t="s">
        <v>82</v>
      </c>
      <c r="AY195" s="23" t="s">
        <v>166</v>
      </c>
      <c r="BE195" s="202">
        <f>IF(N195="základní",J195,0)</f>
        <v>0</v>
      </c>
      <c r="BF195" s="202">
        <f>IF(N195="snížená",J195,0)</f>
        <v>0</v>
      </c>
      <c r="BG195" s="202">
        <f>IF(N195="zákl. přenesená",J195,0)</f>
        <v>0</v>
      </c>
      <c r="BH195" s="202">
        <f>IF(N195="sníž. přenesená",J195,0)</f>
        <v>0</v>
      </c>
      <c r="BI195" s="202">
        <f>IF(N195="nulová",J195,0)</f>
        <v>0</v>
      </c>
      <c r="BJ195" s="23" t="s">
        <v>80</v>
      </c>
      <c r="BK195" s="202">
        <f>ROUND(I195*H195,2)</f>
        <v>0</v>
      </c>
      <c r="BL195" s="23" t="s">
        <v>173</v>
      </c>
      <c r="BM195" s="23" t="s">
        <v>323</v>
      </c>
    </row>
    <row r="196" spans="2:65" s="1" customFormat="1" ht="16.5" customHeight="1">
      <c r="B196" s="40"/>
      <c r="C196" s="191" t="s">
        <v>250</v>
      </c>
      <c r="D196" s="191" t="s">
        <v>169</v>
      </c>
      <c r="E196" s="192" t="s">
        <v>300</v>
      </c>
      <c r="F196" s="193" t="s">
        <v>301</v>
      </c>
      <c r="G196" s="194" t="s">
        <v>298</v>
      </c>
      <c r="H196" s="195">
        <v>194.29400000000001</v>
      </c>
      <c r="I196" s="196"/>
      <c r="J196" s="197">
        <f>ROUND(I196*H196,2)</f>
        <v>0</v>
      </c>
      <c r="K196" s="193" t="s">
        <v>21</v>
      </c>
      <c r="L196" s="60"/>
      <c r="M196" s="198" t="s">
        <v>21</v>
      </c>
      <c r="N196" s="199" t="s">
        <v>43</v>
      </c>
      <c r="O196" s="41"/>
      <c r="P196" s="200">
        <f>O196*H196</f>
        <v>0</v>
      </c>
      <c r="Q196" s="200">
        <v>0</v>
      </c>
      <c r="R196" s="200">
        <f>Q196*H196</f>
        <v>0</v>
      </c>
      <c r="S196" s="200">
        <v>0</v>
      </c>
      <c r="T196" s="201">
        <f>S196*H196</f>
        <v>0</v>
      </c>
      <c r="AR196" s="23" t="s">
        <v>173</v>
      </c>
      <c r="AT196" s="23" t="s">
        <v>169</v>
      </c>
      <c r="AU196" s="23" t="s">
        <v>82</v>
      </c>
      <c r="AY196" s="23" t="s">
        <v>166</v>
      </c>
      <c r="BE196" s="202">
        <f>IF(N196="základní",J196,0)</f>
        <v>0</v>
      </c>
      <c r="BF196" s="202">
        <f>IF(N196="snížená",J196,0)</f>
        <v>0</v>
      </c>
      <c r="BG196" s="202">
        <f>IF(N196="zákl. přenesená",J196,0)</f>
        <v>0</v>
      </c>
      <c r="BH196" s="202">
        <f>IF(N196="sníž. přenesená",J196,0)</f>
        <v>0</v>
      </c>
      <c r="BI196" s="202">
        <f>IF(N196="nulová",J196,0)</f>
        <v>0</v>
      </c>
      <c r="BJ196" s="23" t="s">
        <v>80</v>
      </c>
      <c r="BK196" s="202">
        <f>ROUND(I196*H196,2)</f>
        <v>0</v>
      </c>
      <c r="BL196" s="23" t="s">
        <v>173</v>
      </c>
      <c r="BM196" s="23" t="s">
        <v>326</v>
      </c>
    </row>
    <row r="197" spans="2:65" s="11" customFormat="1">
      <c r="B197" s="203"/>
      <c r="C197" s="204"/>
      <c r="D197" s="205" t="s">
        <v>174</v>
      </c>
      <c r="E197" s="206" t="s">
        <v>21</v>
      </c>
      <c r="F197" s="207" t="s">
        <v>1460</v>
      </c>
      <c r="G197" s="204"/>
      <c r="H197" s="208">
        <v>194.29400000000001</v>
      </c>
      <c r="I197" s="209"/>
      <c r="J197" s="204"/>
      <c r="K197" s="204"/>
      <c r="L197" s="210"/>
      <c r="M197" s="211"/>
      <c r="N197" s="212"/>
      <c r="O197" s="212"/>
      <c r="P197" s="212"/>
      <c r="Q197" s="212"/>
      <c r="R197" s="212"/>
      <c r="S197" s="212"/>
      <c r="T197" s="213"/>
      <c r="AT197" s="214" t="s">
        <v>174</v>
      </c>
      <c r="AU197" s="214" t="s">
        <v>82</v>
      </c>
      <c r="AV197" s="11" t="s">
        <v>82</v>
      </c>
      <c r="AW197" s="11" t="s">
        <v>35</v>
      </c>
      <c r="AX197" s="11" t="s">
        <v>72</v>
      </c>
      <c r="AY197" s="214" t="s">
        <v>166</v>
      </c>
    </row>
    <row r="198" spans="2:65" s="12" customFormat="1">
      <c r="B198" s="215"/>
      <c r="C198" s="216"/>
      <c r="D198" s="205" t="s">
        <v>174</v>
      </c>
      <c r="E198" s="217" t="s">
        <v>21</v>
      </c>
      <c r="F198" s="218" t="s">
        <v>176</v>
      </c>
      <c r="G198" s="216"/>
      <c r="H198" s="219">
        <v>194.29400000000001</v>
      </c>
      <c r="I198" s="220"/>
      <c r="J198" s="216"/>
      <c r="K198" s="216"/>
      <c r="L198" s="221"/>
      <c r="M198" s="222"/>
      <c r="N198" s="223"/>
      <c r="O198" s="223"/>
      <c r="P198" s="223"/>
      <c r="Q198" s="223"/>
      <c r="R198" s="223"/>
      <c r="S198" s="223"/>
      <c r="T198" s="224"/>
      <c r="AT198" s="225" t="s">
        <v>174</v>
      </c>
      <c r="AU198" s="225" t="s">
        <v>82</v>
      </c>
      <c r="AV198" s="12" t="s">
        <v>173</v>
      </c>
      <c r="AW198" s="12" t="s">
        <v>35</v>
      </c>
      <c r="AX198" s="12" t="s">
        <v>80</v>
      </c>
      <c r="AY198" s="225" t="s">
        <v>166</v>
      </c>
    </row>
    <row r="199" spans="2:65" s="1" customFormat="1" ht="16.5" customHeight="1">
      <c r="B199" s="40"/>
      <c r="C199" s="191" t="s">
        <v>331</v>
      </c>
      <c r="D199" s="191" t="s">
        <v>169</v>
      </c>
      <c r="E199" s="192" t="s">
        <v>305</v>
      </c>
      <c r="F199" s="193" t="s">
        <v>306</v>
      </c>
      <c r="G199" s="194" t="s">
        <v>298</v>
      </c>
      <c r="H199" s="195">
        <v>10.226000000000001</v>
      </c>
      <c r="I199" s="196"/>
      <c r="J199" s="197">
        <f>ROUND(I199*H199,2)</f>
        <v>0</v>
      </c>
      <c r="K199" s="193" t="s">
        <v>21</v>
      </c>
      <c r="L199" s="60"/>
      <c r="M199" s="198" t="s">
        <v>21</v>
      </c>
      <c r="N199" s="199" t="s">
        <v>43</v>
      </c>
      <c r="O199" s="41"/>
      <c r="P199" s="200">
        <f>O199*H199</f>
        <v>0</v>
      </c>
      <c r="Q199" s="200">
        <v>0</v>
      </c>
      <c r="R199" s="200">
        <f>Q199*H199</f>
        <v>0</v>
      </c>
      <c r="S199" s="200">
        <v>0</v>
      </c>
      <c r="T199" s="201">
        <f>S199*H199</f>
        <v>0</v>
      </c>
      <c r="AR199" s="23" t="s">
        <v>173</v>
      </c>
      <c r="AT199" s="23" t="s">
        <v>169</v>
      </c>
      <c r="AU199" s="23" t="s">
        <v>82</v>
      </c>
      <c r="AY199" s="23" t="s">
        <v>166</v>
      </c>
      <c r="BE199" s="202">
        <f>IF(N199="základní",J199,0)</f>
        <v>0</v>
      </c>
      <c r="BF199" s="202">
        <f>IF(N199="snížená",J199,0)</f>
        <v>0</v>
      </c>
      <c r="BG199" s="202">
        <f>IF(N199="zákl. přenesená",J199,0)</f>
        <v>0</v>
      </c>
      <c r="BH199" s="202">
        <f>IF(N199="sníž. přenesená",J199,0)</f>
        <v>0</v>
      </c>
      <c r="BI199" s="202">
        <f>IF(N199="nulová",J199,0)</f>
        <v>0</v>
      </c>
      <c r="BJ199" s="23" t="s">
        <v>80</v>
      </c>
      <c r="BK199" s="202">
        <f>ROUND(I199*H199,2)</f>
        <v>0</v>
      </c>
      <c r="BL199" s="23" t="s">
        <v>173</v>
      </c>
      <c r="BM199" s="23" t="s">
        <v>334</v>
      </c>
    </row>
    <row r="200" spans="2:65" s="1" customFormat="1" ht="25.5" customHeight="1">
      <c r="B200" s="40"/>
      <c r="C200" s="191" t="s">
        <v>255</v>
      </c>
      <c r="D200" s="191" t="s">
        <v>169</v>
      </c>
      <c r="E200" s="192" t="s">
        <v>308</v>
      </c>
      <c r="F200" s="193" t="s">
        <v>309</v>
      </c>
      <c r="G200" s="194" t="s">
        <v>298</v>
      </c>
      <c r="H200" s="195">
        <v>10.226000000000001</v>
      </c>
      <c r="I200" s="196"/>
      <c r="J200" s="197">
        <f>ROUND(I200*H200,2)</f>
        <v>0</v>
      </c>
      <c r="K200" s="193" t="s">
        <v>21</v>
      </c>
      <c r="L200" s="60"/>
      <c r="M200" s="198" t="s">
        <v>21</v>
      </c>
      <c r="N200" s="199" t="s">
        <v>43</v>
      </c>
      <c r="O200" s="41"/>
      <c r="P200" s="200">
        <f>O200*H200</f>
        <v>0</v>
      </c>
      <c r="Q200" s="200">
        <v>0</v>
      </c>
      <c r="R200" s="200">
        <f>Q200*H200</f>
        <v>0</v>
      </c>
      <c r="S200" s="200">
        <v>0</v>
      </c>
      <c r="T200" s="201">
        <f>S200*H200</f>
        <v>0</v>
      </c>
      <c r="AR200" s="23" t="s">
        <v>173</v>
      </c>
      <c r="AT200" s="23" t="s">
        <v>169</v>
      </c>
      <c r="AU200" s="23" t="s">
        <v>82</v>
      </c>
      <c r="AY200" s="23" t="s">
        <v>166</v>
      </c>
      <c r="BE200" s="202">
        <f>IF(N200="základní",J200,0)</f>
        <v>0</v>
      </c>
      <c r="BF200" s="202">
        <f>IF(N200="snížená",J200,0)</f>
        <v>0</v>
      </c>
      <c r="BG200" s="202">
        <f>IF(N200="zákl. přenesená",J200,0)</f>
        <v>0</v>
      </c>
      <c r="BH200" s="202">
        <f>IF(N200="sníž. přenesená",J200,0)</f>
        <v>0</v>
      </c>
      <c r="BI200" s="202">
        <f>IF(N200="nulová",J200,0)</f>
        <v>0</v>
      </c>
      <c r="BJ200" s="23" t="s">
        <v>80</v>
      </c>
      <c r="BK200" s="202">
        <f>ROUND(I200*H200,2)</f>
        <v>0</v>
      </c>
      <c r="BL200" s="23" t="s">
        <v>173</v>
      </c>
      <c r="BM200" s="23" t="s">
        <v>339</v>
      </c>
    </row>
    <row r="201" spans="2:65" s="1" customFormat="1" ht="16.5" customHeight="1">
      <c r="B201" s="40"/>
      <c r="C201" s="191" t="s">
        <v>340</v>
      </c>
      <c r="D201" s="191" t="s">
        <v>169</v>
      </c>
      <c r="E201" s="192" t="s">
        <v>312</v>
      </c>
      <c r="F201" s="193" t="s">
        <v>313</v>
      </c>
      <c r="G201" s="194" t="s">
        <v>298</v>
      </c>
      <c r="H201" s="195">
        <v>10.226000000000001</v>
      </c>
      <c r="I201" s="196"/>
      <c r="J201" s="197">
        <f>ROUND(I201*H201,2)</f>
        <v>0</v>
      </c>
      <c r="K201" s="193" t="s">
        <v>21</v>
      </c>
      <c r="L201" s="60"/>
      <c r="M201" s="198" t="s">
        <v>21</v>
      </c>
      <c r="N201" s="199" t="s">
        <v>43</v>
      </c>
      <c r="O201" s="41"/>
      <c r="P201" s="200">
        <f>O201*H201</f>
        <v>0</v>
      </c>
      <c r="Q201" s="200">
        <v>0</v>
      </c>
      <c r="R201" s="200">
        <f>Q201*H201</f>
        <v>0</v>
      </c>
      <c r="S201" s="200">
        <v>0</v>
      </c>
      <c r="T201" s="201">
        <f>S201*H201</f>
        <v>0</v>
      </c>
      <c r="AR201" s="23" t="s">
        <v>173</v>
      </c>
      <c r="AT201" s="23" t="s">
        <v>169</v>
      </c>
      <c r="AU201" s="23" t="s">
        <v>82</v>
      </c>
      <c r="AY201" s="23" t="s">
        <v>166</v>
      </c>
      <c r="BE201" s="202">
        <f>IF(N201="základní",J201,0)</f>
        <v>0</v>
      </c>
      <c r="BF201" s="202">
        <f>IF(N201="snížená",J201,0)</f>
        <v>0</v>
      </c>
      <c r="BG201" s="202">
        <f>IF(N201="zákl. přenesená",J201,0)</f>
        <v>0</v>
      </c>
      <c r="BH201" s="202">
        <f>IF(N201="sníž. přenesená",J201,0)</f>
        <v>0</v>
      </c>
      <c r="BI201" s="202">
        <f>IF(N201="nulová",J201,0)</f>
        <v>0</v>
      </c>
      <c r="BJ201" s="23" t="s">
        <v>80</v>
      </c>
      <c r="BK201" s="202">
        <f>ROUND(I201*H201,2)</f>
        <v>0</v>
      </c>
      <c r="BL201" s="23" t="s">
        <v>173</v>
      </c>
      <c r="BM201" s="23" t="s">
        <v>343</v>
      </c>
    </row>
    <row r="202" spans="2:65" s="10" customFormat="1" ht="29.85" customHeight="1">
      <c r="B202" s="175"/>
      <c r="C202" s="176"/>
      <c r="D202" s="177" t="s">
        <v>71</v>
      </c>
      <c r="E202" s="189" t="s">
        <v>315</v>
      </c>
      <c r="F202" s="189" t="s">
        <v>316</v>
      </c>
      <c r="G202" s="176"/>
      <c r="H202" s="176"/>
      <c r="I202" s="179"/>
      <c r="J202" s="190">
        <f>BK202</f>
        <v>0</v>
      </c>
      <c r="K202" s="176"/>
      <c r="L202" s="181"/>
      <c r="M202" s="182"/>
      <c r="N202" s="183"/>
      <c r="O202" s="183"/>
      <c r="P202" s="184">
        <f>SUM(P203:P205)</f>
        <v>0</v>
      </c>
      <c r="Q202" s="183"/>
      <c r="R202" s="184">
        <f>SUM(R203:R205)</f>
        <v>0</v>
      </c>
      <c r="S202" s="183"/>
      <c r="T202" s="185">
        <f>SUM(T203:T205)</f>
        <v>0</v>
      </c>
      <c r="AR202" s="186" t="s">
        <v>80</v>
      </c>
      <c r="AT202" s="187" t="s">
        <v>71</v>
      </c>
      <c r="AU202" s="187" t="s">
        <v>80</v>
      </c>
      <c r="AY202" s="186" t="s">
        <v>166</v>
      </c>
      <c r="BK202" s="188">
        <f>SUM(BK203:BK205)</f>
        <v>0</v>
      </c>
    </row>
    <row r="203" spans="2:65" s="1" customFormat="1" ht="16.5" customHeight="1">
      <c r="B203" s="40"/>
      <c r="C203" s="191" t="s">
        <v>259</v>
      </c>
      <c r="D203" s="191" t="s">
        <v>169</v>
      </c>
      <c r="E203" s="192" t="s">
        <v>317</v>
      </c>
      <c r="F203" s="193" t="s">
        <v>318</v>
      </c>
      <c r="G203" s="194" t="s">
        <v>298</v>
      </c>
      <c r="H203" s="195">
        <v>9.2330000000000005</v>
      </c>
      <c r="I203" s="196"/>
      <c r="J203" s="197">
        <f>ROUND(I203*H203,2)</f>
        <v>0</v>
      </c>
      <c r="K203" s="193" t="s">
        <v>21</v>
      </c>
      <c r="L203" s="60"/>
      <c r="M203" s="198" t="s">
        <v>21</v>
      </c>
      <c r="N203" s="199" t="s">
        <v>43</v>
      </c>
      <c r="O203" s="41"/>
      <c r="P203" s="200">
        <f>O203*H203</f>
        <v>0</v>
      </c>
      <c r="Q203" s="200">
        <v>0</v>
      </c>
      <c r="R203" s="200">
        <f>Q203*H203</f>
        <v>0</v>
      </c>
      <c r="S203" s="200">
        <v>0</v>
      </c>
      <c r="T203" s="201">
        <f>S203*H203</f>
        <v>0</v>
      </c>
      <c r="AR203" s="23" t="s">
        <v>173</v>
      </c>
      <c r="AT203" s="23" t="s">
        <v>169</v>
      </c>
      <c r="AU203" s="23" t="s">
        <v>82</v>
      </c>
      <c r="AY203" s="23" t="s">
        <v>166</v>
      </c>
      <c r="BE203" s="202">
        <f>IF(N203="základní",J203,0)</f>
        <v>0</v>
      </c>
      <c r="BF203" s="202">
        <f>IF(N203="snížená",J203,0)</f>
        <v>0</v>
      </c>
      <c r="BG203" s="202">
        <f>IF(N203="zákl. přenesená",J203,0)</f>
        <v>0</v>
      </c>
      <c r="BH203" s="202">
        <f>IF(N203="sníž. přenesená",J203,0)</f>
        <v>0</v>
      </c>
      <c r="BI203" s="202">
        <f>IF(N203="nulová",J203,0)</f>
        <v>0</v>
      </c>
      <c r="BJ203" s="23" t="s">
        <v>80</v>
      </c>
      <c r="BK203" s="202">
        <f>ROUND(I203*H203,2)</f>
        <v>0</v>
      </c>
      <c r="BL203" s="23" t="s">
        <v>173</v>
      </c>
      <c r="BM203" s="23" t="s">
        <v>347</v>
      </c>
    </row>
    <row r="204" spans="2:65" s="1" customFormat="1" ht="16.5" customHeight="1">
      <c r="B204" s="40"/>
      <c r="C204" s="191" t="s">
        <v>349</v>
      </c>
      <c r="D204" s="191" t="s">
        <v>169</v>
      </c>
      <c r="E204" s="192" t="s">
        <v>321</v>
      </c>
      <c r="F204" s="193" t="s">
        <v>322</v>
      </c>
      <c r="G204" s="194" t="s">
        <v>298</v>
      </c>
      <c r="H204" s="195">
        <v>9.2330000000000005</v>
      </c>
      <c r="I204" s="196"/>
      <c r="J204" s="197">
        <f>ROUND(I204*H204,2)</f>
        <v>0</v>
      </c>
      <c r="K204" s="193" t="s">
        <v>21</v>
      </c>
      <c r="L204" s="60"/>
      <c r="M204" s="198" t="s">
        <v>21</v>
      </c>
      <c r="N204" s="199" t="s">
        <v>43</v>
      </c>
      <c r="O204" s="41"/>
      <c r="P204" s="200">
        <f>O204*H204</f>
        <v>0</v>
      </c>
      <c r="Q204" s="200">
        <v>0</v>
      </c>
      <c r="R204" s="200">
        <f>Q204*H204</f>
        <v>0</v>
      </c>
      <c r="S204" s="200">
        <v>0</v>
      </c>
      <c r="T204" s="201">
        <f>S204*H204</f>
        <v>0</v>
      </c>
      <c r="AR204" s="23" t="s">
        <v>173</v>
      </c>
      <c r="AT204" s="23" t="s">
        <v>169</v>
      </c>
      <c r="AU204" s="23" t="s">
        <v>82</v>
      </c>
      <c r="AY204" s="23" t="s">
        <v>166</v>
      </c>
      <c r="BE204" s="202">
        <f>IF(N204="základní",J204,0)</f>
        <v>0</v>
      </c>
      <c r="BF204" s="202">
        <f>IF(N204="snížená",J204,0)</f>
        <v>0</v>
      </c>
      <c r="BG204" s="202">
        <f>IF(N204="zákl. přenesená",J204,0)</f>
        <v>0</v>
      </c>
      <c r="BH204" s="202">
        <f>IF(N204="sníž. přenesená",J204,0)</f>
        <v>0</v>
      </c>
      <c r="BI204" s="202">
        <f>IF(N204="nulová",J204,0)</f>
        <v>0</v>
      </c>
      <c r="BJ204" s="23" t="s">
        <v>80</v>
      </c>
      <c r="BK204" s="202">
        <f>ROUND(I204*H204,2)</f>
        <v>0</v>
      </c>
      <c r="BL204" s="23" t="s">
        <v>173</v>
      </c>
      <c r="BM204" s="23" t="s">
        <v>352</v>
      </c>
    </row>
    <row r="205" spans="2:65" s="1" customFormat="1" ht="25.5" customHeight="1">
      <c r="B205" s="40"/>
      <c r="C205" s="191" t="s">
        <v>263</v>
      </c>
      <c r="D205" s="191" t="s">
        <v>169</v>
      </c>
      <c r="E205" s="192" t="s">
        <v>324</v>
      </c>
      <c r="F205" s="193" t="s">
        <v>325</v>
      </c>
      <c r="G205" s="194" t="s">
        <v>298</v>
      </c>
      <c r="H205" s="195">
        <v>9.2330000000000005</v>
      </c>
      <c r="I205" s="196"/>
      <c r="J205" s="197">
        <f>ROUND(I205*H205,2)</f>
        <v>0</v>
      </c>
      <c r="K205" s="193" t="s">
        <v>21</v>
      </c>
      <c r="L205" s="60"/>
      <c r="M205" s="198" t="s">
        <v>21</v>
      </c>
      <c r="N205" s="199" t="s">
        <v>43</v>
      </c>
      <c r="O205" s="41"/>
      <c r="P205" s="200">
        <f>O205*H205</f>
        <v>0</v>
      </c>
      <c r="Q205" s="200">
        <v>0</v>
      </c>
      <c r="R205" s="200">
        <f>Q205*H205</f>
        <v>0</v>
      </c>
      <c r="S205" s="200">
        <v>0</v>
      </c>
      <c r="T205" s="201">
        <f>S205*H205</f>
        <v>0</v>
      </c>
      <c r="AR205" s="23" t="s">
        <v>173</v>
      </c>
      <c r="AT205" s="23" t="s">
        <v>169</v>
      </c>
      <c r="AU205" s="23" t="s">
        <v>82</v>
      </c>
      <c r="AY205" s="23" t="s">
        <v>166</v>
      </c>
      <c r="BE205" s="202">
        <f>IF(N205="základní",J205,0)</f>
        <v>0</v>
      </c>
      <c r="BF205" s="202">
        <f>IF(N205="snížená",J205,0)</f>
        <v>0</v>
      </c>
      <c r="BG205" s="202">
        <f>IF(N205="zákl. přenesená",J205,0)</f>
        <v>0</v>
      </c>
      <c r="BH205" s="202">
        <f>IF(N205="sníž. přenesená",J205,0)</f>
        <v>0</v>
      </c>
      <c r="BI205" s="202">
        <f>IF(N205="nulová",J205,0)</f>
        <v>0</v>
      </c>
      <c r="BJ205" s="23" t="s">
        <v>80</v>
      </c>
      <c r="BK205" s="202">
        <f>ROUND(I205*H205,2)</f>
        <v>0</v>
      </c>
      <c r="BL205" s="23" t="s">
        <v>173</v>
      </c>
      <c r="BM205" s="23" t="s">
        <v>356</v>
      </c>
    </row>
    <row r="206" spans="2:65" s="10" customFormat="1" ht="37.35" customHeight="1">
      <c r="B206" s="175"/>
      <c r="C206" s="176"/>
      <c r="D206" s="177" t="s">
        <v>71</v>
      </c>
      <c r="E206" s="178" t="s">
        <v>327</v>
      </c>
      <c r="F206" s="178" t="s">
        <v>328</v>
      </c>
      <c r="G206" s="176"/>
      <c r="H206" s="176"/>
      <c r="I206" s="179"/>
      <c r="J206" s="180">
        <f>BK206</f>
        <v>0</v>
      </c>
      <c r="K206" s="176"/>
      <c r="L206" s="181"/>
      <c r="M206" s="182"/>
      <c r="N206" s="183"/>
      <c r="O206" s="183"/>
      <c r="P206" s="184">
        <f>P207+P211+P216+P226+P236+P245</f>
        <v>0</v>
      </c>
      <c r="Q206" s="183"/>
      <c r="R206" s="184">
        <f>R207+R211+R216+R226+R236+R245</f>
        <v>0</v>
      </c>
      <c r="S206" s="183"/>
      <c r="T206" s="185">
        <f>T207+T211+T216+T226+T236+T245</f>
        <v>0</v>
      </c>
      <c r="AR206" s="186" t="s">
        <v>82</v>
      </c>
      <c r="AT206" s="187" t="s">
        <v>71</v>
      </c>
      <c r="AU206" s="187" t="s">
        <v>72</v>
      </c>
      <c r="AY206" s="186" t="s">
        <v>166</v>
      </c>
      <c r="BK206" s="188">
        <f>BK207+BK211+BK216+BK226+BK236+BK245</f>
        <v>0</v>
      </c>
    </row>
    <row r="207" spans="2:65" s="10" customFormat="1" ht="19.899999999999999" customHeight="1">
      <c r="B207" s="175"/>
      <c r="C207" s="176"/>
      <c r="D207" s="177" t="s">
        <v>71</v>
      </c>
      <c r="E207" s="189" t="s">
        <v>463</v>
      </c>
      <c r="F207" s="189" t="s">
        <v>464</v>
      </c>
      <c r="G207" s="176"/>
      <c r="H207" s="176"/>
      <c r="I207" s="179"/>
      <c r="J207" s="190">
        <f>BK207</f>
        <v>0</v>
      </c>
      <c r="K207" s="176"/>
      <c r="L207" s="181"/>
      <c r="M207" s="182"/>
      <c r="N207" s="183"/>
      <c r="O207" s="183"/>
      <c r="P207" s="184">
        <f>SUM(P208:P210)</f>
        <v>0</v>
      </c>
      <c r="Q207" s="183"/>
      <c r="R207" s="184">
        <f>SUM(R208:R210)</f>
        <v>0</v>
      </c>
      <c r="S207" s="183"/>
      <c r="T207" s="185">
        <f>SUM(T208:T210)</f>
        <v>0</v>
      </c>
      <c r="AR207" s="186" t="s">
        <v>82</v>
      </c>
      <c r="AT207" s="187" t="s">
        <v>71</v>
      </c>
      <c r="AU207" s="187" t="s">
        <v>80</v>
      </c>
      <c r="AY207" s="186" t="s">
        <v>166</v>
      </c>
      <c r="BK207" s="188">
        <f>SUM(BK208:BK210)</f>
        <v>0</v>
      </c>
    </row>
    <row r="208" spans="2:65" s="1" customFormat="1" ht="16.5" customHeight="1">
      <c r="B208" s="40"/>
      <c r="C208" s="191" t="s">
        <v>358</v>
      </c>
      <c r="D208" s="191" t="s">
        <v>169</v>
      </c>
      <c r="E208" s="192" t="s">
        <v>1461</v>
      </c>
      <c r="F208" s="193" t="s">
        <v>1462</v>
      </c>
      <c r="G208" s="194" t="s">
        <v>172</v>
      </c>
      <c r="H208" s="195">
        <v>1</v>
      </c>
      <c r="I208" s="196"/>
      <c r="J208" s="197">
        <f>ROUND(I208*H208,2)</f>
        <v>0</v>
      </c>
      <c r="K208" s="193" t="s">
        <v>21</v>
      </c>
      <c r="L208" s="60"/>
      <c r="M208" s="198" t="s">
        <v>21</v>
      </c>
      <c r="N208" s="199" t="s">
        <v>43</v>
      </c>
      <c r="O208" s="41"/>
      <c r="P208" s="200">
        <f>O208*H208</f>
        <v>0</v>
      </c>
      <c r="Q208" s="200">
        <v>0</v>
      </c>
      <c r="R208" s="200">
        <f>Q208*H208</f>
        <v>0</v>
      </c>
      <c r="S208" s="200">
        <v>0</v>
      </c>
      <c r="T208" s="201">
        <f>S208*H208</f>
        <v>0</v>
      </c>
      <c r="AR208" s="23" t="s">
        <v>207</v>
      </c>
      <c r="AT208" s="23" t="s">
        <v>169</v>
      </c>
      <c r="AU208" s="23" t="s">
        <v>82</v>
      </c>
      <c r="AY208" s="23" t="s">
        <v>166</v>
      </c>
      <c r="BE208" s="202">
        <f>IF(N208="základní",J208,0)</f>
        <v>0</v>
      </c>
      <c r="BF208" s="202">
        <f>IF(N208="snížená",J208,0)</f>
        <v>0</v>
      </c>
      <c r="BG208" s="202">
        <f>IF(N208="zákl. přenesená",J208,0)</f>
        <v>0</v>
      </c>
      <c r="BH208" s="202">
        <f>IF(N208="sníž. přenesená",J208,0)</f>
        <v>0</v>
      </c>
      <c r="BI208" s="202">
        <f>IF(N208="nulová",J208,0)</f>
        <v>0</v>
      </c>
      <c r="BJ208" s="23" t="s">
        <v>80</v>
      </c>
      <c r="BK208" s="202">
        <f>ROUND(I208*H208,2)</f>
        <v>0</v>
      </c>
      <c r="BL208" s="23" t="s">
        <v>207</v>
      </c>
      <c r="BM208" s="23" t="s">
        <v>362</v>
      </c>
    </row>
    <row r="209" spans="2:65" s="1" customFormat="1" ht="16.5" customHeight="1">
      <c r="B209" s="40"/>
      <c r="C209" s="191" t="s">
        <v>267</v>
      </c>
      <c r="D209" s="191" t="s">
        <v>169</v>
      </c>
      <c r="E209" s="192" t="s">
        <v>1463</v>
      </c>
      <c r="F209" s="193" t="s">
        <v>1464</v>
      </c>
      <c r="G209" s="194" t="s">
        <v>272</v>
      </c>
      <c r="H209" s="195">
        <v>1.8</v>
      </c>
      <c r="I209" s="196"/>
      <c r="J209" s="197">
        <f>ROUND(I209*H209,2)</f>
        <v>0</v>
      </c>
      <c r="K209" s="193" t="s">
        <v>21</v>
      </c>
      <c r="L209" s="60"/>
      <c r="M209" s="198" t="s">
        <v>21</v>
      </c>
      <c r="N209" s="199" t="s">
        <v>43</v>
      </c>
      <c r="O209" s="41"/>
      <c r="P209" s="200">
        <f>O209*H209</f>
        <v>0</v>
      </c>
      <c r="Q209" s="200">
        <v>0</v>
      </c>
      <c r="R209" s="200">
        <f>Q209*H209</f>
        <v>0</v>
      </c>
      <c r="S209" s="200">
        <v>0</v>
      </c>
      <c r="T209" s="201">
        <f>S209*H209</f>
        <v>0</v>
      </c>
      <c r="AR209" s="23" t="s">
        <v>207</v>
      </c>
      <c r="AT209" s="23" t="s">
        <v>169</v>
      </c>
      <c r="AU209" s="23" t="s">
        <v>82</v>
      </c>
      <c r="AY209" s="23" t="s">
        <v>166</v>
      </c>
      <c r="BE209" s="202">
        <f>IF(N209="základní",J209,0)</f>
        <v>0</v>
      </c>
      <c r="BF209" s="202">
        <f>IF(N209="snížená",J209,0)</f>
        <v>0</v>
      </c>
      <c r="BG209" s="202">
        <f>IF(N209="zákl. přenesená",J209,0)</f>
        <v>0</v>
      </c>
      <c r="BH209" s="202">
        <f>IF(N209="sníž. přenesená",J209,0)</f>
        <v>0</v>
      </c>
      <c r="BI209" s="202">
        <f>IF(N209="nulová",J209,0)</f>
        <v>0</v>
      </c>
      <c r="BJ209" s="23" t="s">
        <v>80</v>
      </c>
      <c r="BK209" s="202">
        <f>ROUND(I209*H209,2)</f>
        <v>0</v>
      </c>
      <c r="BL209" s="23" t="s">
        <v>207</v>
      </c>
      <c r="BM209" s="23" t="s">
        <v>367</v>
      </c>
    </row>
    <row r="210" spans="2:65" s="1" customFormat="1" ht="16.5" customHeight="1">
      <c r="B210" s="40"/>
      <c r="C210" s="191" t="s">
        <v>369</v>
      </c>
      <c r="D210" s="191" t="s">
        <v>169</v>
      </c>
      <c r="E210" s="192" t="s">
        <v>478</v>
      </c>
      <c r="F210" s="193" t="s">
        <v>479</v>
      </c>
      <c r="G210" s="194" t="s">
        <v>361</v>
      </c>
      <c r="H210" s="248"/>
      <c r="I210" s="196"/>
      <c r="J210" s="197">
        <f>ROUND(I210*H210,2)</f>
        <v>0</v>
      </c>
      <c r="K210" s="193" t="s">
        <v>21</v>
      </c>
      <c r="L210" s="60"/>
      <c r="M210" s="198" t="s">
        <v>21</v>
      </c>
      <c r="N210" s="199" t="s">
        <v>43</v>
      </c>
      <c r="O210" s="41"/>
      <c r="P210" s="200">
        <f>O210*H210</f>
        <v>0</v>
      </c>
      <c r="Q210" s="200">
        <v>0</v>
      </c>
      <c r="R210" s="200">
        <f>Q210*H210</f>
        <v>0</v>
      </c>
      <c r="S210" s="200">
        <v>0</v>
      </c>
      <c r="T210" s="201">
        <f>S210*H210</f>
        <v>0</v>
      </c>
      <c r="AR210" s="23" t="s">
        <v>207</v>
      </c>
      <c r="AT210" s="23" t="s">
        <v>169</v>
      </c>
      <c r="AU210" s="23" t="s">
        <v>82</v>
      </c>
      <c r="AY210" s="23" t="s">
        <v>166</v>
      </c>
      <c r="BE210" s="202">
        <f>IF(N210="základní",J210,0)</f>
        <v>0</v>
      </c>
      <c r="BF210" s="202">
        <f>IF(N210="snížená",J210,0)</f>
        <v>0</v>
      </c>
      <c r="BG210" s="202">
        <f>IF(N210="zákl. přenesená",J210,0)</f>
        <v>0</v>
      </c>
      <c r="BH210" s="202">
        <f>IF(N210="sníž. přenesená",J210,0)</f>
        <v>0</v>
      </c>
      <c r="BI210" s="202">
        <f>IF(N210="nulová",J210,0)</f>
        <v>0</v>
      </c>
      <c r="BJ210" s="23" t="s">
        <v>80</v>
      </c>
      <c r="BK210" s="202">
        <f>ROUND(I210*H210,2)</f>
        <v>0</v>
      </c>
      <c r="BL210" s="23" t="s">
        <v>207</v>
      </c>
      <c r="BM210" s="23" t="s">
        <v>372</v>
      </c>
    </row>
    <row r="211" spans="2:65" s="10" customFormat="1" ht="29.85" customHeight="1">
      <c r="B211" s="175"/>
      <c r="C211" s="176"/>
      <c r="D211" s="177" t="s">
        <v>71</v>
      </c>
      <c r="E211" s="189" t="s">
        <v>1265</v>
      </c>
      <c r="F211" s="189" t="s">
        <v>1266</v>
      </c>
      <c r="G211" s="176"/>
      <c r="H211" s="176"/>
      <c r="I211" s="179"/>
      <c r="J211" s="190">
        <f>BK211</f>
        <v>0</v>
      </c>
      <c r="K211" s="176"/>
      <c r="L211" s="181"/>
      <c r="M211" s="182"/>
      <c r="N211" s="183"/>
      <c r="O211" s="183"/>
      <c r="P211" s="184">
        <f>SUM(P212:P215)</f>
        <v>0</v>
      </c>
      <c r="Q211" s="183"/>
      <c r="R211" s="184">
        <f>SUM(R212:R215)</f>
        <v>0</v>
      </c>
      <c r="S211" s="183"/>
      <c r="T211" s="185">
        <f>SUM(T212:T215)</f>
        <v>0</v>
      </c>
      <c r="AR211" s="186" t="s">
        <v>82</v>
      </c>
      <c r="AT211" s="187" t="s">
        <v>71</v>
      </c>
      <c r="AU211" s="187" t="s">
        <v>80</v>
      </c>
      <c r="AY211" s="186" t="s">
        <v>166</v>
      </c>
      <c r="BK211" s="188">
        <f>SUM(BK212:BK215)</f>
        <v>0</v>
      </c>
    </row>
    <row r="212" spans="2:65" s="1" customFormat="1" ht="16.5" customHeight="1">
      <c r="B212" s="40"/>
      <c r="C212" s="191" t="s">
        <v>273</v>
      </c>
      <c r="D212" s="191" t="s">
        <v>169</v>
      </c>
      <c r="E212" s="192" t="s">
        <v>1465</v>
      </c>
      <c r="F212" s="193" t="s">
        <v>1466</v>
      </c>
      <c r="G212" s="194" t="s">
        <v>288</v>
      </c>
      <c r="H212" s="195">
        <v>1</v>
      </c>
      <c r="I212" s="196"/>
      <c r="J212" s="197">
        <f>ROUND(I212*H212,2)</f>
        <v>0</v>
      </c>
      <c r="K212" s="193" t="s">
        <v>21</v>
      </c>
      <c r="L212" s="60"/>
      <c r="M212" s="198" t="s">
        <v>21</v>
      </c>
      <c r="N212" s="199" t="s">
        <v>43</v>
      </c>
      <c r="O212" s="41"/>
      <c r="P212" s="200">
        <f>O212*H212</f>
        <v>0</v>
      </c>
      <c r="Q212" s="200">
        <v>0</v>
      </c>
      <c r="R212" s="200">
        <f>Q212*H212</f>
        <v>0</v>
      </c>
      <c r="S212" s="200">
        <v>0</v>
      </c>
      <c r="T212" s="201">
        <f>S212*H212</f>
        <v>0</v>
      </c>
      <c r="AR212" s="23" t="s">
        <v>207</v>
      </c>
      <c r="AT212" s="23" t="s">
        <v>169</v>
      </c>
      <c r="AU212" s="23" t="s">
        <v>82</v>
      </c>
      <c r="AY212" s="23" t="s">
        <v>166</v>
      </c>
      <c r="BE212" s="202">
        <f>IF(N212="základní",J212,0)</f>
        <v>0</v>
      </c>
      <c r="BF212" s="202">
        <f>IF(N212="snížená",J212,0)</f>
        <v>0</v>
      </c>
      <c r="BG212" s="202">
        <f>IF(N212="zákl. přenesená",J212,0)</f>
        <v>0</v>
      </c>
      <c r="BH212" s="202">
        <f>IF(N212="sníž. přenesená",J212,0)</f>
        <v>0</v>
      </c>
      <c r="BI212" s="202">
        <f>IF(N212="nulová",J212,0)</f>
        <v>0</v>
      </c>
      <c r="BJ212" s="23" t="s">
        <v>80</v>
      </c>
      <c r="BK212" s="202">
        <f>ROUND(I212*H212,2)</f>
        <v>0</v>
      </c>
      <c r="BL212" s="23" t="s">
        <v>207</v>
      </c>
      <c r="BM212" s="23" t="s">
        <v>375</v>
      </c>
    </row>
    <row r="213" spans="2:65" s="1" customFormat="1" ht="16.5" customHeight="1">
      <c r="B213" s="40"/>
      <c r="C213" s="191" t="s">
        <v>378</v>
      </c>
      <c r="D213" s="191" t="s">
        <v>169</v>
      </c>
      <c r="E213" s="192" t="s">
        <v>1467</v>
      </c>
      <c r="F213" s="193" t="s">
        <v>1468</v>
      </c>
      <c r="G213" s="194" t="s">
        <v>822</v>
      </c>
      <c r="H213" s="195">
        <v>80</v>
      </c>
      <c r="I213" s="196"/>
      <c r="J213" s="197">
        <f>ROUND(I213*H213,2)</f>
        <v>0</v>
      </c>
      <c r="K213" s="193" t="s">
        <v>21</v>
      </c>
      <c r="L213" s="60"/>
      <c r="M213" s="198" t="s">
        <v>21</v>
      </c>
      <c r="N213" s="199" t="s">
        <v>43</v>
      </c>
      <c r="O213" s="41"/>
      <c r="P213" s="200">
        <f>O213*H213</f>
        <v>0</v>
      </c>
      <c r="Q213" s="200">
        <v>0</v>
      </c>
      <c r="R213" s="200">
        <f>Q213*H213</f>
        <v>0</v>
      </c>
      <c r="S213" s="200">
        <v>0</v>
      </c>
      <c r="T213" s="201">
        <f>S213*H213</f>
        <v>0</v>
      </c>
      <c r="AR213" s="23" t="s">
        <v>207</v>
      </c>
      <c r="AT213" s="23" t="s">
        <v>169</v>
      </c>
      <c r="AU213" s="23" t="s">
        <v>82</v>
      </c>
      <c r="AY213" s="23" t="s">
        <v>166</v>
      </c>
      <c r="BE213" s="202">
        <f>IF(N213="základní",J213,0)</f>
        <v>0</v>
      </c>
      <c r="BF213" s="202">
        <f>IF(N213="snížená",J213,0)</f>
        <v>0</v>
      </c>
      <c r="BG213" s="202">
        <f>IF(N213="zákl. přenesená",J213,0)</f>
        <v>0</v>
      </c>
      <c r="BH213" s="202">
        <f>IF(N213="sníž. přenesená",J213,0)</f>
        <v>0</v>
      </c>
      <c r="BI213" s="202">
        <f>IF(N213="nulová",J213,0)</f>
        <v>0</v>
      </c>
      <c r="BJ213" s="23" t="s">
        <v>80</v>
      </c>
      <c r="BK213" s="202">
        <f>ROUND(I213*H213,2)</f>
        <v>0</v>
      </c>
      <c r="BL213" s="23" t="s">
        <v>207</v>
      </c>
      <c r="BM213" s="23" t="s">
        <v>381</v>
      </c>
    </row>
    <row r="214" spans="2:65" s="1" customFormat="1" ht="16.5" customHeight="1">
      <c r="B214" s="40"/>
      <c r="C214" s="191" t="s">
        <v>277</v>
      </c>
      <c r="D214" s="191" t="s">
        <v>169</v>
      </c>
      <c r="E214" s="192" t="s">
        <v>1469</v>
      </c>
      <c r="F214" s="193" t="s">
        <v>1470</v>
      </c>
      <c r="G214" s="194" t="s">
        <v>288</v>
      </c>
      <c r="H214" s="195">
        <v>1</v>
      </c>
      <c r="I214" s="196"/>
      <c r="J214" s="197">
        <f>ROUND(I214*H214,2)</f>
        <v>0</v>
      </c>
      <c r="K214" s="193" t="s">
        <v>21</v>
      </c>
      <c r="L214" s="60"/>
      <c r="M214" s="198" t="s">
        <v>21</v>
      </c>
      <c r="N214" s="199" t="s">
        <v>43</v>
      </c>
      <c r="O214" s="41"/>
      <c r="P214" s="200">
        <f>O214*H214</f>
        <v>0</v>
      </c>
      <c r="Q214" s="200">
        <v>0</v>
      </c>
      <c r="R214" s="200">
        <f>Q214*H214</f>
        <v>0</v>
      </c>
      <c r="S214" s="200">
        <v>0</v>
      </c>
      <c r="T214" s="201">
        <f>S214*H214</f>
        <v>0</v>
      </c>
      <c r="AR214" s="23" t="s">
        <v>207</v>
      </c>
      <c r="AT214" s="23" t="s">
        <v>169</v>
      </c>
      <c r="AU214" s="23" t="s">
        <v>82</v>
      </c>
      <c r="AY214" s="23" t="s">
        <v>166</v>
      </c>
      <c r="BE214" s="202">
        <f>IF(N214="základní",J214,0)</f>
        <v>0</v>
      </c>
      <c r="BF214" s="202">
        <f>IF(N214="snížená",J214,0)</f>
        <v>0</v>
      </c>
      <c r="BG214" s="202">
        <f>IF(N214="zákl. přenesená",J214,0)</f>
        <v>0</v>
      </c>
      <c r="BH214" s="202">
        <f>IF(N214="sníž. přenesená",J214,0)</f>
        <v>0</v>
      </c>
      <c r="BI214" s="202">
        <f>IF(N214="nulová",J214,0)</f>
        <v>0</v>
      </c>
      <c r="BJ214" s="23" t="s">
        <v>80</v>
      </c>
      <c r="BK214" s="202">
        <f>ROUND(I214*H214,2)</f>
        <v>0</v>
      </c>
      <c r="BL214" s="23" t="s">
        <v>207</v>
      </c>
      <c r="BM214" s="23" t="s">
        <v>384</v>
      </c>
    </row>
    <row r="215" spans="2:65" s="1" customFormat="1" ht="16.5" customHeight="1">
      <c r="B215" s="40"/>
      <c r="C215" s="191" t="s">
        <v>385</v>
      </c>
      <c r="D215" s="191" t="s">
        <v>169</v>
      </c>
      <c r="E215" s="192" t="s">
        <v>1271</v>
      </c>
      <c r="F215" s="193" t="s">
        <v>1272</v>
      </c>
      <c r="G215" s="194" t="s">
        <v>361</v>
      </c>
      <c r="H215" s="248"/>
      <c r="I215" s="196"/>
      <c r="J215" s="197">
        <f>ROUND(I215*H215,2)</f>
        <v>0</v>
      </c>
      <c r="K215" s="193" t="s">
        <v>21</v>
      </c>
      <c r="L215" s="60"/>
      <c r="M215" s="198" t="s">
        <v>21</v>
      </c>
      <c r="N215" s="199" t="s">
        <v>43</v>
      </c>
      <c r="O215" s="41"/>
      <c r="P215" s="200">
        <f>O215*H215</f>
        <v>0</v>
      </c>
      <c r="Q215" s="200">
        <v>0</v>
      </c>
      <c r="R215" s="200">
        <f>Q215*H215</f>
        <v>0</v>
      </c>
      <c r="S215" s="200">
        <v>0</v>
      </c>
      <c r="T215" s="201">
        <f>S215*H215</f>
        <v>0</v>
      </c>
      <c r="AR215" s="23" t="s">
        <v>207</v>
      </c>
      <c r="AT215" s="23" t="s">
        <v>169</v>
      </c>
      <c r="AU215" s="23" t="s">
        <v>82</v>
      </c>
      <c r="AY215" s="23" t="s">
        <v>166</v>
      </c>
      <c r="BE215" s="202">
        <f>IF(N215="základní",J215,0)</f>
        <v>0</v>
      </c>
      <c r="BF215" s="202">
        <f>IF(N215="snížená",J215,0)</f>
        <v>0</v>
      </c>
      <c r="BG215" s="202">
        <f>IF(N215="zákl. přenesená",J215,0)</f>
        <v>0</v>
      </c>
      <c r="BH215" s="202">
        <f>IF(N215="sníž. přenesená",J215,0)</f>
        <v>0</v>
      </c>
      <c r="BI215" s="202">
        <f>IF(N215="nulová",J215,0)</f>
        <v>0</v>
      </c>
      <c r="BJ215" s="23" t="s">
        <v>80</v>
      </c>
      <c r="BK215" s="202">
        <f>ROUND(I215*H215,2)</f>
        <v>0</v>
      </c>
      <c r="BL215" s="23" t="s">
        <v>207</v>
      </c>
      <c r="BM215" s="23" t="s">
        <v>388</v>
      </c>
    </row>
    <row r="216" spans="2:65" s="10" customFormat="1" ht="29.85" customHeight="1">
      <c r="B216" s="175"/>
      <c r="C216" s="176"/>
      <c r="D216" s="177" t="s">
        <v>71</v>
      </c>
      <c r="E216" s="189" t="s">
        <v>329</v>
      </c>
      <c r="F216" s="189" t="s">
        <v>330</v>
      </c>
      <c r="G216" s="176"/>
      <c r="H216" s="176"/>
      <c r="I216" s="179"/>
      <c r="J216" s="190">
        <f>BK216</f>
        <v>0</v>
      </c>
      <c r="K216" s="176"/>
      <c r="L216" s="181"/>
      <c r="M216" s="182"/>
      <c r="N216" s="183"/>
      <c r="O216" s="183"/>
      <c r="P216" s="184">
        <f>SUM(P217:P225)</f>
        <v>0</v>
      </c>
      <c r="Q216" s="183"/>
      <c r="R216" s="184">
        <f>SUM(R217:R225)</f>
        <v>0</v>
      </c>
      <c r="S216" s="183"/>
      <c r="T216" s="185">
        <f>SUM(T217:T225)</f>
        <v>0</v>
      </c>
      <c r="AR216" s="186" t="s">
        <v>82</v>
      </c>
      <c r="AT216" s="187" t="s">
        <v>71</v>
      </c>
      <c r="AU216" s="187" t="s">
        <v>80</v>
      </c>
      <c r="AY216" s="186" t="s">
        <v>166</v>
      </c>
      <c r="BK216" s="188">
        <f>SUM(BK217:BK225)</f>
        <v>0</v>
      </c>
    </row>
    <row r="217" spans="2:65" s="1" customFormat="1" ht="16.5" customHeight="1">
      <c r="B217" s="40"/>
      <c r="C217" s="191" t="s">
        <v>281</v>
      </c>
      <c r="D217" s="191" t="s">
        <v>169</v>
      </c>
      <c r="E217" s="192" t="s">
        <v>341</v>
      </c>
      <c r="F217" s="193" t="s">
        <v>342</v>
      </c>
      <c r="G217" s="194" t="s">
        <v>172</v>
      </c>
      <c r="H217" s="195">
        <v>1</v>
      </c>
      <c r="I217" s="196"/>
      <c r="J217" s="197">
        <f>ROUND(I217*H217,2)</f>
        <v>0</v>
      </c>
      <c r="K217" s="193" t="s">
        <v>21</v>
      </c>
      <c r="L217" s="60"/>
      <c r="M217" s="198" t="s">
        <v>21</v>
      </c>
      <c r="N217" s="199" t="s">
        <v>43</v>
      </c>
      <c r="O217" s="41"/>
      <c r="P217" s="200">
        <f>O217*H217</f>
        <v>0</v>
      </c>
      <c r="Q217" s="200">
        <v>0</v>
      </c>
      <c r="R217" s="200">
        <f>Q217*H217</f>
        <v>0</v>
      </c>
      <c r="S217" s="200">
        <v>0</v>
      </c>
      <c r="T217" s="201">
        <f>S217*H217</f>
        <v>0</v>
      </c>
      <c r="AR217" s="23" t="s">
        <v>207</v>
      </c>
      <c r="AT217" s="23" t="s">
        <v>169</v>
      </c>
      <c r="AU217" s="23" t="s">
        <v>82</v>
      </c>
      <c r="AY217" s="23" t="s">
        <v>166</v>
      </c>
      <c r="BE217" s="202">
        <f>IF(N217="základní",J217,0)</f>
        <v>0</v>
      </c>
      <c r="BF217" s="202">
        <f>IF(N217="snížená",J217,0)</f>
        <v>0</v>
      </c>
      <c r="BG217" s="202">
        <f>IF(N217="zákl. přenesená",J217,0)</f>
        <v>0</v>
      </c>
      <c r="BH217" s="202">
        <f>IF(N217="sníž. přenesená",J217,0)</f>
        <v>0</v>
      </c>
      <c r="BI217" s="202">
        <f>IF(N217="nulová",J217,0)</f>
        <v>0</v>
      </c>
      <c r="BJ217" s="23" t="s">
        <v>80</v>
      </c>
      <c r="BK217" s="202">
        <f>ROUND(I217*H217,2)</f>
        <v>0</v>
      </c>
      <c r="BL217" s="23" t="s">
        <v>207</v>
      </c>
      <c r="BM217" s="23" t="s">
        <v>391</v>
      </c>
    </row>
    <row r="218" spans="2:65" s="13" customFormat="1">
      <c r="B218" s="226"/>
      <c r="C218" s="227"/>
      <c r="D218" s="205" t="s">
        <v>174</v>
      </c>
      <c r="E218" s="228" t="s">
        <v>21</v>
      </c>
      <c r="F218" s="229" t="s">
        <v>344</v>
      </c>
      <c r="G218" s="227"/>
      <c r="H218" s="228" t="s">
        <v>21</v>
      </c>
      <c r="I218" s="230"/>
      <c r="J218" s="227"/>
      <c r="K218" s="227"/>
      <c r="L218" s="231"/>
      <c r="M218" s="232"/>
      <c r="N218" s="233"/>
      <c r="O218" s="233"/>
      <c r="P218" s="233"/>
      <c r="Q218" s="233"/>
      <c r="R218" s="233"/>
      <c r="S218" s="233"/>
      <c r="T218" s="234"/>
      <c r="AT218" s="235" t="s">
        <v>174</v>
      </c>
      <c r="AU218" s="235" t="s">
        <v>82</v>
      </c>
      <c r="AV218" s="13" t="s">
        <v>80</v>
      </c>
      <c r="AW218" s="13" t="s">
        <v>35</v>
      </c>
      <c r="AX218" s="13" t="s">
        <v>72</v>
      </c>
      <c r="AY218" s="235" t="s">
        <v>166</v>
      </c>
    </row>
    <row r="219" spans="2:65" s="11" customFormat="1">
      <c r="B219" s="203"/>
      <c r="C219" s="204"/>
      <c r="D219" s="205" t="s">
        <v>174</v>
      </c>
      <c r="E219" s="206" t="s">
        <v>21</v>
      </c>
      <c r="F219" s="207" t="s">
        <v>80</v>
      </c>
      <c r="G219" s="204"/>
      <c r="H219" s="208">
        <v>1</v>
      </c>
      <c r="I219" s="209"/>
      <c r="J219" s="204"/>
      <c r="K219" s="204"/>
      <c r="L219" s="210"/>
      <c r="M219" s="211"/>
      <c r="N219" s="212"/>
      <c r="O219" s="212"/>
      <c r="P219" s="212"/>
      <c r="Q219" s="212"/>
      <c r="R219" s="212"/>
      <c r="S219" s="212"/>
      <c r="T219" s="213"/>
      <c r="AT219" s="214" t="s">
        <v>174</v>
      </c>
      <c r="AU219" s="214" t="s">
        <v>82</v>
      </c>
      <c r="AV219" s="11" t="s">
        <v>82</v>
      </c>
      <c r="AW219" s="11" t="s">
        <v>35</v>
      </c>
      <c r="AX219" s="11" t="s">
        <v>72</v>
      </c>
      <c r="AY219" s="214" t="s">
        <v>166</v>
      </c>
    </row>
    <row r="220" spans="2:65" s="12" customFormat="1">
      <c r="B220" s="215"/>
      <c r="C220" s="216"/>
      <c r="D220" s="205" t="s">
        <v>174</v>
      </c>
      <c r="E220" s="217" t="s">
        <v>21</v>
      </c>
      <c r="F220" s="218" t="s">
        <v>176</v>
      </c>
      <c r="G220" s="216"/>
      <c r="H220" s="219">
        <v>1</v>
      </c>
      <c r="I220" s="220"/>
      <c r="J220" s="216"/>
      <c r="K220" s="216"/>
      <c r="L220" s="221"/>
      <c r="M220" s="222"/>
      <c r="N220" s="223"/>
      <c r="O220" s="223"/>
      <c r="P220" s="223"/>
      <c r="Q220" s="223"/>
      <c r="R220" s="223"/>
      <c r="S220" s="223"/>
      <c r="T220" s="224"/>
      <c r="AT220" s="225" t="s">
        <v>174</v>
      </c>
      <c r="AU220" s="225" t="s">
        <v>82</v>
      </c>
      <c r="AV220" s="12" t="s">
        <v>173</v>
      </c>
      <c r="AW220" s="12" t="s">
        <v>35</v>
      </c>
      <c r="AX220" s="12" t="s">
        <v>80</v>
      </c>
      <c r="AY220" s="225" t="s">
        <v>166</v>
      </c>
    </row>
    <row r="221" spans="2:65" s="1" customFormat="1" ht="25.5" customHeight="1">
      <c r="B221" s="40"/>
      <c r="C221" s="191" t="s">
        <v>392</v>
      </c>
      <c r="D221" s="191" t="s">
        <v>169</v>
      </c>
      <c r="E221" s="192" t="s">
        <v>345</v>
      </c>
      <c r="F221" s="193" t="s">
        <v>1471</v>
      </c>
      <c r="G221" s="194" t="s">
        <v>172</v>
      </c>
      <c r="H221" s="195">
        <v>1</v>
      </c>
      <c r="I221" s="196"/>
      <c r="J221" s="197">
        <f>ROUND(I221*H221,2)</f>
        <v>0</v>
      </c>
      <c r="K221" s="193" t="s">
        <v>21</v>
      </c>
      <c r="L221" s="60"/>
      <c r="M221" s="198" t="s">
        <v>21</v>
      </c>
      <c r="N221" s="199" t="s">
        <v>43</v>
      </c>
      <c r="O221" s="41"/>
      <c r="P221" s="200">
        <f>O221*H221</f>
        <v>0</v>
      </c>
      <c r="Q221" s="200">
        <v>0</v>
      </c>
      <c r="R221" s="200">
        <f>Q221*H221</f>
        <v>0</v>
      </c>
      <c r="S221" s="200">
        <v>0</v>
      </c>
      <c r="T221" s="201">
        <f>S221*H221</f>
        <v>0</v>
      </c>
      <c r="AR221" s="23" t="s">
        <v>207</v>
      </c>
      <c r="AT221" s="23" t="s">
        <v>169</v>
      </c>
      <c r="AU221" s="23" t="s">
        <v>82</v>
      </c>
      <c r="AY221" s="23" t="s">
        <v>166</v>
      </c>
      <c r="BE221" s="202">
        <f>IF(N221="základní",J221,0)</f>
        <v>0</v>
      </c>
      <c r="BF221" s="202">
        <f>IF(N221="snížená",J221,0)</f>
        <v>0</v>
      </c>
      <c r="BG221" s="202">
        <f>IF(N221="zákl. přenesená",J221,0)</f>
        <v>0</v>
      </c>
      <c r="BH221" s="202">
        <f>IF(N221="sníž. přenesená",J221,0)</f>
        <v>0</v>
      </c>
      <c r="BI221" s="202">
        <f>IF(N221="nulová",J221,0)</f>
        <v>0</v>
      </c>
      <c r="BJ221" s="23" t="s">
        <v>80</v>
      </c>
      <c r="BK221" s="202">
        <f>ROUND(I221*H221,2)</f>
        <v>0</v>
      </c>
      <c r="BL221" s="23" t="s">
        <v>207</v>
      </c>
      <c r="BM221" s="23" t="s">
        <v>395</v>
      </c>
    </row>
    <row r="222" spans="2:65" s="1" customFormat="1" ht="25.5" customHeight="1">
      <c r="B222" s="40"/>
      <c r="C222" s="191" t="s">
        <v>284</v>
      </c>
      <c r="D222" s="191" t="s">
        <v>169</v>
      </c>
      <c r="E222" s="192" t="s">
        <v>350</v>
      </c>
      <c r="F222" s="193" t="s">
        <v>1472</v>
      </c>
      <c r="G222" s="194" t="s">
        <v>172</v>
      </c>
      <c r="H222" s="195">
        <v>1</v>
      </c>
      <c r="I222" s="196"/>
      <c r="J222" s="197">
        <f>ROUND(I222*H222,2)</f>
        <v>0</v>
      </c>
      <c r="K222" s="193" t="s">
        <v>21</v>
      </c>
      <c r="L222" s="60"/>
      <c r="M222" s="198" t="s">
        <v>21</v>
      </c>
      <c r="N222" s="199" t="s">
        <v>43</v>
      </c>
      <c r="O222" s="41"/>
      <c r="P222" s="200">
        <f>O222*H222</f>
        <v>0</v>
      </c>
      <c r="Q222" s="200">
        <v>0</v>
      </c>
      <c r="R222" s="200">
        <f>Q222*H222</f>
        <v>0</v>
      </c>
      <c r="S222" s="200">
        <v>0</v>
      </c>
      <c r="T222" s="201">
        <f>S222*H222</f>
        <v>0</v>
      </c>
      <c r="AR222" s="23" t="s">
        <v>207</v>
      </c>
      <c r="AT222" s="23" t="s">
        <v>169</v>
      </c>
      <c r="AU222" s="23" t="s">
        <v>82</v>
      </c>
      <c r="AY222" s="23" t="s">
        <v>166</v>
      </c>
      <c r="BE222" s="202">
        <f>IF(N222="základní",J222,0)</f>
        <v>0</v>
      </c>
      <c r="BF222" s="202">
        <f>IF(N222="snížená",J222,0)</f>
        <v>0</v>
      </c>
      <c r="BG222" s="202">
        <f>IF(N222="zákl. přenesená",J222,0)</f>
        <v>0</v>
      </c>
      <c r="BH222" s="202">
        <f>IF(N222="sníž. přenesená",J222,0)</f>
        <v>0</v>
      </c>
      <c r="BI222" s="202">
        <f>IF(N222="nulová",J222,0)</f>
        <v>0</v>
      </c>
      <c r="BJ222" s="23" t="s">
        <v>80</v>
      </c>
      <c r="BK222" s="202">
        <f>ROUND(I222*H222,2)</f>
        <v>0</v>
      </c>
      <c r="BL222" s="23" t="s">
        <v>207</v>
      </c>
      <c r="BM222" s="23" t="s">
        <v>406</v>
      </c>
    </row>
    <row r="223" spans="2:65" s="1" customFormat="1" ht="25.5" customHeight="1">
      <c r="B223" s="40"/>
      <c r="C223" s="191" t="s">
        <v>409</v>
      </c>
      <c r="D223" s="191" t="s">
        <v>169</v>
      </c>
      <c r="E223" s="192" t="s">
        <v>354</v>
      </c>
      <c r="F223" s="193" t="s">
        <v>1473</v>
      </c>
      <c r="G223" s="194" t="s">
        <v>172</v>
      </c>
      <c r="H223" s="195">
        <v>1</v>
      </c>
      <c r="I223" s="196"/>
      <c r="J223" s="197">
        <f>ROUND(I223*H223,2)</f>
        <v>0</v>
      </c>
      <c r="K223" s="193" t="s">
        <v>21</v>
      </c>
      <c r="L223" s="60"/>
      <c r="M223" s="198" t="s">
        <v>21</v>
      </c>
      <c r="N223" s="199" t="s">
        <v>43</v>
      </c>
      <c r="O223" s="41"/>
      <c r="P223" s="200">
        <f>O223*H223</f>
        <v>0</v>
      </c>
      <c r="Q223" s="200">
        <v>0</v>
      </c>
      <c r="R223" s="200">
        <f>Q223*H223</f>
        <v>0</v>
      </c>
      <c r="S223" s="200">
        <v>0</v>
      </c>
      <c r="T223" s="201">
        <f>S223*H223</f>
        <v>0</v>
      </c>
      <c r="AR223" s="23" t="s">
        <v>207</v>
      </c>
      <c r="AT223" s="23" t="s">
        <v>169</v>
      </c>
      <c r="AU223" s="23" t="s">
        <v>82</v>
      </c>
      <c r="AY223" s="23" t="s">
        <v>166</v>
      </c>
      <c r="BE223" s="202">
        <f>IF(N223="základní",J223,0)</f>
        <v>0</v>
      </c>
      <c r="BF223" s="202">
        <f>IF(N223="snížená",J223,0)</f>
        <v>0</v>
      </c>
      <c r="BG223" s="202">
        <f>IF(N223="zákl. přenesená",J223,0)</f>
        <v>0</v>
      </c>
      <c r="BH223" s="202">
        <f>IF(N223="sníž. přenesená",J223,0)</f>
        <v>0</v>
      </c>
      <c r="BI223" s="202">
        <f>IF(N223="nulová",J223,0)</f>
        <v>0</v>
      </c>
      <c r="BJ223" s="23" t="s">
        <v>80</v>
      </c>
      <c r="BK223" s="202">
        <f>ROUND(I223*H223,2)</f>
        <v>0</v>
      </c>
      <c r="BL223" s="23" t="s">
        <v>207</v>
      </c>
      <c r="BM223" s="23" t="s">
        <v>412</v>
      </c>
    </row>
    <row r="224" spans="2:65" s="1" customFormat="1" ht="16.5" customHeight="1">
      <c r="B224" s="40"/>
      <c r="C224" s="191" t="s">
        <v>289</v>
      </c>
      <c r="D224" s="191" t="s">
        <v>169</v>
      </c>
      <c r="E224" s="192" t="s">
        <v>1474</v>
      </c>
      <c r="F224" s="193" t="s">
        <v>351</v>
      </c>
      <c r="G224" s="194" t="s">
        <v>172</v>
      </c>
      <c r="H224" s="195">
        <v>1</v>
      </c>
      <c r="I224" s="196"/>
      <c r="J224" s="197">
        <f>ROUND(I224*H224,2)</f>
        <v>0</v>
      </c>
      <c r="K224" s="193" t="s">
        <v>21</v>
      </c>
      <c r="L224" s="60"/>
      <c r="M224" s="198" t="s">
        <v>21</v>
      </c>
      <c r="N224" s="199" t="s">
        <v>43</v>
      </c>
      <c r="O224" s="41"/>
      <c r="P224" s="200">
        <f>O224*H224</f>
        <v>0</v>
      </c>
      <c r="Q224" s="200">
        <v>0</v>
      </c>
      <c r="R224" s="200">
        <f>Q224*H224</f>
        <v>0</v>
      </c>
      <c r="S224" s="200">
        <v>0</v>
      </c>
      <c r="T224" s="201">
        <f>S224*H224</f>
        <v>0</v>
      </c>
      <c r="AR224" s="23" t="s">
        <v>207</v>
      </c>
      <c r="AT224" s="23" t="s">
        <v>169</v>
      </c>
      <c r="AU224" s="23" t="s">
        <v>82</v>
      </c>
      <c r="AY224" s="23" t="s">
        <v>166</v>
      </c>
      <c r="BE224" s="202">
        <f>IF(N224="základní",J224,0)</f>
        <v>0</v>
      </c>
      <c r="BF224" s="202">
        <f>IF(N224="snížená",J224,0)</f>
        <v>0</v>
      </c>
      <c r="BG224" s="202">
        <f>IF(N224="zákl. přenesená",J224,0)</f>
        <v>0</v>
      </c>
      <c r="BH224" s="202">
        <f>IF(N224="sníž. přenesená",J224,0)</f>
        <v>0</v>
      </c>
      <c r="BI224" s="202">
        <f>IF(N224="nulová",J224,0)</f>
        <v>0</v>
      </c>
      <c r="BJ224" s="23" t="s">
        <v>80</v>
      </c>
      <c r="BK224" s="202">
        <f>ROUND(I224*H224,2)</f>
        <v>0</v>
      </c>
      <c r="BL224" s="23" t="s">
        <v>207</v>
      </c>
      <c r="BM224" s="23" t="s">
        <v>416</v>
      </c>
    </row>
    <row r="225" spans="2:65" s="1" customFormat="1" ht="16.5" customHeight="1">
      <c r="B225" s="40"/>
      <c r="C225" s="191" t="s">
        <v>418</v>
      </c>
      <c r="D225" s="191" t="s">
        <v>169</v>
      </c>
      <c r="E225" s="192" t="s">
        <v>359</v>
      </c>
      <c r="F225" s="193" t="s">
        <v>360</v>
      </c>
      <c r="G225" s="194" t="s">
        <v>361</v>
      </c>
      <c r="H225" s="248"/>
      <c r="I225" s="196"/>
      <c r="J225" s="197">
        <f>ROUND(I225*H225,2)</f>
        <v>0</v>
      </c>
      <c r="K225" s="193" t="s">
        <v>21</v>
      </c>
      <c r="L225" s="60"/>
      <c r="M225" s="198" t="s">
        <v>21</v>
      </c>
      <c r="N225" s="199" t="s">
        <v>43</v>
      </c>
      <c r="O225" s="41"/>
      <c r="P225" s="200">
        <f>O225*H225</f>
        <v>0</v>
      </c>
      <c r="Q225" s="200">
        <v>0</v>
      </c>
      <c r="R225" s="200">
        <f>Q225*H225</f>
        <v>0</v>
      </c>
      <c r="S225" s="200">
        <v>0</v>
      </c>
      <c r="T225" s="201">
        <f>S225*H225</f>
        <v>0</v>
      </c>
      <c r="AR225" s="23" t="s">
        <v>207</v>
      </c>
      <c r="AT225" s="23" t="s">
        <v>169</v>
      </c>
      <c r="AU225" s="23" t="s">
        <v>82</v>
      </c>
      <c r="AY225" s="23" t="s">
        <v>166</v>
      </c>
      <c r="BE225" s="202">
        <f>IF(N225="základní",J225,0)</f>
        <v>0</v>
      </c>
      <c r="BF225" s="202">
        <f>IF(N225="snížená",J225,0)</f>
        <v>0</v>
      </c>
      <c r="BG225" s="202">
        <f>IF(N225="zákl. přenesená",J225,0)</f>
        <v>0</v>
      </c>
      <c r="BH225" s="202">
        <f>IF(N225="sníž. přenesená",J225,0)</f>
        <v>0</v>
      </c>
      <c r="BI225" s="202">
        <f>IF(N225="nulová",J225,0)</f>
        <v>0</v>
      </c>
      <c r="BJ225" s="23" t="s">
        <v>80</v>
      </c>
      <c r="BK225" s="202">
        <f>ROUND(I225*H225,2)</f>
        <v>0</v>
      </c>
      <c r="BL225" s="23" t="s">
        <v>207</v>
      </c>
      <c r="BM225" s="23" t="s">
        <v>421</v>
      </c>
    </row>
    <row r="226" spans="2:65" s="10" customFormat="1" ht="29.85" customHeight="1">
      <c r="B226" s="175"/>
      <c r="C226" s="176"/>
      <c r="D226" s="177" t="s">
        <v>71</v>
      </c>
      <c r="E226" s="189" t="s">
        <v>363</v>
      </c>
      <c r="F226" s="189" t="s">
        <v>364</v>
      </c>
      <c r="G226" s="176"/>
      <c r="H226" s="176"/>
      <c r="I226" s="179"/>
      <c r="J226" s="190">
        <f>BK226</f>
        <v>0</v>
      </c>
      <c r="K226" s="176"/>
      <c r="L226" s="181"/>
      <c r="M226" s="182"/>
      <c r="N226" s="183"/>
      <c r="O226" s="183"/>
      <c r="P226" s="184">
        <f>SUM(P227:P235)</f>
        <v>0</v>
      </c>
      <c r="Q226" s="183"/>
      <c r="R226" s="184">
        <f>SUM(R227:R235)</f>
        <v>0</v>
      </c>
      <c r="S226" s="183"/>
      <c r="T226" s="185">
        <f>SUM(T227:T235)</f>
        <v>0</v>
      </c>
      <c r="AR226" s="186" t="s">
        <v>82</v>
      </c>
      <c r="AT226" s="187" t="s">
        <v>71</v>
      </c>
      <c r="AU226" s="187" t="s">
        <v>80</v>
      </c>
      <c r="AY226" s="186" t="s">
        <v>166</v>
      </c>
      <c r="BK226" s="188">
        <f>SUM(BK227:BK235)</f>
        <v>0</v>
      </c>
    </row>
    <row r="227" spans="2:65" s="1" customFormat="1" ht="16.5" customHeight="1">
      <c r="B227" s="40"/>
      <c r="C227" s="191" t="s">
        <v>292</v>
      </c>
      <c r="D227" s="191" t="s">
        <v>169</v>
      </c>
      <c r="E227" s="192" t="s">
        <v>365</v>
      </c>
      <c r="F227" s="193" t="s">
        <v>366</v>
      </c>
      <c r="G227" s="194" t="s">
        <v>181</v>
      </c>
      <c r="H227" s="195">
        <v>81.075999999999993</v>
      </c>
      <c r="I227" s="196"/>
      <c r="J227" s="197">
        <f>ROUND(I227*H227,2)</f>
        <v>0</v>
      </c>
      <c r="K227" s="193" t="s">
        <v>21</v>
      </c>
      <c r="L227" s="60"/>
      <c r="M227" s="198" t="s">
        <v>21</v>
      </c>
      <c r="N227" s="199" t="s">
        <v>43</v>
      </c>
      <c r="O227" s="41"/>
      <c r="P227" s="200">
        <f>O227*H227</f>
        <v>0</v>
      </c>
      <c r="Q227" s="200">
        <v>0</v>
      </c>
      <c r="R227" s="200">
        <f>Q227*H227</f>
        <v>0</v>
      </c>
      <c r="S227" s="200">
        <v>0</v>
      </c>
      <c r="T227" s="201">
        <f>S227*H227</f>
        <v>0</v>
      </c>
      <c r="AR227" s="23" t="s">
        <v>207</v>
      </c>
      <c r="AT227" s="23" t="s">
        <v>169</v>
      </c>
      <c r="AU227" s="23" t="s">
        <v>82</v>
      </c>
      <c r="AY227" s="23" t="s">
        <v>166</v>
      </c>
      <c r="BE227" s="202">
        <f>IF(N227="základní",J227,0)</f>
        <v>0</v>
      </c>
      <c r="BF227" s="202">
        <f>IF(N227="snížená",J227,0)</f>
        <v>0</v>
      </c>
      <c r="BG227" s="202">
        <f>IF(N227="zákl. přenesená",J227,0)</f>
        <v>0</v>
      </c>
      <c r="BH227" s="202">
        <f>IF(N227="sníž. přenesená",J227,0)</f>
        <v>0</v>
      </c>
      <c r="BI227" s="202">
        <f>IF(N227="nulová",J227,0)</f>
        <v>0</v>
      </c>
      <c r="BJ227" s="23" t="s">
        <v>80</v>
      </c>
      <c r="BK227" s="202">
        <f>ROUND(I227*H227,2)</f>
        <v>0</v>
      </c>
      <c r="BL227" s="23" t="s">
        <v>207</v>
      </c>
      <c r="BM227" s="23" t="s">
        <v>434</v>
      </c>
    </row>
    <row r="228" spans="2:65" s="11" customFormat="1">
      <c r="B228" s="203"/>
      <c r="C228" s="204"/>
      <c r="D228" s="205" t="s">
        <v>174</v>
      </c>
      <c r="E228" s="206" t="s">
        <v>21</v>
      </c>
      <c r="F228" s="207" t="s">
        <v>1475</v>
      </c>
      <c r="G228" s="204"/>
      <c r="H228" s="208">
        <v>79.715999999999994</v>
      </c>
      <c r="I228" s="209"/>
      <c r="J228" s="204"/>
      <c r="K228" s="204"/>
      <c r="L228" s="210"/>
      <c r="M228" s="211"/>
      <c r="N228" s="212"/>
      <c r="O228" s="212"/>
      <c r="P228" s="212"/>
      <c r="Q228" s="212"/>
      <c r="R228" s="212"/>
      <c r="S228" s="212"/>
      <c r="T228" s="213"/>
      <c r="AT228" s="214" t="s">
        <v>174</v>
      </c>
      <c r="AU228" s="214" t="s">
        <v>82</v>
      </c>
      <c r="AV228" s="11" t="s">
        <v>82</v>
      </c>
      <c r="AW228" s="11" t="s">
        <v>35</v>
      </c>
      <c r="AX228" s="11" t="s">
        <v>72</v>
      </c>
      <c r="AY228" s="214" t="s">
        <v>166</v>
      </c>
    </row>
    <row r="229" spans="2:65" s="11" customFormat="1">
      <c r="B229" s="203"/>
      <c r="C229" s="204"/>
      <c r="D229" s="205" t="s">
        <v>174</v>
      </c>
      <c r="E229" s="206" t="s">
        <v>21</v>
      </c>
      <c r="F229" s="207" t="s">
        <v>1476</v>
      </c>
      <c r="G229" s="204"/>
      <c r="H229" s="208">
        <v>1.36</v>
      </c>
      <c r="I229" s="209"/>
      <c r="J229" s="204"/>
      <c r="K229" s="204"/>
      <c r="L229" s="210"/>
      <c r="M229" s="211"/>
      <c r="N229" s="212"/>
      <c r="O229" s="212"/>
      <c r="P229" s="212"/>
      <c r="Q229" s="212"/>
      <c r="R229" s="212"/>
      <c r="S229" s="212"/>
      <c r="T229" s="213"/>
      <c r="AT229" s="214" t="s">
        <v>174</v>
      </c>
      <c r="AU229" s="214" t="s">
        <v>82</v>
      </c>
      <c r="AV229" s="11" t="s">
        <v>82</v>
      </c>
      <c r="AW229" s="11" t="s">
        <v>35</v>
      </c>
      <c r="AX229" s="11" t="s">
        <v>72</v>
      </c>
      <c r="AY229" s="214" t="s">
        <v>166</v>
      </c>
    </row>
    <row r="230" spans="2:65" s="12" customFormat="1">
      <c r="B230" s="215"/>
      <c r="C230" s="216"/>
      <c r="D230" s="205" t="s">
        <v>174</v>
      </c>
      <c r="E230" s="217" t="s">
        <v>21</v>
      </c>
      <c r="F230" s="218" t="s">
        <v>176</v>
      </c>
      <c r="G230" s="216"/>
      <c r="H230" s="219">
        <v>81.075999999999993</v>
      </c>
      <c r="I230" s="220"/>
      <c r="J230" s="216"/>
      <c r="K230" s="216"/>
      <c r="L230" s="221"/>
      <c r="M230" s="222"/>
      <c r="N230" s="223"/>
      <c r="O230" s="223"/>
      <c r="P230" s="223"/>
      <c r="Q230" s="223"/>
      <c r="R230" s="223"/>
      <c r="S230" s="223"/>
      <c r="T230" s="224"/>
      <c r="AT230" s="225" t="s">
        <v>174</v>
      </c>
      <c r="AU230" s="225" t="s">
        <v>82</v>
      </c>
      <c r="AV230" s="12" t="s">
        <v>173</v>
      </c>
      <c r="AW230" s="12" t="s">
        <v>35</v>
      </c>
      <c r="AX230" s="12" t="s">
        <v>80</v>
      </c>
      <c r="AY230" s="225" t="s">
        <v>166</v>
      </c>
    </row>
    <row r="231" spans="2:65" s="1" customFormat="1" ht="16.5" customHeight="1">
      <c r="B231" s="40"/>
      <c r="C231" s="191" t="s">
        <v>643</v>
      </c>
      <c r="D231" s="191" t="s">
        <v>169</v>
      </c>
      <c r="E231" s="192" t="s">
        <v>370</v>
      </c>
      <c r="F231" s="193" t="s">
        <v>371</v>
      </c>
      <c r="G231" s="194" t="s">
        <v>181</v>
      </c>
      <c r="H231" s="195">
        <v>81.075999999999993</v>
      </c>
      <c r="I231" s="196"/>
      <c r="J231" s="197">
        <f>ROUND(I231*H231,2)</f>
        <v>0</v>
      </c>
      <c r="K231" s="193" t="s">
        <v>21</v>
      </c>
      <c r="L231" s="60"/>
      <c r="M231" s="198" t="s">
        <v>21</v>
      </c>
      <c r="N231" s="199" t="s">
        <v>43</v>
      </c>
      <c r="O231" s="41"/>
      <c r="P231" s="200">
        <f>O231*H231</f>
        <v>0</v>
      </c>
      <c r="Q231" s="200">
        <v>0</v>
      </c>
      <c r="R231" s="200">
        <f>Q231*H231</f>
        <v>0</v>
      </c>
      <c r="S231" s="200">
        <v>0</v>
      </c>
      <c r="T231" s="201">
        <f>S231*H231</f>
        <v>0</v>
      </c>
      <c r="AR231" s="23" t="s">
        <v>207</v>
      </c>
      <c r="AT231" s="23" t="s">
        <v>169</v>
      </c>
      <c r="AU231" s="23" t="s">
        <v>82</v>
      </c>
      <c r="AY231" s="23" t="s">
        <v>166</v>
      </c>
      <c r="BE231" s="202">
        <f>IF(N231="základní",J231,0)</f>
        <v>0</v>
      </c>
      <c r="BF231" s="202">
        <f>IF(N231="snížená",J231,0)</f>
        <v>0</v>
      </c>
      <c r="BG231" s="202">
        <f>IF(N231="zákl. přenesená",J231,0)</f>
        <v>0</v>
      </c>
      <c r="BH231" s="202">
        <f>IF(N231="sníž. přenesená",J231,0)</f>
        <v>0</v>
      </c>
      <c r="BI231" s="202">
        <f>IF(N231="nulová",J231,0)</f>
        <v>0</v>
      </c>
      <c r="BJ231" s="23" t="s">
        <v>80</v>
      </c>
      <c r="BK231" s="202">
        <f>ROUND(I231*H231,2)</f>
        <v>0</v>
      </c>
      <c r="BL231" s="23" t="s">
        <v>207</v>
      </c>
      <c r="BM231" s="23" t="s">
        <v>646</v>
      </c>
    </row>
    <row r="232" spans="2:65" s="11" customFormat="1">
      <c r="B232" s="203"/>
      <c r="C232" s="204"/>
      <c r="D232" s="205" t="s">
        <v>174</v>
      </c>
      <c r="E232" s="206" t="s">
        <v>21</v>
      </c>
      <c r="F232" s="207" t="s">
        <v>1475</v>
      </c>
      <c r="G232" s="204"/>
      <c r="H232" s="208">
        <v>79.715999999999994</v>
      </c>
      <c r="I232" s="209"/>
      <c r="J232" s="204"/>
      <c r="K232" s="204"/>
      <c r="L232" s="210"/>
      <c r="M232" s="211"/>
      <c r="N232" s="212"/>
      <c r="O232" s="212"/>
      <c r="P232" s="212"/>
      <c r="Q232" s="212"/>
      <c r="R232" s="212"/>
      <c r="S232" s="212"/>
      <c r="T232" s="213"/>
      <c r="AT232" s="214" t="s">
        <v>174</v>
      </c>
      <c r="AU232" s="214" t="s">
        <v>82</v>
      </c>
      <c r="AV232" s="11" t="s">
        <v>82</v>
      </c>
      <c r="AW232" s="11" t="s">
        <v>35</v>
      </c>
      <c r="AX232" s="11" t="s">
        <v>72</v>
      </c>
      <c r="AY232" s="214" t="s">
        <v>166</v>
      </c>
    </row>
    <row r="233" spans="2:65" s="11" customFormat="1">
      <c r="B233" s="203"/>
      <c r="C233" s="204"/>
      <c r="D233" s="205" t="s">
        <v>174</v>
      </c>
      <c r="E233" s="206" t="s">
        <v>21</v>
      </c>
      <c r="F233" s="207" t="s">
        <v>1476</v>
      </c>
      <c r="G233" s="204"/>
      <c r="H233" s="208">
        <v>1.36</v>
      </c>
      <c r="I233" s="209"/>
      <c r="J233" s="204"/>
      <c r="K233" s="204"/>
      <c r="L233" s="210"/>
      <c r="M233" s="211"/>
      <c r="N233" s="212"/>
      <c r="O233" s="212"/>
      <c r="P233" s="212"/>
      <c r="Q233" s="212"/>
      <c r="R233" s="212"/>
      <c r="S233" s="212"/>
      <c r="T233" s="213"/>
      <c r="AT233" s="214" t="s">
        <v>174</v>
      </c>
      <c r="AU233" s="214" t="s">
        <v>82</v>
      </c>
      <c r="AV233" s="11" t="s">
        <v>82</v>
      </c>
      <c r="AW233" s="11" t="s">
        <v>35</v>
      </c>
      <c r="AX233" s="11" t="s">
        <v>72</v>
      </c>
      <c r="AY233" s="214" t="s">
        <v>166</v>
      </c>
    </row>
    <row r="234" spans="2:65" s="12" customFormat="1">
      <c r="B234" s="215"/>
      <c r="C234" s="216"/>
      <c r="D234" s="205" t="s">
        <v>174</v>
      </c>
      <c r="E234" s="217" t="s">
        <v>21</v>
      </c>
      <c r="F234" s="218" t="s">
        <v>176</v>
      </c>
      <c r="G234" s="216"/>
      <c r="H234" s="219">
        <v>81.075999999999993</v>
      </c>
      <c r="I234" s="220"/>
      <c r="J234" s="216"/>
      <c r="K234" s="216"/>
      <c r="L234" s="221"/>
      <c r="M234" s="222"/>
      <c r="N234" s="223"/>
      <c r="O234" s="223"/>
      <c r="P234" s="223"/>
      <c r="Q234" s="223"/>
      <c r="R234" s="223"/>
      <c r="S234" s="223"/>
      <c r="T234" s="224"/>
      <c r="AT234" s="225" t="s">
        <v>174</v>
      </c>
      <c r="AU234" s="225" t="s">
        <v>82</v>
      </c>
      <c r="AV234" s="12" t="s">
        <v>173</v>
      </c>
      <c r="AW234" s="12" t="s">
        <v>35</v>
      </c>
      <c r="AX234" s="12" t="s">
        <v>80</v>
      </c>
      <c r="AY234" s="225" t="s">
        <v>166</v>
      </c>
    </row>
    <row r="235" spans="2:65" s="1" customFormat="1" ht="16.5" customHeight="1">
      <c r="B235" s="40"/>
      <c r="C235" s="191" t="s">
        <v>299</v>
      </c>
      <c r="D235" s="191" t="s">
        <v>169</v>
      </c>
      <c r="E235" s="192" t="s">
        <v>373</v>
      </c>
      <c r="F235" s="193" t="s">
        <v>374</v>
      </c>
      <c r="G235" s="194" t="s">
        <v>361</v>
      </c>
      <c r="H235" s="248"/>
      <c r="I235" s="196"/>
      <c r="J235" s="197">
        <f>ROUND(I235*H235,2)</f>
        <v>0</v>
      </c>
      <c r="K235" s="193" t="s">
        <v>21</v>
      </c>
      <c r="L235" s="60"/>
      <c r="M235" s="198" t="s">
        <v>21</v>
      </c>
      <c r="N235" s="199" t="s">
        <v>43</v>
      </c>
      <c r="O235" s="41"/>
      <c r="P235" s="200">
        <f>O235*H235</f>
        <v>0</v>
      </c>
      <c r="Q235" s="200">
        <v>0</v>
      </c>
      <c r="R235" s="200">
        <f>Q235*H235</f>
        <v>0</v>
      </c>
      <c r="S235" s="200">
        <v>0</v>
      </c>
      <c r="T235" s="201">
        <f>S235*H235</f>
        <v>0</v>
      </c>
      <c r="AR235" s="23" t="s">
        <v>207</v>
      </c>
      <c r="AT235" s="23" t="s">
        <v>169</v>
      </c>
      <c r="AU235" s="23" t="s">
        <v>82</v>
      </c>
      <c r="AY235" s="23" t="s">
        <v>166</v>
      </c>
      <c r="BE235" s="202">
        <f>IF(N235="základní",J235,0)</f>
        <v>0</v>
      </c>
      <c r="BF235" s="202">
        <f>IF(N235="snížená",J235,0)</f>
        <v>0</v>
      </c>
      <c r="BG235" s="202">
        <f>IF(N235="zákl. přenesená",J235,0)</f>
        <v>0</v>
      </c>
      <c r="BH235" s="202">
        <f>IF(N235="sníž. přenesená",J235,0)</f>
        <v>0</v>
      </c>
      <c r="BI235" s="202">
        <f>IF(N235="nulová",J235,0)</f>
        <v>0</v>
      </c>
      <c r="BJ235" s="23" t="s">
        <v>80</v>
      </c>
      <c r="BK235" s="202">
        <f>ROUND(I235*H235,2)</f>
        <v>0</v>
      </c>
      <c r="BL235" s="23" t="s">
        <v>207</v>
      </c>
      <c r="BM235" s="23" t="s">
        <v>649</v>
      </c>
    </row>
    <row r="236" spans="2:65" s="10" customFormat="1" ht="29.85" customHeight="1">
      <c r="B236" s="175"/>
      <c r="C236" s="176"/>
      <c r="D236" s="177" t="s">
        <v>71</v>
      </c>
      <c r="E236" s="189" t="s">
        <v>376</v>
      </c>
      <c r="F236" s="189" t="s">
        <v>377</v>
      </c>
      <c r="G236" s="176"/>
      <c r="H236" s="176"/>
      <c r="I236" s="179"/>
      <c r="J236" s="190">
        <f>BK236</f>
        <v>0</v>
      </c>
      <c r="K236" s="176"/>
      <c r="L236" s="181"/>
      <c r="M236" s="182"/>
      <c r="N236" s="183"/>
      <c r="O236" s="183"/>
      <c r="P236" s="184">
        <f>SUM(P237:P244)</f>
        <v>0</v>
      </c>
      <c r="Q236" s="183"/>
      <c r="R236" s="184">
        <f>SUM(R237:R244)</f>
        <v>0</v>
      </c>
      <c r="S236" s="183"/>
      <c r="T236" s="185">
        <f>SUM(T237:T244)</f>
        <v>0</v>
      </c>
      <c r="AR236" s="186" t="s">
        <v>82</v>
      </c>
      <c r="AT236" s="187" t="s">
        <v>71</v>
      </c>
      <c r="AU236" s="187" t="s">
        <v>80</v>
      </c>
      <c r="AY236" s="186" t="s">
        <v>166</v>
      </c>
      <c r="BK236" s="188">
        <f>SUM(BK237:BK244)</f>
        <v>0</v>
      </c>
    </row>
    <row r="237" spans="2:65" s="1" customFormat="1" ht="16.5" customHeight="1">
      <c r="B237" s="40"/>
      <c r="C237" s="191" t="s">
        <v>650</v>
      </c>
      <c r="D237" s="191" t="s">
        <v>169</v>
      </c>
      <c r="E237" s="192" t="s">
        <v>379</v>
      </c>
      <c r="F237" s="193" t="s">
        <v>380</v>
      </c>
      <c r="G237" s="194" t="s">
        <v>181</v>
      </c>
      <c r="H237" s="195">
        <v>26.64</v>
      </c>
      <c r="I237" s="196"/>
      <c r="J237" s="197">
        <f>ROUND(I237*H237,2)</f>
        <v>0</v>
      </c>
      <c r="K237" s="193" t="s">
        <v>21</v>
      </c>
      <c r="L237" s="60"/>
      <c r="M237" s="198" t="s">
        <v>21</v>
      </c>
      <c r="N237" s="199" t="s">
        <v>43</v>
      </c>
      <c r="O237" s="41"/>
      <c r="P237" s="200">
        <f>O237*H237</f>
        <v>0</v>
      </c>
      <c r="Q237" s="200">
        <v>0</v>
      </c>
      <c r="R237" s="200">
        <f>Q237*H237</f>
        <v>0</v>
      </c>
      <c r="S237" s="200">
        <v>0</v>
      </c>
      <c r="T237" s="201">
        <f>S237*H237</f>
        <v>0</v>
      </c>
      <c r="AR237" s="23" t="s">
        <v>207</v>
      </c>
      <c r="AT237" s="23" t="s">
        <v>169</v>
      </c>
      <c r="AU237" s="23" t="s">
        <v>82</v>
      </c>
      <c r="AY237" s="23" t="s">
        <v>166</v>
      </c>
      <c r="BE237" s="202">
        <f>IF(N237="základní",J237,0)</f>
        <v>0</v>
      </c>
      <c r="BF237" s="202">
        <f>IF(N237="snížená",J237,0)</f>
        <v>0</v>
      </c>
      <c r="BG237" s="202">
        <f>IF(N237="zákl. přenesená",J237,0)</f>
        <v>0</v>
      </c>
      <c r="BH237" s="202">
        <f>IF(N237="sníž. přenesená",J237,0)</f>
        <v>0</v>
      </c>
      <c r="BI237" s="202">
        <f>IF(N237="nulová",J237,0)</f>
        <v>0</v>
      </c>
      <c r="BJ237" s="23" t="s">
        <v>80</v>
      </c>
      <c r="BK237" s="202">
        <f>ROUND(I237*H237,2)</f>
        <v>0</v>
      </c>
      <c r="BL237" s="23" t="s">
        <v>207</v>
      </c>
      <c r="BM237" s="23" t="s">
        <v>653</v>
      </c>
    </row>
    <row r="238" spans="2:65" s="1" customFormat="1" ht="16.5" customHeight="1">
      <c r="B238" s="40"/>
      <c r="C238" s="191" t="s">
        <v>302</v>
      </c>
      <c r="D238" s="191" t="s">
        <v>169</v>
      </c>
      <c r="E238" s="192" t="s">
        <v>382</v>
      </c>
      <c r="F238" s="193" t="s">
        <v>383</v>
      </c>
      <c r="G238" s="194" t="s">
        <v>181</v>
      </c>
      <c r="H238" s="195">
        <v>26.64</v>
      </c>
      <c r="I238" s="196"/>
      <c r="J238" s="197">
        <f>ROUND(I238*H238,2)</f>
        <v>0</v>
      </c>
      <c r="K238" s="193" t="s">
        <v>21</v>
      </c>
      <c r="L238" s="60"/>
      <c r="M238" s="198" t="s">
        <v>21</v>
      </c>
      <c r="N238" s="199" t="s">
        <v>43</v>
      </c>
      <c r="O238" s="41"/>
      <c r="P238" s="200">
        <f>O238*H238</f>
        <v>0</v>
      </c>
      <c r="Q238" s="200">
        <v>0</v>
      </c>
      <c r="R238" s="200">
        <f>Q238*H238</f>
        <v>0</v>
      </c>
      <c r="S238" s="200">
        <v>0</v>
      </c>
      <c r="T238" s="201">
        <f>S238*H238</f>
        <v>0</v>
      </c>
      <c r="AR238" s="23" t="s">
        <v>207</v>
      </c>
      <c r="AT238" s="23" t="s">
        <v>169</v>
      </c>
      <c r="AU238" s="23" t="s">
        <v>82</v>
      </c>
      <c r="AY238" s="23" t="s">
        <v>166</v>
      </c>
      <c r="BE238" s="202">
        <f>IF(N238="základní",J238,0)</f>
        <v>0</v>
      </c>
      <c r="BF238" s="202">
        <f>IF(N238="snížená",J238,0)</f>
        <v>0</v>
      </c>
      <c r="BG238" s="202">
        <f>IF(N238="zákl. přenesená",J238,0)</f>
        <v>0</v>
      </c>
      <c r="BH238" s="202">
        <f>IF(N238="sníž. přenesená",J238,0)</f>
        <v>0</v>
      </c>
      <c r="BI238" s="202">
        <f>IF(N238="nulová",J238,0)</f>
        <v>0</v>
      </c>
      <c r="BJ238" s="23" t="s">
        <v>80</v>
      </c>
      <c r="BK238" s="202">
        <f>ROUND(I238*H238,2)</f>
        <v>0</v>
      </c>
      <c r="BL238" s="23" t="s">
        <v>207</v>
      </c>
      <c r="BM238" s="23" t="s">
        <v>657</v>
      </c>
    </row>
    <row r="239" spans="2:65" s="1" customFormat="1" ht="16.5" customHeight="1">
      <c r="B239" s="40"/>
      <c r="C239" s="191" t="s">
        <v>658</v>
      </c>
      <c r="D239" s="191" t="s">
        <v>169</v>
      </c>
      <c r="E239" s="192" t="s">
        <v>386</v>
      </c>
      <c r="F239" s="193" t="s">
        <v>387</v>
      </c>
      <c r="G239" s="194" t="s">
        <v>181</v>
      </c>
      <c r="H239" s="195">
        <v>26.64</v>
      </c>
      <c r="I239" s="196"/>
      <c r="J239" s="197">
        <f>ROUND(I239*H239,2)</f>
        <v>0</v>
      </c>
      <c r="K239" s="193" t="s">
        <v>21</v>
      </c>
      <c r="L239" s="60"/>
      <c r="M239" s="198" t="s">
        <v>21</v>
      </c>
      <c r="N239" s="199" t="s">
        <v>43</v>
      </c>
      <c r="O239" s="41"/>
      <c r="P239" s="200">
        <f>O239*H239</f>
        <v>0</v>
      </c>
      <c r="Q239" s="200">
        <v>0</v>
      </c>
      <c r="R239" s="200">
        <f>Q239*H239</f>
        <v>0</v>
      </c>
      <c r="S239" s="200">
        <v>0</v>
      </c>
      <c r="T239" s="201">
        <f>S239*H239</f>
        <v>0</v>
      </c>
      <c r="AR239" s="23" t="s">
        <v>207</v>
      </c>
      <c r="AT239" s="23" t="s">
        <v>169</v>
      </c>
      <c r="AU239" s="23" t="s">
        <v>82</v>
      </c>
      <c r="AY239" s="23" t="s">
        <v>166</v>
      </c>
      <c r="BE239" s="202">
        <f>IF(N239="základní",J239,0)</f>
        <v>0</v>
      </c>
      <c r="BF239" s="202">
        <f>IF(N239="snížená",J239,0)</f>
        <v>0</v>
      </c>
      <c r="BG239" s="202">
        <f>IF(N239="zákl. přenesená",J239,0)</f>
        <v>0</v>
      </c>
      <c r="BH239" s="202">
        <f>IF(N239="sníž. přenesená",J239,0)</f>
        <v>0</v>
      </c>
      <c r="BI239" s="202">
        <f>IF(N239="nulová",J239,0)</f>
        <v>0</v>
      </c>
      <c r="BJ239" s="23" t="s">
        <v>80</v>
      </c>
      <c r="BK239" s="202">
        <f>ROUND(I239*H239,2)</f>
        <v>0</v>
      </c>
      <c r="BL239" s="23" t="s">
        <v>207</v>
      </c>
      <c r="BM239" s="23" t="s">
        <v>661</v>
      </c>
    </row>
    <row r="240" spans="2:65" s="1" customFormat="1" ht="16.5" customHeight="1">
      <c r="B240" s="40"/>
      <c r="C240" s="191" t="s">
        <v>307</v>
      </c>
      <c r="D240" s="191" t="s">
        <v>169</v>
      </c>
      <c r="E240" s="192" t="s">
        <v>389</v>
      </c>
      <c r="F240" s="193" t="s">
        <v>390</v>
      </c>
      <c r="G240" s="194" t="s">
        <v>181</v>
      </c>
      <c r="H240" s="195">
        <v>26.64</v>
      </c>
      <c r="I240" s="196"/>
      <c r="J240" s="197">
        <f>ROUND(I240*H240,2)</f>
        <v>0</v>
      </c>
      <c r="K240" s="193" t="s">
        <v>21</v>
      </c>
      <c r="L240" s="60"/>
      <c r="M240" s="198" t="s">
        <v>21</v>
      </c>
      <c r="N240" s="199" t="s">
        <v>43</v>
      </c>
      <c r="O240" s="41"/>
      <c r="P240" s="200">
        <f>O240*H240</f>
        <v>0</v>
      </c>
      <c r="Q240" s="200">
        <v>0</v>
      </c>
      <c r="R240" s="200">
        <f>Q240*H240</f>
        <v>0</v>
      </c>
      <c r="S240" s="200">
        <v>0</v>
      </c>
      <c r="T240" s="201">
        <f>S240*H240</f>
        <v>0</v>
      </c>
      <c r="AR240" s="23" t="s">
        <v>207</v>
      </c>
      <c r="AT240" s="23" t="s">
        <v>169</v>
      </c>
      <c r="AU240" s="23" t="s">
        <v>82</v>
      </c>
      <c r="AY240" s="23" t="s">
        <v>166</v>
      </c>
      <c r="BE240" s="202">
        <f>IF(N240="základní",J240,0)</f>
        <v>0</v>
      </c>
      <c r="BF240" s="202">
        <f>IF(N240="snížená",J240,0)</f>
        <v>0</v>
      </c>
      <c r="BG240" s="202">
        <f>IF(N240="zákl. přenesená",J240,0)</f>
        <v>0</v>
      </c>
      <c r="BH240" s="202">
        <f>IF(N240="sníž. přenesená",J240,0)</f>
        <v>0</v>
      </c>
      <c r="BI240" s="202">
        <f>IF(N240="nulová",J240,0)</f>
        <v>0</v>
      </c>
      <c r="BJ240" s="23" t="s">
        <v>80</v>
      </c>
      <c r="BK240" s="202">
        <f>ROUND(I240*H240,2)</f>
        <v>0</v>
      </c>
      <c r="BL240" s="23" t="s">
        <v>207</v>
      </c>
      <c r="BM240" s="23" t="s">
        <v>664</v>
      </c>
    </row>
    <row r="241" spans="2:65" s="1" customFormat="1" ht="16.5" customHeight="1">
      <c r="B241" s="40"/>
      <c r="C241" s="191" t="s">
        <v>665</v>
      </c>
      <c r="D241" s="191" t="s">
        <v>169</v>
      </c>
      <c r="E241" s="192" t="s">
        <v>393</v>
      </c>
      <c r="F241" s="193" t="s">
        <v>394</v>
      </c>
      <c r="G241" s="194" t="s">
        <v>181</v>
      </c>
      <c r="H241" s="195">
        <v>26.64</v>
      </c>
      <c r="I241" s="196"/>
      <c r="J241" s="197">
        <f>ROUND(I241*H241,2)</f>
        <v>0</v>
      </c>
      <c r="K241" s="193" t="s">
        <v>21</v>
      </c>
      <c r="L241" s="60"/>
      <c r="M241" s="198" t="s">
        <v>21</v>
      </c>
      <c r="N241" s="199" t="s">
        <v>43</v>
      </c>
      <c r="O241" s="41"/>
      <c r="P241" s="200">
        <f>O241*H241</f>
        <v>0</v>
      </c>
      <c r="Q241" s="200">
        <v>0</v>
      </c>
      <c r="R241" s="200">
        <f>Q241*H241</f>
        <v>0</v>
      </c>
      <c r="S241" s="200">
        <v>0</v>
      </c>
      <c r="T241" s="201">
        <f>S241*H241</f>
        <v>0</v>
      </c>
      <c r="AR241" s="23" t="s">
        <v>207</v>
      </c>
      <c r="AT241" s="23" t="s">
        <v>169</v>
      </c>
      <c r="AU241" s="23" t="s">
        <v>82</v>
      </c>
      <c r="AY241" s="23" t="s">
        <v>166</v>
      </c>
      <c r="BE241" s="202">
        <f>IF(N241="základní",J241,0)</f>
        <v>0</v>
      </c>
      <c r="BF241" s="202">
        <f>IF(N241="snížená",J241,0)</f>
        <v>0</v>
      </c>
      <c r="BG241" s="202">
        <f>IF(N241="zákl. přenesená",J241,0)</f>
        <v>0</v>
      </c>
      <c r="BH241" s="202">
        <f>IF(N241="sníž. přenesená",J241,0)</f>
        <v>0</v>
      </c>
      <c r="BI241" s="202">
        <f>IF(N241="nulová",J241,0)</f>
        <v>0</v>
      </c>
      <c r="BJ241" s="23" t="s">
        <v>80</v>
      </c>
      <c r="BK241" s="202">
        <f>ROUND(I241*H241,2)</f>
        <v>0</v>
      </c>
      <c r="BL241" s="23" t="s">
        <v>207</v>
      </c>
      <c r="BM241" s="23" t="s">
        <v>668</v>
      </c>
    </row>
    <row r="242" spans="2:65" s="13" customFormat="1">
      <c r="B242" s="226"/>
      <c r="C242" s="227"/>
      <c r="D242" s="205" t="s">
        <v>174</v>
      </c>
      <c r="E242" s="228" t="s">
        <v>21</v>
      </c>
      <c r="F242" s="229" t="s">
        <v>1477</v>
      </c>
      <c r="G242" s="227"/>
      <c r="H242" s="228" t="s">
        <v>21</v>
      </c>
      <c r="I242" s="230"/>
      <c r="J242" s="227"/>
      <c r="K242" s="227"/>
      <c r="L242" s="231"/>
      <c r="M242" s="232"/>
      <c r="N242" s="233"/>
      <c r="O242" s="233"/>
      <c r="P242" s="233"/>
      <c r="Q242" s="233"/>
      <c r="R242" s="233"/>
      <c r="S242" s="233"/>
      <c r="T242" s="234"/>
      <c r="AT242" s="235" t="s">
        <v>174</v>
      </c>
      <c r="AU242" s="235" t="s">
        <v>82</v>
      </c>
      <c r="AV242" s="13" t="s">
        <v>80</v>
      </c>
      <c r="AW242" s="13" t="s">
        <v>35</v>
      </c>
      <c r="AX242" s="13" t="s">
        <v>72</v>
      </c>
      <c r="AY242" s="235" t="s">
        <v>166</v>
      </c>
    </row>
    <row r="243" spans="2:65" s="11" customFormat="1">
      <c r="B243" s="203"/>
      <c r="C243" s="204"/>
      <c r="D243" s="205" t="s">
        <v>174</v>
      </c>
      <c r="E243" s="206" t="s">
        <v>21</v>
      </c>
      <c r="F243" s="207" t="s">
        <v>1478</v>
      </c>
      <c r="G243" s="204"/>
      <c r="H243" s="208">
        <v>26.64</v>
      </c>
      <c r="I243" s="209"/>
      <c r="J243" s="204"/>
      <c r="K243" s="204"/>
      <c r="L243" s="210"/>
      <c r="M243" s="211"/>
      <c r="N243" s="212"/>
      <c r="O243" s="212"/>
      <c r="P243" s="212"/>
      <c r="Q243" s="212"/>
      <c r="R243" s="212"/>
      <c r="S243" s="212"/>
      <c r="T243" s="213"/>
      <c r="AT243" s="214" t="s">
        <v>174</v>
      </c>
      <c r="AU243" s="214" t="s">
        <v>82</v>
      </c>
      <c r="AV243" s="11" t="s">
        <v>82</v>
      </c>
      <c r="AW243" s="11" t="s">
        <v>35</v>
      </c>
      <c r="AX243" s="11" t="s">
        <v>72</v>
      </c>
      <c r="AY243" s="214" t="s">
        <v>166</v>
      </c>
    </row>
    <row r="244" spans="2:65" s="12" customFormat="1">
      <c r="B244" s="215"/>
      <c r="C244" s="216"/>
      <c r="D244" s="205" t="s">
        <v>174</v>
      </c>
      <c r="E244" s="217" t="s">
        <v>21</v>
      </c>
      <c r="F244" s="218" t="s">
        <v>176</v>
      </c>
      <c r="G244" s="216"/>
      <c r="H244" s="219">
        <v>26.64</v>
      </c>
      <c r="I244" s="220"/>
      <c r="J244" s="216"/>
      <c r="K244" s="216"/>
      <c r="L244" s="221"/>
      <c r="M244" s="222"/>
      <c r="N244" s="223"/>
      <c r="O244" s="223"/>
      <c r="P244" s="223"/>
      <c r="Q244" s="223"/>
      <c r="R244" s="223"/>
      <c r="S244" s="223"/>
      <c r="T244" s="224"/>
      <c r="AT244" s="225" t="s">
        <v>174</v>
      </c>
      <c r="AU244" s="225" t="s">
        <v>82</v>
      </c>
      <c r="AV244" s="12" t="s">
        <v>173</v>
      </c>
      <c r="AW244" s="12" t="s">
        <v>35</v>
      </c>
      <c r="AX244" s="12" t="s">
        <v>80</v>
      </c>
      <c r="AY244" s="225" t="s">
        <v>166</v>
      </c>
    </row>
    <row r="245" spans="2:65" s="10" customFormat="1" ht="29.85" customHeight="1">
      <c r="B245" s="175"/>
      <c r="C245" s="176"/>
      <c r="D245" s="177" t="s">
        <v>71</v>
      </c>
      <c r="E245" s="189" t="s">
        <v>402</v>
      </c>
      <c r="F245" s="189" t="s">
        <v>403</v>
      </c>
      <c r="G245" s="176"/>
      <c r="H245" s="176"/>
      <c r="I245" s="179"/>
      <c r="J245" s="190">
        <f>BK245</f>
        <v>0</v>
      </c>
      <c r="K245" s="176"/>
      <c r="L245" s="181"/>
      <c r="M245" s="182"/>
      <c r="N245" s="183"/>
      <c r="O245" s="183"/>
      <c r="P245" s="184">
        <f>SUM(P246:P266)</f>
        <v>0</v>
      </c>
      <c r="Q245" s="183"/>
      <c r="R245" s="184">
        <f>SUM(R246:R266)</f>
        <v>0</v>
      </c>
      <c r="S245" s="183"/>
      <c r="T245" s="185">
        <f>SUM(T246:T266)</f>
        <v>0</v>
      </c>
      <c r="AR245" s="186" t="s">
        <v>82</v>
      </c>
      <c r="AT245" s="187" t="s">
        <v>71</v>
      </c>
      <c r="AU245" s="187" t="s">
        <v>80</v>
      </c>
      <c r="AY245" s="186" t="s">
        <v>166</v>
      </c>
      <c r="BK245" s="188">
        <f>SUM(BK246:BK266)</f>
        <v>0</v>
      </c>
    </row>
    <row r="246" spans="2:65" s="1" customFormat="1" ht="16.5" customHeight="1">
      <c r="B246" s="40"/>
      <c r="C246" s="191" t="s">
        <v>310</v>
      </c>
      <c r="D246" s="191" t="s">
        <v>169</v>
      </c>
      <c r="E246" s="192" t="s">
        <v>404</v>
      </c>
      <c r="F246" s="193" t="s">
        <v>405</v>
      </c>
      <c r="G246" s="194" t="s">
        <v>181</v>
      </c>
      <c r="H246" s="195">
        <v>52.106000000000002</v>
      </c>
      <c r="I246" s="196"/>
      <c r="J246" s="197">
        <f>ROUND(I246*H246,2)</f>
        <v>0</v>
      </c>
      <c r="K246" s="193" t="s">
        <v>21</v>
      </c>
      <c r="L246" s="60"/>
      <c r="M246" s="198" t="s">
        <v>21</v>
      </c>
      <c r="N246" s="199" t="s">
        <v>43</v>
      </c>
      <c r="O246" s="41"/>
      <c r="P246" s="200">
        <f>O246*H246</f>
        <v>0</v>
      </c>
      <c r="Q246" s="200">
        <v>0</v>
      </c>
      <c r="R246" s="200">
        <f>Q246*H246</f>
        <v>0</v>
      </c>
      <c r="S246" s="200">
        <v>0</v>
      </c>
      <c r="T246" s="201">
        <f>S246*H246</f>
        <v>0</v>
      </c>
      <c r="AR246" s="23" t="s">
        <v>207</v>
      </c>
      <c r="AT246" s="23" t="s">
        <v>169</v>
      </c>
      <c r="AU246" s="23" t="s">
        <v>82</v>
      </c>
      <c r="AY246" s="23" t="s">
        <v>166</v>
      </c>
      <c r="BE246" s="202">
        <f>IF(N246="základní",J246,0)</f>
        <v>0</v>
      </c>
      <c r="BF246" s="202">
        <f>IF(N246="snížená",J246,0)</f>
        <v>0</v>
      </c>
      <c r="BG246" s="202">
        <f>IF(N246="zákl. přenesená",J246,0)</f>
        <v>0</v>
      </c>
      <c r="BH246" s="202">
        <f>IF(N246="sníž. přenesená",J246,0)</f>
        <v>0</v>
      </c>
      <c r="BI246" s="202">
        <f>IF(N246="nulová",J246,0)</f>
        <v>0</v>
      </c>
      <c r="BJ246" s="23" t="s">
        <v>80</v>
      </c>
      <c r="BK246" s="202">
        <f>ROUND(I246*H246,2)</f>
        <v>0</v>
      </c>
      <c r="BL246" s="23" t="s">
        <v>207</v>
      </c>
      <c r="BM246" s="23" t="s">
        <v>671</v>
      </c>
    </row>
    <row r="247" spans="2:65" s="13" customFormat="1">
      <c r="B247" s="226"/>
      <c r="C247" s="227"/>
      <c r="D247" s="205" t="s">
        <v>174</v>
      </c>
      <c r="E247" s="228" t="s">
        <v>21</v>
      </c>
      <c r="F247" s="229" t="s">
        <v>1479</v>
      </c>
      <c r="G247" s="227"/>
      <c r="H247" s="228" t="s">
        <v>21</v>
      </c>
      <c r="I247" s="230"/>
      <c r="J247" s="227"/>
      <c r="K247" s="227"/>
      <c r="L247" s="231"/>
      <c r="M247" s="232"/>
      <c r="N247" s="233"/>
      <c r="O247" s="233"/>
      <c r="P247" s="233"/>
      <c r="Q247" s="233"/>
      <c r="R247" s="233"/>
      <c r="S247" s="233"/>
      <c r="T247" s="234"/>
      <c r="AT247" s="235" t="s">
        <v>174</v>
      </c>
      <c r="AU247" s="235" t="s">
        <v>82</v>
      </c>
      <c r="AV247" s="13" t="s">
        <v>80</v>
      </c>
      <c r="AW247" s="13" t="s">
        <v>35</v>
      </c>
      <c r="AX247" s="13" t="s">
        <v>72</v>
      </c>
      <c r="AY247" s="235" t="s">
        <v>166</v>
      </c>
    </row>
    <row r="248" spans="2:65" s="11" customFormat="1">
      <c r="B248" s="203"/>
      <c r="C248" s="204"/>
      <c r="D248" s="205" t="s">
        <v>174</v>
      </c>
      <c r="E248" s="206" t="s">
        <v>21</v>
      </c>
      <c r="F248" s="207" t="s">
        <v>1480</v>
      </c>
      <c r="G248" s="204"/>
      <c r="H248" s="208">
        <v>52.106000000000002</v>
      </c>
      <c r="I248" s="209"/>
      <c r="J248" s="204"/>
      <c r="K248" s="204"/>
      <c r="L248" s="210"/>
      <c r="M248" s="211"/>
      <c r="N248" s="212"/>
      <c r="O248" s="212"/>
      <c r="P248" s="212"/>
      <c r="Q248" s="212"/>
      <c r="R248" s="212"/>
      <c r="S248" s="212"/>
      <c r="T248" s="213"/>
      <c r="AT248" s="214" t="s">
        <v>174</v>
      </c>
      <c r="AU248" s="214" t="s">
        <v>82</v>
      </c>
      <c r="AV248" s="11" t="s">
        <v>82</v>
      </c>
      <c r="AW248" s="11" t="s">
        <v>35</v>
      </c>
      <c r="AX248" s="11" t="s">
        <v>72</v>
      </c>
      <c r="AY248" s="214" t="s">
        <v>166</v>
      </c>
    </row>
    <row r="249" spans="2:65" s="12" customFormat="1">
      <c r="B249" s="215"/>
      <c r="C249" s="216"/>
      <c r="D249" s="205" t="s">
        <v>174</v>
      </c>
      <c r="E249" s="217" t="s">
        <v>21</v>
      </c>
      <c r="F249" s="218" t="s">
        <v>176</v>
      </c>
      <c r="G249" s="216"/>
      <c r="H249" s="219">
        <v>52.106000000000002</v>
      </c>
      <c r="I249" s="220"/>
      <c r="J249" s="216"/>
      <c r="K249" s="216"/>
      <c r="L249" s="221"/>
      <c r="M249" s="222"/>
      <c r="N249" s="223"/>
      <c r="O249" s="223"/>
      <c r="P249" s="223"/>
      <c r="Q249" s="223"/>
      <c r="R249" s="223"/>
      <c r="S249" s="223"/>
      <c r="T249" s="224"/>
      <c r="AT249" s="225" t="s">
        <v>174</v>
      </c>
      <c r="AU249" s="225" t="s">
        <v>82</v>
      </c>
      <c r="AV249" s="12" t="s">
        <v>173</v>
      </c>
      <c r="AW249" s="12" t="s">
        <v>35</v>
      </c>
      <c r="AX249" s="12" t="s">
        <v>80</v>
      </c>
      <c r="AY249" s="225" t="s">
        <v>166</v>
      </c>
    </row>
    <row r="250" spans="2:65" s="1" customFormat="1" ht="16.5" customHeight="1">
      <c r="B250" s="40"/>
      <c r="C250" s="191" t="s">
        <v>672</v>
      </c>
      <c r="D250" s="191" t="s">
        <v>169</v>
      </c>
      <c r="E250" s="192" t="s">
        <v>410</v>
      </c>
      <c r="F250" s="193" t="s">
        <v>411</v>
      </c>
      <c r="G250" s="194" t="s">
        <v>181</v>
      </c>
      <c r="H250" s="195">
        <v>79.715999999999994</v>
      </c>
      <c r="I250" s="196"/>
      <c r="J250" s="197">
        <f>ROUND(I250*H250,2)</f>
        <v>0</v>
      </c>
      <c r="K250" s="193" t="s">
        <v>21</v>
      </c>
      <c r="L250" s="60"/>
      <c r="M250" s="198" t="s">
        <v>21</v>
      </c>
      <c r="N250" s="199" t="s">
        <v>43</v>
      </c>
      <c r="O250" s="41"/>
      <c r="P250" s="200">
        <f>O250*H250</f>
        <v>0</v>
      </c>
      <c r="Q250" s="200">
        <v>0</v>
      </c>
      <c r="R250" s="200">
        <f>Q250*H250</f>
        <v>0</v>
      </c>
      <c r="S250" s="200">
        <v>0</v>
      </c>
      <c r="T250" s="201">
        <f>S250*H250</f>
        <v>0</v>
      </c>
      <c r="AR250" s="23" t="s">
        <v>207</v>
      </c>
      <c r="AT250" s="23" t="s">
        <v>169</v>
      </c>
      <c r="AU250" s="23" t="s">
        <v>82</v>
      </c>
      <c r="AY250" s="23" t="s">
        <v>166</v>
      </c>
      <c r="BE250" s="202">
        <f>IF(N250="základní",J250,0)</f>
        <v>0</v>
      </c>
      <c r="BF250" s="202">
        <f>IF(N250="snížená",J250,0)</f>
        <v>0</v>
      </c>
      <c r="BG250" s="202">
        <f>IF(N250="zákl. přenesená",J250,0)</f>
        <v>0</v>
      </c>
      <c r="BH250" s="202">
        <f>IF(N250="sníž. přenesená",J250,0)</f>
        <v>0</v>
      </c>
      <c r="BI250" s="202">
        <f>IF(N250="nulová",J250,0)</f>
        <v>0</v>
      </c>
      <c r="BJ250" s="23" t="s">
        <v>80</v>
      </c>
      <c r="BK250" s="202">
        <f>ROUND(I250*H250,2)</f>
        <v>0</v>
      </c>
      <c r="BL250" s="23" t="s">
        <v>207</v>
      </c>
      <c r="BM250" s="23" t="s">
        <v>675</v>
      </c>
    </row>
    <row r="251" spans="2:65" s="11" customFormat="1">
      <c r="B251" s="203"/>
      <c r="C251" s="204"/>
      <c r="D251" s="205" t="s">
        <v>174</v>
      </c>
      <c r="E251" s="206" t="s">
        <v>21</v>
      </c>
      <c r="F251" s="207" t="s">
        <v>1475</v>
      </c>
      <c r="G251" s="204"/>
      <c r="H251" s="208">
        <v>79.715999999999994</v>
      </c>
      <c r="I251" s="209"/>
      <c r="J251" s="204"/>
      <c r="K251" s="204"/>
      <c r="L251" s="210"/>
      <c r="M251" s="211"/>
      <c r="N251" s="212"/>
      <c r="O251" s="212"/>
      <c r="P251" s="212"/>
      <c r="Q251" s="212"/>
      <c r="R251" s="212"/>
      <c r="S251" s="212"/>
      <c r="T251" s="213"/>
      <c r="AT251" s="214" t="s">
        <v>174</v>
      </c>
      <c r="AU251" s="214" t="s">
        <v>82</v>
      </c>
      <c r="AV251" s="11" t="s">
        <v>82</v>
      </c>
      <c r="AW251" s="11" t="s">
        <v>35</v>
      </c>
      <c r="AX251" s="11" t="s">
        <v>72</v>
      </c>
      <c r="AY251" s="214" t="s">
        <v>166</v>
      </c>
    </row>
    <row r="252" spans="2:65" s="12" customFormat="1">
      <c r="B252" s="215"/>
      <c r="C252" s="216"/>
      <c r="D252" s="205" t="s">
        <v>174</v>
      </c>
      <c r="E252" s="217" t="s">
        <v>21</v>
      </c>
      <c r="F252" s="218" t="s">
        <v>176</v>
      </c>
      <c r="G252" s="216"/>
      <c r="H252" s="219">
        <v>79.715999999999994</v>
      </c>
      <c r="I252" s="220"/>
      <c r="J252" s="216"/>
      <c r="K252" s="216"/>
      <c r="L252" s="221"/>
      <c r="M252" s="222"/>
      <c r="N252" s="223"/>
      <c r="O252" s="223"/>
      <c r="P252" s="223"/>
      <c r="Q252" s="223"/>
      <c r="R252" s="223"/>
      <c r="S252" s="223"/>
      <c r="T252" s="224"/>
      <c r="AT252" s="225" t="s">
        <v>174</v>
      </c>
      <c r="AU252" s="225" t="s">
        <v>82</v>
      </c>
      <c r="AV252" s="12" t="s">
        <v>173</v>
      </c>
      <c r="AW252" s="12" t="s">
        <v>35</v>
      </c>
      <c r="AX252" s="12" t="s">
        <v>80</v>
      </c>
      <c r="AY252" s="225" t="s">
        <v>166</v>
      </c>
    </row>
    <row r="253" spans="2:65" s="1" customFormat="1" ht="16.5" customHeight="1">
      <c r="B253" s="40"/>
      <c r="C253" s="191" t="s">
        <v>314</v>
      </c>
      <c r="D253" s="191" t="s">
        <v>169</v>
      </c>
      <c r="E253" s="192" t="s">
        <v>414</v>
      </c>
      <c r="F253" s="193" t="s">
        <v>415</v>
      </c>
      <c r="G253" s="194" t="s">
        <v>181</v>
      </c>
      <c r="H253" s="195">
        <v>37.409999999999997</v>
      </c>
      <c r="I253" s="196"/>
      <c r="J253" s="197">
        <f>ROUND(I253*H253,2)</f>
        <v>0</v>
      </c>
      <c r="K253" s="193" t="s">
        <v>21</v>
      </c>
      <c r="L253" s="60"/>
      <c r="M253" s="198" t="s">
        <v>21</v>
      </c>
      <c r="N253" s="199" t="s">
        <v>43</v>
      </c>
      <c r="O253" s="41"/>
      <c r="P253" s="200">
        <f>O253*H253</f>
        <v>0</v>
      </c>
      <c r="Q253" s="200">
        <v>0</v>
      </c>
      <c r="R253" s="200">
        <f>Q253*H253</f>
        <v>0</v>
      </c>
      <c r="S253" s="200">
        <v>0</v>
      </c>
      <c r="T253" s="201">
        <f>S253*H253</f>
        <v>0</v>
      </c>
      <c r="AR253" s="23" t="s">
        <v>207</v>
      </c>
      <c r="AT253" s="23" t="s">
        <v>169</v>
      </c>
      <c r="AU253" s="23" t="s">
        <v>82</v>
      </c>
      <c r="AY253" s="23" t="s">
        <v>166</v>
      </c>
      <c r="BE253" s="202">
        <f>IF(N253="základní",J253,0)</f>
        <v>0</v>
      </c>
      <c r="BF253" s="202">
        <f>IF(N253="snížená",J253,0)</f>
        <v>0</v>
      </c>
      <c r="BG253" s="202">
        <f>IF(N253="zákl. přenesená",J253,0)</f>
        <v>0</v>
      </c>
      <c r="BH253" s="202">
        <f>IF(N253="sníž. přenesená",J253,0)</f>
        <v>0</v>
      </c>
      <c r="BI253" s="202">
        <f>IF(N253="nulová",J253,0)</f>
        <v>0</v>
      </c>
      <c r="BJ253" s="23" t="s">
        <v>80</v>
      </c>
      <c r="BK253" s="202">
        <f>ROUND(I253*H253,2)</f>
        <v>0</v>
      </c>
      <c r="BL253" s="23" t="s">
        <v>207</v>
      </c>
      <c r="BM253" s="23" t="s">
        <v>680</v>
      </c>
    </row>
    <row r="254" spans="2:65" s="13" customFormat="1">
      <c r="B254" s="226"/>
      <c r="C254" s="227"/>
      <c r="D254" s="205" t="s">
        <v>174</v>
      </c>
      <c r="E254" s="228" t="s">
        <v>21</v>
      </c>
      <c r="F254" s="229" t="s">
        <v>1481</v>
      </c>
      <c r="G254" s="227"/>
      <c r="H254" s="228" t="s">
        <v>21</v>
      </c>
      <c r="I254" s="230"/>
      <c r="J254" s="227"/>
      <c r="K254" s="227"/>
      <c r="L254" s="231"/>
      <c r="M254" s="232"/>
      <c r="N254" s="233"/>
      <c r="O254" s="233"/>
      <c r="P254" s="233"/>
      <c r="Q254" s="233"/>
      <c r="R254" s="233"/>
      <c r="S254" s="233"/>
      <c r="T254" s="234"/>
      <c r="AT254" s="235" t="s">
        <v>174</v>
      </c>
      <c r="AU254" s="235" t="s">
        <v>82</v>
      </c>
      <c r="AV254" s="13" t="s">
        <v>80</v>
      </c>
      <c r="AW254" s="13" t="s">
        <v>35</v>
      </c>
      <c r="AX254" s="13" t="s">
        <v>72</v>
      </c>
      <c r="AY254" s="235" t="s">
        <v>166</v>
      </c>
    </row>
    <row r="255" spans="2:65" s="11" customFormat="1">
      <c r="B255" s="203"/>
      <c r="C255" s="204"/>
      <c r="D255" s="205" t="s">
        <v>174</v>
      </c>
      <c r="E255" s="206" t="s">
        <v>21</v>
      </c>
      <c r="F255" s="207" t="s">
        <v>1482</v>
      </c>
      <c r="G255" s="204"/>
      <c r="H255" s="208">
        <v>37.409999999999997</v>
      </c>
      <c r="I255" s="209"/>
      <c r="J255" s="204"/>
      <c r="K255" s="204"/>
      <c r="L255" s="210"/>
      <c r="M255" s="211"/>
      <c r="N255" s="212"/>
      <c r="O255" s="212"/>
      <c r="P255" s="212"/>
      <c r="Q255" s="212"/>
      <c r="R255" s="212"/>
      <c r="S255" s="212"/>
      <c r="T255" s="213"/>
      <c r="AT255" s="214" t="s">
        <v>174</v>
      </c>
      <c r="AU255" s="214" t="s">
        <v>82</v>
      </c>
      <c r="AV255" s="11" t="s">
        <v>82</v>
      </c>
      <c r="AW255" s="11" t="s">
        <v>35</v>
      </c>
      <c r="AX255" s="11" t="s">
        <v>72</v>
      </c>
      <c r="AY255" s="214" t="s">
        <v>166</v>
      </c>
    </row>
    <row r="256" spans="2:65" s="12" customFormat="1">
      <c r="B256" s="215"/>
      <c r="C256" s="216"/>
      <c r="D256" s="205" t="s">
        <v>174</v>
      </c>
      <c r="E256" s="217" t="s">
        <v>21</v>
      </c>
      <c r="F256" s="218" t="s">
        <v>176</v>
      </c>
      <c r="G256" s="216"/>
      <c r="H256" s="219">
        <v>37.409999999999997</v>
      </c>
      <c r="I256" s="220"/>
      <c r="J256" s="216"/>
      <c r="K256" s="216"/>
      <c r="L256" s="221"/>
      <c r="M256" s="222"/>
      <c r="N256" s="223"/>
      <c r="O256" s="223"/>
      <c r="P256" s="223"/>
      <c r="Q256" s="223"/>
      <c r="R256" s="223"/>
      <c r="S256" s="223"/>
      <c r="T256" s="224"/>
      <c r="AT256" s="225" t="s">
        <v>174</v>
      </c>
      <c r="AU256" s="225" t="s">
        <v>82</v>
      </c>
      <c r="AV256" s="12" t="s">
        <v>173</v>
      </c>
      <c r="AW256" s="12" t="s">
        <v>35</v>
      </c>
      <c r="AX256" s="12" t="s">
        <v>80</v>
      </c>
      <c r="AY256" s="225" t="s">
        <v>166</v>
      </c>
    </row>
    <row r="257" spans="2:65" s="1" customFormat="1" ht="25.5" customHeight="1">
      <c r="B257" s="40"/>
      <c r="C257" s="191" t="s">
        <v>681</v>
      </c>
      <c r="D257" s="191" t="s">
        <v>169</v>
      </c>
      <c r="E257" s="192" t="s">
        <v>419</v>
      </c>
      <c r="F257" s="193" t="s">
        <v>420</v>
      </c>
      <c r="G257" s="194" t="s">
        <v>181</v>
      </c>
      <c r="H257" s="195">
        <v>210.738</v>
      </c>
      <c r="I257" s="196"/>
      <c r="J257" s="197">
        <f>ROUND(I257*H257,2)</f>
        <v>0</v>
      </c>
      <c r="K257" s="193" t="s">
        <v>21</v>
      </c>
      <c r="L257" s="60"/>
      <c r="M257" s="198" t="s">
        <v>21</v>
      </c>
      <c r="N257" s="199" t="s">
        <v>43</v>
      </c>
      <c r="O257" s="41"/>
      <c r="P257" s="200">
        <f>O257*H257</f>
        <v>0</v>
      </c>
      <c r="Q257" s="200">
        <v>0</v>
      </c>
      <c r="R257" s="200">
        <f>Q257*H257</f>
        <v>0</v>
      </c>
      <c r="S257" s="200">
        <v>0</v>
      </c>
      <c r="T257" s="201">
        <f>S257*H257</f>
        <v>0</v>
      </c>
      <c r="AR257" s="23" t="s">
        <v>207</v>
      </c>
      <c r="AT257" s="23" t="s">
        <v>169</v>
      </c>
      <c r="AU257" s="23" t="s">
        <v>82</v>
      </c>
      <c r="AY257" s="23" t="s">
        <v>166</v>
      </c>
      <c r="BE257" s="202">
        <f>IF(N257="základní",J257,0)</f>
        <v>0</v>
      </c>
      <c r="BF257" s="202">
        <f>IF(N257="snížená",J257,0)</f>
        <v>0</v>
      </c>
      <c r="BG257" s="202">
        <f>IF(N257="zákl. přenesená",J257,0)</f>
        <v>0</v>
      </c>
      <c r="BH257" s="202">
        <f>IF(N257="sníž. přenesená",J257,0)</f>
        <v>0</v>
      </c>
      <c r="BI257" s="202">
        <f>IF(N257="nulová",J257,0)</f>
        <v>0</v>
      </c>
      <c r="BJ257" s="23" t="s">
        <v>80</v>
      </c>
      <c r="BK257" s="202">
        <f>ROUND(I257*H257,2)</f>
        <v>0</v>
      </c>
      <c r="BL257" s="23" t="s">
        <v>207</v>
      </c>
      <c r="BM257" s="23" t="s">
        <v>684</v>
      </c>
    </row>
    <row r="258" spans="2:65" s="13" customFormat="1">
      <c r="B258" s="226"/>
      <c r="C258" s="227"/>
      <c r="D258" s="205" t="s">
        <v>174</v>
      </c>
      <c r="E258" s="228" t="s">
        <v>21</v>
      </c>
      <c r="F258" s="229" t="s">
        <v>422</v>
      </c>
      <c r="G258" s="227"/>
      <c r="H258" s="228" t="s">
        <v>21</v>
      </c>
      <c r="I258" s="230"/>
      <c r="J258" s="227"/>
      <c r="K258" s="227"/>
      <c r="L258" s="231"/>
      <c r="M258" s="232"/>
      <c r="N258" s="233"/>
      <c r="O258" s="233"/>
      <c r="P258" s="233"/>
      <c r="Q258" s="233"/>
      <c r="R258" s="233"/>
      <c r="S258" s="233"/>
      <c r="T258" s="234"/>
      <c r="AT258" s="235" t="s">
        <v>174</v>
      </c>
      <c r="AU258" s="235" t="s">
        <v>82</v>
      </c>
      <c r="AV258" s="13" t="s">
        <v>80</v>
      </c>
      <c r="AW258" s="13" t="s">
        <v>35</v>
      </c>
      <c r="AX258" s="13" t="s">
        <v>72</v>
      </c>
      <c r="AY258" s="235" t="s">
        <v>166</v>
      </c>
    </row>
    <row r="259" spans="2:65" s="11" customFormat="1">
      <c r="B259" s="203"/>
      <c r="C259" s="204"/>
      <c r="D259" s="205" t="s">
        <v>174</v>
      </c>
      <c r="E259" s="206" t="s">
        <v>21</v>
      </c>
      <c r="F259" s="207" t="s">
        <v>1475</v>
      </c>
      <c r="G259" s="204"/>
      <c r="H259" s="208">
        <v>79.715999999999994</v>
      </c>
      <c r="I259" s="209"/>
      <c r="J259" s="204"/>
      <c r="K259" s="204"/>
      <c r="L259" s="210"/>
      <c r="M259" s="211"/>
      <c r="N259" s="212"/>
      <c r="O259" s="212"/>
      <c r="P259" s="212"/>
      <c r="Q259" s="212"/>
      <c r="R259" s="212"/>
      <c r="S259" s="212"/>
      <c r="T259" s="213"/>
      <c r="AT259" s="214" t="s">
        <v>174</v>
      </c>
      <c r="AU259" s="214" t="s">
        <v>82</v>
      </c>
      <c r="AV259" s="11" t="s">
        <v>82</v>
      </c>
      <c r="AW259" s="11" t="s">
        <v>35</v>
      </c>
      <c r="AX259" s="11" t="s">
        <v>72</v>
      </c>
      <c r="AY259" s="214" t="s">
        <v>166</v>
      </c>
    </row>
    <row r="260" spans="2:65" s="13" customFormat="1">
      <c r="B260" s="226"/>
      <c r="C260" s="227"/>
      <c r="D260" s="205" t="s">
        <v>174</v>
      </c>
      <c r="E260" s="228" t="s">
        <v>21</v>
      </c>
      <c r="F260" s="229" t="s">
        <v>1483</v>
      </c>
      <c r="G260" s="227"/>
      <c r="H260" s="228" t="s">
        <v>21</v>
      </c>
      <c r="I260" s="230"/>
      <c r="J260" s="227"/>
      <c r="K260" s="227"/>
      <c r="L260" s="231"/>
      <c r="M260" s="232"/>
      <c r="N260" s="233"/>
      <c r="O260" s="233"/>
      <c r="P260" s="233"/>
      <c r="Q260" s="233"/>
      <c r="R260" s="233"/>
      <c r="S260" s="233"/>
      <c r="T260" s="234"/>
      <c r="AT260" s="235" t="s">
        <v>174</v>
      </c>
      <c r="AU260" s="235" t="s">
        <v>82</v>
      </c>
      <c r="AV260" s="13" t="s">
        <v>80</v>
      </c>
      <c r="AW260" s="13" t="s">
        <v>35</v>
      </c>
      <c r="AX260" s="13" t="s">
        <v>72</v>
      </c>
      <c r="AY260" s="235" t="s">
        <v>166</v>
      </c>
    </row>
    <row r="261" spans="2:65" s="11" customFormat="1">
      <c r="B261" s="203"/>
      <c r="C261" s="204"/>
      <c r="D261" s="205" t="s">
        <v>174</v>
      </c>
      <c r="E261" s="206" t="s">
        <v>21</v>
      </c>
      <c r="F261" s="207" t="s">
        <v>1484</v>
      </c>
      <c r="G261" s="204"/>
      <c r="H261" s="208">
        <v>90.552000000000007</v>
      </c>
      <c r="I261" s="209"/>
      <c r="J261" s="204"/>
      <c r="K261" s="204"/>
      <c r="L261" s="210"/>
      <c r="M261" s="211"/>
      <c r="N261" s="212"/>
      <c r="O261" s="212"/>
      <c r="P261" s="212"/>
      <c r="Q261" s="212"/>
      <c r="R261" s="212"/>
      <c r="S261" s="212"/>
      <c r="T261" s="213"/>
      <c r="AT261" s="214" t="s">
        <v>174</v>
      </c>
      <c r="AU261" s="214" t="s">
        <v>82</v>
      </c>
      <c r="AV261" s="11" t="s">
        <v>82</v>
      </c>
      <c r="AW261" s="11" t="s">
        <v>35</v>
      </c>
      <c r="AX261" s="11" t="s">
        <v>72</v>
      </c>
      <c r="AY261" s="214" t="s">
        <v>166</v>
      </c>
    </row>
    <row r="262" spans="2:65" s="13" customFormat="1">
      <c r="B262" s="226"/>
      <c r="C262" s="227"/>
      <c r="D262" s="205" t="s">
        <v>174</v>
      </c>
      <c r="E262" s="228" t="s">
        <v>21</v>
      </c>
      <c r="F262" s="229" t="s">
        <v>1485</v>
      </c>
      <c r="G262" s="227"/>
      <c r="H262" s="228" t="s">
        <v>21</v>
      </c>
      <c r="I262" s="230"/>
      <c r="J262" s="227"/>
      <c r="K262" s="227"/>
      <c r="L262" s="231"/>
      <c r="M262" s="232"/>
      <c r="N262" s="233"/>
      <c r="O262" s="233"/>
      <c r="P262" s="233"/>
      <c r="Q262" s="233"/>
      <c r="R262" s="233"/>
      <c r="S262" s="233"/>
      <c r="T262" s="234"/>
      <c r="AT262" s="235" t="s">
        <v>174</v>
      </c>
      <c r="AU262" s="235" t="s">
        <v>82</v>
      </c>
      <c r="AV262" s="13" t="s">
        <v>80</v>
      </c>
      <c r="AW262" s="13" t="s">
        <v>35</v>
      </c>
      <c r="AX262" s="13" t="s">
        <v>72</v>
      </c>
      <c r="AY262" s="235" t="s">
        <v>166</v>
      </c>
    </row>
    <row r="263" spans="2:65" s="11" customFormat="1">
      <c r="B263" s="203"/>
      <c r="C263" s="204"/>
      <c r="D263" s="205" t="s">
        <v>174</v>
      </c>
      <c r="E263" s="206" t="s">
        <v>21</v>
      </c>
      <c r="F263" s="207" t="s">
        <v>1486</v>
      </c>
      <c r="G263" s="204"/>
      <c r="H263" s="208">
        <v>-37.409999999999997</v>
      </c>
      <c r="I263" s="209"/>
      <c r="J263" s="204"/>
      <c r="K263" s="204"/>
      <c r="L263" s="210"/>
      <c r="M263" s="211"/>
      <c r="N263" s="212"/>
      <c r="O263" s="212"/>
      <c r="P263" s="212"/>
      <c r="Q263" s="212"/>
      <c r="R263" s="212"/>
      <c r="S263" s="212"/>
      <c r="T263" s="213"/>
      <c r="AT263" s="214" t="s">
        <v>174</v>
      </c>
      <c r="AU263" s="214" t="s">
        <v>82</v>
      </c>
      <c r="AV263" s="11" t="s">
        <v>82</v>
      </c>
      <c r="AW263" s="11" t="s">
        <v>35</v>
      </c>
      <c r="AX263" s="11" t="s">
        <v>72</v>
      </c>
      <c r="AY263" s="214" t="s">
        <v>166</v>
      </c>
    </row>
    <row r="264" spans="2:65" s="13" customFormat="1">
      <c r="B264" s="226"/>
      <c r="C264" s="227"/>
      <c r="D264" s="205" t="s">
        <v>174</v>
      </c>
      <c r="E264" s="228" t="s">
        <v>21</v>
      </c>
      <c r="F264" s="229" t="s">
        <v>1487</v>
      </c>
      <c r="G264" s="227"/>
      <c r="H264" s="228" t="s">
        <v>21</v>
      </c>
      <c r="I264" s="230"/>
      <c r="J264" s="227"/>
      <c r="K264" s="227"/>
      <c r="L264" s="231"/>
      <c r="M264" s="232"/>
      <c r="N264" s="233"/>
      <c r="O264" s="233"/>
      <c r="P264" s="233"/>
      <c r="Q264" s="233"/>
      <c r="R264" s="233"/>
      <c r="S264" s="233"/>
      <c r="T264" s="234"/>
      <c r="AT264" s="235" t="s">
        <v>174</v>
      </c>
      <c r="AU264" s="235" t="s">
        <v>82</v>
      </c>
      <c r="AV264" s="13" t="s">
        <v>80</v>
      </c>
      <c r="AW264" s="13" t="s">
        <v>35</v>
      </c>
      <c r="AX264" s="13" t="s">
        <v>72</v>
      </c>
      <c r="AY264" s="235" t="s">
        <v>166</v>
      </c>
    </row>
    <row r="265" spans="2:65" s="11" customFormat="1">
      <c r="B265" s="203"/>
      <c r="C265" s="204"/>
      <c r="D265" s="205" t="s">
        <v>174</v>
      </c>
      <c r="E265" s="206" t="s">
        <v>21</v>
      </c>
      <c r="F265" s="207" t="s">
        <v>1488</v>
      </c>
      <c r="G265" s="204"/>
      <c r="H265" s="208">
        <v>77.88</v>
      </c>
      <c r="I265" s="209"/>
      <c r="J265" s="204"/>
      <c r="K265" s="204"/>
      <c r="L265" s="210"/>
      <c r="M265" s="211"/>
      <c r="N265" s="212"/>
      <c r="O265" s="212"/>
      <c r="P265" s="212"/>
      <c r="Q265" s="212"/>
      <c r="R265" s="212"/>
      <c r="S265" s="212"/>
      <c r="T265" s="213"/>
      <c r="AT265" s="214" t="s">
        <v>174</v>
      </c>
      <c r="AU265" s="214" t="s">
        <v>82</v>
      </c>
      <c r="AV265" s="11" t="s">
        <v>82</v>
      </c>
      <c r="AW265" s="11" t="s">
        <v>35</v>
      </c>
      <c r="AX265" s="11" t="s">
        <v>72</v>
      </c>
      <c r="AY265" s="214" t="s">
        <v>166</v>
      </c>
    </row>
    <row r="266" spans="2:65" s="12" customFormat="1">
      <c r="B266" s="215"/>
      <c r="C266" s="216"/>
      <c r="D266" s="205" t="s">
        <v>174</v>
      </c>
      <c r="E266" s="217" t="s">
        <v>21</v>
      </c>
      <c r="F266" s="218" t="s">
        <v>176</v>
      </c>
      <c r="G266" s="216"/>
      <c r="H266" s="219">
        <v>210.738</v>
      </c>
      <c r="I266" s="220"/>
      <c r="J266" s="216"/>
      <c r="K266" s="216"/>
      <c r="L266" s="221"/>
      <c r="M266" s="222"/>
      <c r="N266" s="223"/>
      <c r="O266" s="223"/>
      <c r="P266" s="223"/>
      <c r="Q266" s="223"/>
      <c r="R266" s="223"/>
      <c r="S266" s="223"/>
      <c r="T266" s="224"/>
      <c r="AT266" s="225" t="s">
        <v>174</v>
      </c>
      <c r="AU266" s="225" t="s">
        <v>82</v>
      </c>
      <c r="AV266" s="12" t="s">
        <v>173</v>
      </c>
      <c r="AW266" s="12" t="s">
        <v>35</v>
      </c>
      <c r="AX266" s="12" t="s">
        <v>80</v>
      </c>
      <c r="AY266" s="225" t="s">
        <v>166</v>
      </c>
    </row>
    <row r="267" spans="2:65" s="10" customFormat="1" ht="37.35" customHeight="1">
      <c r="B267" s="175"/>
      <c r="C267" s="176"/>
      <c r="D267" s="177" t="s">
        <v>71</v>
      </c>
      <c r="E267" s="178" t="s">
        <v>428</v>
      </c>
      <c r="F267" s="178" t="s">
        <v>429</v>
      </c>
      <c r="G267" s="176"/>
      <c r="H267" s="176"/>
      <c r="I267" s="179"/>
      <c r="J267" s="180">
        <f>BK267</f>
        <v>0</v>
      </c>
      <c r="K267" s="176"/>
      <c r="L267" s="181"/>
      <c r="M267" s="182"/>
      <c r="N267" s="183"/>
      <c r="O267" s="183"/>
      <c r="P267" s="184">
        <f>SUM(P268:P269)</f>
        <v>0</v>
      </c>
      <c r="Q267" s="183"/>
      <c r="R267" s="184">
        <f>SUM(R268:R269)</f>
        <v>0</v>
      </c>
      <c r="S267" s="183"/>
      <c r="T267" s="185">
        <f>SUM(T268:T269)</f>
        <v>0</v>
      </c>
      <c r="AR267" s="186" t="s">
        <v>173</v>
      </c>
      <c r="AT267" s="187" t="s">
        <v>71</v>
      </c>
      <c r="AU267" s="187" t="s">
        <v>72</v>
      </c>
      <c r="AY267" s="186" t="s">
        <v>166</v>
      </c>
      <c r="BK267" s="188">
        <f>SUM(BK268:BK269)</f>
        <v>0</v>
      </c>
    </row>
    <row r="268" spans="2:65" s="1" customFormat="1" ht="16.5" customHeight="1">
      <c r="B268" s="40"/>
      <c r="C268" s="191" t="s">
        <v>319</v>
      </c>
      <c r="D268" s="191" t="s">
        <v>169</v>
      </c>
      <c r="E268" s="192" t="s">
        <v>430</v>
      </c>
      <c r="F268" s="193" t="s">
        <v>1181</v>
      </c>
      <c r="G268" s="194" t="s">
        <v>432</v>
      </c>
      <c r="H268" s="195">
        <v>50</v>
      </c>
      <c r="I268" s="196"/>
      <c r="J268" s="197">
        <f>ROUND(I268*H268,2)</f>
        <v>0</v>
      </c>
      <c r="K268" s="193" t="s">
        <v>21</v>
      </c>
      <c r="L268" s="60"/>
      <c r="M268" s="198" t="s">
        <v>21</v>
      </c>
      <c r="N268" s="199" t="s">
        <v>43</v>
      </c>
      <c r="O268" s="41"/>
      <c r="P268" s="200">
        <f>O268*H268</f>
        <v>0</v>
      </c>
      <c r="Q268" s="200">
        <v>0</v>
      </c>
      <c r="R268" s="200">
        <f>Q268*H268</f>
        <v>0</v>
      </c>
      <c r="S268" s="200">
        <v>0</v>
      </c>
      <c r="T268" s="201">
        <f>S268*H268</f>
        <v>0</v>
      </c>
      <c r="AR268" s="23" t="s">
        <v>433</v>
      </c>
      <c r="AT268" s="23" t="s">
        <v>169</v>
      </c>
      <c r="AU268" s="23" t="s">
        <v>80</v>
      </c>
      <c r="AY268" s="23" t="s">
        <v>166</v>
      </c>
      <c r="BE268" s="202">
        <f>IF(N268="základní",J268,0)</f>
        <v>0</v>
      </c>
      <c r="BF268" s="202">
        <f>IF(N268="snížená",J268,0)</f>
        <v>0</v>
      </c>
      <c r="BG268" s="202">
        <f>IF(N268="zákl. přenesená",J268,0)</f>
        <v>0</v>
      </c>
      <c r="BH268" s="202">
        <f>IF(N268="sníž. přenesená",J268,0)</f>
        <v>0</v>
      </c>
      <c r="BI268" s="202">
        <f>IF(N268="nulová",J268,0)</f>
        <v>0</v>
      </c>
      <c r="BJ268" s="23" t="s">
        <v>80</v>
      </c>
      <c r="BK268" s="202">
        <f>ROUND(I268*H268,2)</f>
        <v>0</v>
      </c>
      <c r="BL268" s="23" t="s">
        <v>433</v>
      </c>
      <c r="BM268" s="23" t="s">
        <v>687</v>
      </c>
    </row>
    <row r="269" spans="2:65" s="1" customFormat="1" ht="16.5" customHeight="1">
      <c r="B269" s="40"/>
      <c r="C269" s="191" t="s">
        <v>688</v>
      </c>
      <c r="D269" s="191" t="s">
        <v>169</v>
      </c>
      <c r="E269" s="192" t="s">
        <v>1182</v>
      </c>
      <c r="F269" s="193" t="s">
        <v>1183</v>
      </c>
      <c r="G269" s="194" t="s">
        <v>432</v>
      </c>
      <c r="H269" s="195">
        <v>20</v>
      </c>
      <c r="I269" s="196"/>
      <c r="J269" s="197">
        <f>ROUND(I269*H269,2)</f>
        <v>0</v>
      </c>
      <c r="K269" s="193" t="s">
        <v>21</v>
      </c>
      <c r="L269" s="60"/>
      <c r="M269" s="198" t="s">
        <v>21</v>
      </c>
      <c r="N269" s="249" t="s">
        <v>43</v>
      </c>
      <c r="O269" s="250"/>
      <c r="P269" s="251">
        <f>O269*H269</f>
        <v>0</v>
      </c>
      <c r="Q269" s="251">
        <v>0</v>
      </c>
      <c r="R269" s="251">
        <f>Q269*H269</f>
        <v>0</v>
      </c>
      <c r="S269" s="251">
        <v>0</v>
      </c>
      <c r="T269" s="252">
        <f>S269*H269</f>
        <v>0</v>
      </c>
      <c r="AR269" s="23" t="s">
        <v>433</v>
      </c>
      <c r="AT269" s="23" t="s">
        <v>169</v>
      </c>
      <c r="AU269" s="23" t="s">
        <v>80</v>
      </c>
      <c r="AY269" s="23" t="s">
        <v>166</v>
      </c>
      <c r="BE269" s="202">
        <f>IF(N269="základní",J269,0)</f>
        <v>0</v>
      </c>
      <c r="BF269" s="202">
        <f>IF(N269="snížená",J269,0)</f>
        <v>0</v>
      </c>
      <c r="BG269" s="202">
        <f>IF(N269="zákl. přenesená",J269,0)</f>
        <v>0</v>
      </c>
      <c r="BH269" s="202">
        <f>IF(N269="sníž. přenesená",J269,0)</f>
        <v>0</v>
      </c>
      <c r="BI269" s="202">
        <f>IF(N269="nulová",J269,0)</f>
        <v>0</v>
      </c>
      <c r="BJ269" s="23" t="s">
        <v>80</v>
      </c>
      <c r="BK269" s="202">
        <f>ROUND(I269*H269,2)</f>
        <v>0</v>
      </c>
      <c r="BL269" s="23" t="s">
        <v>433</v>
      </c>
      <c r="BM269" s="23" t="s">
        <v>691</v>
      </c>
    </row>
    <row r="270" spans="2:65" s="1" customFormat="1" ht="6.95" customHeight="1">
      <c r="B270" s="55"/>
      <c r="C270" s="56"/>
      <c r="D270" s="56"/>
      <c r="E270" s="56"/>
      <c r="F270" s="56"/>
      <c r="G270" s="56"/>
      <c r="H270" s="56"/>
      <c r="I270" s="138"/>
      <c r="J270" s="56"/>
      <c r="K270" s="56"/>
      <c r="L270" s="60"/>
    </row>
  </sheetData>
  <sheetProtection algorithmName="SHA-512" hashValue="hgeaj7qsYz4MhaM9arkmHJinNiedBqQpAxIpFsBSJg557fuIpZq/VXVlEAAd3rmo81gJhhGmCv9j6bvE5Y66bQ==" saltValue="qVGANlAdgFVUJq3QJ7uOwOnnDIh5mj5R7fQqYBAj6VpYOVXCmIhKSmf6fKXg+CMQXcyBOLTqi8jD1zQ72ORGxQ==" spinCount="100000" sheet="1" objects="1" scenarios="1" formatColumns="0" formatRows="0" autoFilter="0"/>
  <autoFilter ref="C89:K269"/>
  <mergeCells count="10">
    <mergeCell ref="J51:J52"/>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6"/>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115</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1489</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ROUND(J88,2)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ROUND(SUM(BE88:BE195), 2)</f>
        <v>0</v>
      </c>
      <c r="G30" s="41"/>
      <c r="H30" s="41"/>
      <c r="I30" s="130">
        <v>0.21</v>
      </c>
      <c r="J30" s="129">
        <f>ROUND(ROUND((SUM(BE88:BE195)), 2)*I30, 2)</f>
        <v>0</v>
      </c>
      <c r="K30" s="44"/>
    </row>
    <row r="31" spans="2:11" s="1" customFormat="1" ht="14.45" customHeight="1">
      <c r="B31" s="40"/>
      <c r="C31" s="41"/>
      <c r="D31" s="41"/>
      <c r="E31" s="48" t="s">
        <v>44</v>
      </c>
      <c r="F31" s="129">
        <f>ROUND(SUM(BF88:BF195), 2)</f>
        <v>0</v>
      </c>
      <c r="G31" s="41"/>
      <c r="H31" s="41"/>
      <c r="I31" s="130">
        <v>0.15</v>
      </c>
      <c r="J31" s="129">
        <f>ROUND(ROUND((SUM(BF88:BF195)), 2)*I31, 2)</f>
        <v>0</v>
      </c>
      <c r="K31" s="44"/>
    </row>
    <row r="32" spans="2:11" s="1" customFormat="1" ht="14.45" hidden="1" customHeight="1">
      <c r="B32" s="40"/>
      <c r="C32" s="41"/>
      <c r="D32" s="41"/>
      <c r="E32" s="48" t="s">
        <v>45</v>
      </c>
      <c r="F32" s="129">
        <f>ROUND(SUM(BG88:BG195), 2)</f>
        <v>0</v>
      </c>
      <c r="G32" s="41"/>
      <c r="H32" s="41"/>
      <c r="I32" s="130">
        <v>0.21</v>
      </c>
      <c r="J32" s="129">
        <v>0</v>
      </c>
      <c r="K32" s="44"/>
    </row>
    <row r="33" spans="2:11" s="1" customFormat="1" ht="14.45" hidden="1" customHeight="1">
      <c r="B33" s="40"/>
      <c r="C33" s="41"/>
      <c r="D33" s="41"/>
      <c r="E33" s="48" t="s">
        <v>46</v>
      </c>
      <c r="F33" s="129">
        <f>ROUND(SUM(BH88:BH195), 2)</f>
        <v>0</v>
      </c>
      <c r="G33" s="41"/>
      <c r="H33" s="41"/>
      <c r="I33" s="130">
        <v>0.15</v>
      </c>
      <c r="J33" s="129">
        <v>0</v>
      </c>
      <c r="K33" s="44"/>
    </row>
    <row r="34" spans="2:11" s="1" customFormat="1" ht="14.45" hidden="1" customHeight="1">
      <c r="B34" s="40"/>
      <c r="C34" s="41"/>
      <c r="D34" s="41"/>
      <c r="E34" s="48" t="s">
        <v>47</v>
      </c>
      <c r="F34" s="129">
        <f>ROUND(SUM(BI88:BI195),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3.2 - Budova 5 - Zdravotně technické instalace</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J88</f>
        <v>0</v>
      </c>
      <c r="K56" s="44"/>
      <c r="AU56" s="23" t="s">
        <v>137</v>
      </c>
    </row>
    <row r="57" spans="2:47" s="7" customFormat="1" ht="24.95" customHeight="1">
      <c r="B57" s="148"/>
      <c r="C57" s="149"/>
      <c r="D57" s="150" t="s">
        <v>138</v>
      </c>
      <c r="E57" s="151"/>
      <c r="F57" s="151"/>
      <c r="G57" s="151"/>
      <c r="H57" s="151"/>
      <c r="I57" s="152"/>
      <c r="J57" s="153">
        <f>J89</f>
        <v>0</v>
      </c>
      <c r="K57" s="154"/>
    </row>
    <row r="58" spans="2:47" s="8" customFormat="1" ht="19.899999999999999" customHeight="1">
      <c r="B58" s="155"/>
      <c r="C58" s="156"/>
      <c r="D58" s="157" t="s">
        <v>1185</v>
      </c>
      <c r="E58" s="158"/>
      <c r="F58" s="158"/>
      <c r="G58" s="158"/>
      <c r="H58" s="158"/>
      <c r="I58" s="159"/>
      <c r="J58" s="160">
        <f>J90</f>
        <v>0</v>
      </c>
      <c r="K58" s="161"/>
    </row>
    <row r="59" spans="2:47" s="8" customFormat="1" ht="19.899999999999999" customHeight="1">
      <c r="B59" s="155"/>
      <c r="C59" s="156"/>
      <c r="D59" s="157" t="s">
        <v>1186</v>
      </c>
      <c r="E59" s="158"/>
      <c r="F59" s="158"/>
      <c r="G59" s="158"/>
      <c r="H59" s="158"/>
      <c r="I59" s="159"/>
      <c r="J59" s="160">
        <f>J100</f>
        <v>0</v>
      </c>
      <c r="K59" s="161"/>
    </row>
    <row r="60" spans="2:47" s="8" customFormat="1" ht="19.899999999999999" customHeight="1">
      <c r="B60" s="155"/>
      <c r="C60" s="156"/>
      <c r="D60" s="157" t="s">
        <v>140</v>
      </c>
      <c r="E60" s="158"/>
      <c r="F60" s="158"/>
      <c r="G60" s="158"/>
      <c r="H60" s="158"/>
      <c r="I60" s="159"/>
      <c r="J60" s="160">
        <f>J104</f>
        <v>0</v>
      </c>
      <c r="K60" s="161"/>
    </row>
    <row r="61" spans="2:47" s="8" customFormat="1" ht="19.899999999999999" customHeight="1">
      <c r="B61" s="155"/>
      <c r="C61" s="156"/>
      <c r="D61" s="157" t="s">
        <v>141</v>
      </c>
      <c r="E61" s="158"/>
      <c r="F61" s="158"/>
      <c r="G61" s="158"/>
      <c r="H61" s="158"/>
      <c r="I61" s="159"/>
      <c r="J61" s="160">
        <f>J111</f>
        <v>0</v>
      </c>
      <c r="K61" s="161"/>
    </row>
    <row r="62" spans="2:47" s="8" customFormat="1" ht="19.899999999999999" customHeight="1">
      <c r="B62" s="155"/>
      <c r="C62" s="156"/>
      <c r="D62" s="157" t="s">
        <v>142</v>
      </c>
      <c r="E62" s="158"/>
      <c r="F62" s="158"/>
      <c r="G62" s="158"/>
      <c r="H62" s="158"/>
      <c r="I62" s="159"/>
      <c r="J62" s="160">
        <f>J121</f>
        <v>0</v>
      </c>
      <c r="K62" s="161"/>
    </row>
    <row r="63" spans="2:47" s="8" customFormat="1" ht="19.899999999999999" customHeight="1">
      <c r="B63" s="155"/>
      <c r="C63" s="156"/>
      <c r="D63" s="157" t="s">
        <v>143</v>
      </c>
      <c r="E63" s="158"/>
      <c r="F63" s="158"/>
      <c r="G63" s="158"/>
      <c r="H63" s="158"/>
      <c r="I63" s="159"/>
      <c r="J63" s="160">
        <f>J128</f>
        <v>0</v>
      </c>
      <c r="K63" s="161"/>
    </row>
    <row r="64" spans="2:47" s="7" customFormat="1" ht="24.95" customHeight="1">
      <c r="B64" s="148"/>
      <c r="C64" s="149"/>
      <c r="D64" s="150" t="s">
        <v>144</v>
      </c>
      <c r="E64" s="151"/>
      <c r="F64" s="151"/>
      <c r="G64" s="151"/>
      <c r="H64" s="151"/>
      <c r="I64" s="152"/>
      <c r="J64" s="153">
        <f>J130</f>
        <v>0</v>
      </c>
      <c r="K64" s="154"/>
    </row>
    <row r="65" spans="2:12" s="8" customFormat="1" ht="19.899999999999999" customHeight="1">
      <c r="B65" s="155"/>
      <c r="C65" s="156"/>
      <c r="D65" s="157" t="s">
        <v>436</v>
      </c>
      <c r="E65" s="158"/>
      <c r="F65" s="158"/>
      <c r="G65" s="158"/>
      <c r="H65" s="158"/>
      <c r="I65" s="159"/>
      <c r="J65" s="160">
        <f>J131</f>
        <v>0</v>
      </c>
      <c r="K65" s="161"/>
    </row>
    <row r="66" spans="2:12" s="8" customFormat="1" ht="19.899999999999999" customHeight="1">
      <c r="B66" s="155"/>
      <c r="C66" s="156"/>
      <c r="D66" s="157" t="s">
        <v>437</v>
      </c>
      <c r="E66" s="158"/>
      <c r="F66" s="158"/>
      <c r="G66" s="158"/>
      <c r="H66" s="158"/>
      <c r="I66" s="159"/>
      <c r="J66" s="160">
        <f>J141</f>
        <v>0</v>
      </c>
      <c r="K66" s="161"/>
    </row>
    <row r="67" spans="2:12" s="8" customFormat="1" ht="19.899999999999999" customHeight="1">
      <c r="B67" s="155"/>
      <c r="C67" s="156"/>
      <c r="D67" s="157" t="s">
        <v>438</v>
      </c>
      <c r="E67" s="158"/>
      <c r="F67" s="158"/>
      <c r="G67" s="158"/>
      <c r="H67" s="158"/>
      <c r="I67" s="159"/>
      <c r="J67" s="160">
        <f>J182</f>
        <v>0</v>
      </c>
      <c r="K67" s="161"/>
    </row>
    <row r="68" spans="2:12" s="8" customFormat="1" ht="19.899999999999999" customHeight="1">
      <c r="B68" s="155"/>
      <c r="C68" s="156"/>
      <c r="D68" s="157" t="s">
        <v>1187</v>
      </c>
      <c r="E68" s="158"/>
      <c r="F68" s="158"/>
      <c r="G68" s="158"/>
      <c r="H68" s="158"/>
      <c r="I68" s="159"/>
      <c r="J68" s="160">
        <f>J189</f>
        <v>0</v>
      </c>
      <c r="K68" s="161"/>
    </row>
    <row r="69" spans="2:12" s="1" customFormat="1" ht="21.75" customHeight="1">
      <c r="B69" s="40"/>
      <c r="C69" s="41"/>
      <c r="D69" s="41"/>
      <c r="E69" s="41"/>
      <c r="F69" s="41"/>
      <c r="G69" s="41"/>
      <c r="H69" s="41"/>
      <c r="I69" s="117"/>
      <c r="J69" s="41"/>
      <c r="K69" s="44"/>
    </row>
    <row r="70" spans="2:12" s="1" customFormat="1" ht="6.95" customHeight="1">
      <c r="B70" s="55"/>
      <c r="C70" s="56"/>
      <c r="D70" s="56"/>
      <c r="E70" s="56"/>
      <c r="F70" s="56"/>
      <c r="G70" s="56"/>
      <c r="H70" s="56"/>
      <c r="I70" s="138"/>
      <c r="J70" s="56"/>
      <c r="K70" s="57"/>
    </row>
    <row r="74" spans="2:12" s="1" customFormat="1" ht="6.95" customHeight="1">
      <c r="B74" s="58"/>
      <c r="C74" s="59"/>
      <c r="D74" s="59"/>
      <c r="E74" s="59"/>
      <c r="F74" s="59"/>
      <c r="G74" s="59"/>
      <c r="H74" s="59"/>
      <c r="I74" s="141"/>
      <c r="J74" s="59"/>
      <c r="K74" s="59"/>
      <c r="L74" s="60"/>
    </row>
    <row r="75" spans="2:12" s="1" customFormat="1" ht="36.950000000000003" customHeight="1">
      <c r="B75" s="40"/>
      <c r="C75" s="61" t="s">
        <v>150</v>
      </c>
      <c r="D75" s="62"/>
      <c r="E75" s="62"/>
      <c r="F75" s="62"/>
      <c r="G75" s="62"/>
      <c r="H75" s="62"/>
      <c r="I75" s="162"/>
      <c r="J75" s="62"/>
      <c r="K75" s="62"/>
      <c r="L75" s="60"/>
    </row>
    <row r="76" spans="2:12" s="1" customFormat="1" ht="6.95" customHeight="1">
      <c r="B76" s="40"/>
      <c r="C76" s="62"/>
      <c r="D76" s="62"/>
      <c r="E76" s="62"/>
      <c r="F76" s="62"/>
      <c r="G76" s="62"/>
      <c r="H76" s="62"/>
      <c r="I76" s="162"/>
      <c r="J76" s="62"/>
      <c r="K76" s="62"/>
      <c r="L76" s="60"/>
    </row>
    <row r="77" spans="2:12" s="1" customFormat="1" ht="14.45" customHeight="1">
      <c r="B77" s="40"/>
      <c r="C77" s="64" t="s">
        <v>18</v>
      </c>
      <c r="D77" s="62"/>
      <c r="E77" s="62"/>
      <c r="F77" s="62"/>
      <c r="G77" s="62"/>
      <c r="H77" s="62"/>
      <c r="I77" s="162"/>
      <c r="J77" s="62"/>
      <c r="K77" s="62"/>
      <c r="L77" s="60"/>
    </row>
    <row r="78" spans="2:12" s="1" customFormat="1" ht="16.5" customHeight="1">
      <c r="B78" s="40"/>
      <c r="C78" s="62"/>
      <c r="D78" s="62"/>
      <c r="E78" s="372" t="str">
        <f>E7</f>
        <v>Brno, Šumavská - modernizace kotelen v kasárnách</v>
      </c>
      <c r="F78" s="373"/>
      <c r="G78" s="373"/>
      <c r="H78" s="373"/>
      <c r="I78" s="162"/>
      <c r="J78" s="62"/>
      <c r="K78" s="62"/>
      <c r="L78" s="60"/>
    </row>
    <row r="79" spans="2:12" s="1" customFormat="1" ht="14.45" customHeight="1">
      <c r="B79" s="40"/>
      <c r="C79" s="64" t="s">
        <v>131</v>
      </c>
      <c r="D79" s="62"/>
      <c r="E79" s="62"/>
      <c r="F79" s="62"/>
      <c r="G79" s="62"/>
      <c r="H79" s="62"/>
      <c r="I79" s="162"/>
      <c r="J79" s="62"/>
      <c r="K79" s="62"/>
      <c r="L79" s="60"/>
    </row>
    <row r="80" spans="2:12" s="1" customFormat="1" ht="17.25" customHeight="1">
      <c r="B80" s="40"/>
      <c r="C80" s="62"/>
      <c r="D80" s="62"/>
      <c r="E80" s="339" t="str">
        <f>E9</f>
        <v>SO 3.2 - Budova 5 - Zdravotně technické instalace</v>
      </c>
      <c r="F80" s="374"/>
      <c r="G80" s="374"/>
      <c r="H80" s="374"/>
      <c r="I80" s="162"/>
      <c r="J80" s="62"/>
      <c r="K80" s="62"/>
      <c r="L80" s="60"/>
    </row>
    <row r="81" spans="2:65" s="1" customFormat="1" ht="6.95" customHeight="1">
      <c r="B81" s="40"/>
      <c r="C81" s="62"/>
      <c r="D81" s="62"/>
      <c r="E81" s="62"/>
      <c r="F81" s="62"/>
      <c r="G81" s="62"/>
      <c r="H81" s="62"/>
      <c r="I81" s="162"/>
      <c r="J81" s="62"/>
      <c r="K81" s="62"/>
      <c r="L81" s="60"/>
    </row>
    <row r="82" spans="2:65" s="1" customFormat="1" ht="18" customHeight="1">
      <c r="B82" s="40"/>
      <c r="C82" s="64" t="s">
        <v>23</v>
      </c>
      <c r="D82" s="62"/>
      <c r="E82" s="62"/>
      <c r="F82" s="163" t="str">
        <f>F12</f>
        <v>Brno</v>
      </c>
      <c r="G82" s="62"/>
      <c r="H82" s="62"/>
      <c r="I82" s="164" t="s">
        <v>25</v>
      </c>
      <c r="J82" s="72" t="str">
        <f>IF(J12="","",J12)</f>
        <v>7. 2. 2018</v>
      </c>
      <c r="K82" s="62"/>
      <c r="L82" s="60"/>
    </row>
    <row r="83" spans="2:65" s="1" customFormat="1" ht="6.95" customHeight="1">
      <c r="B83" s="40"/>
      <c r="C83" s="62"/>
      <c r="D83" s="62"/>
      <c r="E83" s="62"/>
      <c r="F83" s="62"/>
      <c r="G83" s="62"/>
      <c r="H83" s="62"/>
      <c r="I83" s="162"/>
      <c r="J83" s="62"/>
      <c r="K83" s="62"/>
      <c r="L83" s="60"/>
    </row>
    <row r="84" spans="2:65" s="1" customFormat="1" ht="15">
      <c r="B84" s="40"/>
      <c r="C84" s="64" t="s">
        <v>27</v>
      </c>
      <c r="D84" s="62"/>
      <c r="E84" s="62"/>
      <c r="F84" s="163" t="str">
        <f>E15</f>
        <v>Armádní Servisní, p. o.</v>
      </c>
      <c r="G84" s="62"/>
      <c r="H84" s="62"/>
      <c r="I84" s="164" t="s">
        <v>33</v>
      </c>
      <c r="J84" s="163" t="str">
        <f>E21</f>
        <v>Ing. Hynek Farka</v>
      </c>
      <c r="K84" s="62"/>
      <c r="L84" s="60"/>
    </row>
    <row r="85" spans="2:65" s="1" customFormat="1" ht="14.45" customHeight="1">
      <c r="B85" s="40"/>
      <c r="C85" s="64" t="s">
        <v>31</v>
      </c>
      <c r="D85" s="62"/>
      <c r="E85" s="62"/>
      <c r="F85" s="163" t="str">
        <f>IF(E18="","",E18)</f>
        <v/>
      </c>
      <c r="G85" s="62"/>
      <c r="H85" s="62"/>
      <c r="I85" s="162"/>
      <c r="J85" s="62"/>
      <c r="K85" s="62"/>
      <c r="L85" s="60"/>
    </row>
    <row r="86" spans="2:65" s="1" customFormat="1" ht="10.35" customHeight="1">
      <c r="B86" s="40"/>
      <c r="C86" s="62"/>
      <c r="D86" s="62"/>
      <c r="E86" s="62"/>
      <c r="F86" s="62"/>
      <c r="G86" s="62"/>
      <c r="H86" s="62"/>
      <c r="I86" s="162"/>
      <c r="J86" s="62"/>
      <c r="K86" s="62"/>
      <c r="L86" s="60"/>
    </row>
    <row r="87" spans="2:65" s="9" customFormat="1" ht="29.25" customHeight="1">
      <c r="B87" s="165"/>
      <c r="C87" s="166" t="s">
        <v>151</v>
      </c>
      <c r="D87" s="167" t="s">
        <v>57</v>
      </c>
      <c r="E87" s="167" t="s">
        <v>53</v>
      </c>
      <c r="F87" s="167" t="s">
        <v>152</v>
      </c>
      <c r="G87" s="167" t="s">
        <v>153</v>
      </c>
      <c r="H87" s="167" t="s">
        <v>154</v>
      </c>
      <c r="I87" s="168" t="s">
        <v>155</v>
      </c>
      <c r="J87" s="167" t="s">
        <v>135</v>
      </c>
      <c r="K87" s="169" t="s">
        <v>156</v>
      </c>
      <c r="L87" s="170"/>
      <c r="M87" s="80" t="s">
        <v>157</v>
      </c>
      <c r="N87" s="81" t="s">
        <v>42</v>
      </c>
      <c r="O87" s="81" t="s">
        <v>158</v>
      </c>
      <c r="P87" s="81" t="s">
        <v>159</v>
      </c>
      <c r="Q87" s="81" t="s">
        <v>160</v>
      </c>
      <c r="R87" s="81" t="s">
        <v>161</v>
      </c>
      <c r="S87" s="81" t="s">
        <v>162</v>
      </c>
      <c r="T87" s="82" t="s">
        <v>163</v>
      </c>
    </row>
    <row r="88" spans="2:65" s="1" customFormat="1" ht="29.25" customHeight="1">
      <c r="B88" s="40"/>
      <c r="C88" s="86" t="s">
        <v>136</v>
      </c>
      <c r="D88" s="62"/>
      <c r="E88" s="62"/>
      <c r="F88" s="62"/>
      <c r="G88" s="62"/>
      <c r="H88" s="62"/>
      <c r="I88" s="162"/>
      <c r="J88" s="171">
        <f>BK88</f>
        <v>0</v>
      </c>
      <c r="K88" s="62"/>
      <c r="L88" s="60"/>
      <c r="M88" s="83"/>
      <c r="N88" s="84"/>
      <c r="O88" s="84"/>
      <c r="P88" s="172">
        <f>P89+P130</f>
        <v>0</v>
      </c>
      <c r="Q88" s="84"/>
      <c r="R88" s="172">
        <f>R89+R130</f>
        <v>0</v>
      </c>
      <c r="S88" s="84"/>
      <c r="T88" s="173">
        <f>T89+T130</f>
        <v>0</v>
      </c>
      <c r="AT88" s="23" t="s">
        <v>71</v>
      </c>
      <c r="AU88" s="23" t="s">
        <v>137</v>
      </c>
      <c r="BK88" s="174">
        <f>BK89+BK130</f>
        <v>0</v>
      </c>
    </row>
    <row r="89" spans="2:65" s="10" customFormat="1" ht="37.35" customHeight="1">
      <c r="B89" s="175"/>
      <c r="C89" s="176"/>
      <c r="D89" s="177" t="s">
        <v>71</v>
      </c>
      <c r="E89" s="178" t="s">
        <v>164</v>
      </c>
      <c r="F89" s="178" t="s">
        <v>165</v>
      </c>
      <c r="G89" s="176"/>
      <c r="H89" s="176"/>
      <c r="I89" s="179"/>
      <c r="J89" s="180">
        <f>BK89</f>
        <v>0</v>
      </c>
      <c r="K89" s="176"/>
      <c r="L89" s="181"/>
      <c r="M89" s="182"/>
      <c r="N89" s="183"/>
      <c r="O89" s="183"/>
      <c r="P89" s="184">
        <f>P90+P100+P104+P111+P121+P128</f>
        <v>0</v>
      </c>
      <c r="Q89" s="183"/>
      <c r="R89" s="184">
        <f>R90+R100+R104+R111+R121+R128</f>
        <v>0</v>
      </c>
      <c r="S89" s="183"/>
      <c r="T89" s="185">
        <f>T90+T100+T104+T111+T121+T128</f>
        <v>0</v>
      </c>
      <c r="AR89" s="186" t="s">
        <v>80</v>
      </c>
      <c r="AT89" s="187" t="s">
        <v>71</v>
      </c>
      <c r="AU89" s="187" t="s">
        <v>72</v>
      </c>
      <c r="AY89" s="186" t="s">
        <v>166</v>
      </c>
      <c r="BK89" s="188">
        <f>BK90+BK100+BK104+BK111+BK121+BK128</f>
        <v>0</v>
      </c>
    </row>
    <row r="90" spans="2:65" s="10" customFormat="1" ht="19.899999999999999" customHeight="1">
      <c r="B90" s="175"/>
      <c r="C90" s="176"/>
      <c r="D90" s="177" t="s">
        <v>71</v>
      </c>
      <c r="E90" s="189" t="s">
        <v>80</v>
      </c>
      <c r="F90" s="189" t="s">
        <v>1188</v>
      </c>
      <c r="G90" s="176"/>
      <c r="H90" s="176"/>
      <c r="I90" s="179"/>
      <c r="J90" s="190">
        <f>BK90</f>
        <v>0</v>
      </c>
      <c r="K90" s="176"/>
      <c r="L90" s="181"/>
      <c r="M90" s="182"/>
      <c r="N90" s="183"/>
      <c r="O90" s="183"/>
      <c r="P90" s="184">
        <f>SUM(P91:P99)</f>
        <v>0</v>
      </c>
      <c r="Q90" s="183"/>
      <c r="R90" s="184">
        <f>SUM(R91:R99)</f>
        <v>0</v>
      </c>
      <c r="S90" s="183"/>
      <c r="T90" s="185">
        <f>SUM(T91:T99)</f>
        <v>0</v>
      </c>
      <c r="AR90" s="186" t="s">
        <v>80</v>
      </c>
      <c r="AT90" s="187" t="s">
        <v>71</v>
      </c>
      <c r="AU90" s="187" t="s">
        <v>80</v>
      </c>
      <c r="AY90" s="186" t="s">
        <v>166</v>
      </c>
      <c r="BK90" s="188">
        <f>SUM(BK91:BK99)</f>
        <v>0</v>
      </c>
    </row>
    <row r="91" spans="2:65" s="1" customFormat="1" ht="16.5" customHeight="1">
      <c r="B91" s="40"/>
      <c r="C91" s="191" t="s">
        <v>80</v>
      </c>
      <c r="D91" s="191" t="s">
        <v>169</v>
      </c>
      <c r="E91" s="192" t="s">
        <v>1189</v>
      </c>
      <c r="F91" s="193" t="s">
        <v>1190</v>
      </c>
      <c r="G91" s="194" t="s">
        <v>441</v>
      </c>
      <c r="H91" s="195">
        <v>1.8</v>
      </c>
      <c r="I91" s="196"/>
      <c r="J91" s="197">
        <f>ROUND(I91*H91,2)</f>
        <v>0</v>
      </c>
      <c r="K91" s="193" t="s">
        <v>21</v>
      </c>
      <c r="L91" s="60"/>
      <c r="M91" s="198" t="s">
        <v>21</v>
      </c>
      <c r="N91" s="199" t="s">
        <v>43</v>
      </c>
      <c r="O91" s="41"/>
      <c r="P91" s="200">
        <f>O91*H91</f>
        <v>0</v>
      </c>
      <c r="Q91" s="200">
        <v>0</v>
      </c>
      <c r="R91" s="200">
        <f>Q91*H91</f>
        <v>0</v>
      </c>
      <c r="S91" s="200">
        <v>0</v>
      </c>
      <c r="T91" s="201">
        <f>S91*H91</f>
        <v>0</v>
      </c>
      <c r="AR91" s="23" t="s">
        <v>173</v>
      </c>
      <c r="AT91" s="23" t="s">
        <v>169</v>
      </c>
      <c r="AU91" s="23" t="s">
        <v>82</v>
      </c>
      <c r="AY91" s="23" t="s">
        <v>166</v>
      </c>
      <c r="BE91" s="202">
        <f>IF(N91="základní",J91,0)</f>
        <v>0</v>
      </c>
      <c r="BF91" s="202">
        <f>IF(N91="snížená",J91,0)</f>
        <v>0</v>
      </c>
      <c r="BG91" s="202">
        <f>IF(N91="zákl. přenesená",J91,0)</f>
        <v>0</v>
      </c>
      <c r="BH91" s="202">
        <f>IF(N91="sníž. přenesená",J91,0)</f>
        <v>0</v>
      </c>
      <c r="BI91" s="202">
        <f>IF(N91="nulová",J91,0)</f>
        <v>0</v>
      </c>
      <c r="BJ91" s="23" t="s">
        <v>80</v>
      </c>
      <c r="BK91" s="202">
        <f>ROUND(I91*H91,2)</f>
        <v>0</v>
      </c>
      <c r="BL91" s="23" t="s">
        <v>173</v>
      </c>
      <c r="BM91" s="23" t="s">
        <v>82</v>
      </c>
    </row>
    <row r="92" spans="2:65" s="11" customFormat="1">
      <c r="B92" s="203"/>
      <c r="C92" s="204"/>
      <c r="D92" s="205" t="s">
        <v>174</v>
      </c>
      <c r="E92" s="206" t="s">
        <v>21</v>
      </c>
      <c r="F92" s="207" t="s">
        <v>1490</v>
      </c>
      <c r="G92" s="204"/>
      <c r="H92" s="208">
        <v>1.8</v>
      </c>
      <c r="I92" s="209"/>
      <c r="J92" s="204"/>
      <c r="K92" s="204"/>
      <c r="L92" s="210"/>
      <c r="M92" s="211"/>
      <c r="N92" s="212"/>
      <c r="O92" s="212"/>
      <c r="P92" s="212"/>
      <c r="Q92" s="212"/>
      <c r="R92" s="212"/>
      <c r="S92" s="212"/>
      <c r="T92" s="213"/>
      <c r="AT92" s="214" t="s">
        <v>174</v>
      </c>
      <c r="AU92" s="214" t="s">
        <v>82</v>
      </c>
      <c r="AV92" s="11" t="s">
        <v>82</v>
      </c>
      <c r="AW92" s="11" t="s">
        <v>35</v>
      </c>
      <c r="AX92" s="11" t="s">
        <v>72</v>
      </c>
      <c r="AY92" s="214" t="s">
        <v>166</v>
      </c>
    </row>
    <row r="93" spans="2:65" s="12" customFormat="1">
      <c r="B93" s="215"/>
      <c r="C93" s="216"/>
      <c r="D93" s="205" t="s">
        <v>174</v>
      </c>
      <c r="E93" s="217" t="s">
        <v>21</v>
      </c>
      <c r="F93" s="218" t="s">
        <v>176</v>
      </c>
      <c r="G93" s="216"/>
      <c r="H93" s="219">
        <v>1.8</v>
      </c>
      <c r="I93" s="220"/>
      <c r="J93" s="216"/>
      <c r="K93" s="216"/>
      <c r="L93" s="221"/>
      <c r="M93" s="222"/>
      <c r="N93" s="223"/>
      <c r="O93" s="223"/>
      <c r="P93" s="223"/>
      <c r="Q93" s="223"/>
      <c r="R93" s="223"/>
      <c r="S93" s="223"/>
      <c r="T93" s="224"/>
      <c r="AT93" s="225" t="s">
        <v>174</v>
      </c>
      <c r="AU93" s="225" t="s">
        <v>82</v>
      </c>
      <c r="AV93" s="12" t="s">
        <v>173</v>
      </c>
      <c r="AW93" s="12" t="s">
        <v>35</v>
      </c>
      <c r="AX93" s="12" t="s">
        <v>80</v>
      </c>
      <c r="AY93" s="225" t="s">
        <v>166</v>
      </c>
    </row>
    <row r="94" spans="2:65" s="1" customFormat="1" ht="16.5" customHeight="1">
      <c r="B94" s="40"/>
      <c r="C94" s="191" t="s">
        <v>82</v>
      </c>
      <c r="D94" s="191" t="s">
        <v>169</v>
      </c>
      <c r="E94" s="192" t="s">
        <v>1192</v>
      </c>
      <c r="F94" s="193" t="s">
        <v>1193</v>
      </c>
      <c r="G94" s="194" t="s">
        <v>441</v>
      </c>
      <c r="H94" s="195">
        <v>1.8</v>
      </c>
      <c r="I94" s="196"/>
      <c r="J94" s="197">
        <f>ROUND(I94*H94,2)</f>
        <v>0</v>
      </c>
      <c r="K94" s="193" t="s">
        <v>21</v>
      </c>
      <c r="L94" s="60"/>
      <c r="M94" s="198" t="s">
        <v>21</v>
      </c>
      <c r="N94" s="199" t="s">
        <v>43</v>
      </c>
      <c r="O94" s="41"/>
      <c r="P94" s="200">
        <f>O94*H94</f>
        <v>0</v>
      </c>
      <c r="Q94" s="200">
        <v>0</v>
      </c>
      <c r="R94" s="200">
        <f>Q94*H94</f>
        <v>0</v>
      </c>
      <c r="S94" s="200">
        <v>0</v>
      </c>
      <c r="T94" s="201">
        <f>S94*H94</f>
        <v>0</v>
      </c>
      <c r="AR94" s="23" t="s">
        <v>173</v>
      </c>
      <c r="AT94" s="23" t="s">
        <v>169</v>
      </c>
      <c r="AU94" s="23" t="s">
        <v>82</v>
      </c>
      <c r="AY94" s="23" t="s">
        <v>166</v>
      </c>
      <c r="BE94" s="202">
        <f>IF(N94="základní",J94,0)</f>
        <v>0</v>
      </c>
      <c r="BF94" s="202">
        <f>IF(N94="snížená",J94,0)</f>
        <v>0</v>
      </c>
      <c r="BG94" s="202">
        <f>IF(N94="zákl. přenesená",J94,0)</f>
        <v>0</v>
      </c>
      <c r="BH94" s="202">
        <f>IF(N94="sníž. přenesená",J94,0)</f>
        <v>0</v>
      </c>
      <c r="BI94" s="202">
        <f>IF(N94="nulová",J94,0)</f>
        <v>0</v>
      </c>
      <c r="BJ94" s="23" t="s">
        <v>80</v>
      </c>
      <c r="BK94" s="202">
        <f>ROUND(I94*H94,2)</f>
        <v>0</v>
      </c>
      <c r="BL94" s="23" t="s">
        <v>173</v>
      </c>
      <c r="BM94" s="23" t="s">
        <v>173</v>
      </c>
    </row>
    <row r="95" spans="2:65" s="1" customFormat="1" ht="16.5" customHeight="1">
      <c r="B95" s="40"/>
      <c r="C95" s="191" t="s">
        <v>167</v>
      </c>
      <c r="D95" s="191" t="s">
        <v>169</v>
      </c>
      <c r="E95" s="192" t="s">
        <v>1194</v>
      </c>
      <c r="F95" s="193" t="s">
        <v>1195</v>
      </c>
      <c r="G95" s="194" t="s">
        <v>441</v>
      </c>
      <c r="H95" s="195">
        <v>1.8</v>
      </c>
      <c r="I95" s="196"/>
      <c r="J95" s="197">
        <f>ROUND(I95*H95,2)</f>
        <v>0</v>
      </c>
      <c r="K95" s="193" t="s">
        <v>21</v>
      </c>
      <c r="L95" s="60"/>
      <c r="M95" s="198" t="s">
        <v>21</v>
      </c>
      <c r="N95" s="199" t="s">
        <v>43</v>
      </c>
      <c r="O95" s="41"/>
      <c r="P95" s="200">
        <f>O95*H95</f>
        <v>0</v>
      </c>
      <c r="Q95" s="200">
        <v>0</v>
      </c>
      <c r="R95" s="200">
        <f>Q95*H95</f>
        <v>0</v>
      </c>
      <c r="S95" s="200">
        <v>0</v>
      </c>
      <c r="T95" s="201">
        <f>S95*H95</f>
        <v>0</v>
      </c>
      <c r="AR95" s="23" t="s">
        <v>173</v>
      </c>
      <c r="AT95" s="23" t="s">
        <v>169</v>
      </c>
      <c r="AU95" s="23" t="s">
        <v>82</v>
      </c>
      <c r="AY95" s="23" t="s">
        <v>166</v>
      </c>
      <c r="BE95" s="202">
        <f>IF(N95="základní",J95,0)</f>
        <v>0</v>
      </c>
      <c r="BF95" s="202">
        <f>IF(N95="snížená",J95,0)</f>
        <v>0</v>
      </c>
      <c r="BG95" s="202">
        <f>IF(N95="zákl. přenesená",J95,0)</f>
        <v>0</v>
      </c>
      <c r="BH95" s="202">
        <f>IF(N95="sníž. přenesená",J95,0)</f>
        <v>0</v>
      </c>
      <c r="BI95" s="202">
        <f>IF(N95="nulová",J95,0)</f>
        <v>0</v>
      </c>
      <c r="BJ95" s="23" t="s">
        <v>80</v>
      </c>
      <c r="BK95" s="202">
        <f>ROUND(I95*H95,2)</f>
        <v>0</v>
      </c>
      <c r="BL95" s="23" t="s">
        <v>173</v>
      </c>
      <c r="BM95" s="23" t="s">
        <v>177</v>
      </c>
    </row>
    <row r="96" spans="2:65" s="1" customFormat="1" ht="25.5" customHeight="1">
      <c r="B96" s="40"/>
      <c r="C96" s="191" t="s">
        <v>173</v>
      </c>
      <c r="D96" s="191" t="s">
        <v>169</v>
      </c>
      <c r="E96" s="192" t="s">
        <v>1196</v>
      </c>
      <c r="F96" s="193" t="s">
        <v>1197</v>
      </c>
      <c r="G96" s="194" t="s">
        <v>441</v>
      </c>
      <c r="H96" s="195">
        <v>0.9</v>
      </c>
      <c r="I96" s="196"/>
      <c r="J96" s="197">
        <f>ROUND(I96*H96,2)</f>
        <v>0</v>
      </c>
      <c r="K96" s="193" t="s">
        <v>21</v>
      </c>
      <c r="L96" s="60"/>
      <c r="M96" s="198" t="s">
        <v>21</v>
      </c>
      <c r="N96" s="199" t="s">
        <v>43</v>
      </c>
      <c r="O96" s="41"/>
      <c r="P96" s="200">
        <f>O96*H96</f>
        <v>0</v>
      </c>
      <c r="Q96" s="200">
        <v>0</v>
      </c>
      <c r="R96" s="200">
        <f>Q96*H96</f>
        <v>0</v>
      </c>
      <c r="S96" s="200">
        <v>0</v>
      </c>
      <c r="T96" s="201">
        <f>S96*H96</f>
        <v>0</v>
      </c>
      <c r="AR96" s="23" t="s">
        <v>173</v>
      </c>
      <c r="AT96" s="23" t="s">
        <v>169</v>
      </c>
      <c r="AU96" s="23" t="s">
        <v>82</v>
      </c>
      <c r="AY96" s="23" t="s">
        <v>166</v>
      </c>
      <c r="BE96" s="202">
        <f>IF(N96="základní",J96,0)</f>
        <v>0</v>
      </c>
      <c r="BF96" s="202">
        <f>IF(N96="snížená",J96,0)</f>
        <v>0</v>
      </c>
      <c r="BG96" s="202">
        <f>IF(N96="zákl. přenesená",J96,0)</f>
        <v>0</v>
      </c>
      <c r="BH96" s="202">
        <f>IF(N96="sníž. přenesená",J96,0)</f>
        <v>0</v>
      </c>
      <c r="BI96" s="202">
        <f>IF(N96="nulová",J96,0)</f>
        <v>0</v>
      </c>
      <c r="BJ96" s="23" t="s">
        <v>80</v>
      </c>
      <c r="BK96" s="202">
        <f>ROUND(I96*H96,2)</f>
        <v>0</v>
      </c>
      <c r="BL96" s="23" t="s">
        <v>173</v>
      </c>
      <c r="BM96" s="23" t="s">
        <v>187</v>
      </c>
    </row>
    <row r="97" spans="2:65" s="11" customFormat="1">
      <c r="B97" s="203"/>
      <c r="C97" s="204"/>
      <c r="D97" s="205" t="s">
        <v>174</v>
      </c>
      <c r="E97" s="206" t="s">
        <v>21</v>
      </c>
      <c r="F97" s="207" t="s">
        <v>1491</v>
      </c>
      <c r="G97" s="204"/>
      <c r="H97" s="208">
        <v>0.9</v>
      </c>
      <c r="I97" s="209"/>
      <c r="J97" s="204"/>
      <c r="K97" s="204"/>
      <c r="L97" s="210"/>
      <c r="M97" s="211"/>
      <c r="N97" s="212"/>
      <c r="O97" s="212"/>
      <c r="P97" s="212"/>
      <c r="Q97" s="212"/>
      <c r="R97" s="212"/>
      <c r="S97" s="212"/>
      <c r="T97" s="213"/>
      <c r="AT97" s="214" t="s">
        <v>174</v>
      </c>
      <c r="AU97" s="214" t="s">
        <v>82</v>
      </c>
      <c r="AV97" s="11" t="s">
        <v>82</v>
      </c>
      <c r="AW97" s="11" t="s">
        <v>35</v>
      </c>
      <c r="AX97" s="11" t="s">
        <v>72</v>
      </c>
      <c r="AY97" s="214" t="s">
        <v>166</v>
      </c>
    </row>
    <row r="98" spans="2:65" s="12" customFormat="1">
      <c r="B98" s="215"/>
      <c r="C98" s="216"/>
      <c r="D98" s="205" t="s">
        <v>174</v>
      </c>
      <c r="E98" s="217" t="s">
        <v>21</v>
      </c>
      <c r="F98" s="218" t="s">
        <v>176</v>
      </c>
      <c r="G98" s="216"/>
      <c r="H98" s="219">
        <v>0.9</v>
      </c>
      <c r="I98" s="220"/>
      <c r="J98" s="216"/>
      <c r="K98" s="216"/>
      <c r="L98" s="221"/>
      <c r="M98" s="222"/>
      <c r="N98" s="223"/>
      <c r="O98" s="223"/>
      <c r="P98" s="223"/>
      <c r="Q98" s="223"/>
      <c r="R98" s="223"/>
      <c r="S98" s="223"/>
      <c r="T98" s="224"/>
      <c r="AT98" s="225" t="s">
        <v>174</v>
      </c>
      <c r="AU98" s="225" t="s">
        <v>82</v>
      </c>
      <c r="AV98" s="12" t="s">
        <v>173</v>
      </c>
      <c r="AW98" s="12" t="s">
        <v>35</v>
      </c>
      <c r="AX98" s="12" t="s">
        <v>80</v>
      </c>
      <c r="AY98" s="225" t="s">
        <v>166</v>
      </c>
    </row>
    <row r="99" spans="2:65" s="1" customFormat="1" ht="16.5" customHeight="1">
      <c r="B99" s="40"/>
      <c r="C99" s="191" t="s">
        <v>190</v>
      </c>
      <c r="D99" s="191" t="s">
        <v>169</v>
      </c>
      <c r="E99" s="192" t="s">
        <v>1199</v>
      </c>
      <c r="F99" s="193" t="s">
        <v>1200</v>
      </c>
      <c r="G99" s="194" t="s">
        <v>441</v>
      </c>
      <c r="H99" s="195">
        <v>0.9</v>
      </c>
      <c r="I99" s="196"/>
      <c r="J99" s="197">
        <f>ROUND(I99*H99,2)</f>
        <v>0</v>
      </c>
      <c r="K99" s="193" t="s">
        <v>21</v>
      </c>
      <c r="L99" s="60"/>
      <c r="M99" s="198" t="s">
        <v>21</v>
      </c>
      <c r="N99" s="199" t="s">
        <v>43</v>
      </c>
      <c r="O99" s="41"/>
      <c r="P99" s="200">
        <f>O99*H99</f>
        <v>0</v>
      </c>
      <c r="Q99" s="200">
        <v>0</v>
      </c>
      <c r="R99" s="200">
        <f>Q99*H99</f>
        <v>0</v>
      </c>
      <c r="S99" s="200">
        <v>0</v>
      </c>
      <c r="T99" s="201">
        <f>S99*H99</f>
        <v>0</v>
      </c>
      <c r="AR99" s="23" t="s">
        <v>173</v>
      </c>
      <c r="AT99" s="23" t="s">
        <v>169</v>
      </c>
      <c r="AU99" s="23" t="s">
        <v>82</v>
      </c>
      <c r="AY99" s="23" t="s">
        <v>166</v>
      </c>
      <c r="BE99" s="202">
        <f>IF(N99="základní",J99,0)</f>
        <v>0</v>
      </c>
      <c r="BF99" s="202">
        <f>IF(N99="snížená",J99,0)</f>
        <v>0</v>
      </c>
      <c r="BG99" s="202">
        <f>IF(N99="zákl. přenesená",J99,0)</f>
        <v>0</v>
      </c>
      <c r="BH99" s="202">
        <f>IF(N99="sníž. přenesená",J99,0)</f>
        <v>0</v>
      </c>
      <c r="BI99" s="202">
        <f>IF(N99="nulová",J99,0)</f>
        <v>0</v>
      </c>
      <c r="BJ99" s="23" t="s">
        <v>80</v>
      </c>
      <c r="BK99" s="202">
        <f>ROUND(I99*H99,2)</f>
        <v>0</v>
      </c>
      <c r="BL99" s="23" t="s">
        <v>173</v>
      </c>
      <c r="BM99" s="23" t="s">
        <v>193</v>
      </c>
    </row>
    <row r="100" spans="2:65" s="10" customFormat="1" ht="29.85" customHeight="1">
      <c r="B100" s="175"/>
      <c r="C100" s="176"/>
      <c r="D100" s="177" t="s">
        <v>71</v>
      </c>
      <c r="E100" s="189" t="s">
        <v>173</v>
      </c>
      <c r="F100" s="189" t="s">
        <v>1201</v>
      </c>
      <c r="G100" s="176"/>
      <c r="H100" s="176"/>
      <c r="I100" s="179"/>
      <c r="J100" s="190">
        <f>BK100</f>
        <v>0</v>
      </c>
      <c r="K100" s="176"/>
      <c r="L100" s="181"/>
      <c r="M100" s="182"/>
      <c r="N100" s="183"/>
      <c r="O100" s="183"/>
      <c r="P100" s="184">
        <f>SUM(P101:P103)</f>
        <v>0</v>
      </c>
      <c r="Q100" s="183"/>
      <c r="R100" s="184">
        <f>SUM(R101:R103)</f>
        <v>0</v>
      </c>
      <c r="S100" s="183"/>
      <c r="T100" s="185">
        <f>SUM(T101:T103)</f>
        <v>0</v>
      </c>
      <c r="AR100" s="186" t="s">
        <v>80</v>
      </c>
      <c r="AT100" s="187" t="s">
        <v>71</v>
      </c>
      <c r="AU100" s="187" t="s">
        <v>80</v>
      </c>
      <c r="AY100" s="186" t="s">
        <v>166</v>
      </c>
      <c r="BK100" s="188">
        <f>SUM(BK101:BK103)</f>
        <v>0</v>
      </c>
    </row>
    <row r="101" spans="2:65" s="1" customFormat="1" ht="16.5" customHeight="1">
      <c r="B101" s="40"/>
      <c r="C101" s="191" t="s">
        <v>177</v>
      </c>
      <c r="D101" s="191" t="s">
        <v>169</v>
      </c>
      <c r="E101" s="192" t="s">
        <v>1202</v>
      </c>
      <c r="F101" s="193" t="s">
        <v>1203</v>
      </c>
      <c r="G101" s="194" t="s">
        <v>441</v>
      </c>
      <c r="H101" s="195">
        <v>0.3</v>
      </c>
      <c r="I101" s="196"/>
      <c r="J101" s="197">
        <f>ROUND(I101*H101,2)</f>
        <v>0</v>
      </c>
      <c r="K101" s="193" t="s">
        <v>21</v>
      </c>
      <c r="L101" s="60"/>
      <c r="M101" s="198" t="s">
        <v>21</v>
      </c>
      <c r="N101" s="199" t="s">
        <v>43</v>
      </c>
      <c r="O101" s="41"/>
      <c r="P101" s="200">
        <f>O101*H101</f>
        <v>0</v>
      </c>
      <c r="Q101" s="200">
        <v>0</v>
      </c>
      <c r="R101" s="200">
        <f>Q101*H101</f>
        <v>0</v>
      </c>
      <c r="S101" s="200">
        <v>0</v>
      </c>
      <c r="T101" s="201">
        <f>S101*H101</f>
        <v>0</v>
      </c>
      <c r="AR101" s="23" t="s">
        <v>173</v>
      </c>
      <c r="AT101" s="23" t="s">
        <v>169</v>
      </c>
      <c r="AU101" s="23" t="s">
        <v>82</v>
      </c>
      <c r="AY101" s="23" t="s">
        <v>166</v>
      </c>
      <c r="BE101" s="202">
        <f>IF(N101="základní",J101,0)</f>
        <v>0</v>
      </c>
      <c r="BF101" s="202">
        <f>IF(N101="snížená",J101,0)</f>
        <v>0</v>
      </c>
      <c r="BG101" s="202">
        <f>IF(N101="zákl. přenesená",J101,0)</f>
        <v>0</v>
      </c>
      <c r="BH101" s="202">
        <f>IF(N101="sníž. přenesená",J101,0)</f>
        <v>0</v>
      </c>
      <c r="BI101" s="202">
        <f>IF(N101="nulová",J101,0)</f>
        <v>0</v>
      </c>
      <c r="BJ101" s="23" t="s">
        <v>80</v>
      </c>
      <c r="BK101" s="202">
        <f>ROUND(I101*H101,2)</f>
        <v>0</v>
      </c>
      <c r="BL101" s="23" t="s">
        <v>173</v>
      </c>
      <c r="BM101" s="23" t="s">
        <v>198</v>
      </c>
    </row>
    <row r="102" spans="2:65" s="11" customFormat="1">
      <c r="B102" s="203"/>
      <c r="C102" s="204"/>
      <c r="D102" s="205" t="s">
        <v>174</v>
      </c>
      <c r="E102" s="206" t="s">
        <v>21</v>
      </c>
      <c r="F102" s="207" t="s">
        <v>1492</v>
      </c>
      <c r="G102" s="204"/>
      <c r="H102" s="208">
        <v>0.3</v>
      </c>
      <c r="I102" s="209"/>
      <c r="J102" s="204"/>
      <c r="K102" s="204"/>
      <c r="L102" s="210"/>
      <c r="M102" s="211"/>
      <c r="N102" s="212"/>
      <c r="O102" s="212"/>
      <c r="P102" s="212"/>
      <c r="Q102" s="212"/>
      <c r="R102" s="212"/>
      <c r="S102" s="212"/>
      <c r="T102" s="213"/>
      <c r="AT102" s="214" t="s">
        <v>174</v>
      </c>
      <c r="AU102" s="214" t="s">
        <v>82</v>
      </c>
      <c r="AV102" s="11" t="s">
        <v>82</v>
      </c>
      <c r="AW102" s="11" t="s">
        <v>35</v>
      </c>
      <c r="AX102" s="11" t="s">
        <v>72</v>
      </c>
      <c r="AY102" s="214" t="s">
        <v>166</v>
      </c>
    </row>
    <row r="103" spans="2:65" s="12" customFormat="1">
      <c r="B103" s="215"/>
      <c r="C103" s="216"/>
      <c r="D103" s="205" t="s">
        <v>174</v>
      </c>
      <c r="E103" s="217" t="s">
        <v>21</v>
      </c>
      <c r="F103" s="218" t="s">
        <v>176</v>
      </c>
      <c r="G103" s="216"/>
      <c r="H103" s="219">
        <v>0.3</v>
      </c>
      <c r="I103" s="220"/>
      <c r="J103" s="216"/>
      <c r="K103" s="216"/>
      <c r="L103" s="221"/>
      <c r="M103" s="222"/>
      <c r="N103" s="223"/>
      <c r="O103" s="223"/>
      <c r="P103" s="223"/>
      <c r="Q103" s="223"/>
      <c r="R103" s="223"/>
      <c r="S103" s="223"/>
      <c r="T103" s="224"/>
      <c r="AT103" s="225" t="s">
        <v>174</v>
      </c>
      <c r="AU103" s="225" t="s">
        <v>82</v>
      </c>
      <c r="AV103" s="12" t="s">
        <v>173</v>
      </c>
      <c r="AW103" s="12" t="s">
        <v>35</v>
      </c>
      <c r="AX103" s="12" t="s">
        <v>80</v>
      </c>
      <c r="AY103" s="225" t="s">
        <v>166</v>
      </c>
    </row>
    <row r="104" spans="2:65" s="10" customFormat="1" ht="29.85" customHeight="1">
      <c r="B104" s="175"/>
      <c r="C104" s="176"/>
      <c r="D104" s="177" t="s">
        <v>71</v>
      </c>
      <c r="E104" s="189" t="s">
        <v>177</v>
      </c>
      <c r="F104" s="189" t="s">
        <v>178</v>
      </c>
      <c r="G104" s="176"/>
      <c r="H104" s="176"/>
      <c r="I104" s="179"/>
      <c r="J104" s="190">
        <f>BK104</f>
        <v>0</v>
      </c>
      <c r="K104" s="176"/>
      <c r="L104" s="181"/>
      <c r="M104" s="182"/>
      <c r="N104" s="183"/>
      <c r="O104" s="183"/>
      <c r="P104" s="184">
        <f>SUM(P105:P110)</f>
        <v>0</v>
      </c>
      <c r="Q104" s="183"/>
      <c r="R104" s="184">
        <f>SUM(R105:R110)</f>
        <v>0</v>
      </c>
      <c r="S104" s="183"/>
      <c r="T104" s="185">
        <f>SUM(T105:T110)</f>
        <v>0</v>
      </c>
      <c r="AR104" s="186" t="s">
        <v>80</v>
      </c>
      <c r="AT104" s="187" t="s">
        <v>71</v>
      </c>
      <c r="AU104" s="187" t="s">
        <v>80</v>
      </c>
      <c r="AY104" s="186" t="s">
        <v>166</v>
      </c>
      <c r="BK104" s="188">
        <f>SUM(BK105:BK110)</f>
        <v>0</v>
      </c>
    </row>
    <row r="105" spans="2:65" s="1" customFormat="1" ht="16.5" customHeight="1">
      <c r="B105" s="40"/>
      <c r="C105" s="191" t="s">
        <v>199</v>
      </c>
      <c r="D105" s="191" t="s">
        <v>169</v>
      </c>
      <c r="E105" s="192" t="s">
        <v>439</v>
      </c>
      <c r="F105" s="193" t="s">
        <v>440</v>
      </c>
      <c r="G105" s="194" t="s">
        <v>441</v>
      </c>
      <c r="H105" s="195">
        <v>0.3</v>
      </c>
      <c r="I105" s="196"/>
      <c r="J105" s="197">
        <f>ROUND(I105*H105,2)</f>
        <v>0</v>
      </c>
      <c r="K105" s="193" t="s">
        <v>21</v>
      </c>
      <c r="L105" s="60"/>
      <c r="M105" s="198" t="s">
        <v>21</v>
      </c>
      <c r="N105" s="199" t="s">
        <v>43</v>
      </c>
      <c r="O105" s="41"/>
      <c r="P105" s="200">
        <f>O105*H105</f>
        <v>0</v>
      </c>
      <c r="Q105" s="200">
        <v>0</v>
      </c>
      <c r="R105" s="200">
        <f>Q105*H105</f>
        <v>0</v>
      </c>
      <c r="S105" s="200">
        <v>0</v>
      </c>
      <c r="T105" s="201">
        <f>S105*H105</f>
        <v>0</v>
      </c>
      <c r="AR105" s="23" t="s">
        <v>173</v>
      </c>
      <c r="AT105" s="23" t="s">
        <v>169</v>
      </c>
      <c r="AU105" s="23" t="s">
        <v>82</v>
      </c>
      <c r="AY105" s="23" t="s">
        <v>166</v>
      </c>
      <c r="BE105" s="202">
        <f>IF(N105="základní",J105,0)</f>
        <v>0</v>
      </c>
      <c r="BF105" s="202">
        <f>IF(N105="snížená",J105,0)</f>
        <v>0</v>
      </c>
      <c r="BG105" s="202">
        <f>IF(N105="zákl. přenesená",J105,0)</f>
        <v>0</v>
      </c>
      <c r="BH105" s="202">
        <f>IF(N105="sníž. přenesená",J105,0)</f>
        <v>0</v>
      </c>
      <c r="BI105" s="202">
        <f>IF(N105="nulová",J105,0)</f>
        <v>0</v>
      </c>
      <c r="BJ105" s="23" t="s">
        <v>80</v>
      </c>
      <c r="BK105" s="202">
        <f>ROUND(I105*H105,2)</f>
        <v>0</v>
      </c>
      <c r="BL105" s="23" t="s">
        <v>173</v>
      </c>
      <c r="BM105" s="23" t="s">
        <v>202</v>
      </c>
    </row>
    <row r="106" spans="2:65" s="11" customFormat="1">
      <c r="B106" s="203"/>
      <c r="C106" s="204"/>
      <c r="D106" s="205" t="s">
        <v>174</v>
      </c>
      <c r="E106" s="206" t="s">
        <v>21</v>
      </c>
      <c r="F106" s="207" t="s">
        <v>1492</v>
      </c>
      <c r="G106" s="204"/>
      <c r="H106" s="208">
        <v>0.3</v>
      </c>
      <c r="I106" s="209"/>
      <c r="J106" s="204"/>
      <c r="K106" s="204"/>
      <c r="L106" s="210"/>
      <c r="M106" s="211"/>
      <c r="N106" s="212"/>
      <c r="O106" s="212"/>
      <c r="P106" s="212"/>
      <c r="Q106" s="212"/>
      <c r="R106" s="212"/>
      <c r="S106" s="212"/>
      <c r="T106" s="213"/>
      <c r="AT106" s="214" t="s">
        <v>174</v>
      </c>
      <c r="AU106" s="214" t="s">
        <v>82</v>
      </c>
      <c r="AV106" s="11" t="s">
        <v>82</v>
      </c>
      <c r="AW106" s="11" t="s">
        <v>35</v>
      </c>
      <c r="AX106" s="11" t="s">
        <v>72</v>
      </c>
      <c r="AY106" s="214" t="s">
        <v>166</v>
      </c>
    </row>
    <row r="107" spans="2:65" s="12" customFormat="1">
      <c r="B107" s="215"/>
      <c r="C107" s="216"/>
      <c r="D107" s="205" t="s">
        <v>174</v>
      </c>
      <c r="E107" s="217" t="s">
        <v>21</v>
      </c>
      <c r="F107" s="218" t="s">
        <v>176</v>
      </c>
      <c r="G107" s="216"/>
      <c r="H107" s="219">
        <v>0.3</v>
      </c>
      <c r="I107" s="220"/>
      <c r="J107" s="216"/>
      <c r="K107" s="216"/>
      <c r="L107" s="221"/>
      <c r="M107" s="222"/>
      <c r="N107" s="223"/>
      <c r="O107" s="223"/>
      <c r="P107" s="223"/>
      <c r="Q107" s="223"/>
      <c r="R107" s="223"/>
      <c r="S107" s="223"/>
      <c r="T107" s="224"/>
      <c r="AT107" s="225" t="s">
        <v>174</v>
      </c>
      <c r="AU107" s="225" t="s">
        <v>82</v>
      </c>
      <c r="AV107" s="12" t="s">
        <v>173</v>
      </c>
      <c r="AW107" s="12" t="s">
        <v>35</v>
      </c>
      <c r="AX107" s="12" t="s">
        <v>80</v>
      </c>
      <c r="AY107" s="225" t="s">
        <v>166</v>
      </c>
    </row>
    <row r="108" spans="2:65" s="1" customFormat="1" ht="16.5" customHeight="1">
      <c r="B108" s="40"/>
      <c r="C108" s="191" t="s">
        <v>187</v>
      </c>
      <c r="D108" s="191" t="s">
        <v>169</v>
      </c>
      <c r="E108" s="192" t="s">
        <v>443</v>
      </c>
      <c r="F108" s="193" t="s">
        <v>444</v>
      </c>
      <c r="G108" s="194" t="s">
        <v>181</v>
      </c>
      <c r="H108" s="195">
        <v>3</v>
      </c>
      <c r="I108" s="196"/>
      <c r="J108" s="197">
        <f>ROUND(I108*H108,2)</f>
        <v>0</v>
      </c>
      <c r="K108" s="193" t="s">
        <v>21</v>
      </c>
      <c r="L108" s="60"/>
      <c r="M108" s="198" t="s">
        <v>21</v>
      </c>
      <c r="N108" s="199" t="s">
        <v>43</v>
      </c>
      <c r="O108" s="41"/>
      <c r="P108" s="200">
        <f>O108*H108</f>
        <v>0</v>
      </c>
      <c r="Q108" s="200">
        <v>0</v>
      </c>
      <c r="R108" s="200">
        <f>Q108*H108</f>
        <v>0</v>
      </c>
      <c r="S108" s="200">
        <v>0</v>
      </c>
      <c r="T108" s="201">
        <f>S108*H108</f>
        <v>0</v>
      </c>
      <c r="AR108" s="23" t="s">
        <v>173</v>
      </c>
      <c r="AT108" s="23" t="s">
        <v>169</v>
      </c>
      <c r="AU108" s="23" t="s">
        <v>82</v>
      </c>
      <c r="AY108" s="23" t="s">
        <v>166</v>
      </c>
      <c r="BE108" s="202">
        <f>IF(N108="základní",J108,0)</f>
        <v>0</v>
      </c>
      <c r="BF108" s="202">
        <f>IF(N108="snížená",J108,0)</f>
        <v>0</v>
      </c>
      <c r="BG108" s="202">
        <f>IF(N108="zákl. přenesená",J108,0)</f>
        <v>0</v>
      </c>
      <c r="BH108" s="202">
        <f>IF(N108="sníž. přenesená",J108,0)</f>
        <v>0</v>
      </c>
      <c r="BI108" s="202">
        <f>IF(N108="nulová",J108,0)</f>
        <v>0</v>
      </c>
      <c r="BJ108" s="23" t="s">
        <v>80</v>
      </c>
      <c r="BK108" s="202">
        <f>ROUND(I108*H108,2)</f>
        <v>0</v>
      </c>
      <c r="BL108" s="23" t="s">
        <v>173</v>
      </c>
      <c r="BM108" s="23" t="s">
        <v>207</v>
      </c>
    </row>
    <row r="109" spans="2:65" s="11" customFormat="1">
      <c r="B109" s="203"/>
      <c r="C109" s="204"/>
      <c r="D109" s="205" t="s">
        <v>174</v>
      </c>
      <c r="E109" s="206" t="s">
        <v>21</v>
      </c>
      <c r="F109" s="207" t="s">
        <v>1493</v>
      </c>
      <c r="G109" s="204"/>
      <c r="H109" s="208">
        <v>3</v>
      </c>
      <c r="I109" s="209"/>
      <c r="J109" s="204"/>
      <c r="K109" s="204"/>
      <c r="L109" s="210"/>
      <c r="M109" s="211"/>
      <c r="N109" s="212"/>
      <c r="O109" s="212"/>
      <c r="P109" s="212"/>
      <c r="Q109" s="212"/>
      <c r="R109" s="212"/>
      <c r="S109" s="212"/>
      <c r="T109" s="213"/>
      <c r="AT109" s="214" t="s">
        <v>174</v>
      </c>
      <c r="AU109" s="214" t="s">
        <v>82</v>
      </c>
      <c r="AV109" s="11" t="s">
        <v>82</v>
      </c>
      <c r="AW109" s="11" t="s">
        <v>35</v>
      </c>
      <c r="AX109" s="11" t="s">
        <v>72</v>
      </c>
      <c r="AY109" s="214" t="s">
        <v>166</v>
      </c>
    </row>
    <row r="110" spans="2:65" s="12" customFormat="1">
      <c r="B110" s="215"/>
      <c r="C110" s="216"/>
      <c r="D110" s="205" t="s">
        <v>174</v>
      </c>
      <c r="E110" s="217" t="s">
        <v>21</v>
      </c>
      <c r="F110" s="218" t="s">
        <v>176</v>
      </c>
      <c r="G110" s="216"/>
      <c r="H110" s="219">
        <v>3</v>
      </c>
      <c r="I110" s="220"/>
      <c r="J110" s="216"/>
      <c r="K110" s="216"/>
      <c r="L110" s="221"/>
      <c r="M110" s="222"/>
      <c r="N110" s="223"/>
      <c r="O110" s="223"/>
      <c r="P110" s="223"/>
      <c r="Q110" s="223"/>
      <c r="R110" s="223"/>
      <c r="S110" s="223"/>
      <c r="T110" s="224"/>
      <c r="AT110" s="225" t="s">
        <v>174</v>
      </c>
      <c r="AU110" s="225" t="s">
        <v>82</v>
      </c>
      <c r="AV110" s="12" t="s">
        <v>173</v>
      </c>
      <c r="AW110" s="12" t="s">
        <v>35</v>
      </c>
      <c r="AX110" s="12" t="s">
        <v>80</v>
      </c>
      <c r="AY110" s="225" t="s">
        <v>166</v>
      </c>
    </row>
    <row r="111" spans="2:65" s="10" customFormat="1" ht="29.85" customHeight="1">
      <c r="B111" s="175"/>
      <c r="C111" s="176"/>
      <c r="D111" s="177" t="s">
        <v>71</v>
      </c>
      <c r="E111" s="189" t="s">
        <v>209</v>
      </c>
      <c r="F111" s="189" t="s">
        <v>243</v>
      </c>
      <c r="G111" s="176"/>
      <c r="H111" s="176"/>
      <c r="I111" s="179"/>
      <c r="J111" s="190">
        <f>BK111</f>
        <v>0</v>
      </c>
      <c r="K111" s="176"/>
      <c r="L111" s="181"/>
      <c r="M111" s="182"/>
      <c r="N111" s="183"/>
      <c r="O111" s="183"/>
      <c r="P111" s="184">
        <f>SUM(P112:P120)</f>
        <v>0</v>
      </c>
      <c r="Q111" s="183"/>
      <c r="R111" s="184">
        <f>SUM(R112:R120)</f>
        <v>0</v>
      </c>
      <c r="S111" s="183"/>
      <c r="T111" s="185">
        <f>SUM(T112:T120)</f>
        <v>0</v>
      </c>
      <c r="AR111" s="186" t="s">
        <v>80</v>
      </c>
      <c r="AT111" s="187" t="s">
        <v>71</v>
      </c>
      <c r="AU111" s="187" t="s">
        <v>80</v>
      </c>
      <c r="AY111" s="186" t="s">
        <v>166</v>
      </c>
      <c r="BK111" s="188">
        <f>SUM(BK112:BK120)</f>
        <v>0</v>
      </c>
    </row>
    <row r="112" spans="2:65" s="1" customFormat="1" ht="25.5" customHeight="1">
      <c r="B112" s="40"/>
      <c r="C112" s="191" t="s">
        <v>209</v>
      </c>
      <c r="D112" s="191" t="s">
        <v>169</v>
      </c>
      <c r="E112" s="192" t="s">
        <v>446</v>
      </c>
      <c r="F112" s="193" t="s">
        <v>447</v>
      </c>
      <c r="G112" s="194" t="s">
        <v>441</v>
      </c>
      <c r="H112" s="195">
        <v>0.45</v>
      </c>
      <c r="I112" s="196"/>
      <c r="J112" s="197">
        <f>ROUND(I112*H112,2)</f>
        <v>0</v>
      </c>
      <c r="K112" s="193" t="s">
        <v>21</v>
      </c>
      <c r="L112" s="60"/>
      <c r="M112" s="198" t="s">
        <v>21</v>
      </c>
      <c r="N112" s="199" t="s">
        <v>43</v>
      </c>
      <c r="O112" s="41"/>
      <c r="P112" s="200">
        <f>O112*H112</f>
        <v>0</v>
      </c>
      <c r="Q112" s="200">
        <v>0</v>
      </c>
      <c r="R112" s="200">
        <f>Q112*H112</f>
        <v>0</v>
      </c>
      <c r="S112" s="200">
        <v>0</v>
      </c>
      <c r="T112" s="201">
        <f>S112*H112</f>
        <v>0</v>
      </c>
      <c r="AR112" s="23" t="s">
        <v>173</v>
      </c>
      <c r="AT112" s="23" t="s">
        <v>169</v>
      </c>
      <c r="AU112" s="23" t="s">
        <v>82</v>
      </c>
      <c r="AY112" s="23" t="s">
        <v>166</v>
      </c>
      <c r="BE112" s="202">
        <f>IF(N112="základní",J112,0)</f>
        <v>0</v>
      </c>
      <c r="BF112" s="202">
        <f>IF(N112="snížená",J112,0)</f>
        <v>0</v>
      </c>
      <c r="BG112" s="202">
        <f>IF(N112="zákl. přenesená",J112,0)</f>
        <v>0</v>
      </c>
      <c r="BH112" s="202">
        <f>IF(N112="sníž. přenesená",J112,0)</f>
        <v>0</v>
      </c>
      <c r="BI112" s="202">
        <f>IF(N112="nulová",J112,0)</f>
        <v>0</v>
      </c>
      <c r="BJ112" s="23" t="s">
        <v>80</v>
      </c>
      <c r="BK112" s="202">
        <f>ROUND(I112*H112,2)</f>
        <v>0</v>
      </c>
      <c r="BL112" s="23" t="s">
        <v>173</v>
      </c>
      <c r="BM112" s="23" t="s">
        <v>212</v>
      </c>
    </row>
    <row r="113" spans="2:65" s="11" customFormat="1">
      <c r="B113" s="203"/>
      <c r="C113" s="204"/>
      <c r="D113" s="205" t="s">
        <v>174</v>
      </c>
      <c r="E113" s="206" t="s">
        <v>21</v>
      </c>
      <c r="F113" s="207" t="s">
        <v>1494</v>
      </c>
      <c r="G113" s="204"/>
      <c r="H113" s="208">
        <v>0.45</v>
      </c>
      <c r="I113" s="209"/>
      <c r="J113" s="204"/>
      <c r="K113" s="204"/>
      <c r="L113" s="210"/>
      <c r="M113" s="211"/>
      <c r="N113" s="212"/>
      <c r="O113" s="212"/>
      <c r="P113" s="212"/>
      <c r="Q113" s="212"/>
      <c r="R113" s="212"/>
      <c r="S113" s="212"/>
      <c r="T113" s="213"/>
      <c r="AT113" s="214" t="s">
        <v>174</v>
      </c>
      <c r="AU113" s="214" t="s">
        <v>82</v>
      </c>
      <c r="AV113" s="11" t="s">
        <v>82</v>
      </c>
      <c r="AW113" s="11" t="s">
        <v>35</v>
      </c>
      <c r="AX113" s="11" t="s">
        <v>72</v>
      </c>
      <c r="AY113" s="214" t="s">
        <v>166</v>
      </c>
    </row>
    <row r="114" spans="2:65" s="12" customFormat="1">
      <c r="B114" s="215"/>
      <c r="C114" s="216"/>
      <c r="D114" s="205" t="s">
        <v>174</v>
      </c>
      <c r="E114" s="217" t="s">
        <v>21</v>
      </c>
      <c r="F114" s="218" t="s">
        <v>176</v>
      </c>
      <c r="G114" s="216"/>
      <c r="H114" s="219">
        <v>0.45</v>
      </c>
      <c r="I114" s="220"/>
      <c r="J114" s="216"/>
      <c r="K114" s="216"/>
      <c r="L114" s="221"/>
      <c r="M114" s="222"/>
      <c r="N114" s="223"/>
      <c r="O114" s="223"/>
      <c r="P114" s="223"/>
      <c r="Q114" s="223"/>
      <c r="R114" s="223"/>
      <c r="S114" s="223"/>
      <c r="T114" s="224"/>
      <c r="AT114" s="225" t="s">
        <v>174</v>
      </c>
      <c r="AU114" s="225" t="s">
        <v>82</v>
      </c>
      <c r="AV114" s="12" t="s">
        <v>173</v>
      </c>
      <c r="AW114" s="12" t="s">
        <v>35</v>
      </c>
      <c r="AX114" s="12" t="s">
        <v>80</v>
      </c>
      <c r="AY114" s="225" t="s">
        <v>166</v>
      </c>
    </row>
    <row r="115" spans="2:65" s="1" customFormat="1" ht="25.5" customHeight="1">
      <c r="B115" s="40"/>
      <c r="C115" s="191" t="s">
        <v>193</v>
      </c>
      <c r="D115" s="191" t="s">
        <v>169</v>
      </c>
      <c r="E115" s="192" t="s">
        <v>448</v>
      </c>
      <c r="F115" s="193" t="s">
        <v>449</v>
      </c>
      <c r="G115" s="194" t="s">
        <v>441</v>
      </c>
      <c r="H115" s="195">
        <v>0.3</v>
      </c>
      <c r="I115" s="196"/>
      <c r="J115" s="197">
        <f>ROUND(I115*H115,2)</f>
        <v>0</v>
      </c>
      <c r="K115" s="193" t="s">
        <v>21</v>
      </c>
      <c r="L115" s="60"/>
      <c r="M115" s="198" t="s">
        <v>21</v>
      </c>
      <c r="N115" s="199" t="s">
        <v>43</v>
      </c>
      <c r="O115" s="41"/>
      <c r="P115" s="200">
        <f>O115*H115</f>
        <v>0</v>
      </c>
      <c r="Q115" s="200">
        <v>0</v>
      </c>
      <c r="R115" s="200">
        <f>Q115*H115</f>
        <v>0</v>
      </c>
      <c r="S115" s="200">
        <v>0</v>
      </c>
      <c r="T115" s="201">
        <f>S115*H115</f>
        <v>0</v>
      </c>
      <c r="AR115" s="23" t="s">
        <v>173</v>
      </c>
      <c r="AT115" s="23" t="s">
        <v>169</v>
      </c>
      <c r="AU115" s="23" t="s">
        <v>82</v>
      </c>
      <c r="AY115" s="23" t="s">
        <v>166</v>
      </c>
      <c r="BE115" s="202">
        <f>IF(N115="základní",J115,0)</f>
        <v>0</v>
      </c>
      <c r="BF115" s="202">
        <f>IF(N115="snížená",J115,0)</f>
        <v>0</v>
      </c>
      <c r="BG115" s="202">
        <f>IF(N115="zákl. přenesená",J115,0)</f>
        <v>0</v>
      </c>
      <c r="BH115" s="202">
        <f>IF(N115="sníž. přenesená",J115,0)</f>
        <v>0</v>
      </c>
      <c r="BI115" s="202">
        <f>IF(N115="nulová",J115,0)</f>
        <v>0</v>
      </c>
      <c r="BJ115" s="23" t="s">
        <v>80</v>
      </c>
      <c r="BK115" s="202">
        <f>ROUND(I115*H115,2)</f>
        <v>0</v>
      </c>
      <c r="BL115" s="23" t="s">
        <v>173</v>
      </c>
      <c r="BM115" s="23" t="s">
        <v>217</v>
      </c>
    </row>
    <row r="116" spans="2:65" s="11" customFormat="1">
      <c r="B116" s="203"/>
      <c r="C116" s="204"/>
      <c r="D116" s="205" t="s">
        <v>174</v>
      </c>
      <c r="E116" s="206" t="s">
        <v>21</v>
      </c>
      <c r="F116" s="207" t="s">
        <v>1492</v>
      </c>
      <c r="G116" s="204"/>
      <c r="H116" s="208">
        <v>0.3</v>
      </c>
      <c r="I116" s="209"/>
      <c r="J116" s="204"/>
      <c r="K116" s="204"/>
      <c r="L116" s="210"/>
      <c r="M116" s="211"/>
      <c r="N116" s="212"/>
      <c r="O116" s="212"/>
      <c r="P116" s="212"/>
      <c r="Q116" s="212"/>
      <c r="R116" s="212"/>
      <c r="S116" s="212"/>
      <c r="T116" s="213"/>
      <c r="AT116" s="214" t="s">
        <v>174</v>
      </c>
      <c r="AU116" s="214" t="s">
        <v>82</v>
      </c>
      <c r="AV116" s="11" t="s">
        <v>82</v>
      </c>
      <c r="AW116" s="11" t="s">
        <v>35</v>
      </c>
      <c r="AX116" s="11" t="s">
        <v>72</v>
      </c>
      <c r="AY116" s="214" t="s">
        <v>166</v>
      </c>
    </row>
    <row r="117" spans="2:65" s="12" customFormat="1">
      <c r="B117" s="215"/>
      <c r="C117" s="216"/>
      <c r="D117" s="205" t="s">
        <v>174</v>
      </c>
      <c r="E117" s="217" t="s">
        <v>21</v>
      </c>
      <c r="F117" s="218" t="s">
        <v>176</v>
      </c>
      <c r="G117" s="216"/>
      <c r="H117" s="219">
        <v>0.3</v>
      </c>
      <c r="I117" s="220"/>
      <c r="J117" s="216"/>
      <c r="K117" s="216"/>
      <c r="L117" s="221"/>
      <c r="M117" s="222"/>
      <c r="N117" s="223"/>
      <c r="O117" s="223"/>
      <c r="P117" s="223"/>
      <c r="Q117" s="223"/>
      <c r="R117" s="223"/>
      <c r="S117" s="223"/>
      <c r="T117" s="224"/>
      <c r="AT117" s="225" t="s">
        <v>174</v>
      </c>
      <c r="AU117" s="225" t="s">
        <v>82</v>
      </c>
      <c r="AV117" s="12" t="s">
        <v>173</v>
      </c>
      <c r="AW117" s="12" t="s">
        <v>35</v>
      </c>
      <c r="AX117" s="12" t="s">
        <v>80</v>
      </c>
      <c r="AY117" s="225" t="s">
        <v>166</v>
      </c>
    </row>
    <row r="118" spans="2:65" s="1" customFormat="1" ht="16.5" customHeight="1">
      <c r="B118" s="40"/>
      <c r="C118" s="191" t="s">
        <v>218</v>
      </c>
      <c r="D118" s="191" t="s">
        <v>169</v>
      </c>
      <c r="E118" s="192" t="s">
        <v>451</v>
      </c>
      <c r="F118" s="193" t="s">
        <v>452</v>
      </c>
      <c r="G118" s="194" t="s">
        <v>272</v>
      </c>
      <c r="H118" s="195">
        <v>11.2</v>
      </c>
      <c r="I118" s="196"/>
      <c r="J118" s="197">
        <f>ROUND(I118*H118,2)</f>
        <v>0</v>
      </c>
      <c r="K118" s="193" t="s">
        <v>21</v>
      </c>
      <c r="L118" s="60"/>
      <c r="M118" s="198" t="s">
        <v>21</v>
      </c>
      <c r="N118" s="199" t="s">
        <v>43</v>
      </c>
      <c r="O118" s="41"/>
      <c r="P118" s="200">
        <f>O118*H118</f>
        <v>0</v>
      </c>
      <c r="Q118" s="200">
        <v>0</v>
      </c>
      <c r="R118" s="200">
        <f>Q118*H118</f>
        <v>0</v>
      </c>
      <c r="S118" s="200">
        <v>0</v>
      </c>
      <c r="T118" s="201">
        <f>S118*H118</f>
        <v>0</v>
      </c>
      <c r="AR118" s="23" t="s">
        <v>173</v>
      </c>
      <c r="AT118" s="23" t="s">
        <v>169</v>
      </c>
      <c r="AU118" s="23" t="s">
        <v>82</v>
      </c>
      <c r="AY118" s="23" t="s">
        <v>166</v>
      </c>
      <c r="BE118" s="202">
        <f>IF(N118="základní",J118,0)</f>
        <v>0</v>
      </c>
      <c r="BF118" s="202">
        <f>IF(N118="snížená",J118,0)</f>
        <v>0</v>
      </c>
      <c r="BG118" s="202">
        <f>IF(N118="zákl. přenesená",J118,0)</f>
        <v>0</v>
      </c>
      <c r="BH118" s="202">
        <f>IF(N118="sníž. přenesená",J118,0)</f>
        <v>0</v>
      </c>
      <c r="BI118" s="202">
        <f>IF(N118="nulová",J118,0)</f>
        <v>0</v>
      </c>
      <c r="BJ118" s="23" t="s">
        <v>80</v>
      </c>
      <c r="BK118" s="202">
        <f>ROUND(I118*H118,2)</f>
        <v>0</v>
      </c>
      <c r="BL118" s="23" t="s">
        <v>173</v>
      </c>
      <c r="BM118" s="23" t="s">
        <v>221</v>
      </c>
    </row>
    <row r="119" spans="2:65" s="11" customFormat="1">
      <c r="B119" s="203"/>
      <c r="C119" s="204"/>
      <c r="D119" s="205" t="s">
        <v>174</v>
      </c>
      <c r="E119" s="206" t="s">
        <v>21</v>
      </c>
      <c r="F119" s="207" t="s">
        <v>1495</v>
      </c>
      <c r="G119" s="204"/>
      <c r="H119" s="208">
        <v>11.2</v>
      </c>
      <c r="I119" s="209"/>
      <c r="J119" s="204"/>
      <c r="K119" s="204"/>
      <c r="L119" s="210"/>
      <c r="M119" s="211"/>
      <c r="N119" s="212"/>
      <c r="O119" s="212"/>
      <c r="P119" s="212"/>
      <c r="Q119" s="212"/>
      <c r="R119" s="212"/>
      <c r="S119" s="212"/>
      <c r="T119" s="213"/>
      <c r="AT119" s="214" t="s">
        <v>174</v>
      </c>
      <c r="AU119" s="214" t="s">
        <v>82</v>
      </c>
      <c r="AV119" s="11" t="s">
        <v>82</v>
      </c>
      <c r="AW119" s="11" t="s">
        <v>35</v>
      </c>
      <c r="AX119" s="11" t="s">
        <v>72</v>
      </c>
      <c r="AY119" s="214" t="s">
        <v>166</v>
      </c>
    </row>
    <row r="120" spans="2:65" s="12" customFormat="1">
      <c r="B120" s="215"/>
      <c r="C120" s="216"/>
      <c r="D120" s="205" t="s">
        <v>174</v>
      </c>
      <c r="E120" s="217" t="s">
        <v>21</v>
      </c>
      <c r="F120" s="218" t="s">
        <v>176</v>
      </c>
      <c r="G120" s="216"/>
      <c r="H120" s="219">
        <v>11.2</v>
      </c>
      <c r="I120" s="220"/>
      <c r="J120" s="216"/>
      <c r="K120" s="216"/>
      <c r="L120" s="221"/>
      <c r="M120" s="222"/>
      <c r="N120" s="223"/>
      <c r="O120" s="223"/>
      <c r="P120" s="223"/>
      <c r="Q120" s="223"/>
      <c r="R120" s="223"/>
      <c r="S120" s="223"/>
      <c r="T120" s="224"/>
      <c r="AT120" s="225" t="s">
        <v>174</v>
      </c>
      <c r="AU120" s="225" t="s">
        <v>82</v>
      </c>
      <c r="AV120" s="12" t="s">
        <v>173</v>
      </c>
      <c r="AW120" s="12" t="s">
        <v>35</v>
      </c>
      <c r="AX120" s="12" t="s">
        <v>80</v>
      </c>
      <c r="AY120" s="225" t="s">
        <v>166</v>
      </c>
    </row>
    <row r="121" spans="2:65" s="10" customFormat="1" ht="29.85" customHeight="1">
      <c r="B121" s="175"/>
      <c r="C121" s="176"/>
      <c r="D121" s="177" t="s">
        <v>71</v>
      </c>
      <c r="E121" s="189" t="s">
        <v>293</v>
      </c>
      <c r="F121" s="189" t="s">
        <v>294</v>
      </c>
      <c r="G121" s="176"/>
      <c r="H121" s="176"/>
      <c r="I121" s="179"/>
      <c r="J121" s="190">
        <f>BK121</f>
        <v>0</v>
      </c>
      <c r="K121" s="176"/>
      <c r="L121" s="181"/>
      <c r="M121" s="182"/>
      <c r="N121" s="183"/>
      <c r="O121" s="183"/>
      <c r="P121" s="184">
        <f>SUM(P122:P127)</f>
        <v>0</v>
      </c>
      <c r="Q121" s="183"/>
      <c r="R121" s="184">
        <f>SUM(R122:R127)</f>
        <v>0</v>
      </c>
      <c r="S121" s="183"/>
      <c r="T121" s="185">
        <f>SUM(T122:T127)</f>
        <v>0</v>
      </c>
      <c r="AR121" s="186" t="s">
        <v>80</v>
      </c>
      <c r="AT121" s="187" t="s">
        <v>71</v>
      </c>
      <c r="AU121" s="187" t="s">
        <v>80</v>
      </c>
      <c r="AY121" s="186" t="s">
        <v>166</v>
      </c>
      <c r="BK121" s="188">
        <f>SUM(BK122:BK127)</f>
        <v>0</v>
      </c>
    </row>
    <row r="122" spans="2:65" s="1" customFormat="1" ht="25.5" customHeight="1">
      <c r="B122" s="40"/>
      <c r="C122" s="191" t="s">
        <v>198</v>
      </c>
      <c r="D122" s="191" t="s">
        <v>169</v>
      </c>
      <c r="E122" s="192" t="s">
        <v>453</v>
      </c>
      <c r="F122" s="193" t="s">
        <v>454</v>
      </c>
      <c r="G122" s="194" t="s">
        <v>298</v>
      </c>
      <c r="H122" s="195">
        <v>2.1669999999999998</v>
      </c>
      <c r="I122" s="196"/>
      <c r="J122" s="197">
        <f>ROUND(I122*H122,2)</f>
        <v>0</v>
      </c>
      <c r="K122" s="193" t="s">
        <v>21</v>
      </c>
      <c r="L122" s="60"/>
      <c r="M122" s="198" t="s">
        <v>21</v>
      </c>
      <c r="N122" s="199" t="s">
        <v>43</v>
      </c>
      <c r="O122" s="41"/>
      <c r="P122" s="200">
        <f>O122*H122</f>
        <v>0</v>
      </c>
      <c r="Q122" s="200">
        <v>0</v>
      </c>
      <c r="R122" s="200">
        <f>Q122*H122</f>
        <v>0</v>
      </c>
      <c r="S122" s="200">
        <v>0</v>
      </c>
      <c r="T122" s="201">
        <f>S122*H122</f>
        <v>0</v>
      </c>
      <c r="AR122" s="23" t="s">
        <v>173</v>
      </c>
      <c r="AT122" s="23" t="s">
        <v>169</v>
      </c>
      <c r="AU122" s="23" t="s">
        <v>82</v>
      </c>
      <c r="AY122" s="23" t="s">
        <v>166</v>
      </c>
      <c r="BE122" s="202">
        <f>IF(N122="základní",J122,0)</f>
        <v>0</v>
      </c>
      <c r="BF122" s="202">
        <f>IF(N122="snížená",J122,0)</f>
        <v>0</v>
      </c>
      <c r="BG122" s="202">
        <f>IF(N122="zákl. přenesená",J122,0)</f>
        <v>0</v>
      </c>
      <c r="BH122" s="202">
        <f>IF(N122="sníž. přenesená",J122,0)</f>
        <v>0</v>
      </c>
      <c r="BI122" s="202">
        <f>IF(N122="nulová",J122,0)</f>
        <v>0</v>
      </c>
      <c r="BJ122" s="23" t="s">
        <v>80</v>
      </c>
      <c r="BK122" s="202">
        <f>ROUND(I122*H122,2)</f>
        <v>0</v>
      </c>
      <c r="BL122" s="23" t="s">
        <v>173</v>
      </c>
      <c r="BM122" s="23" t="s">
        <v>225</v>
      </c>
    </row>
    <row r="123" spans="2:65" s="1" customFormat="1" ht="25.5" customHeight="1">
      <c r="B123" s="40"/>
      <c r="C123" s="191" t="s">
        <v>227</v>
      </c>
      <c r="D123" s="191" t="s">
        <v>169</v>
      </c>
      <c r="E123" s="192" t="s">
        <v>455</v>
      </c>
      <c r="F123" s="193" t="s">
        <v>456</v>
      </c>
      <c r="G123" s="194" t="s">
        <v>298</v>
      </c>
      <c r="H123" s="195">
        <v>2.1669999999999998</v>
      </c>
      <c r="I123" s="196"/>
      <c r="J123" s="197">
        <f>ROUND(I123*H123,2)</f>
        <v>0</v>
      </c>
      <c r="K123" s="193" t="s">
        <v>21</v>
      </c>
      <c r="L123" s="60"/>
      <c r="M123" s="198" t="s">
        <v>21</v>
      </c>
      <c r="N123" s="199" t="s">
        <v>43</v>
      </c>
      <c r="O123" s="41"/>
      <c r="P123" s="200">
        <f>O123*H123</f>
        <v>0</v>
      </c>
      <c r="Q123" s="200">
        <v>0</v>
      </c>
      <c r="R123" s="200">
        <f>Q123*H123</f>
        <v>0</v>
      </c>
      <c r="S123" s="200">
        <v>0</v>
      </c>
      <c r="T123" s="201">
        <f>S123*H123</f>
        <v>0</v>
      </c>
      <c r="AR123" s="23" t="s">
        <v>173</v>
      </c>
      <c r="AT123" s="23" t="s">
        <v>169</v>
      </c>
      <c r="AU123" s="23" t="s">
        <v>82</v>
      </c>
      <c r="AY123" s="23" t="s">
        <v>166</v>
      </c>
      <c r="BE123" s="202">
        <f>IF(N123="základní",J123,0)</f>
        <v>0</v>
      </c>
      <c r="BF123" s="202">
        <f>IF(N123="snížená",J123,0)</f>
        <v>0</v>
      </c>
      <c r="BG123" s="202">
        <f>IF(N123="zákl. přenesená",J123,0)</f>
        <v>0</v>
      </c>
      <c r="BH123" s="202">
        <f>IF(N123="sníž. přenesená",J123,0)</f>
        <v>0</v>
      </c>
      <c r="BI123" s="202">
        <f>IF(N123="nulová",J123,0)</f>
        <v>0</v>
      </c>
      <c r="BJ123" s="23" t="s">
        <v>80</v>
      </c>
      <c r="BK123" s="202">
        <f>ROUND(I123*H123,2)</f>
        <v>0</v>
      </c>
      <c r="BL123" s="23" t="s">
        <v>173</v>
      </c>
      <c r="BM123" s="23" t="s">
        <v>230</v>
      </c>
    </row>
    <row r="124" spans="2:65" s="1" customFormat="1" ht="25.5" customHeight="1">
      <c r="B124" s="40"/>
      <c r="C124" s="191" t="s">
        <v>202</v>
      </c>
      <c r="D124" s="191" t="s">
        <v>169</v>
      </c>
      <c r="E124" s="192" t="s">
        <v>457</v>
      </c>
      <c r="F124" s="193" t="s">
        <v>458</v>
      </c>
      <c r="G124" s="194" t="s">
        <v>298</v>
      </c>
      <c r="H124" s="195">
        <v>41.173000000000002</v>
      </c>
      <c r="I124" s="196"/>
      <c r="J124" s="197">
        <f>ROUND(I124*H124,2)</f>
        <v>0</v>
      </c>
      <c r="K124" s="193" t="s">
        <v>21</v>
      </c>
      <c r="L124" s="60"/>
      <c r="M124" s="198" t="s">
        <v>21</v>
      </c>
      <c r="N124" s="199" t="s">
        <v>43</v>
      </c>
      <c r="O124" s="41"/>
      <c r="P124" s="200">
        <f>O124*H124</f>
        <v>0</v>
      </c>
      <c r="Q124" s="200">
        <v>0</v>
      </c>
      <c r="R124" s="200">
        <f>Q124*H124</f>
        <v>0</v>
      </c>
      <c r="S124" s="200">
        <v>0</v>
      </c>
      <c r="T124" s="201">
        <f>S124*H124</f>
        <v>0</v>
      </c>
      <c r="AR124" s="23" t="s">
        <v>173</v>
      </c>
      <c r="AT124" s="23" t="s">
        <v>169</v>
      </c>
      <c r="AU124" s="23" t="s">
        <v>82</v>
      </c>
      <c r="AY124" s="23" t="s">
        <v>166</v>
      </c>
      <c r="BE124" s="202">
        <f>IF(N124="základní",J124,0)</f>
        <v>0</v>
      </c>
      <c r="BF124" s="202">
        <f>IF(N124="snížená",J124,0)</f>
        <v>0</v>
      </c>
      <c r="BG124" s="202">
        <f>IF(N124="zákl. přenesená",J124,0)</f>
        <v>0</v>
      </c>
      <c r="BH124" s="202">
        <f>IF(N124="sníž. přenesená",J124,0)</f>
        <v>0</v>
      </c>
      <c r="BI124" s="202">
        <f>IF(N124="nulová",J124,0)</f>
        <v>0</v>
      </c>
      <c r="BJ124" s="23" t="s">
        <v>80</v>
      </c>
      <c r="BK124" s="202">
        <f>ROUND(I124*H124,2)</f>
        <v>0</v>
      </c>
      <c r="BL124" s="23" t="s">
        <v>173</v>
      </c>
      <c r="BM124" s="23" t="s">
        <v>235</v>
      </c>
    </row>
    <row r="125" spans="2:65" s="11" customFormat="1">
      <c r="B125" s="203"/>
      <c r="C125" s="204"/>
      <c r="D125" s="205" t="s">
        <v>174</v>
      </c>
      <c r="E125" s="206" t="s">
        <v>21</v>
      </c>
      <c r="F125" s="207" t="s">
        <v>1496</v>
      </c>
      <c r="G125" s="204"/>
      <c r="H125" s="208">
        <v>41.173000000000002</v>
      </c>
      <c r="I125" s="209"/>
      <c r="J125" s="204"/>
      <c r="K125" s="204"/>
      <c r="L125" s="210"/>
      <c r="M125" s="211"/>
      <c r="N125" s="212"/>
      <c r="O125" s="212"/>
      <c r="P125" s="212"/>
      <c r="Q125" s="212"/>
      <c r="R125" s="212"/>
      <c r="S125" s="212"/>
      <c r="T125" s="213"/>
      <c r="AT125" s="214" t="s">
        <v>174</v>
      </c>
      <c r="AU125" s="214" t="s">
        <v>82</v>
      </c>
      <c r="AV125" s="11" t="s">
        <v>82</v>
      </c>
      <c r="AW125" s="11" t="s">
        <v>35</v>
      </c>
      <c r="AX125" s="11" t="s">
        <v>72</v>
      </c>
      <c r="AY125" s="214" t="s">
        <v>166</v>
      </c>
    </row>
    <row r="126" spans="2:65" s="12" customFormat="1">
      <c r="B126" s="215"/>
      <c r="C126" s="216"/>
      <c r="D126" s="205" t="s">
        <v>174</v>
      </c>
      <c r="E126" s="217" t="s">
        <v>21</v>
      </c>
      <c r="F126" s="218" t="s">
        <v>176</v>
      </c>
      <c r="G126" s="216"/>
      <c r="H126" s="219">
        <v>41.173000000000002</v>
      </c>
      <c r="I126" s="220"/>
      <c r="J126" s="216"/>
      <c r="K126" s="216"/>
      <c r="L126" s="221"/>
      <c r="M126" s="222"/>
      <c r="N126" s="223"/>
      <c r="O126" s="223"/>
      <c r="P126" s="223"/>
      <c r="Q126" s="223"/>
      <c r="R126" s="223"/>
      <c r="S126" s="223"/>
      <c r="T126" s="224"/>
      <c r="AT126" s="225" t="s">
        <v>174</v>
      </c>
      <c r="AU126" s="225" t="s">
        <v>82</v>
      </c>
      <c r="AV126" s="12" t="s">
        <v>173</v>
      </c>
      <c r="AW126" s="12" t="s">
        <v>35</v>
      </c>
      <c r="AX126" s="12" t="s">
        <v>80</v>
      </c>
      <c r="AY126" s="225" t="s">
        <v>166</v>
      </c>
    </row>
    <row r="127" spans="2:65" s="1" customFormat="1" ht="16.5" customHeight="1">
      <c r="B127" s="40"/>
      <c r="C127" s="191" t="s">
        <v>10</v>
      </c>
      <c r="D127" s="191" t="s">
        <v>169</v>
      </c>
      <c r="E127" s="192" t="s">
        <v>460</v>
      </c>
      <c r="F127" s="193" t="s">
        <v>313</v>
      </c>
      <c r="G127" s="194" t="s">
        <v>298</v>
      </c>
      <c r="H127" s="195">
        <v>2.1669999999999998</v>
      </c>
      <c r="I127" s="196"/>
      <c r="J127" s="197">
        <f>ROUND(I127*H127,2)</f>
        <v>0</v>
      </c>
      <c r="K127" s="193" t="s">
        <v>21</v>
      </c>
      <c r="L127" s="60"/>
      <c r="M127" s="198" t="s">
        <v>21</v>
      </c>
      <c r="N127" s="199" t="s">
        <v>43</v>
      </c>
      <c r="O127" s="41"/>
      <c r="P127" s="200">
        <f>O127*H127</f>
        <v>0</v>
      </c>
      <c r="Q127" s="200">
        <v>0</v>
      </c>
      <c r="R127" s="200">
        <f>Q127*H127</f>
        <v>0</v>
      </c>
      <c r="S127" s="200">
        <v>0</v>
      </c>
      <c r="T127" s="201">
        <f>S127*H127</f>
        <v>0</v>
      </c>
      <c r="AR127" s="23" t="s">
        <v>173</v>
      </c>
      <c r="AT127" s="23" t="s">
        <v>169</v>
      </c>
      <c r="AU127" s="23" t="s">
        <v>82</v>
      </c>
      <c r="AY127" s="23" t="s">
        <v>166</v>
      </c>
      <c r="BE127" s="202">
        <f>IF(N127="základní",J127,0)</f>
        <v>0</v>
      </c>
      <c r="BF127" s="202">
        <f>IF(N127="snížená",J127,0)</f>
        <v>0</v>
      </c>
      <c r="BG127" s="202">
        <f>IF(N127="zákl. přenesená",J127,0)</f>
        <v>0</v>
      </c>
      <c r="BH127" s="202">
        <f>IF(N127="sníž. přenesená",J127,0)</f>
        <v>0</v>
      </c>
      <c r="BI127" s="202">
        <f>IF(N127="nulová",J127,0)</f>
        <v>0</v>
      </c>
      <c r="BJ127" s="23" t="s">
        <v>80</v>
      </c>
      <c r="BK127" s="202">
        <f>ROUND(I127*H127,2)</f>
        <v>0</v>
      </c>
      <c r="BL127" s="23" t="s">
        <v>173</v>
      </c>
      <c r="BM127" s="23" t="s">
        <v>238</v>
      </c>
    </row>
    <row r="128" spans="2:65" s="10" customFormat="1" ht="29.85" customHeight="1">
      <c r="B128" s="175"/>
      <c r="C128" s="176"/>
      <c r="D128" s="177" t="s">
        <v>71</v>
      </c>
      <c r="E128" s="189" t="s">
        <v>315</v>
      </c>
      <c r="F128" s="189" t="s">
        <v>316</v>
      </c>
      <c r="G128" s="176"/>
      <c r="H128" s="176"/>
      <c r="I128" s="179"/>
      <c r="J128" s="190">
        <f>BK128</f>
        <v>0</v>
      </c>
      <c r="K128" s="176"/>
      <c r="L128" s="181"/>
      <c r="M128" s="182"/>
      <c r="N128" s="183"/>
      <c r="O128" s="183"/>
      <c r="P128" s="184">
        <f>P129</f>
        <v>0</v>
      </c>
      <c r="Q128" s="183"/>
      <c r="R128" s="184">
        <f>R129</f>
        <v>0</v>
      </c>
      <c r="S128" s="183"/>
      <c r="T128" s="185">
        <f>T129</f>
        <v>0</v>
      </c>
      <c r="AR128" s="186" t="s">
        <v>80</v>
      </c>
      <c r="AT128" s="187" t="s">
        <v>71</v>
      </c>
      <c r="AU128" s="187" t="s">
        <v>80</v>
      </c>
      <c r="AY128" s="186" t="s">
        <v>166</v>
      </c>
      <c r="BK128" s="188">
        <f>BK129</f>
        <v>0</v>
      </c>
    </row>
    <row r="129" spans="2:65" s="1" customFormat="1" ht="16.5" customHeight="1">
      <c r="B129" s="40"/>
      <c r="C129" s="191" t="s">
        <v>207</v>
      </c>
      <c r="D129" s="191" t="s">
        <v>169</v>
      </c>
      <c r="E129" s="192" t="s">
        <v>461</v>
      </c>
      <c r="F129" s="193" t="s">
        <v>462</v>
      </c>
      <c r="G129" s="194" t="s">
        <v>298</v>
      </c>
      <c r="H129" s="195">
        <v>1.6379999999999999</v>
      </c>
      <c r="I129" s="196"/>
      <c r="J129" s="197">
        <f>ROUND(I129*H129,2)</f>
        <v>0</v>
      </c>
      <c r="K129" s="193" t="s">
        <v>21</v>
      </c>
      <c r="L129" s="60"/>
      <c r="M129" s="198" t="s">
        <v>21</v>
      </c>
      <c r="N129" s="199" t="s">
        <v>43</v>
      </c>
      <c r="O129" s="41"/>
      <c r="P129" s="200">
        <f>O129*H129</f>
        <v>0</v>
      </c>
      <c r="Q129" s="200">
        <v>0</v>
      </c>
      <c r="R129" s="200">
        <f>Q129*H129</f>
        <v>0</v>
      </c>
      <c r="S129" s="200">
        <v>0</v>
      </c>
      <c r="T129" s="201">
        <f>S129*H129</f>
        <v>0</v>
      </c>
      <c r="AR129" s="23" t="s">
        <v>173</v>
      </c>
      <c r="AT129" s="23" t="s">
        <v>169</v>
      </c>
      <c r="AU129" s="23" t="s">
        <v>82</v>
      </c>
      <c r="AY129" s="23" t="s">
        <v>166</v>
      </c>
      <c r="BE129" s="202">
        <f>IF(N129="základní",J129,0)</f>
        <v>0</v>
      </c>
      <c r="BF129" s="202">
        <f>IF(N129="snížená",J129,0)</f>
        <v>0</v>
      </c>
      <c r="BG129" s="202">
        <f>IF(N129="zákl. přenesená",J129,0)</f>
        <v>0</v>
      </c>
      <c r="BH129" s="202">
        <f>IF(N129="sníž. přenesená",J129,0)</f>
        <v>0</v>
      </c>
      <c r="BI129" s="202">
        <f>IF(N129="nulová",J129,0)</f>
        <v>0</v>
      </c>
      <c r="BJ129" s="23" t="s">
        <v>80</v>
      </c>
      <c r="BK129" s="202">
        <f>ROUND(I129*H129,2)</f>
        <v>0</v>
      </c>
      <c r="BL129" s="23" t="s">
        <v>173</v>
      </c>
      <c r="BM129" s="23" t="s">
        <v>242</v>
      </c>
    </row>
    <row r="130" spans="2:65" s="10" customFormat="1" ht="37.35" customHeight="1">
      <c r="B130" s="175"/>
      <c r="C130" s="176"/>
      <c r="D130" s="177" t="s">
        <v>71</v>
      </c>
      <c r="E130" s="178" t="s">
        <v>327</v>
      </c>
      <c r="F130" s="178" t="s">
        <v>328</v>
      </c>
      <c r="G130" s="176"/>
      <c r="H130" s="176"/>
      <c r="I130" s="179"/>
      <c r="J130" s="180">
        <f>BK130</f>
        <v>0</v>
      </c>
      <c r="K130" s="176"/>
      <c r="L130" s="181"/>
      <c r="M130" s="182"/>
      <c r="N130" s="183"/>
      <c r="O130" s="183"/>
      <c r="P130" s="184">
        <f>P131+P141+P182+P189</f>
        <v>0</v>
      </c>
      <c r="Q130" s="183"/>
      <c r="R130" s="184">
        <f>R131+R141+R182+R189</f>
        <v>0</v>
      </c>
      <c r="S130" s="183"/>
      <c r="T130" s="185">
        <f>T131+T141+T182+T189</f>
        <v>0</v>
      </c>
      <c r="AR130" s="186" t="s">
        <v>80</v>
      </c>
      <c r="AT130" s="187" t="s">
        <v>71</v>
      </c>
      <c r="AU130" s="187" t="s">
        <v>72</v>
      </c>
      <c r="AY130" s="186" t="s">
        <v>166</v>
      </c>
      <c r="BK130" s="188">
        <f>BK131+BK141+BK182+BK189</f>
        <v>0</v>
      </c>
    </row>
    <row r="131" spans="2:65" s="10" customFormat="1" ht="19.899999999999999" customHeight="1">
      <c r="B131" s="175"/>
      <c r="C131" s="176"/>
      <c r="D131" s="177" t="s">
        <v>71</v>
      </c>
      <c r="E131" s="189" t="s">
        <v>463</v>
      </c>
      <c r="F131" s="189" t="s">
        <v>464</v>
      </c>
      <c r="G131" s="176"/>
      <c r="H131" s="176"/>
      <c r="I131" s="179"/>
      <c r="J131" s="190">
        <f>BK131</f>
        <v>0</v>
      </c>
      <c r="K131" s="176"/>
      <c r="L131" s="181"/>
      <c r="M131" s="182"/>
      <c r="N131" s="183"/>
      <c r="O131" s="183"/>
      <c r="P131" s="184">
        <f>SUM(P132:P140)</f>
        <v>0</v>
      </c>
      <c r="Q131" s="183"/>
      <c r="R131" s="184">
        <f>SUM(R132:R140)</f>
        <v>0</v>
      </c>
      <c r="S131" s="183"/>
      <c r="T131" s="185">
        <f>SUM(T132:T140)</f>
        <v>0</v>
      </c>
      <c r="AR131" s="186" t="s">
        <v>80</v>
      </c>
      <c r="AT131" s="187" t="s">
        <v>71</v>
      </c>
      <c r="AU131" s="187" t="s">
        <v>80</v>
      </c>
      <c r="AY131" s="186" t="s">
        <v>166</v>
      </c>
      <c r="BK131" s="188">
        <f>SUM(BK132:BK140)</f>
        <v>0</v>
      </c>
    </row>
    <row r="132" spans="2:65" s="1" customFormat="1" ht="16.5" customHeight="1">
      <c r="B132" s="40"/>
      <c r="C132" s="191" t="s">
        <v>244</v>
      </c>
      <c r="D132" s="191" t="s">
        <v>169</v>
      </c>
      <c r="E132" s="192" t="s">
        <v>465</v>
      </c>
      <c r="F132" s="193" t="s">
        <v>466</v>
      </c>
      <c r="G132" s="194" t="s">
        <v>272</v>
      </c>
      <c r="H132" s="195">
        <v>6</v>
      </c>
      <c r="I132" s="196"/>
      <c r="J132" s="197">
        <f>ROUND(I132*H132,2)</f>
        <v>0</v>
      </c>
      <c r="K132" s="193" t="s">
        <v>21</v>
      </c>
      <c r="L132" s="60"/>
      <c r="M132" s="198" t="s">
        <v>21</v>
      </c>
      <c r="N132" s="199" t="s">
        <v>43</v>
      </c>
      <c r="O132" s="41"/>
      <c r="P132" s="200">
        <f>O132*H132</f>
        <v>0</v>
      </c>
      <c r="Q132" s="200">
        <v>0</v>
      </c>
      <c r="R132" s="200">
        <f>Q132*H132</f>
        <v>0</v>
      </c>
      <c r="S132" s="200">
        <v>0</v>
      </c>
      <c r="T132" s="201">
        <f>S132*H132</f>
        <v>0</v>
      </c>
      <c r="AR132" s="23" t="s">
        <v>173</v>
      </c>
      <c r="AT132" s="23" t="s">
        <v>169</v>
      </c>
      <c r="AU132" s="23" t="s">
        <v>82</v>
      </c>
      <c r="AY132" s="23" t="s">
        <v>166</v>
      </c>
      <c r="BE132" s="202">
        <f>IF(N132="základní",J132,0)</f>
        <v>0</v>
      </c>
      <c r="BF132" s="202">
        <f>IF(N132="snížená",J132,0)</f>
        <v>0</v>
      </c>
      <c r="BG132" s="202">
        <f>IF(N132="zákl. přenesená",J132,0)</f>
        <v>0</v>
      </c>
      <c r="BH132" s="202">
        <f>IF(N132="sníž. přenesená",J132,0)</f>
        <v>0</v>
      </c>
      <c r="BI132" s="202">
        <f>IF(N132="nulová",J132,0)</f>
        <v>0</v>
      </c>
      <c r="BJ132" s="23" t="s">
        <v>80</v>
      </c>
      <c r="BK132" s="202">
        <f>ROUND(I132*H132,2)</f>
        <v>0</v>
      </c>
      <c r="BL132" s="23" t="s">
        <v>173</v>
      </c>
      <c r="BM132" s="23" t="s">
        <v>247</v>
      </c>
    </row>
    <row r="133" spans="2:65" s="1" customFormat="1" ht="16.5" customHeight="1">
      <c r="B133" s="40"/>
      <c r="C133" s="191" t="s">
        <v>212</v>
      </c>
      <c r="D133" s="191" t="s">
        <v>169</v>
      </c>
      <c r="E133" s="192" t="s">
        <v>467</v>
      </c>
      <c r="F133" s="193" t="s">
        <v>468</v>
      </c>
      <c r="G133" s="194" t="s">
        <v>272</v>
      </c>
      <c r="H133" s="195">
        <v>5</v>
      </c>
      <c r="I133" s="196"/>
      <c r="J133" s="197">
        <f>ROUND(I133*H133,2)</f>
        <v>0</v>
      </c>
      <c r="K133" s="193" t="s">
        <v>21</v>
      </c>
      <c r="L133" s="60"/>
      <c r="M133" s="198" t="s">
        <v>21</v>
      </c>
      <c r="N133" s="199" t="s">
        <v>43</v>
      </c>
      <c r="O133" s="41"/>
      <c r="P133" s="200">
        <f>O133*H133</f>
        <v>0</v>
      </c>
      <c r="Q133" s="200">
        <v>0</v>
      </c>
      <c r="R133" s="200">
        <f>Q133*H133</f>
        <v>0</v>
      </c>
      <c r="S133" s="200">
        <v>0</v>
      </c>
      <c r="T133" s="201">
        <f>S133*H133</f>
        <v>0</v>
      </c>
      <c r="AR133" s="23" t="s">
        <v>173</v>
      </c>
      <c r="AT133" s="23" t="s">
        <v>169</v>
      </c>
      <c r="AU133" s="23" t="s">
        <v>82</v>
      </c>
      <c r="AY133" s="23" t="s">
        <v>166</v>
      </c>
      <c r="BE133" s="202">
        <f>IF(N133="základní",J133,0)</f>
        <v>0</v>
      </c>
      <c r="BF133" s="202">
        <f>IF(N133="snížená",J133,0)</f>
        <v>0</v>
      </c>
      <c r="BG133" s="202">
        <f>IF(N133="zákl. přenesená",J133,0)</f>
        <v>0</v>
      </c>
      <c r="BH133" s="202">
        <f>IF(N133="sníž. přenesená",J133,0)</f>
        <v>0</v>
      </c>
      <c r="BI133" s="202">
        <f>IF(N133="nulová",J133,0)</f>
        <v>0</v>
      </c>
      <c r="BJ133" s="23" t="s">
        <v>80</v>
      </c>
      <c r="BK133" s="202">
        <f>ROUND(I133*H133,2)</f>
        <v>0</v>
      </c>
      <c r="BL133" s="23" t="s">
        <v>173</v>
      </c>
      <c r="BM133" s="23" t="s">
        <v>250</v>
      </c>
    </row>
    <row r="134" spans="2:65" s="1" customFormat="1" ht="16.5" customHeight="1">
      <c r="B134" s="40"/>
      <c r="C134" s="191" t="s">
        <v>252</v>
      </c>
      <c r="D134" s="191" t="s">
        <v>169</v>
      </c>
      <c r="E134" s="192" t="s">
        <v>471</v>
      </c>
      <c r="F134" s="193" t="s">
        <v>472</v>
      </c>
      <c r="G134" s="194" t="s">
        <v>172</v>
      </c>
      <c r="H134" s="195">
        <v>1</v>
      </c>
      <c r="I134" s="196"/>
      <c r="J134" s="197">
        <f>ROUND(I134*H134,2)</f>
        <v>0</v>
      </c>
      <c r="K134" s="193" t="s">
        <v>21</v>
      </c>
      <c r="L134" s="60"/>
      <c r="M134" s="198" t="s">
        <v>21</v>
      </c>
      <c r="N134" s="199" t="s">
        <v>43</v>
      </c>
      <c r="O134" s="41"/>
      <c r="P134" s="200">
        <f>O134*H134</f>
        <v>0</v>
      </c>
      <c r="Q134" s="200">
        <v>0</v>
      </c>
      <c r="R134" s="200">
        <f>Q134*H134</f>
        <v>0</v>
      </c>
      <c r="S134" s="200">
        <v>0</v>
      </c>
      <c r="T134" s="201">
        <f>S134*H134</f>
        <v>0</v>
      </c>
      <c r="AR134" s="23" t="s">
        <v>173</v>
      </c>
      <c r="AT134" s="23" t="s">
        <v>169</v>
      </c>
      <c r="AU134" s="23" t="s">
        <v>82</v>
      </c>
      <c r="AY134" s="23" t="s">
        <v>166</v>
      </c>
      <c r="BE134" s="202">
        <f>IF(N134="základní",J134,0)</f>
        <v>0</v>
      </c>
      <c r="BF134" s="202">
        <f>IF(N134="snížená",J134,0)</f>
        <v>0</v>
      </c>
      <c r="BG134" s="202">
        <f>IF(N134="zákl. přenesená",J134,0)</f>
        <v>0</v>
      </c>
      <c r="BH134" s="202">
        <f>IF(N134="sníž. přenesená",J134,0)</f>
        <v>0</v>
      </c>
      <c r="BI134" s="202">
        <f>IF(N134="nulová",J134,0)</f>
        <v>0</v>
      </c>
      <c r="BJ134" s="23" t="s">
        <v>80</v>
      </c>
      <c r="BK134" s="202">
        <f>ROUND(I134*H134,2)</f>
        <v>0</v>
      </c>
      <c r="BL134" s="23" t="s">
        <v>173</v>
      </c>
      <c r="BM134" s="23" t="s">
        <v>255</v>
      </c>
    </row>
    <row r="135" spans="2:65" s="1" customFormat="1" ht="16.5" customHeight="1">
      <c r="B135" s="40"/>
      <c r="C135" s="191" t="s">
        <v>217</v>
      </c>
      <c r="D135" s="191" t="s">
        <v>169</v>
      </c>
      <c r="E135" s="192" t="s">
        <v>473</v>
      </c>
      <c r="F135" s="193" t="s">
        <v>474</v>
      </c>
      <c r="G135" s="194" t="s">
        <v>172</v>
      </c>
      <c r="H135" s="195">
        <v>6</v>
      </c>
      <c r="I135" s="196"/>
      <c r="J135" s="197">
        <f>ROUND(I135*H135,2)</f>
        <v>0</v>
      </c>
      <c r="K135" s="193" t="s">
        <v>21</v>
      </c>
      <c r="L135" s="60"/>
      <c r="M135" s="198" t="s">
        <v>21</v>
      </c>
      <c r="N135" s="199" t="s">
        <v>43</v>
      </c>
      <c r="O135" s="41"/>
      <c r="P135" s="200">
        <f>O135*H135</f>
        <v>0</v>
      </c>
      <c r="Q135" s="200">
        <v>0</v>
      </c>
      <c r="R135" s="200">
        <f>Q135*H135</f>
        <v>0</v>
      </c>
      <c r="S135" s="200">
        <v>0</v>
      </c>
      <c r="T135" s="201">
        <f>S135*H135</f>
        <v>0</v>
      </c>
      <c r="AR135" s="23" t="s">
        <v>173</v>
      </c>
      <c r="AT135" s="23" t="s">
        <v>169</v>
      </c>
      <c r="AU135" s="23" t="s">
        <v>82</v>
      </c>
      <c r="AY135" s="23" t="s">
        <v>166</v>
      </c>
      <c r="BE135" s="202">
        <f>IF(N135="základní",J135,0)</f>
        <v>0</v>
      </c>
      <c r="BF135" s="202">
        <f>IF(N135="snížená",J135,0)</f>
        <v>0</v>
      </c>
      <c r="BG135" s="202">
        <f>IF(N135="zákl. přenesená",J135,0)</f>
        <v>0</v>
      </c>
      <c r="BH135" s="202">
        <f>IF(N135="sníž. přenesená",J135,0)</f>
        <v>0</v>
      </c>
      <c r="BI135" s="202">
        <f>IF(N135="nulová",J135,0)</f>
        <v>0</v>
      </c>
      <c r="BJ135" s="23" t="s">
        <v>80</v>
      </c>
      <c r="BK135" s="202">
        <f>ROUND(I135*H135,2)</f>
        <v>0</v>
      </c>
      <c r="BL135" s="23" t="s">
        <v>173</v>
      </c>
      <c r="BM135" s="23" t="s">
        <v>259</v>
      </c>
    </row>
    <row r="136" spans="2:65" s="11" customFormat="1">
      <c r="B136" s="203"/>
      <c r="C136" s="204"/>
      <c r="D136" s="205" t="s">
        <v>174</v>
      </c>
      <c r="E136" s="206" t="s">
        <v>21</v>
      </c>
      <c r="F136" s="207" t="s">
        <v>1497</v>
      </c>
      <c r="G136" s="204"/>
      <c r="H136" s="208">
        <v>6</v>
      </c>
      <c r="I136" s="209"/>
      <c r="J136" s="204"/>
      <c r="K136" s="204"/>
      <c r="L136" s="210"/>
      <c r="M136" s="211"/>
      <c r="N136" s="212"/>
      <c r="O136" s="212"/>
      <c r="P136" s="212"/>
      <c r="Q136" s="212"/>
      <c r="R136" s="212"/>
      <c r="S136" s="212"/>
      <c r="T136" s="213"/>
      <c r="AT136" s="214" t="s">
        <v>174</v>
      </c>
      <c r="AU136" s="214" t="s">
        <v>82</v>
      </c>
      <c r="AV136" s="11" t="s">
        <v>82</v>
      </c>
      <c r="AW136" s="11" t="s">
        <v>35</v>
      </c>
      <c r="AX136" s="11" t="s">
        <v>72</v>
      </c>
      <c r="AY136" s="214" t="s">
        <v>166</v>
      </c>
    </row>
    <row r="137" spans="2:65" s="12" customFormat="1">
      <c r="B137" s="215"/>
      <c r="C137" s="216"/>
      <c r="D137" s="205" t="s">
        <v>174</v>
      </c>
      <c r="E137" s="217" t="s">
        <v>21</v>
      </c>
      <c r="F137" s="218" t="s">
        <v>176</v>
      </c>
      <c r="G137" s="216"/>
      <c r="H137" s="219">
        <v>6</v>
      </c>
      <c r="I137" s="220"/>
      <c r="J137" s="216"/>
      <c r="K137" s="216"/>
      <c r="L137" s="221"/>
      <c r="M137" s="222"/>
      <c r="N137" s="223"/>
      <c r="O137" s="223"/>
      <c r="P137" s="223"/>
      <c r="Q137" s="223"/>
      <c r="R137" s="223"/>
      <c r="S137" s="223"/>
      <c r="T137" s="224"/>
      <c r="AT137" s="225" t="s">
        <v>174</v>
      </c>
      <c r="AU137" s="225" t="s">
        <v>82</v>
      </c>
      <c r="AV137" s="12" t="s">
        <v>173</v>
      </c>
      <c r="AW137" s="12" t="s">
        <v>35</v>
      </c>
      <c r="AX137" s="12" t="s">
        <v>80</v>
      </c>
      <c r="AY137" s="225" t="s">
        <v>166</v>
      </c>
    </row>
    <row r="138" spans="2:65" s="1" customFormat="1" ht="16.5" customHeight="1">
      <c r="B138" s="40"/>
      <c r="C138" s="191" t="s">
        <v>9</v>
      </c>
      <c r="D138" s="191" t="s">
        <v>169</v>
      </c>
      <c r="E138" s="192" t="s">
        <v>1498</v>
      </c>
      <c r="F138" s="193" t="s">
        <v>1499</v>
      </c>
      <c r="G138" s="194" t="s">
        <v>172</v>
      </c>
      <c r="H138" s="195">
        <v>1</v>
      </c>
      <c r="I138" s="196"/>
      <c r="J138" s="197">
        <f>ROUND(I138*H138,2)</f>
        <v>0</v>
      </c>
      <c r="K138" s="193" t="s">
        <v>21</v>
      </c>
      <c r="L138" s="60"/>
      <c r="M138" s="198" t="s">
        <v>21</v>
      </c>
      <c r="N138" s="199" t="s">
        <v>43</v>
      </c>
      <c r="O138" s="41"/>
      <c r="P138" s="200">
        <f>O138*H138</f>
        <v>0</v>
      </c>
      <c r="Q138" s="200">
        <v>0</v>
      </c>
      <c r="R138" s="200">
        <f>Q138*H138</f>
        <v>0</v>
      </c>
      <c r="S138" s="200">
        <v>0</v>
      </c>
      <c r="T138" s="201">
        <f>S138*H138</f>
        <v>0</v>
      </c>
      <c r="AR138" s="23" t="s">
        <v>173</v>
      </c>
      <c r="AT138" s="23" t="s">
        <v>169</v>
      </c>
      <c r="AU138" s="23" t="s">
        <v>82</v>
      </c>
      <c r="AY138" s="23" t="s">
        <v>166</v>
      </c>
      <c r="BE138" s="202">
        <f>IF(N138="základní",J138,0)</f>
        <v>0</v>
      </c>
      <c r="BF138" s="202">
        <f>IF(N138="snížená",J138,0)</f>
        <v>0</v>
      </c>
      <c r="BG138" s="202">
        <f>IF(N138="zákl. přenesená",J138,0)</f>
        <v>0</v>
      </c>
      <c r="BH138" s="202">
        <f>IF(N138="sníž. přenesená",J138,0)</f>
        <v>0</v>
      </c>
      <c r="BI138" s="202">
        <f>IF(N138="nulová",J138,0)</f>
        <v>0</v>
      </c>
      <c r="BJ138" s="23" t="s">
        <v>80</v>
      </c>
      <c r="BK138" s="202">
        <f>ROUND(I138*H138,2)</f>
        <v>0</v>
      </c>
      <c r="BL138" s="23" t="s">
        <v>173</v>
      </c>
      <c r="BM138" s="23" t="s">
        <v>263</v>
      </c>
    </row>
    <row r="139" spans="2:65" s="1" customFormat="1" ht="16.5" customHeight="1">
      <c r="B139" s="40"/>
      <c r="C139" s="191" t="s">
        <v>221</v>
      </c>
      <c r="D139" s="191" t="s">
        <v>169</v>
      </c>
      <c r="E139" s="192" t="s">
        <v>476</v>
      </c>
      <c r="F139" s="193" t="s">
        <v>477</v>
      </c>
      <c r="G139" s="194" t="s">
        <v>272</v>
      </c>
      <c r="H139" s="195">
        <v>11</v>
      </c>
      <c r="I139" s="196"/>
      <c r="J139" s="197">
        <f>ROUND(I139*H139,2)</f>
        <v>0</v>
      </c>
      <c r="K139" s="193" t="s">
        <v>21</v>
      </c>
      <c r="L139" s="60"/>
      <c r="M139" s="198" t="s">
        <v>21</v>
      </c>
      <c r="N139" s="199" t="s">
        <v>43</v>
      </c>
      <c r="O139" s="41"/>
      <c r="P139" s="200">
        <f>O139*H139</f>
        <v>0</v>
      </c>
      <c r="Q139" s="200">
        <v>0</v>
      </c>
      <c r="R139" s="200">
        <f>Q139*H139</f>
        <v>0</v>
      </c>
      <c r="S139" s="200">
        <v>0</v>
      </c>
      <c r="T139" s="201">
        <f>S139*H139</f>
        <v>0</v>
      </c>
      <c r="AR139" s="23" t="s">
        <v>173</v>
      </c>
      <c r="AT139" s="23" t="s">
        <v>169</v>
      </c>
      <c r="AU139" s="23" t="s">
        <v>82</v>
      </c>
      <c r="AY139" s="23" t="s">
        <v>166</v>
      </c>
      <c r="BE139" s="202">
        <f>IF(N139="základní",J139,0)</f>
        <v>0</v>
      </c>
      <c r="BF139" s="202">
        <f>IF(N139="snížená",J139,0)</f>
        <v>0</v>
      </c>
      <c r="BG139" s="202">
        <f>IF(N139="zákl. přenesená",J139,0)</f>
        <v>0</v>
      </c>
      <c r="BH139" s="202">
        <f>IF(N139="sníž. přenesená",J139,0)</f>
        <v>0</v>
      </c>
      <c r="BI139" s="202">
        <f>IF(N139="nulová",J139,0)</f>
        <v>0</v>
      </c>
      <c r="BJ139" s="23" t="s">
        <v>80</v>
      </c>
      <c r="BK139" s="202">
        <f>ROUND(I139*H139,2)</f>
        <v>0</v>
      </c>
      <c r="BL139" s="23" t="s">
        <v>173</v>
      </c>
      <c r="BM139" s="23" t="s">
        <v>267</v>
      </c>
    </row>
    <row r="140" spans="2:65" s="1" customFormat="1" ht="16.5" customHeight="1">
      <c r="B140" s="40"/>
      <c r="C140" s="191" t="s">
        <v>269</v>
      </c>
      <c r="D140" s="191" t="s">
        <v>169</v>
      </c>
      <c r="E140" s="192" t="s">
        <v>478</v>
      </c>
      <c r="F140" s="193" t="s">
        <v>479</v>
      </c>
      <c r="G140" s="194" t="s">
        <v>361</v>
      </c>
      <c r="H140" s="248"/>
      <c r="I140" s="196"/>
      <c r="J140" s="197">
        <f>ROUND(I140*H140,2)</f>
        <v>0</v>
      </c>
      <c r="K140" s="193" t="s">
        <v>21</v>
      </c>
      <c r="L140" s="60"/>
      <c r="M140" s="198" t="s">
        <v>21</v>
      </c>
      <c r="N140" s="199" t="s">
        <v>43</v>
      </c>
      <c r="O140" s="41"/>
      <c r="P140" s="200">
        <f>O140*H140</f>
        <v>0</v>
      </c>
      <c r="Q140" s="200">
        <v>0</v>
      </c>
      <c r="R140" s="200">
        <f>Q140*H140</f>
        <v>0</v>
      </c>
      <c r="S140" s="200">
        <v>0</v>
      </c>
      <c r="T140" s="201">
        <f>S140*H140</f>
        <v>0</v>
      </c>
      <c r="AR140" s="23" t="s">
        <v>173</v>
      </c>
      <c r="AT140" s="23" t="s">
        <v>169</v>
      </c>
      <c r="AU140" s="23" t="s">
        <v>82</v>
      </c>
      <c r="AY140" s="23" t="s">
        <v>166</v>
      </c>
      <c r="BE140" s="202">
        <f>IF(N140="základní",J140,0)</f>
        <v>0</v>
      </c>
      <c r="BF140" s="202">
        <f>IF(N140="snížená",J140,0)</f>
        <v>0</v>
      </c>
      <c r="BG140" s="202">
        <f>IF(N140="zákl. přenesená",J140,0)</f>
        <v>0</v>
      </c>
      <c r="BH140" s="202">
        <f>IF(N140="sníž. přenesená",J140,0)</f>
        <v>0</v>
      </c>
      <c r="BI140" s="202">
        <f>IF(N140="nulová",J140,0)</f>
        <v>0</v>
      </c>
      <c r="BJ140" s="23" t="s">
        <v>80</v>
      </c>
      <c r="BK140" s="202">
        <f>ROUND(I140*H140,2)</f>
        <v>0</v>
      </c>
      <c r="BL140" s="23" t="s">
        <v>173</v>
      </c>
      <c r="BM140" s="23" t="s">
        <v>273</v>
      </c>
    </row>
    <row r="141" spans="2:65" s="10" customFormat="1" ht="29.85" customHeight="1">
      <c r="B141" s="175"/>
      <c r="C141" s="176"/>
      <c r="D141" s="177" t="s">
        <v>71</v>
      </c>
      <c r="E141" s="189" t="s">
        <v>480</v>
      </c>
      <c r="F141" s="189" t="s">
        <v>481</v>
      </c>
      <c r="G141" s="176"/>
      <c r="H141" s="176"/>
      <c r="I141" s="179"/>
      <c r="J141" s="190">
        <f>BK141</f>
        <v>0</v>
      </c>
      <c r="K141" s="176"/>
      <c r="L141" s="181"/>
      <c r="M141" s="182"/>
      <c r="N141" s="183"/>
      <c r="O141" s="183"/>
      <c r="P141" s="184">
        <f>SUM(P142:P181)</f>
        <v>0</v>
      </c>
      <c r="Q141" s="183"/>
      <c r="R141" s="184">
        <f>SUM(R142:R181)</f>
        <v>0</v>
      </c>
      <c r="S141" s="183"/>
      <c r="T141" s="185">
        <f>SUM(T142:T181)</f>
        <v>0</v>
      </c>
      <c r="AR141" s="186" t="s">
        <v>80</v>
      </c>
      <c r="AT141" s="187" t="s">
        <v>71</v>
      </c>
      <c r="AU141" s="187" t="s">
        <v>80</v>
      </c>
      <c r="AY141" s="186" t="s">
        <v>166</v>
      </c>
      <c r="BK141" s="188">
        <f>SUM(BK142:BK181)</f>
        <v>0</v>
      </c>
    </row>
    <row r="142" spans="2:65" s="1" customFormat="1" ht="16.5" customHeight="1">
      <c r="B142" s="40"/>
      <c r="C142" s="191" t="s">
        <v>225</v>
      </c>
      <c r="D142" s="191" t="s">
        <v>169</v>
      </c>
      <c r="E142" s="192" t="s">
        <v>482</v>
      </c>
      <c r="F142" s="193" t="s">
        <v>483</v>
      </c>
      <c r="G142" s="194" t="s">
        <v>272</v>
      </c>
      <c r="H142" s="195">
        <v>6</v>
      </c>
      <c r="I142" s="196"/>
      <c r="J142" s="197">
        <f t="shared" ref="J142:J181" si="0">ROUND(I142*H142,2)</f>
        <v>0</v>
      </c>
      <c r="K142" s="193" t="s">
        <v>21</v>
      </c>
      <c r="L142" s="60"/>
      <c r="M142" s="198" t="s">
        <v>21</v>
      </c>
      <c r="N142" s="199" t="s">
        <v>43</v>
      </c>
      <c r="O142" s="41"/>
      <c r="P142" s="200">
        <f t="shared" ref="P142:P181" si="1">O142*H142</f>
        <v>0</v>
      </c>
      <c r="Q142" s="200">
        <v>0</v>
      </c>
      <c r="R142" s="200">
        <f t="shared" ref="R142:R181" si="2">Q142*H142</f>
        <v>0</v>
      </c>
      <c r="S142" s="200">
        <v>0</v>
      </c>
      <c r="T142" s="201">
        <f t="shared" ref="T142:T181" si="3">S142*H142</f>
        <v>0</v>
      </c>
      <c r="AR142" s="23" t="s">
        <v>173</v>
      </c>
      <c r="AT142" s="23" t="s">
        <v>169</v>
      </c>
      <c r="AU142" s="23" t="s">
        <v>82</v>
      </c>
      <c r="AY142" s="23" t="s">
        <v>166</v>
      </c>
      <c r="BE142" s="202">
        <f t="shared" ref="BE142:BE181" si="4">IF(N142="základní",J142,0)</f>
        <v>0</v>
      </c>
      <c r="BF142" s="202">
        <f t="shared" ref="BF142:BF181" si="5">IF(N142="snížená",J142,0)</f>
        <v>0</v>
      </c>
      <c r="BG142" s="202">
        <f t="shared" ref="BG142:BG181" si="6">IF(N142="zákl. přenesená",J142,0)</f>
        <v>0</v>
      </c>
      <c r="BH142" s="202">
        <f t="shared" ref="BH142:BH181" si="7">IF(N142="sníž. přenesená",J142,0)</f>
        <v>0</v>
      </c>
      <c r="BI142" s="202">
        <f t="shared" ref="BI142:BI181" si="8">IF(N142="nulová",J142,0)</f>
        <v>0</v>
      </c>
      <c r="BJ142" s="23" t="s">
        <v>80</v>
      </c>
      <c r="BK142" s="202">
        <f t="shared" ref="BK142:BK181" si="9">ROUND(I142*H142,2)</f>
        <v>0</v>
      </c>
      <c r="BL142" s="23" t="s">
        <v>173</v>
      </c>
      <c r="BM142" s="23" t="s">
        <v>277</v>
      </c>
    </row>
    <row r="143" spans="2:65" s="1" customFormat="1" ht="16.5" customHeight="1">
      <c r="B143" s="40"/>
      <c r="C143" s="191" t="s">
        <v>278</v>
      </c>
      <c r="D143" s="191" t="s">
        <v>169</v>
      </c>
      <c r="E143" s="192" t="s">
        <v>1500</v>
      </c>
      <c r="F143" s="193" t="s">
        <v>1501</v>
      </c>
      <c r="G143" s="194" t="s">
        <v>272</v>
      </c>
      <c r="H143" s="195">
        <v>12</v>
      </c>
      <c r="I143" s="196"/>
      <c r="J143" s="197">
        <f t="shared" si="0"/>
        <v>0</v>
      </c>
      <c r="K143" s="193" t="s">
        <v>21</v>
      </c>
      <c r="L143" s="60"/>
      <c r="M143" s="198" t="s">
        <v>21</v>
      </c>
      <c r="N143" s="199" t="s">
        <v>43</v>
      </c>
      <c r="O143" s="41"/>
      <c r="P143" s="200">
        <f t="shared" si="1"/>
        <v>0</v>
      </c>
      <c r="Q143" s="200">
        <v>0</v>
      </c>
      <c r="R143" s="200">
        <f t="shared" si="2"/>
        <v>0</v>
      </c>
      <c r="S143" s="200">
        <v>0</v>
      </c>
      <c r="T143" s="201">
        <f t="shared" si="3"/>
        <v>0</v>
      </c>
      <c r="AR143" s="23" t="s">
        <v>173</v>
      </c>
      <c r="AT143" s="23" t="s">
        <v>169</v>
      </c>
      <c r="AU143" s="23" t="s">
        <v>82</v>
      </c>
      <c r="AY143" s="23" t="s">
        <v>166</v>
      </c>
      <c r="BE143" s="202">
        <f t="shared" si="4"/>
        <v>0</v>
      </c>
      <c r="BF143" s="202">
        <f t="shared" si="5"/>
        <v>0</v>
      </c>
      <c r="BG143" s="202">
        <f t="shared" si="6"/>
        <v>0</v>
      </c>
      <c r="BH143" s="202">
        <f t="shared" si="7"/>
        <v>0</v>
      </c>
      <c r="BI143" s="202">
        <f t="shared" si="8"/>
        <v>0</v>
      </c>
      <c r="BJ143" s="23" t="s">
        <v>80</v>
      </c>
      <c r="BK143" s="202">
        <f t="shared" si="9"/>
        <v>0</v>
      </c>
      <c r="BL143" s="23" t="s">
        <v>173</v>
      </c>
      <c r="BM143" s="23" t="s">
        <v>281</v>
      </c>
    </row>
    <row r="144" spans="2:65" s="1" customFormat="1" ht="16.5" customHeight="1">
      <c r="B144" s="40"/>
      <c r="C144" s="191" t="s">
        <v>230</v>
      </c>
      <c r="D144" s="191" t="s">
        <v>169</v>
      </c>
      <c r="E144" s="192" t="s">
        <v>1502</v>
      </c>
      <c r="F144" s="193" t="s">
        <v>1503</v>
      </c>
      <c r="G144" s="194" t="s">
        <v>272</v>
      </c>
      <c r="H144" s="195">
        <v>20</v>
      </c>
      <c r="I144" s="196"/>
      <c r="J144" s="197">
        <f t="shared" si="0"/>
        <v>0</v>
      </c>
      <c r="K144" s="193" t="s">
        <v>21</v>
      </c>
      <c r="L144" s="60"/>
      <c r="M144" s="198" t="s">
        <v>21</v>
      </c>
      <c r="N144" s="199" t="s">
        <v>43</v>
      </c>
      <c r="O144" s="41"/>
      <c r="P144" s="200">
        <f t="shared" si="1"/>
        <v>0</v>
      </c>
      <c r="Q144" s="200">
        <v>0</v>
      </c>
      <c r="R144" s="200">
        <f t="shared" si="2"/>
        <v>0</v>
      </c>
      <c r="S144" s="200">
        <v>0</v>
      </c>
      <c r="T144" s="201">
        <f t="shared" si="3"/>
        <v>0</v>
      </c>
      <c r="AR144" s="23" t="s">
        <v>173</v>
      </c>
      <c r="AT144" s="23" t="s">
        <v>169</v>
      </c>
      <c r="AU144" s="23" t="s">
        <v>82</v>
      </c>
      <c r="AY144" s="23" t="s">
        <v>166</v>
      </c>
      <c r="BE144" s="202">
        <f t="shared" si="4"/>
        <v>0</v>
      </c>
      <c r="BF144" s="202">
        <f t="shared" si="5"/>
        <v>0</v>
      </c>
      <c r="BG144" s="202">
        <f t="shared" si="6"/>
        <v>0</v>
      </c>
      <c r="BH144" s="202">
        <f t="shared" si="7"/>
        <v>0</v>
      </c>
      <c r="BI144" s="202">
        <f t="shared" si="8"/>
        <v>0</v>
      </c>
      <c r="BJ144" s="23" t="s">
        <v>80</v>
      </c>
      <c r="BK144" s="202">
        <f t="shared" si="9"/>
        <v>0</v>
      </c>
      <c r="BL144" s="23" t="s">
        <v>173</v>
      </c>
      <c r="BM144" s="23" t="s">
        <v>284</v>
      </c>
    </row>
    <row r="145" spans="2:65" s="1" customFormat="1" ht="16.5" customHeight="1">
      <c r="B145" s="40"/>
      <c r="C145" s="191" t="s">
        <v>285</v>
      </c>
      <c r="D145" s="191" t="s">
        <v>169</v>
      </c>
      <c r="E145" s="192" t="s">
        <v>1504</v>
      </c>
      <c r="F145" s="193" t="s">
        <v>1505</v>
      </c>
      <c r="G145" s="194" t="s">
        <v>272</v>
      </c>
      <c r="H145" s="195">
        <v>12</v>
      </c>
      <c r="I145" s="196"/>
      <c r="J145" s="197">
        <f t="shared" si="0"/>
        <v>0</v>
      </c>
      <c r="K145" s="193" t="s">
        <v>21</v>
      </c>
      <c r="L145" s="60"/>
      <c r="M145" s="198" t="s">
        <v>21</v>
      </c>
      <c r="N145" s="199" t="s">
        <v>43</v>
      </c>
      <c r="O145" s="41"/>
      <c r="P145" s="200">
        <f t="shared" si="1"/>
        <v>0</v>
      </c>
      <c r="Q145" s="200">
        <v>0</v>
      </c>
      <c r="R145" s="200">
        <f t="shared" si="2"/>
        <v>0</v>
      </c>
      <c r="S145" s="200">
        <v>0</v>
      </c>
      <c r="T145" s="201">
        <f t="shared" si="3"/>
        <v>0</v>
      </c>
      <c r="AR145" s="23" t="s">
        <v>173</v>
      </c>
      <c r="AT145" s="23" t="s">
        <v>169</v>
      </c>
      <c r="AU145" s="23" t="s">
        <v>82</v>
      </c>
      <c r="AY145" s="23" t="s">
        <v>166</v>
      </c>
      <c r="BE145" s="202">
        <f t="shared" si="4"/>
        <v>0</v>
      </c>
      <c r="BF145" s="202">
        <f t="shared" si="5"/>
        <v>0</v>
      </c>
      <c r="BG145" s="202">
        <f t="shared" si="6"/>
        <v>0</v>
      </c>
      <c r="BH145" s="202">
        <f t="shared" si="7"/>
        <v>0</v>
      </c>
      <c r="BI145" s="202">
        <f t="shared" si="8"/>
        <v>0</v>
      </c>
      <c r="BJ145" s="23" t="s">
        <v>80</v>
      </c>
      <c r="BK145" s="202">
        <f t="shared" si="9"/>
        <v>0</v>
      </c>
      <c r="BL145" s="23" t="s">
        <v>173</v>
      </c>
      <c r="BM145" s="23" t="s">
        <v>289</v>
      </c>
    </row>
    <row r="146" spans="2:65" s="1" customFormat="1" ht="16.5" customHeight="1">
      <c r="B146" s="40"/>
      <c r="C146" s="191" t="s">
        <v>235</v>
      </c>
      <c r="D146" s="191" t="s">
        <v>169</v>
      </c>
      <c r="E146" s="192" t="s">
        <v>1216</v>
      </c>
      <c r="F146" s="193" t="s">
        <v>1217</v>
      </c>
      <c r="G146" s="194" t="s">
        <v>272</v>
      </c>
      <c r="H146" s="195">
        <v>20</v>
      </c>
      <c r="I146" s="196"/>
      <c r="J146" s="197">
        <f t="shared" si="0"/>
        <v>0</v>
      </c>
      <c r="K146" s="193" t="s">
        <v>21</v>
      </c>
      <c r="L146" s="60"/>
      <c r="M146" s="198" t="s">
        <v>21</v>
      </c>
      <c r="N146" s="199" t="s">
        <v>43</v>
      </c>
      <c r="O146" s="41"/>
      <c r="P146" s="200">
        <f t="shared" si="1"/>
        <v>0</v>
      </c>
      <c r="Q146" s="200">
        <v>0</v>
      </c>
      <c r="R146" s="200">
        <f t="shared" si="2"/>
        <v>0</v>
      </c>
      <c r="S146" s="200">
        <v>0</v>
      </c>
      <c r="T146" s="201">
        <f t="shared" si="3"/>
        <v>0</v>
      </c>
      <c r="AR146" s="23" t="s">
        <v>173</v>
      </c>
      <c r="AT146" s="23" t="s">
        <v>169</v>
      </c>
      <c r="AU146" s="23" t="s">
        <v>82</v>
      </c>
      <c r="AY146" s="23" t="s">
        <v>166</v>
      </c>
      <c r="BE146" s="202">
        <f t="shared" si="4"/>
        <v>0</v>
      </c>
      <c r="BF146" s="202">
        <f t="shared" si="5"/>
        <v>0</v>
      </c>
      <c r="BG146" s="202">
        <f t="shared" si="6"/>
        <v>0</v>
      </c>
      <c r="BH146" s="202">
        <f t="shared" si="7"/>
        <v>0</v>
      </c>
      <c r="BI146" s="202">
        <f t="shared" si="8"/>
        <v>0</v>
      </c>
      <c r="BJ146" s="23" t="s">
        <v>80</v>
      </c>
      <c r="BK146" s="202">
        <f t="shared" si="9"/>
        <v>0</v>
      </c>
      <c r="BL146" s="23" t="s">
        <v>173</v>
      </c>
      <c r="BM146" s="23" t="s">
        <v>292</v>
      </c>
    </row>
    <row r="147" spans="2:65" s="1" customFormat="1" ht="16.5" customHeight="1">
      <c r="B147" s="40"/>
      <c r="C147" s="191" t="s">
        <v>295</v>
      </c>
      <c r="D147" s="191" t="s">
        <v>169</v>
      </c>
      <c r="E147" s="192" t="s">
        <v>1218</v>
      </c>
      <c r="F147" s="193" t="s">
        <v>1219</v>
      </c>
      <c r="G147" s="194" t="s">
        <v>272</v>
      </c>
      <c r="H147" s="195">
        <v>10</v>
      </c>
      <c r="I147" s="196"/>
      <c r="J147" s="197">
        <f t="shared" si="0"/>
        <v>0</v>
      </c>
      <c r="K147" s="193" t="s">
        <v>21</v>
      </c>
      <c r="L147" s="60"/>
      <c r="M147" s="198" t="s">
        <v>21</v>
      </c>
      <c r="N147" s="199" t="s">
        <v>43</v>
      </c>
      <c r="O147" s="41"/>
      <c r="P147" s="200">
        <f t="shared" si="1"/>
        <v>0</v>
      </c>
      <c r="Q147" s="200">
        <v>0</v>
      </c>
      <c r="R147" s="200">
        <f t="shared" si="2"/>
        <v>0</v>
      </c>
      <c r="S147" s="200">
        <v>0</v>
      </c>
      <c r="T147" s="201">
        <f t="shared" si="3"/>
        <v>0</v>
      </c>
      <c r="AR147" s="23" t="s">
        <v>173</v>
      </c>
      <c r="AT147" s="23" t="s">
        <v>169</v>
      </c>
      <c r="AU147" s="23" t="s">
        <v>82</v>
      </c>
      <c r="AY147" s="23" t="s">
        <v>166</v>
      </c>
      <c r="BE147" s="202">
        <f t="shared" si="4"/>
        <v>0</v>
      </c>
      <c r="BF147" s="202">
        <f t="shared" si="5"/>
        <v>0</v>
      </c>
      <c r="BG147" s="202">
        <f t="shared" si="6"/>
        <v>0</v>
      </c>
      <c r="BH147" s="202">
        <f t="shared" si="7"/>
        <v>0</v>
      </c>
      <c r="BI147" s="202">
        <f t="shared" si="8"/>
        <v>0</v>
      </c>
      <c r="BJ147" s="23" t="s">
        <v>80</v>
      </c>
      <c r="BK147" s="202">
        <f t="shared" si="9"/>
        <v>0</v>
      </c>
      <c r="BL147" s="23" t="s">
        <v>173</v>
      </c>
      <c r="BM147" s="23" t="s">
        <v>299</v>
      </c>
    </row>
    <row r="148" spans="2:65" s="1" customFormat="1" ht="16.5" customHeight="1">
      <c r="B148" s="40"/>
      <c r="C148" s="191" t="s">
        <v>238</v>
      </c>
      <c r="D148" s="191" t="s">
        <v>169</v>
      </c>
      <c r="E148" s="192" t="s">
        <v>1506</v>
      </c>
      <c r="F148" s="193" t="s">
        <v>1507</v>
      </c>
      <c r="G148" s="194" t="s">
        <v>272</v>
      </c>
      <c r="H148" s="195">
        <v>6</v>
      </c>
      <c r="I148" s="196"/>
      <c r="J148" s="197">
        <f t="shared" si="0"/>
        <v>0</v>
      </c>
      <c r="K148" s="193" t="s">
        <v>21</v>
      </c>
      <c r="L148" s="60"/>
      <c r="M148" s="198" t="s">
        <v>21</v>
      </c>
      <c r="N148" s="199" t="s">
        <v>43</v>
      </c>
      <c r="O148" s="41"/>
      <c r="P148" s="200">
        <f t="shared" si="1"/>
        <v>0</v>
      </c>
      <c r="Q148" s="200">
        <v>0</v>
      </c>
      <c r="R148" s="200">
        <f t="shared" si="2"/>
        <v>0</v>
      </c>
      <c r="S148" s="200">
        <v>0</v>
      </c>
      <c r="T148" s="201">
        <f t="shared" si="3"/>
        <v>0</v>
      </c>
      <c r="AR148" s="23" t="s">
        <v>173</v>
      </c>
      <c r="AT148" s="23" t="s">
        <v>169</v>
      </c>
      <c r="AU148" s="23" t="s">
        <v>82</v>
      </c>
      <c r="AY148" s="23" t="s">
        <v>166</v>
      </c>
      <c r="BE148" s="202">
        <f t="shared" si="4"/>
        <v>0</v>
      </c>
      <c r="BF148" s="202">
        <f t="shared" si="5"/>
        <v>0</v>
      </c>
      <c r="BG148" s="202">
        <f t="shared" si="6"/>
        <v>0</v>
      </c>
      <c r="BH148" s="202">
        <f t="shared" si="7"/>
        <v>0</v>
      </c>
      <c r="BI148" s="202">
        <f t="shared" si="8"/>
        <v>0</v>
      </c>
      <c r="BJ148" s="23" t="s">
        <v>80</v>
      </c>
      <c r="BK148" s="202">
        <f t="shared" si="9"/>
        <v>0</v>
      </c>
      <c r="BL148" s="23" t="s">
        <v>173</v>
      </c>
      <c r="BM148" s="23" t="s">
        <v>302</v>
      </c>
    </row>
    <row r="149" spans="2:65" s="1" customFormat="1" ht="16.5" customHeight="1">
      <c r="B149" s="40"/>
      <c r="C149" s="191" t="s">
        <v>304</v>
      </c>
      <c r="D149" s="191" t="s">
        <v>169</v>
      </c>
      <c r="E149" s="192" t="s">
        <v>1508</v>
      </c>
      <c r="F149" s="193" t="s">
        <v>1509</v>
      </c>
      <c r="G149" s="194" t="s">
        <v>272</v>
      </c>
      <c r="H149" s="195">
        <v>30</v>
      </c>
      <c r="I149" s="196"/>
      <c r="J149" s="197">
        <f t="shared" si="0"/>
        <v>0</v>
      </c>
      <c r="K149" s="193" t="s">
        <v>21</v>
      </c>
      <c r="L149" s="60"/>
      <c r="M149" s="198" t="s">
        <v>21</v>
      </c>
      <c r="N149" s="199" t="s">
        <v>43</v>
      </c>
      <c r="O149" s="41"/>
      <c r="P149" s="200">
        <f t="shared" si="1"/>
        <v>0</v>
      </c>
      <c r="Q149" s="200">
        <v>0</v>
      </c>
      <c r="R149" s="200">
        <f t="shared" si="2"/>
        <v>0</v>
      </c>
      <c r="S149" s="200">
        <v>0</v>
      </c>
      <c r="T149" s="201">
        <f t="shared" si="3"/>
        <v>0</v>
      </c>
      <c r="AR149" s="23" t="s">
        <v>173</v>
      </c>
      <c r="AT149" s="23" t="s">
        <v>169</v>
      </c>
      <c r="AU149" s="23" t="s">
        <v>82</v>
      </c>
      <c r="AY149" s="23" t="s">
        <v>166</v>
      </c>
      <c r="BE149" s="202">
        <f t="shared" si="4"/>
        <v>0</v>
      </c>
      <c r="BF149" s="202">
        <f t="shared" si="5"/>
        <v>0</v>
      </c>
      <c r="BG149" s="202">
        <f t="shared" si="6"/>
        <v>0</v>
      </c>
      <c r="BH149" s="202">
        <f t="shared" si="7"/>
        <v>0</v>
      </c>
      <c r="BI149" s="202">
        <f t="shared" si="8"/>
        <v>0</v>
      </c>
      <c r="BJ149" s="23" t="s">
        <v>80</v>
      </c>
      <c r="BK149" s="202">
        <f t="shared" si="9"/>
        <v>0</v>
      </c>
      <c r="BL149" s="23" t="s">
        <v>173</v>
      </c>
      <c r="BM149" s="23" t="s">
        <v>307</v>
      </c>
    </row>
    <row r="150" spans="2:65" s="1" customFormat="1" ht="16.5" customHeight="1">
      <c r="B150" s="40"/>
      <c r="C150" s="191" t="s">
        <v>242</v>
      </c>
      <c r="D150" s="191" t="s">
        <v>169</v>
      </c>
      <c r="E150" s="192" t="s">
        <v>1510</v>
      </c>
      <c r="F150" s="193" t="s">
        <v>1511</v>
      </c>
      <c r="G150" s="194" t="s">
        <v>272</v>
      </c>
      <c r="H150" s="195">
        <v>20</v>
      </c>
      <c r="I150" s="196"/>
      <c r="J150" s="197">
        <f t="shared" si="0"/>
        <v>0</v>
      </c>
      <c r="K150" s="193" t="s">
        <v>21</v>
      </c>
      <c r="L150" s="60"/>
      <c r="M150" s="198" t="s">
        <v>21</v>
      </c>
      <c r="N150" s="199" t="s">
        <v>43</v>
      </c>
      <c r="O150" s="41"/>
      <c r="P150" s="200">
        <f t="shared" si="1"/>
        <v>0</v>
      </c>
      <c r="Q150" s="200">
        <v>0</v>
      </c>
      <c r="R150" s="200">
        <f t="shared" si="2"/>
        <v>0</v>
      </c>
      <c r="S150" s="200">
        <v>0</v>
      </c>
      <c r="T150" s="201">
        <f t="shared" si="3"/>
        <v>0</v>
      </c>
      <c r="AR150" s="23" t="s">
        <v>173</v>
      </c>
      <c r="AT150" s="23" t="s">
        <v>169</v>
      </c>
      <c r="AU150" s="23" t="s">
        <v>82</v>
      </c>
      <c r="AY150" s="23" t="s">
        <v>166</v>
      </c>
      <c r="BE150" s="202">
        <f t="shared" si="4"/>
        <v>0</v>
      </c>
      <c r="BF150" s="202">
        <f t="shared" si="5"/>
        <v>0</v>
      </c>
      <c r="BG150" s="202">
        <f t="shared" si="6"/>
        <v>0</v>
      </c>
      <c r="BH150" s="202">
        <f t="shared" si="7"/>
        <v>0</v>
      </c>
      <c r="BI150" s="202">
        <f t="shared" si="8"/>
        <v>0</v>
      </c>
      <c r="BJ150" s="23" t="s">
        <v>80</v>
      </c>
      <c r="BK150" s="202">
        <f t="shared" si="9"/>
        <v>0</v>
      </c>
      <c r="BL150" s="23" t="s">
        <v>173</v>
      </c>
      <c r="BM150" s="23" t="s">
        <v>310</v>
      </c>
    </row>
    <row r="151" spans="2:65" s="1" customFormat="1" ht="16.5" customHeight="1">
      <c r="B151" s="40"/>
      <c r="C151" s="191" t="s">
        <v>311</v>
      </c>
      <c r="D151" s="191" t="s">
        <v>169</v>
      </c>
      <c r="E151" s="192" t="s">
        <v>1512</v>
      </c>
      <c r="F151" s="193" t="s">
        <v>1513</v>
      </c>
      <c r="G151" s="194" t="s">
        <v>272</v>
      </c>
      <c r="H151" s="195">
        <v>20</v>
      </c>
      <c r="I151" s="196"/>
      <c r="J151" s="197">
        <f t="shared" si="0"/>
        <v>0</v>
      </c>
      <c r="K151" s="193" t="s">
        <v>21</v>
      </c>
      <c r="L151" s="60"/>
      <c r="M151" s="198" t="s">
        <v>21</v>
      </c>
      <c r="N151" s="199" t="s">
        <v>43</v>
      </c>
      <c r="O151" s="41"/>
      <c r="P151" s="200">
        <f t="shared" si="1"/>
        <v>0</v>
      </c>
      <c r="Q151" s="200">
        <v>0</v>
      </c>
      <c r="R151" s="200">
        <f t="shared" si="2"/>
        <v>0</v>
      </c>
      <c r="S151" s="200">
        <v>0</v>
      </c>
      <c r="T151" s="201">
        <f t="shared" si="3"/>
        <v>0</v>
      </c>
      <c r="AR151" s="23" t="s">
        <v>173</v>
      </c>
      <c r="AT151" s="23" t="s">
        <v>169</v>
      </c>
      <c r="AU151" s="23" t="s">
        <v>82</v>
      </c>
      <c r="AY151" s="23" t="s">
        <v>166</v>
      </c>
      <c r="BE151" s="202">
        <f t="shared" si="4"/>
        <v>0</v>
      </c>
      <c r="BF151" s="202">
        <f t="shared" si="5"/>
        <v>0</v>
      </c>
      <c r="BG151" s="202">
        <f t="shared" si="6"/>
        <v>0</v>
      </c>
      <c r="BH151" s="202">
        <f t="shared" si="7"/>
        <v>0</v>
      </c>
      <c r="BI151" s="202">
        <f t="shared" si="8"/>
        <v>0</v>
      </c>
      <c r="BJ151" s="23" t="s">
        <v>80</v>
      </c>
      <c r="BK151" s="202">
        <f t="shared" si="9"/>
        <v>0</v>
      </c>
      <c r="BL151" s="23" t="s">
        <v>173</v>
      </c>
      <c r="BM151" s="23" t="s">
        <v>314</v>
      </c>
    </row>
    <row r="152" spans="2:65" s="1" customFormat="1" ht="16.5" customHeight="1">
      <c r="B152" s="40"/>
      <c r="C152" s="191" t="s">
        <v>247</v>
      </c>
      <c r="D152" s="191" t="s">
        <v>169</v>
      </c>
      <c r="E152" s="192" t="s">
        <v>486</v>
      </c>
      <c r="F152" s="193" t="s">
        <v>487</v>
      </c>
      <c r="G152" s="194" t="s">
        <v>272</v>
      </c>
      <c r="H152" s="195">
        <v>20</v>
      </c>
      <c r="I152" s="196"/>
      <c r="J152" s="197">
        <f t="shared" si="0"/>
        <v>0</v>
      </c>
      <c r="K152" s="193" t="s">
        <v>21</v>
      </c>
      <c r="L152" s="60"/>
      <c r="M152" s="198" t="s">
        <v>21</v>
      </c>
      <c r="N152" s="199" t="s">
        <v>43</v>
      </c>
      <c r="O152" s="41"/>
      <c r="P152" s="200">
        <f t="shared" si="1"/>
        <v>0</v>
      </c>
      <c r="Q152" s="200">
        <v>0</v>
      </c>
      <c r="R152" s="200">
        <f t="shared" si="2"/>
        <v>0</v>
      </c>
      <c r="S152" s="200">
        <v>0</v>
      </c>
      <c r="T152" s="201">
        <f t="shared" si="3"/>
        <v>0</v>
      </c>
      <c r="AR152" s="23" t="s">
        <v>173</v>
      </c>
      <c r="AT152" s="23" t="s">
        <v>169</v>
      </c>
      <c r="AU152" s="23" t="s">
        <v>82</v>
      </c>
      <c r="AY152" s="23" t="s">
        <v>166</v>
      </c>
      <c r="BE152" s="202">
        <f t="shared" si="4"/>
        <v>0</v>
      </c>
      <c r="BF152" s="202">
        <f t="shared" si="5"/>
        <v>0</v>
      </c>
      <c r="BG152" s="202">
        <f t="shared" si="6"/>
        <v>0</v>
      </c>
      <c r="BH152" s="202">
        <f t="shared" si="7"/>
        <v>0</v>
      </c>
      <c r="BI152" s="202">
        <f t="shared" si="8"/>
        <v>0</v>
      </c>
      <c r="BJ152" s="23" t="s">
        <v>80</v>
      </c>
      <c r="BK152" s="202">
        <f t="shared" si="9"/>
        <v>0</v>
      </c>
      <c r="BL152" s="23" t="s">
        <v>173</v>
      </c>
      <c r="BM152" s="23" t="s">
        <v>319</v>
      </c>
    </row>
    <row r="153" spans="2:65" s="1" customFormat="1" ht="16.5" customHeight="1">
      <c r="B153" s="40"/>
      <c r="C153" s="191" t="s">
        <v>320</v>
      </c>
      <c r="D153" s="191" t="s">
        <v>169</v>
      </c>
      <c r="E153" s="192" t="s">
        <v>1220</v>
      </c>
      <c r="F153" s="193" t="s">
        <v>1221</v>
      </c>
      <c r="G153" s="194" t="s">
        <v>272</v>
      </c>
      <c r="H153" s="195">
        <v>16</v>
      </c>
      <c r="I153" s="196"/>
      <c r="J153" s="197">
        <f t="shared" si="0"/>
        <v>0</v>
      </c>
      <c r="K153" s="193" t="s">
        <v>21</v>
      </c>
      <c r="L153" s="60"/>
      <c r="M153" s="198" t="s">
        <v>21</v>
      </c>
      <c r="N153" s="199" t="s">
        <v>43</v>
      </c>
      <c r="O153" s="41"/>
      <c r="P153" s="200">
        <f t="shared" si="1"/>
        <v>0</v>
      </c>
      <c r="Q153" s="200">
        <v>0</v>
      </c>
      <c r="R153" s="200">
        <f t="shared" si="2"/>
        <v>0</v>
      </c>
      <c r="S153" s="200">
        <v>0</v>
      </c>
      <c r="T153" s="201">
        <f t="shared" si="3"/>
        <v>0</v>
      </c>
      <c r="AR153" s="23" t="s">
        <v>173</v>
      </c>
      <c r="AT153" s="23" t="s">
        <v>169</v>
      </c>
      <c r="AU153" s="23" t="s">
        <v>82</v>
      </c>
      <c r="AY153" s="23" t="s">
        <v>166</v>
      </c>
      <c r="BE153" s="202">
        <f t="shared" si="4"/>
        <v>0</v>
      </c>
      <c r="BF153" s="202">
        <f t="shared" si="5"/>
        <v>0</v>
      </c>
      <c r="BG153" s="202">
        <f t="shared" si="6"/>
        <v>0</v>
      </c>
      <c r="BH153" s="202">
        <f t="shared" si="7"/>
        <v>0</v>
      </c>
      <c r="BI153" s="202">
        <f t="shared" si="8"/>
        <v>0</v>
      </c>
      <c r="BJ153" s="23" t="s">
        <v>80</v>
      </c>
      <c r="BK153" s="202">
        <f t="shared" si="9"/>
        <v>0</v>
      </c>
      <c r="BL153" s="23" t="s">
        <v>173</v>
      </c>
      <c r="BM153" s="23" t="s">
        <v>323</v>
      </c>
    </row>
    <row r="154" spans="2:65" s="1" customFormat="1" ht="16.5" customHeight="1">
      <c r="B154" s="40"/>
      <c r="C154" s="191" t="s">
        <v>250</v>
      </c>
      <c r="D154" s="191" t="s">
        <v>169</v>
      </c>
      <c r="E154" s="192" t="s">
        <v>1222</v>
      </c>
      <c r="F154" s="193" t="s">
        <v>1223</v>
      </c>
      <c r="G154" s="194" t="s">
        <v>272</v>
      </c>
      <c r="H154" s="195">
        <v>50</v>
      </c>
      <c r="I154" s="196"/>
      <c r="J154" s="197">
        <f t="shared" si="0"/>
        <v>0</v>
      </c>
      <c r="K154" s="193" t="s">
        <v>21</v>
      </c>
      <c r="L154" s="60"/>
      <c r="M154" s="198" t="s">
        <v>21</v>
      </c>
      <c r="N154" s="199" t="s">
        <v>43</v>
      </c>
      <c r="O154" s="41"/>
      <c r="P154" s="200">
        <f t="shared" si="1"/>
        <v>0</v>
      </c>
      <c r="Q154" s="200">
        <v>0</v>
      </c>
      <c r="R154" s="200">
        <f t="shared" si="2"/>
        <v>0</v>
      </c>
      <c r="S154" s="200">
        <v>0</v>
      </c>
      <c r="T154" s="201">
        <f t="shared" si="3"/>
        <v>0</v>
      </c>
      <c r="AR154" s="23" t="s">
        <v>173</v>
      </c>
      <c r="AT154" s="23" t="s">
        <v>169</v>
      </c>
      <c r="AU154" s="23" t="s">
        <v>82</v>
      </c>
      <c r="AY154" s="23" t="s">
        <v>166</v>
      </c>
      <c r="BE154" s="202">
        <f t="shared" si="4"/>
        <v>0</v>
      </c>
      <c r="BF154" s="202">
        <f t="shared" si="5"/>
        <v>0</v>
      </c>
      <c r="BG154" s="202">
        <f t="shared" si="6"/>
        <v>0</v>
      </c>
      <c r="BH154" s="202">
        <f t="shared" si="7"/>
        <v>0</v>
      </c>
      <c r="BI154" s="202">
        <f t="shared" si="8"/>
        <v>0</v>
      </c>
      <c r="BJ154" s="23" t="s">
        <v>80</v>
      </c>
      <c r="BK154" s="202">
        <f t="shared" si="9"/>
        <v>0</v>
      </c>
      <c r="BL154" s="23" t="s">
        <v>173</v>
      </c>
      <c r="BM154" s="23" t="s">
        <v>326</v>
      </c>
    </row>
    <row r="155" spans="2:65" s="1" customFormat="1" ht="16.5" customHeight="1">
      <c r="B155" s="40"/>
      <c r="C155" s="191" t="s">
        <v>331</v>
      </c>
      <c r="D155" s="191" t="s">
        <v>169</v>
      </c>
      <c r="E155" s="192" t="s">
        <v>1514</v>
      </c>
      <c r="F155" s="193" t="s">
        <v>1515</v>
      </c>
      <c r="G155" s="194" t="s">
        <v>272</v>
      </c>
      <c r="H155" s="195">
        <v>20</v>
      </c>
      <c r="I155" s="196"/>
      <c r="J155" s="197">
        <f t="shared" si="0"/>
        <v>0</v>
      </c>
      <c r="K155" s="193" t="s">
        <v>21</v>
      </c>
      <c r="L155" s="60"/>
      <c r="M155" s="198" t="s">
        <v>21</v>
      </c>
      <c r="N155" s="199" t="s">
        <v>43</v>
      </c>
      <c r="O155" s="41"/>
      <c r="P155" s="200">
        <f t="shared" si="1"/>
        <v>0</v>
      </c>
      <c r="Q155" s="200">
        <v>0</v>
      </c>
      <c r="R155" s="200">
        <f t="shared" si="2"/>
        <v>0</v>
      </c>
      <c r="S155" s="200">
        <v>0</v>
      </c>
      <c r="T155" s="201">
        <f t="shared" si="3"/>
        <v>0</v>
      </c>
      <c r="AR155" s="23" t="s">
        <v>173</v>
      </c>
      <c r="AT155" s="23" t="s">
        <v>169</v>
      </c>
      <c r="AU155" s="23" t="s">
        <v>82</v>
      </c>
      <c r="AY155" s="23" t="s">
        <v>166</v>
      </c>
      <c r="BE155" s="202">
        <f t="shared" si="4"/>
        <v>0</v>
      </c>
      <c r="BF155" s="202">
        <f t="shared" si="5"/>
        <v>0</v>
      </c>
      <c r="BG155" s="202">
        <f t="shared" si="6"/>
        <v>0</v>
      </c>
      <c r="BH155" s="202">
        <f t="shared" si="7"/>
        <v>0</v>
      </c>
      <c r="BI155" s="202">
        <f t="shared" si="8"/>
        <v>0</v>
      </c>
      <c r="BJ155" s="23" t="s">
        <v>80</v>
      </c>
      <c r="BK155" s="202">
        <f t="shared" si="9"/>
        <v>0</v>
      </c>
      <c r="BL155" s="23" t="s">
        <v>173</v>
      </c>
      <c r="BM155" s="23" t="s">
        <v>334</v>
      </c>
    </row>
    <row r="156" spans="2:65" s="1" customFormat="1" ht="16.5" customHeight="1">
      <c r="B156" s="40"/>
      <c r="C156" s="238" t="s">
        <v>255</v>
      </c>
      <c r="D156" s="238" t="s">
        <v>232</v>
      </c>
      <c r="E156" s="239" t="s">
        <v>1226</v>
      </c>
      <c r="F156" s="240" t="s">
        <v>1227</v>
      </c>
      <c r="G156" s="241" t="s">
        <v>272</v>
      </c>
      <c r="H156" s="242">
        <v>20</v>
      </c>
      <c r="I156" s="243"/>
      <c r="J156" s="244">
        <f t="shared" si="0"/>
        <v>0</v>
      </c>
      <c r="K156" s="240" t="s">
        <v>21</v>
      </c>
      <c r="L156" s="245"/>
      <c r="M156" s="246" t="s">
        <v>21</v>
      </c>
      <c r="N156" s="247" t="s">
        <v>43</v>
      </c>
      <c r="O156" s="41"/>
      <c r="P156" s="200">
        <f t="shared" si="1"/>
        <v>0</v>
      </c>
      <c r="Q156" s="200">
        <v>0</v>
      </c>
      <c r="R156" s="200">
        <f t="shared" si="2"/>
        <v>0</v>
      </c>
      <c r="S156" s="200">
        <v>0</v>
      </c>
      <c r="T156" s="201">
        <f t="shared" si="3"/>
        <v>0</v>
      </c>
      <c r="AR156" s="23" t="s">
        <v>187</v>
      </c>
      <c r="AT156" s="23" t="s">
        <v>232</v>
      </c>
      <c r="AU156" s="23" t="s">
        <v>82</v>
      </c>
      <c r="AY156" s="23" t="s">
        <v>166</v>
      </c>
      <c r="BE156" s="202">
        <f t="shared" si="4"/>
        <v>0</v>
      </c>
      <c r="BF156" s="202">
        <f t="shared" si="5"/>
        <v>0</v>
      </c>
      <c r="BG156" s="202">
        <f t="shared" si="6"/>
        <v>0</v>
      </c>
      <c r="BH156" s="202">
        <f t="shared" si="7"/>
        <v>0</v>
      </c>
      <c r="BI156" s="202">
        <f t="shared" si="8"/>
        <v>0</v>
      </c>
      <c r="BJ156" s="23" t="s">
        <v>80</v>
      </c>
      <c r="BK156" s="202">
        <f t="shared" si="9"/>
        <v>0</v>
      </c>
      <c r="BL156" s="23" t="s">
        <v>173</v>
      </c>
      <c r="BM156" s="23" t="s">
        <v>339</v>
      </c>
    </row>
    <row r="157" spans="2:65" s="1" customFormat="1" ht="16.5" customHeight="1">
      <c r="B157" s="40"/>
      <c r="C157" s="238" t="s">
        <v>340</v>
      </c>
      <c r="D157" s="238" t="s">
        <v>232</v>
      </c>
      <c r="E157" s="239" t="s">
        <v>1228</v>
      </c>
      <c r="F157" s="240" t="s">
        <v>1516</v>
      </c>
      <c r="G157" s="241" t="s">
        <v>272</v>
      </c>
      <c r="H157" s="242">
        <v>10</v>
      </c>
      <c r="I157" s="243"/>
      <c r="J157" s="244">
        <f t="shared" si="0"/>
        <v>0</v>
      </c>
      <c r="K157" s="240" t="s">
        <v>21</v>
      </c>
      <c r="L157" s="245"/>
      <c r="M157" s="246" t="s">
        <v>21</v>
      </c>
      <c r="N157" s="247" t="s">
        <v>43</v>
      </c>
      <c r="O157" s="41"/>
      <c r="P157" s="200">
        <f t="shared" si="1"/>
        <v>0</v>
      </c>
      <c r="Q157" s="200">
        <v>0</v>
      </c>
      <c r="R157" s="200">
        <f t="shared" si="2"/>
        <v>0</v>
      </c>
      <c r="S157" s="200">
        <v>0</v>
      </c>
      <c r="T157" s="201">
        <f t="shared" si="3"/>
        <v>0</v>
      </c>
      <c r="AR157" s="23" t="s">
        <v>187</v>
      </c>
      <c r="AT157" s="23" t="s">
        <v>232</v>
      </c>
      <c r="AU157" s="23" t="s">
        <v>82</v>
      </c>
      <c r="AY157" s="23" t="s">
        <v>166</v>
      </c>
      <c r="BE157" s="202">
        <f t="shared" si="4"/>
        <v>0</v>
      </c>
      <c r="BF157" s="202">
        <f t="shared" si="5"/>
        <v>0</v>
      </c>
      <c r="BG157" s="202">
        <f t="shared" si="6"/>
        <v>0</v>
      </c>
      <c r="BH157" s="202">
        <f t="shared" si="7"/>
        <v>0</v>
      </c>
      <c r="BI157" s="202">
        <f t="shared" si="8"/>
        <v>0</v>
      </c>
      <c r="BJ157" s="23" t="s">
        <v>80</v>
      </c>
      <c r="BK157" s="202">
        <f t="shared" si="9"/>
        <v>0</v>
      </c>
      <c r="BL157" s="23" t="s">
        <v>173</v>
      </c>
      <c r="BM157" s="23" t="s">
        <v>343</v>
      </c>
    </row>
    <row r="158" spans="2:65" s="1" customFormat="1" ht="16.5" customHeight="1">
      <c r="B158" s="40"/>
      <c r="C158" s="238" t="s">
        <v>259</v>
      </c>
      <c r="D158" s="238" t="s">
        <v>232</v>
      </c>
      <c r="E158" s="239" t="s">
        <v>1517</v>
      </c>
      <c r="F158" s="240" t="s">
        <v>1518</v>
      </c>
      <c r="G158" s="241" t="s">
        <v>272</v>
      </c>
      <c r="H158" s="242">
        <v>6</v>
      </c>
      <c r="I158" s="243"/>
      <c r="J158" s="244">
        <f t="shared" si="0"/>
        <v>0</v>
      </c>
      <c r="K158" s="240" t="s">
        <v>21</v>
      </c>
      <c r="L158" s="245"/>
      <c r="M158" s="246" t="s">
        <v>21</v>
      </c>
      <c r="N158" s="247" t="s">
        <v>43</v>
      </c>
      <c r="O158" s="41"/>
      <c r="P158" s="200">
        <f t="shared" si="1"/>
        <v>0</v>
      </c>
      <c r="Q158" s="200">
        <v>0</v>
      </c>
      <c r="R158" s="200">
        <f t="shared" si="2"/>
        <v>0</v>
      </c>
      <c r="S158" s="200">
        <v>0</v>
      </c>
      <c r="T158" s="201">
        <f t="shared" si="3"/>
        <v>0</v>
      </c>
      <c r="AR158" s="23" t="s">
        <v>187</v>
      </c>
      <c r="AT158" s="23" t="s">
        <v>232</v>
      </c>
      <c r="AU158" s="23" t="s">
        <v>82</v>
      </c>
      <c r="AY158" s="23" t="s">
        <v>166</v>
      </c>
      <c r="BE158" s="202">
        <f t="shared" si="4"/>
        <v>0</v>
      </c>
      <c r="BF158" s="202">
        <f t="shared" si="5"/>
        <v>0</v>
      </c>
      <c r="BG158" s="202">
        <f t="shared" si="6"/>
        <v>0</v>
      </c>
      <c r="BH158" s="202">
        <f t="shared" si="7"/>
        <v>0</v>
      </c>
      <c r="BI158" s="202">
        <f t="shared" si="8"/>
        <v>0</v>
      </c>
      <c r="BJ158" s="23" t="s">
        <v>80</v>
      </c>
      <c r="BK158" s="202">
        <f t="shared" si="9"/>
        <v>0</v>
      </c>
      <c r="BL158" s="23" t="s">
        <v>173</v>
      </c>
      <c r="BM158" s="23" t="s">
        <v>347</v>
      </c>
    </row>
    <row r="159" spans="2:65" s="1" customFormat="1" ht="16.5" customHeight="1">
      <c r="B159" s="40"/>
      <c r="C159" s="238" t="s">
        <v>349</v>
      </c>
      <c r="D159" s="238" t="s">
        <v>232</v>
      </c>
      <c r="E159" s="239" t="s">
        <v>1519</v>
      </c>
      <c r="F159" s="240" t="s">
        <v>1520</v>
      </c>
      <c r="G159" s="241" t="s">
        <v>272</v>
      </c>
      <c r="H159" s="242">
        <v>30</v>
      </c>
      <c r="I159" s="243"/>
      <c r="J159" s="244">
        <f t="shared" si="0"/>
        <v>0</v>
      </c>
      <c r="K159" s="240" t="s">
        <v>21</v>
      </c>
      <c r="L159" s="245"/>
      <c r="M159" s="246" t="s">
        <v>21</v>
      </c>
      <c r="N159" s="247" t="s">
        <v>43</v>
      </c>
      <c r="O159" s="41"/>
      <c r="P159" s="200">
        <f t="shared" si="1"/>
        <v>0</v>
      </c>
      <c r="Q159" s="200">
        <v>0</v>
      </c>
      <c r="R159" s="200">
        <f t="shared" si="2"/>
        <v>0</v>
      </c>
      <c r="S159" s="200">
        <v>0</v>
      </c>
      <c r="T159" s="201">
        <f t="shared" si="3"/>
        <v>0</v>
      </c>
      <c r="AR159" s="23" t="s">
        <v>187</v>
      </c>
      <c r="AT159" s="23" t="s">
        <v>232</v>
      </c>
      <c r="AU159" s="23" t="s">
        <v>82</v>
      </c>
      <c r="AY159" s="23" t="s">
        <v>166</v>
      </c>
      <c r="BE159" s="202">
        <f t="shared" si="4"/>
        <v>0</v>
      </c>
      <c r="BF159" s="202">
        <f t="shared" si="5"/>
        <v>0</v>
      </c>
      <c r="BG159" s="202">
        <f t="shared" si="6"/>
        <v>0</v>
      </c>
      <c r="BH159" s="202">
        <f t="shared" si="7"/>
        <v>0</v>
      </c>
      <c r="BI159" s="202">
        <f t="shared" si="8"/>
        <v>0</v>
      </c>
      <c r="BJ159" s="23" t="s">
        <v>80</v>
      </c>
      <c r="BK159" s="202">
        <f t="shared" si="9"/>
        <v>0</v>
      </c>
      <c r="BL159" s="23" t="s">
        <v>173</v>
      </c>
      <c r="BM159" s="23" t="s">
        <v>352</v>
      </c>
    </row>
    <row r="160" spans="2:65" s="1" customFormat="1" ht="16.5" customHeight="1">
      <c r="B160" s="40"/>
      <c r="C160" s="238" t="s">
        <v>263</v>
      </c>
      <c r="D160" s="238" t="s">
        <v>232</v>
      </c>
      <c r="E160" s="239" t="s">
        <v>1521</v>
      </c>
      <c r="F160" s="240" t="s">
        <v>1522</v>
      </c>
      <c r="G160" s="241" t="s">
        <v>272</v>
      </c>
      <c r="H160" s="242">
        <v>20</v>
      </c>
      <c r="I160" s="243"/>
      <c r="J160" s="244">
        <f t="shared" si="0"/>
        <v>0</v>
      </c>
      <c r="K160" s="240" t="s">
        <v>21</v>
      </c>
      <c r="L160" s="245"/>
      <c r="M160" s="246" t="s">
        <v>21</v>
      </c>
      <c r="N160" s="247" t="s">
        <v>43</v>
      </c>
      <c r="O160" s="41"/>
      <c r="P160" s="200">
        <f t="shared" si="1"/>
        <v>0</v>
      </c>
      <c r="Q160" s="200">
        <v>0</v>
      </c>
      <c r="R160" s="200">
        <f t="shared" si="2"/>
        <v>0</v>
      </c>
      <c r="S160" s="200">
        <v>0</v>
      </c>
      <c r="T160" s="201">
        <f t="shared" si="3"/>
        <v>0</v>
      </c>
      <c r="AR160" s="23" t="s">
        <v>187</v>
      </c>
      <c r="AT160" s="23" t="s">
        <v>232</v>
      </c>
      <c r="AU160" s="23" t="s">
        <v>82</v>
      </c>
      <c r="AY160" s="23" t="s">
        <v>166</v>
      </c>
      <c r="BE160" s="202">
        <f t="shared" si="4"/>
        <v>0</v>
      </c>
      <c r="BF160" s="202">
        <f t="shared" si="5"/>
        <v>0</v>
      </c>
      <c r="BG160" s="202">
        <f t="shared" si="6"/>
        <v>0</v>
      </c>
      <c r="BH160" s="202">
        <f t="shared" si="7"/>
        <v>0</v>
      </c>
      <c r="BI160" s="202">
        <f t="shared" si="8"/>
        <v>0</v>
      </c>
      <c r="BJ160" s="23" t="s">
        <v>80</v>
      </c>
      <c r="BK160" s="202">
        <f t="shared" si="9"/>
        <v>0</v>
      </c>
      <c r="BL160" s="23" t="s">
        <v>173</v>
      </c>
      <c r="BM160" s="23" t="s">
        <v>356</v>
      </c>
    </row>
    <row r="161" spans="2:65" s="1" customFormat="1" ht="16.5" customHeight="1">
      <c r="B161" s="40"/>
      <c r="C161" s="238" t="s">
        <v>358</v>
      </c>
      <c r="D161" s="238" t="s">
        <v>232</v>
      </c>
      <c r="E161" s="239" t="s">
        <v>1523</v>
      </c>
      <c r="F161" s="240" t="s">
        <v>1524</v>
      </c>
      <c r="G161" s="241" t="s">
        <v>272</v>
      </c>
      <c r="H161" s="242">
        <v>20</v>
      </c>
      <c r="I161" s="243"/>
      <c r="J161" s="244">
        <f t="shared" si="0"/>
        <v>0</v>
      </c>
      <c r="K161" s="240" t="s">
        <v>21</v>
      </c>
      <c r="L161" s="245"/>
      <c r="M161" s="246" t="s">
        <v>21</v>
      </c>
      <c r="N161" s="247" t="s">
        <v>43</v>
      </c>
      <c r="O161" s="41"/>
      <c r="P161" s="200">
        <f t="shared" si="1"/>
        <v>0</v>
      </c>
      <c r="Q161" s="200">
        <v>0</v>
      </c>
      <c r="R161" s="200">
        <f t="shared" si="2"/>
        <v>0</v>
      </c>
      <c r="S161" s="200">
        <v>0</v>
      </c>
      <c r="T161" s="201">
        <f t="shared" si="3"/>
        <v>0</v>
      </c>
      <c r="AR161" s="23" t="s">
        <v>187</v>
      </c>
      <c r="AT161" s="23" t="s">
        <v>232</v>
      </c>
      <c r="AU161" s="23" t="s">
        <v>82</v>
      </c>
      <c r="AY161" s="23" t="s">
        <v>166</v>
      </c>
      <c r="BE161" s="202">
        <f t="shared" si="4"/>
        <v>0</v>
      </c>
      <c r="BF161" s="202">
        <f t="shared" si="5"/>
        <v>0</v>
      </c>
      <c r="BG161" s="202">
        <f t="shared" si="6"/>
        <v>0</v>
      </c>
      <c r="BH161" s="202">
        <f t="shared" si="7"/>
        <v>0</v>
      </c>
      <c r="BI161" s="202">
        <f t="shared" si="8"/>
        <v>0</v>
      </c>
      <c r="BJ161" s="23" t="s">
        <v>80</v>
      </c>
      <c r="BK161" s="202">
        <f t="shared" si="9"/>
        <v>0</v>
      </c>
      <c r="BL161" s="23" t="s">
        <v>173</v>
      </c>
      <c r="BM161" s="23" t="s">
        <v>362</v>
      </c>
    </row>
    <row r="162" spans="2:65" s="1" customFormat="1" ht="16.5" customHeight="1">
      <c r="B162" s="40"/>
      <c r="C162" s="191" t="s">
        <v>267</v>
      </c>
      <c r="D162" s="191" t="s">
        <v>169</v>
      </c>
      <c r="E162" s="192" t="s">
        <v>490</v>
      </c>
      <c r="F162" s="193" t="s">
        <v>491</v>
      </c>
      <c r="G162" s="194" t="s">
        <v>172</v>
      </c>
      <c r="H162" s="195">
        <v>1</v>
      </c>
      <c r="I162" s="196"/>
      <c r="J162" s="197">
        <f t="shared" si="0"/>
        <v>0</v>
      </c>
      <c r="K162" s="193" t="s">
        <v>21</v>
      </c>
      <c r="L162" s="60"/>
      <c r="M162" s="198" t="s">
        <v>21</v>
      </c>
      <c r="N162" s="199" t="s">
        <v>43</v>
      </c>
      <c r="O162" s="41"/>
      <c r="P162" s="200">
        <f t="shared" si="1"/>
        <v>0</v>
      </c>
      <c r="Q162" s="200">
        <v>0</v>
      </c>
      <c r="R162" s="200">
        <f t="shared" si="2"/>
        <v>0</v>
      </c>
      <c r="S162" s="200">
        <v>0</v>
      </c>
      <c r="T162" s="201">
        <f t="shared" si="3"/>
        <v>0</v>
      </c>
      <c r="AR162" s="23" t="s">
        <v>173</v>
      </c>
      <c r="AT162" s="23" t="s">
        <v>169</v>
      </c>
      <c r="AU162" s="23" t="s">
        <v>82</v>
      </c>
      <c r="AY162" s="23" t="s">
        <v>166</v>
      </c>
      <c r="BE162" s="202">
        <f t="shared" si="4"/>
        <v>0</v>
      </c>
      <c r="BF162" s="202">
        <f t="shared" si="5"/>
        <v>0</v>
      </c>
      <c r="BG162" s="202">
        <f t="shared" si="6"/>
        <v>0</v>
      </c>
      <c r="BH162" s="202">
        <f t="shared" si="7"/>
        <v>0</v>
      </c>
      <c r="BI162" s="202">
        <f t="shared" si="8"/>
        <v>0</v>
      </c>
      <c r="BJ162" s="23" t="s">
        <v>80</v>
      </c>
      <c r="BK162" s="202">
        <f t="shared" si="9"/>
        <v>0</v>
      </c>
      <c r="BL162" s="23" t="s">
        <v>173</v>
      </c>
      <c r="BM162" s="23" t="s">
        <v>367</v>
      </c>
    </row>
    <row r="163" spans="2:65" s="1" customFormat="1" ht="16.5" customHeight="1">
      <c r="B163" s="40"/>
      <c r="C163" s="191" t="s">
        <v>369</v>
      </c>
      <c r="D163" s="191" t="s">
        <v>169</v>
      </c>
      <c r="E163" s="192" t="s">
        <v>1230</v>
      </c>
      <c r="F163" s="193" t="s">
        <v>1231</v>
      </c>
      <c r="G163" s="194" t="s">
        <v>172</v>
      </c>
      <c r="H163" s="195">
        <v>4</v>
      </c>
      <c r="I163" s="196"/>
      <c r="J163" s="197">
        <f t="shared" si="0"/>
        <v>0</v>
      </c>
      <c r="K163" s="193" t="s">
        <v>21</v>
      </c>
      <c r="L163" s="60"/>
      <c r="M163" s="198" t="s">
        <v>21</v>
      </c>
      <c r="N163" s="199" t="s">
        <v>43</v>
      </c>
      <c r="O163" s="41"/>
      <c r="P163" s="200">
        <f t="shared" si="1"/>
        <v>0</v>
      </c>
      <c r="Q163" s="200">
        <v>0</v>
      </c>
      <c r="R163" s="200">
        <f t="shared" si="2"/>
        <v>0</v>
      </c>
      <c r="S163" s="200">
        <v>0</v>
      </c>
      <c r="T163" s="201">
        <f t="shared" si="3"/>
        <v>0</v>
      </c>
      <c r="AR163" s="23" t="s">
        <v>173</v>
      </c>
      <c r="AT163" s="23" t="s">
        <v>169</v>
      </c>
      <c r="AU163" s="23" t="s">
        <v>82</v>
      </c>
      <c r="AY163" s="23" t="s">
        <v>166</v>
      </c>
      <c r="BE163" s="202">
        <f t="shared" si="4"/>
        <v>0</v>
      </c>
      <c r="BF163" s="202">
        <f t="shared" si="5"/>
        <v>0</v>
      </c>
      <c r="BG163" s="202">
        <f t="shared" si="6"/>
        <v>0</v>
      </c>
      <c r="BH163" s="202">
        <f t="shared" si="7"/>
        <v>0</v>
      </c>
      <c r="BI163" s="202">
        <f t="shared" si="8"/>
        <v>0</v>
      </c>
      <c r="BJ163" s="23" t="s">
        <v>80</v>
      </c>
      <c r="BK163" s="202">
        <f t="shared" si="9"/>
        <v>0</v>
      </c>
      <c r="BL163" s="23" t="s">
        <v>173</v>
      </c>
      <c r="BM163" s="23" t="s">
        <v>372</v>
      </c>
    </row>
    <row r="164" spans="2:65" s="1" customFormat="1" ht="16.5" customHeight="1">
      <c r="B164" s="40"/>
      <c r="C164" s="191" t="s">
        <v>273</v>
      </c>
      <c r="D164" s="191" t="s">
        <v>169</v>
      </c>
      <c r="E164" s="192" t="s">
        <v>1234</v>
      </c>
      <c r="F164" s="193" t="s">
        <v>1525</v>
      </c>
      <c r="G164" s="194" t="s">
        <v>172</v>
      </c>
      <c r="H164" s="195">
        <v>1</v>
      </c>
      <c r="I164" s="196"/>
      <c r="J164" s="197">
        <f t="shared" si="0"/>
        <v>0</v>
      </c>
      <c r="K164" s="193" t="s">
        <v>21</v>
      </c>
      <c r="L164" s="60"/>
      <c r="M164" s="198" t="s">
        <v>21</v>
      </c>
      <c r="N164" s="199" t="s">
        <v>43</v>
      </c>
      <c r="O164" s="41"/>
      <c r="P164" s="200">
        <f t="shared" si="1"/>
        <v>0</v>
      </c>
      <c r="Q164" s="200">
        <v>0</v>
      </c>
      <c r="R164" s="200">
        <f t="shared" si="2"/>
        <v>0</v>
      </c>
      <c r="S164" s="200">
        <v>0</v>
      </c>
      <c r="T164" s="201">
        <f t="shared" si="3"/>
        <v>0</v>
      </c>
      <c r="AR164" s="23" t="s">
        <v>173</v>
      </c>
      <c r="AT164" s="23" t="s">
        <v>169</v>
      </c>
      <c r="AU164" s="23" t="s">
        <v>82</v>
      </c>
      <c r="AY164" s="23" t="s">
        <v>166</v>
      </c>
      <c r="BE164" s="202">
        <f t="shared" si="4"/>
        <v>0</v>
      </c>
      <c r="BF164" s="202">
        <f t="shared" si="5"/>
        <v>0</v>
      </c>
      <c r="BG164" s="202">
        <f t="shared" si="6"/>
        <v>0</v>
      </c>
      <c r="BH164" s="202">
        <f t="shared" si="7"/>
        <v>0</v>
      </c>
      <c r="BI164" s="202">
        <f t="shared" si="8"/>
        <v>0</v>
      </c>
      <c r="BJ164" s="23" t="s">
        <v>80</v>
      </c>
      <c r="BK164" s="202">
        <f t="shared" si="9"/>
        <v>0</v>
      </c>
      <c r="BL164" s="23" t="s">
        <v>173</v>
      </c>
      <c r="BM164" s="23" t="s">
        <v>375</v>
      </c>
    </row>
    <row r="165" spans="2:65" s="1" customFormat="1" ht="16.5" customHeight="1">
      <c r="B165" s="40"/>
      <c r="C165" s="191" t="s">
        <v>378</v>
      </c>
      <c r="D165" s="191" t="s">
        <v>169</v>
      </c>
      <c r="E165" s="192" t="s">
        <v>1526</v>
      </c>
      <c r="F165" s="193" t="s">
        <v>1527</v>
      </c>
      <c r="G165" s="194" t="s">
        <v>172</v>
      </c>
      <c r="H165" s="195">
        <v>1</v>
      </c>
      <c r="I165" s="196"/>
      <c r="J165" s="197">
        <f t="shared" si="0"/>
        <v>0</v>
      </c>
      <c r="K165" s="193" t="s">
        <v>21</v>
      </c>
      <c r="L165" s="60"/>
      <c r="M165" s="198" t="s">
        <v>21</v>
      </c>
      <c r="N165" s="199" t="s">
        <v>43</v>
      </c>
      <c r="O165" s="41"/>
      <c r="P165" s="200">
        <f t="shared" si="1"/>
        <v>0</v>
      </c>
      <c r="Q165" s="200">
        <v>0</v>
      </c>
      <c r="R165" s="200">
        <f t="shared" si="2"/>
        <v>0</v>
      </c>
      <c r="S165" s="200">
        <v>0</v>
      </c>
      <c r="T165" s="201">
        <f t="shared" si="3"/>
        <v>0</v>
      </c>
      <c r="AR165" s="23" t="s">
        <v>173</v>
      </c>
      <c r="AT165" s="23" t="s">
        <v>169</v>
      </c>
      <c r="AU165" s="23" t="s">
        <v>82</v>
      </c>
      <c r="AY165" s="23" t="s">
        <v>166</v>
      </c>
      <c r="BE165" s="202">
        <f t="shared" si="4"/>
        <v>0</v>
      </c>
      <c r="BF165" s="202">
        <f t="shared" si="5"/>
        <v>0</v>
      </c>
      <c r="BG165" s="202">
        <f t="shared" si="6"/>
        <v>0</v>
      </c>
      <c r="BH165" s="202">
        <f t="shared" si="7"/>
        <v>0</v>
      </c>
      <c r="BI165" s="202">
        <f t="shared" si="8"/>
        <v>0</v>
      </c>
      <c r="BJ165" s="23" t="s">
        <v>80</v>
      </c>
      <c r="BK165" s="202">
        <f t="shared" si="9"/>
        <v>0</v>
      </c>
      <c r="BL165" s="23" t="s">
        <v>173</v>
      </c>
      <c r="BM165" s="23" t="s">
        <v>381</v>
      </c>
    </row>
    <row r="166" spans="2:65" s="1" customFormat="1" ht="16.5" customHeight="1">
      <c r="B166" s="40"/>
      <c r="C166" s="191" t="s">
        <v>277</v>
      </c>
      <c r="D166" s="191" t="s">
        <v>169</v>
      </c>
      <c r="E166" s="192" t="s">
        <v>1528</v>
      </c>
      <c r="F166" s="193" t="s">
        <v>1529</v>
      </c>
      <c r="G166" s="194" t="s">
        <v>172</v>
      </c>
      <c r="H166" s="195">
        <v>1</v>
      </c>
      <c r="I166" s="196"/>
      <c r="J166" s="197">
        <f t="shared" si="0"/>
        <v>0</v>
      </c>
      <c r="K166" s="193" t="s">
        <v>21</v>
      </c>
      <c r="L166" s="60"/>
      <c r="M166" s="198" t="s">
        <v>21</v>
      </c>
      <c r="N166" s="199" t="s">
        <v>43</v>
      </c>
      <c r="O166" s="41"/>
      <c r="P166" s="200">
        <f t="shared" si="1"/>
        <v>0</v>
      </c>
      <c r="Q166" s="200">
        <v>0</v>
      </c>
      <c r="R166" s="200">
        <f t="shared" si="2"/>
        <v>0</v>
      </c>
      <c r="S166" s="200">
        <v>0</v>
      </c>
      <c r="T166" s="201">
        <f t="shared" si="3"/>
        <v>0</v>
      </c>
      <c r="AR166" s="23" t="s">
        <v>173</v>
      </c>
      <c r="AT166" s="23" t="s">
        <v>169</v>
      </c>
      <c r="AU166" s="23" t="s">
        <v>82</v>
      </c>
      <c r="AY166" s="23" t="s">
        <v>166</v>
      </c>
      <c r="BE166" s="202">
        <f t="shared" si="4"/>
        <v>0</v>
      </c>
      <c r="BF166" s="202">
        <f t="shared" si="5"/>
        <v>0</v>
      </c>
      <c r="BG166" s="202">
        <f t="shared" si="6"/>
        <v>0</v>
      </c>
      <c r="BH166" s="202">
        <f t="shared" si="7"/>
        <v>0</v>
      </c>
      <c r="BI166" s="202">
        <f t="shared" si="8"/>
        <v>0</v>
      </c>
      <c r="BJ166" s="23" t="s">
        <v>80</v>
      </c>
      <c r="BK166" s="202">
        <f t="shared" si="9"/>
        <v>0</v>
      </c>
      <c r="BL166" s="23" t="s">
        <v>173</v>
      </c>
      <c r="BM166" s="23" t="s">
        <v>384</v>
      </c>
    </row>
    <row r="167" spans="2:65" s="1" customFormat="1" ht="25.5" customHeight="1">
      <c r="B167" s="40"/>
      <c r="C167" s="191" t="s">
        <v>385</v>
      </c>
      <c r="D167" s="191" t="s">
        <v>169</v>
      </c>
      <c r="E167" s="192" t="s">
        <v>1530</v>
      </c>
      <c r="F167" s="193" t="s">
        <v>1531</v>
      </c>
      <c r="G167" s="194" t="s">
        <v>172</v>
      </c>
      <c r="H167" s="195">
        <v>1</v>
      </c>
      <c r="I167" s="196"/>
      <c r="J167" s="197">
        <f t="shared" si="0"/>
        <v>0</v>
      </c>
      <c r="K167" s="193" t="s">
        <v>21</v>
      </c>
      <c r="L167" s="60"/>
      <c r="M167" s="198" t="s">
        <v>21</v>
      </c>
      <c r="N167" s="199" t="s">
        <v>43</v>
      </c>
      <c r="O167" s="41"/>
      <c r="P167" s="200">
        <f t="shared" si="1"/>
        <v>0</v>
      </c>
      <c r="Q167" s="200">
        <v>0</v>
      </c>
      <c r="R167" s="200">
        <f t="shared" si="2"/>
        <v>0</v>
      </c>
      <c r="S167" s="200">
        <v>0</v>
      </c>
      <c r="T167" s="201">
        <f t="shared" si="3"/>
        <v>0</v>
      </c>
      <c r="AR167" s="23" t="s">
        <v>173</v>
      </c>
      <c r="AT167" s="23" t="s">
        <v>169</v>
      </c>
      <c r="AU167" s="23" t="s">
        <v>82</v>
      </c>
      <c r="AY167" s="23" t="s">
        <v>166</v>
      </c>
      <c r="BE167" s="202">
        <f t="shared" si="4"/>
        <v>0</v>
      </c>
      <c r="BF167" s="202">
        <f t="shared" si="5"/>
        <v>0</v>
      </c>
      <c r="BG167" s="202">
        <f t="shared" si="6"/>
        <v>0</v>
      </c>
      <c r="BH167" s="202">
        <f t="shared" si="7"/>
        <v>0</v>
      </c>
      <c r="BI167" s="202">
        <f t="shared" si="8"/>
        <v>0</v>
      </c>
      <c r="BJ167" s="23" t="s">
        <v>80</v>
      </c>
      <c r="BK167" s="202">
        <f t="shared" si="9"/>
        <v>0</v>
      </c>
      <c r="BL167" s="23" t="s">
        <v>173</v>
      </c>
      <c r="BM167" s="23" t="s">
        <v>388</v>
      </c>
    </row>
    <row r="168" spans="2:65" s="1" customFormat="1" ht="16.5" customHeight="1">
      <c r="B168" s="40"/>
      <c r="C168" s="191" t="s">
        <v>281</v>
      </c>
      <c r="D168" s="191" t="s">
        <v>169</v>
      </c>
      <c r="E168" s="192" t="s">
        <v>1532</v>
      </c>
      <c r="F168" s="193" t="s">
        <v>1533</v>
      </c>
      <c r="G168" s="194" t="s">
        <v>172</v>
      </c>
      <c r="H168" s="195">
        <v>1</v>
      </c>
      <c r="I168" s="196"/>
      <c r="J168" s="197">
        <f t="shared" si="0"/>
        <v>0</v>
      </c>
      <c r="K168" s="193" t="s">
        <v>21</v>
      </c>
      <c r="L168" s="60"/>
      <c r="M168" s="198" t="s">
        <v>21</v>
      </c>
      <c r="N168" s="199" t="s">
        <v>43</v>
      </c>
      <c r="O168" s="41"/>
      <c r="P168" s="200">
        <f t="shared" si="1"/>
        <v>0</v>
      </c>
      <c r="Q168" s="200">
        <v>0</v>
      </c>
      <c r="R168" s="200">
        <f t="shared" si="2"/>
        <v>0</v>
      </c>
      <c r="S168" s="200">
        <v>0</v>
      </c>
      <c r="T168" s="201">
        <f t="shared" si="3"/>
        <v>0</v>
      </c>
      <c r="AR168" s="23" t="s">
        <v>173</v>
      </c>
      <c r="AT168" s="23" t="s">
        <v>169</v>
      </c>
      <c r="AU168" s="23" t="s">
        <v>82</v>
      </c>
      <c r="AY168" s="23" t="s">
        <v>166</v>
      </c>
      <c r="BE168" s="202">
        <f t="shared" si="4"/>
        <v>0</v>
      </c>
      <c r="BF168" s="202">
        <f t="shared" si="5"/>
        <v>0</v>
      </c>
      <c r="BG168" s="202">
        <f t="shared" si="6"/>
        <v>0</v>
      </c>
      <c r="BH168" s="202">
        <f t="shared" si="7"/>
        <v>0</v>
      </c>
      <c r="BI168" s="202">
        <f t="shared" si="8"/>
        <v>0</v>
      </c>
      <c r="BJ168" s="23" t="s">
        <v>80</v>
      </c>
      <c r="BK168" s="202">
        <f t="shared" si="9"/>
        <v>0</v>
      </c>
      <c r="BL168" s="23" t="s">
        <v>173</v>
      </c>
      <c r="BM168" s="23" t="s">
        <v>391</v>
      </c>
    </row>
    <row r="169" spans="2:65" s="1" customFormat="1" ht="16.5" customHeight="1">
      <c r="B169" s="40"/>
      <c r="C169" s="191" t="s">
        <v>392</v>
      </c>
      <c r="D169" s="191" t="s">
        <v>169</v>
      </c>
      <c r="E169" s="192" t="s">
        <v>1534</v>
      </c>
      <c r="F169" s="193" t="s">
        <v>1535</v>
      </c>
      <c r="G169" s="194" t="s">
        <v>172</v>
      </c>
      <c r="H169" s="195">
        <v>1</v>
      </c>
      <c r="I169" s="196"/>
      <c r="J169" s="197">
        <f t="shared" si="0"/>
        <v>0</v>
      </c>
      <c r="K169" s="193" t="s">
        <v>21</v>
      </c>
      <c r="L169" s="60"/>
      <c r="M169" s="198" t="s">
        <v>21</v>
      </c>
      <c r="N169" s="199" t="s">
        <v>43</v>
      </c>
      <c r="O169" s="41"/>
      <c r="P169" s="200">
        <f t="shared" si="1"/>
        <v>0</v>
      </c>
      <c r="Q169" s="200">
        <v>0</v>
      </c>
      <c r="R169" s="200">
        <f t="shared" si="2"/>
        <v>0</v>
      </c>
      <c r="S169" s="200">
        <v>0</v>
      </c>
      <c r="T169" s="201">
        <f t="shared" si="3"/>
        <v>0</v>
      </c>
      <c r="AR169" s="23" t="s">
        <v>173</v>
      </c>
      <c r="AT169" s="23" t="s">
        <v>169</v>
      </c>
      <c r="AU169" s="23" t="s">
        <v>82</v>
      </c>
      <c r="AY169" s="23" t="s">
        <v>166</v>
      </c>
      <c r="BE169" s="202">
        <f t="shared" si="4"/>
        <v>0</v>
      </c>
      <c r="BF169" s="202">
        <f t="shared" si="5"/>
        <v>0</v>
      </c>
      <c r="BG169" s="202">
        <f t="shared" si="6"/>
        <v>0</v>
      </c>
      <c r="BH169" s="202">
        <f t="shared" si="7"/>
        <v>0</v>
      </c>
      <c r="BI169" s="202">
        <f t="shared" si="8"/>
        <v>0</v>
      </c>
      <c r="BJ169" s="23" t="s">
        <v>80</v>
      </c>
      <c r="BK169" s="202">
        <f t="shared" si="9"/>
        <v>0</v>
      </c>
      <c r="BL169" s="23" t="s">
        <v>173</v>
      </c>
      <c r="BM169" s="23" t="s">
        <v>395</v>
      </c>
    </row>
    <row r="170" spans="2:65" s="1" customFormat="1" ht="16.5" customHeight="1">
      <c r="B170" s="40"/>
      <c r="C170" s="191" t="s">
        <v>284</v>
      </c>
      <c r="D170" s="191" t="s">
        <v>169</v>
      </c>
      <c r="E170" s="192" t="s">
        <v>1536</v>
      </c>
      <c r="F170" s="193" t="s">
        <v>1537</v>
      </c>
      <c r="G170" s="194" t="s">
        <v>172</v>
      </c>
      <c r="H170" s="195">
        <v>1</v>
      </c>
      <c r="I170" s="196"/>
      <c r="J170" s="197">
        <f t="shared" si="0"/>
        <v>0</v>
      </c>
      <c r="K170" s="193" t="s">
        <v>21</v>
      </c>
      <c r="L170" s="60"/>
      <c r="M170" s="198" t="s">
        <v>21</v>
      </c>
      <c r="N170" s="199" t="s">
        <v>43</v>
      </c>
      <c r="O170" s="41"/>
      <c r="P170" s="200">
        <f t="shared" si="1"/>
        <v>0</v>
      </c>
      <c r="Q170" s="200">
        <v>0</v>
      </c>
      <c r="R170" s="200">
        <f t="shared" si="2"/>
        <v>0</v>
      </c>
      <c r="S170" s="200">
        <v>0</v>
      </c>
      <c r="T170" s="201">
        <f t="shared" si="3"/>
        <v>0</v>
      </c>
      <c r="AR170" s="23" t="s">
        <v>173</v>
      </c>
      <c r="AT170" s="23" t="s">
        <v>169</v>
      </c>
      <c r="AU170" s="23" t="s">
        <v>82</v>
      </c>
      <c r="AY170" s="23" t="s">
        <v>166</v>
      </c>
      <c r="BE170" s="202">
        <f t="shared" si="4"/>
        <v>0</v>
      </c>
      <c r="BF170" s="202">
        <f t="shared" si="5"/>
        <v>0</v>
      </c>
      <c r="BG170" s="202">
        <f t="shared" si="6"/>
        <v>0</v>
      </c>
      <c r="BH170" s="202">
        <f t="shared" si="7"/>
        <v>0</v>
      </c>
      <c r="BI170" s="202">
        <f t="shared" si="8"/>
        <v>0</v>
      </c>
      <c r="BJ170" s="23" t="s">
        <v>80</v>
      </c>
      <c r="BK170" s="202">
        <f t="shared" si="9"/>
        <v>0</v>
      </c>
      <c r="BL170" s="23" t="s">
        <v>173</v>
      </c>
      <c r="BM170" s="23" t="s">
        <v>406</v>
      </c>
    </row>
    <row r="171" spans="2:65" s="1" customFormat="1" ht="16.5" customHeight="1">
      <c r="B171" s="40"/>
      <c r="C171" s="191" t="s">
        <v>409</v>
      </c>
      <c r="D171" s="191" t="s">
        <v>169</v>
      </c>
      <c r="E171" s="192" t="s">
        <v>1538</v>
      </c>
      <c r="F171" s="193" t="s">
        <v>1539</v>
      </c>
      <c r="G171" s="194" t="s">
        <v>172</v>
      </c>
      <c r="H171" s="195">
        <v>1</v>
      </c>
      <c r="I171" s="196"/>
      <c r="J171" s="197">
        <f t="shared" si="0"/>
        <v>0</v>
      </c>
      <c r="K171" s="193" t="s">
        <v>21</v>
      </c>
      <c r="L171" s="60"/>
      <c r="M171" s="198" t="s">
        <v>21</v>
      </c>
      <c r="N171" s="199" t="s">
        <v>43</v>
      </c>
      <c r="O171" s="41"/>
      <c r="P171" s="200">
        <f t="shared" si="1"/>
        <v>0</v>
      </c>
      <c r="Q171" s="200">
        <v>0</v>
      </c>
      <c r="R171" s="200">
        <f t="shared" si="2"/>
        <v>0</v>
      </c>
      <c r="S171" s="200">
        <v>0</v>
      </c>
      <c r="T171" s="201">
        <f t="shared" si="3"/>
        <v>0</v>
      </c>
      <c r="AR171" s="23" t="s">
        <v>173</v>
      </c>
      <c r="AT171" s="23" t="s">
        <v>169</v>
      </c>
      <c r="AU171" s="23" t="s">
        <v>82</v>
      </c>
      <c r="AY171" s="23" t="s">
        <v>166</v>
      </c>
      <c r="BE171" s="202">
        <f t="shared" si="4"/>
        <v>0</v>
      </c>
      <c r="BF171" s="202">
        <f t="shared" si="5"/>
        <v>0</v>
      </c>
      <c r="BG171" s="202">
        <f t="shared" si="6"/>
        <v>0</v>
      </c>
      <c r="BH171" s="202">
        <f t="shared" si="7"/>
        <v>0</v>
      </c>
      <c r="BI171" s="202">
        <f t="shared" si="8"/>
        <v>0</v>
      </c>
      <c r="BJ171" s="23" t="s">
        <v>80</v>
      </c>
      <c r="BK171" s="202">
        <f t="shared" si="9"/>
        <v>0</v>
      </c>
      <c r="BL171" s="23" t="s">
        <v>173</v>
      </c>
      <c r="BM171" s="23" t="s">
        <v>412</v>
      </c>
    </row>
    <row r="172" spans="2:65" s="1" customFormat="1" ht="16.5" customHeight="1">
      <c r="B172" s="40"/>
      <c r="C172" s="191" t="s">
        <v>289</v>
      </c>
      <c r="D172" s="191" t="s">
        <v>169</v>
      </c>
      <c r="E172" s="192" t="s">
        <v>1246</v>
      </c>
      <c r="F172" s="193" t="s">
        <v>1247</v>
      </c>
      <c r="G172" s="194" t="s">
        <v>172</v>
      </c>
      <c r="H172" s="195">
        <v>1</v>
      </c>
      <c r="I172" s="196"/>
      <c r="J172" s="197">
        <f t="shared" si="0"/>
        <v>0</v>
      </c>
      <c r="K172" s="193" t="s">
        <v>21</v>
      </c>
      <c r="L172" s="60"/>
      <c r="M172" s="198" t="s">
        <v>21</v>
      </c>
      <c r="N172" s="199" t="s">
        <v>43</v>
      </c>
      <c r="O172" s="41"/>
      <c r="P172" s="200">
        <f t="shared" si="1"/>
        <v>0</v>
      </c>
      <c r="Q172" s="200">
        <v>0</v>
      </c>
      <c r="R172" s="200">
        <f t="shared" si="2"/>
        <v>0</v>
      </c>
      <c r="S172" s="200">
        <v>0</v>
      </c>
      <c r="T172" s="201">
        <f t="shared" si="3"/>
        <v>0</v>
      </c>
      <c r="AR172" s="23" t="s">
        <v>173</v>
      </c>
      <c r="AT172" s="23" t="s">
        <v>169</v>
      </c>
      <c r="AU172" s="23" t="s">
        <v>82</v>
      </c>
      <c r="AY172" s="23" t="s">
        <v>166</v>
      </c>
      <c r="BE172" s="202">
        <f t="shared" si="4"/>
        <v>0</v>
      </c>
      <c r="BF172" s="202">
        <f t="shared" si="5"/>
        <v>0</v>
      </c>
      <c r="BG172" s="202">
        <f t="shared" si="6"/>
        <v>0</v>
      </c>
      <c r="BH172" s="202">
        <f t="shared" si="7"/>
        <v>0</v>
      </c>
      <c r="BI172" s="202">
        <f t="shared" si="8"/>
        <v>0</v>
      </c>
      <c r="BJ172" s="23" t="s">
        <v>80</v>
      </c>
      <c r="BK172" s="202">
        <f t="shared" si="9"/>
        <v>0</v>
      </c>
      <c r="BL172" s="23" t="s">
        <v>173</v>
      </c>
      <c r="BM172" s="23" t="s">
        <v>416</v>
      </c>
    </row>
    <row r="173" spans="2:65" s="1" customFormat="1" ht="16.5" customHeight="1">
      <c r="B173" s="40"/>
      <c r="C173" s="191" t="s">
        <v>418</v>
      </c>
      <c r="D173" s="191" t="s">
        <v>169</v>
      </c>
      <c r="E173" s="192" t="s">
        <v>492</v>
      </c>
      <c r="F173" s="193" t="s">
        <v>493</v>
      </c>
      <c r="G173" s="194" t="s">
        <v>172</v>
      </c>
      <c r="H173" s="195">
        <v>5</v>
      </c>
      <c r="I173" s="196"/>
      <c r="J173" s="197">
        <f t="shared" si="0"/>
        <v>0</v>
      </c>
      <c r="K173" s="193" t="s">
        <v>21</v>
      </c>
      <c r="L173" s="60"/>
      <c r="M173" s="198" t="s">
        <v>21</v>
      </c>
      <c r="N173" s="199" t="s">
        <v>43</v>
      </c>
      <c r="O173" s="41"/>
      <c r="P173" s="200">
        <f t="shared" si="1"/>
        <v>0</v>
      </c>
      <c r="Q173" s="200">
        <v>0</v>
      </c>
      <c r="R173" s="200">
        <f t="shared" si="2"/>
        <v>0</v>
      </c>
      <c r="S173" s="200">
        <v>0</v>
      </c>
      <c r="T173" s="201">
        <f t="shared" si="3"/>
        <v>0</v>
      </c>
      <c r="AR173" s="23" t="s">
        <v>173</v>
      </c>
      <c r="AT173" s="23" t="s">
        <v>169</v>
      </c>
      <c r="AU173" s="23" t="s">
        <v>82</v>
      </c>
      <c r="AY173" s="23" t="s">
        <v>166</v>
      </c>
      <c r="BE173" s="202">
        <f t="shared" si="4"/>
        <v>0</v>
      </c>
      <c r="BF173" s="202">
        <f t="shared" si="5"/>
        <v>0</v>
      </c>
      <c r="BG173" s="202">
        <f t="shared" si="6"/>
        <v>0</v>
      </c>
      <c r="BH173" s="202">
        <f t="shared" si="7"/>
        <v>0</v>
      </c>
      <c r="BI173" s="202">
        <f t="shared" si="8"/>
        <v>0</v>
      </c>
      <c r="BJ173" s="23" t="s">
        <v>80</v>
      </c>
      <c r="BK173" s="202">
        <f t="shared" si="9"/>
        <v>0</v>
      </c>
      <c r="BL173" s="23" t="s">
        <v>173</v>
      </c>
      <c r="BM173" s="23" t="s">
        <v>421</v>
      </c>
    </row>
    <row r="174" spans="2:65" s="1" customFormat="1" ht="16.5" customHeight="1">
      <c r="B174" s="40"/>
      <c r="C174" s="191" t="s">
        <v>292</v>
      </c>
      <c r="D174" s="191" t="s">
        <v>169</v>
      </c>
      <c r="E174" s="192" t="s">
        <v>1540</v>
      </c>
      <c r="F174" s="193" t="s">
        <v>1541</v>
      </c>
      <c r="G174" s="194" t="s">
        <v>172</v>
      </c>
      <c r="H174" s="195">
        <v>2</v>
      </c>
      <c r="I174" s="196"/>
      <c r="J174" s="197">
        <f t="shared" si="0"/>
        <v>0</v>
      </c>
      <c r="K174" s="193" t="s">
        <v>21</v>
      </c>
      <c r="L174" s="60"/>
      <c r="M174" s="198" t="s">
        <v>21</v>
      </c>
      <c r="N174" s="199" t="s">
        <v>43</v>
      </c>
      <c r="O174" s="41"/>
      <c r="P174" s="200">
        <f t="shared" si="1"/>
        <v>0</v>
      </c>
      <c r="Q174" s="200">
        <v>0</v>
      </c>
      <c r="R174" s="200">
        <f t="shared" si="2"/>
        <v>0</v>
      </c>
      <c r="S174" s="200">
        <v>0</v>
      </c>
      <c r="T174" s="201">
        <f t="shared" si="3"/>
        <v>0</v>
      </c>
      <c r="AR174" s="23" t="s">
        <v>173</v>
      </c>
      <c r="AT174" s="23" t="s">
        <v>169</v>
      </c>
      <c r="AU174" s="23" t="s">
        <v>82</v>
      </c>
      <c r="AY174" s="23" t="s">
        <v>166</v>
      </c>
      <c r="BE174" s="202">
        <f t="shared" si="4"/>
        <v>0</v>
      </c>
      <c r="BF174" s="202">
        <f t="shared" si="5"/>
        <v>0</v>
      </c>
      <c r="BG174" s="202">
        <f t="shared" si="6"/>
        <v>0</v>
      </c>
      <c r="BH174" s="202">
        <f t="shared" si="7"/>
        <v>0</v>
      </c>
      <c r="BI174" s="202">
        <f t="shared" si="8"/>
        <v>0</v>
      </c>
      <c r="BJ174" s="23" t="s">
        <v>80</v>
      </c>
      <c r="BK174" s="202">
        <f t="shared" si="9"/>
        <v>0</v>
      </c>
      <c r="BL174" s="23" t="s">
        <v>173</v>
      </c>
      <c r="BM174" s="23" t="s">
        <v>434</v>
      </c>
    </row>
    <row r="175" spans="2:65" s="1" customFormat="1" ht="16.5" customHeight="1">
      <c r="B175" s="40"/>
      <c r="C175" s="191" t="s">
        <v>643</v>
      </c>
      <c r="D175" s="191" t="s">
        <v>169</v>
      </c>
      <c r="E175" s="192" t="s">
        <v>1542</v>
      </c>
      <c r="F175" s="193" t="s">
        <v>1543</v>
      </c>
      <c r="G175" s="194" t="s">
        <v>172</v>
      </c>
      <c r="H175" s="195">
        <v>1</v>
      </c>
      <c r="I175" s="196"/>
      <c r="J175" s="197">
        <f t="shared" si="0"/>
        <v>0</v>
      </c>
      <c r="K175" s="193" t="s">
        <v>21</v>
      </c>
      <c r="L175" s="60"/>
      <c r="M175" s="198" t="s">
        <v>21</v>
      </c>
      <c r="N175" s="199" t="s">
        <v>43</v>
      </c>
      <c r="O175" s="41"/>
      <c r="P175" s="200">
        <f t="shared" si="1"/>
        <v>0</v>
      </c>
      <c r="Q175" s="200">
        <v>0</v>
      </c>
      <c r="R175" s="200">
        <f t="shared" si="2"/>
        <v>0</v>
      </c>
      <c r="S175" s="200">
        <v>0</v>
      </c>
      <c r="T175" s="201">
        <f t="shared" si="3"/>
        <v>0</v>
      </c>
      <c r="AR175" s="23" t="s">
        <v>173</v>
      </c>
      <c r="AT175" s="23" t="s">
        <v>169</v>
      </c>
      <c r="AU175" s="23" t="s">
        <v>82</v>
      </c>
      <c r="AY175" s="23" t="s">
        <v>166</v>
      </c>
      <c r="BE175" s="202">
        <f t="shared" si="4"/>
        <v>0</v>
      </c>
      <c r="BF175" s="202">
        <f t="shared" si="5"/>
        <v>0</v>
      </c>
      <c r="BG175" s="202">
        <f t="shared" si="6"/>
        <v>0</v>
      </c>
      <c r="BH175" s="202">
        <f t="shared" si="7"/>
        <v>0</v>
      </c>
      <c r="BI175" s="202">
        <f t="shared" si="8"/>
        <v>0</v>
      </c>
      <c r="BJ175" s="23" t="s">
        <v>80</v>
      </c>
      <c r="BK175" s="202">
        <f t="shared" si="9"/>
        <v>0</v>
      </c>
      <c r="BL175" s="23" t="s">
        <v>173</v>
      </c>
      <c r="BM175" s="23" t="s">
        <v>646</v>
      </c>
    </row>
    <row r="176" spans="2:65" s="1" customFormat="1" ht="16.5" customHeight="1">
      <c r="B176" s="40"/>
      <c r="C176" s="191" t="s">
        <v>299</v>
      </c>
      <c r="D176" s="191" t="s">
        <v>169</v>
      </c>
      <c r="E176" s="192" t="s">
        <v>1252</v>
      </c>
      <c r="F176" s="193" t="s">
        <v>1253</v>
      </c>
      <c r="G176" s="194" t="s">
        <v>172</v>
      </c>
      <c r="H176" s="195">
        <v>1</v>
      </c>
      <c r="I176" s="196"/>
      <c r="J176" s="197">
        <f t="shared" si="0"/>
        <v>0</v>
      </c>
      <c r="K176" s="193" t="s">
        <v>21</v>
      </c>
      <c r="L176" s="60"/>
      <c r="M176" s="198" t="s">
        <v>21</v>
      </c>
      <c r="N176" s="199" t="s">
        <v>43</v>
      </c>
      <c r="O176" s="41"/>
      <c r="P176" s="200">
        <f t="shared" si="1"/>
        <v>0</v>
      </c>
      <c r="Q176" s="200">
        <v>0</v>
      </c>
      <c r="R176" s="200">
        <f t="shared" si="2"/>
        <v>0</v>
      </c>
      <c r="S176" s="200">
        <v>0</v>
      </c>
      <c r="T176" s="201">
        <f t="shared" si="3"/>
        <v>0</v>
      </c>
      <c r="AR176" s="23" t="s">
        <v>173</v>
      </c>
      <c r="AT176" s="23" t="s">
        <v>169</v>
      </c>
      <c r="AU176" s="23" t="s">
        <v>82</v>
      </c>
      <c r="AY176" s="23" t="s">
        <v>166</v>
      </c>
      <c r="BE176" s="202">
        <f t="shared" si="4"/>
        <v>0</v>
      </c>
      <c r="BF176" s="202">
        <f t="shared" si="5"/>
        <v>0</v>
      </c>
      <c r="BG176" s="202">
        <f t="shared" si="6"/>
        <v>0</v>
      </c>
      <c r="BH176" s="202">
        <f t="shared" si="7"/>
        <v>0</v>
      </c>
      <c r="BI176" s="202">
        <f t="shared" si="8"/>
        <v>0</v>
      </c>
      <c r="BJ176" s="23" t="s">
        <v>80</v>
      </c>
      <c r="BK176" s="202">
        <f t="shared" si="9"/>
        <v>0</v>
      </c>
      <c r="BL176" s="23" t="s">
        <v>173</v>
      </c>
      <c r="BM176" s="23" t="s">
        <v>649</v>
      </c>
    </row>
    <row r="177" spans="2:65" s="1" customFormat="1" ht="25.5" customHeight="1">
      <c r="B177" s="40"/>
      <c r="C177" s="191" t="s">
        <v>650</v>
      </c>
      <c r="D177" s="191" t="s">
        <v>169</v>
      </c>
      <c r="E177" s="192" t="s">
        <v>1254</v>
      </c>
      <c r="F177" s="193" t="s">
        <v>1255</v>
      </c>
      <c r="G177" s="194" t="s">
        <v>172</v>
      </c>
      <c r="H177" s="195">
        <v>3</v>
      </c>
      <c r="I177" s="196"/>
      <c r="J177" s="197">
        <f t="shared" si="0"/>
        <v>0</v>
      </c>
      <c r="K177" s="193" t="s">
        <v>21</v>
      </c>
      <c r="L177" s="60"/>
      <c r="M177" s="198" t="s">
        <v>21</v>
      </c>
      <c r="N177" s="199" t="s">
        <v>43</v>
      </c>
      <c r="O177" s="41"/>
      <c r="P177" s="200">
        <f t="shared" si="1"/>
        <v>0</v>
      </c>
      <c r="Q177" s="200">
        <v>0</v>
      </c>
      <c r="R177" s="200">
        <f t="shared" si="2"/>
        <v>0</v>
      </c>
      <c r="S177" s="200">
        <v>0</v>
      </c>
      <c r="T177" s="201">
        <f t="shared" si="3"/>
        <v>0</v>
      </c>
      <c r="AR177" s="23" t="s">
        <v>173</v>
      </c>
      <c r="AT177" s="23" t="s">
        <v>169</v>
      </c>
      <c r="AU177" s="23" t="s">
        <v>82</v>
      </c>
      <c r="AY177" s="23" t="s">
        <v>166</v>
      </c>
      <c r="BE177" s="202">
        <f t="shared" si="4"/>
        <v>0</v>
      </c>
      <c r="BF177" s="202">
        <f t="shared" si="5"/>
        <v>0</v>
      </c>
      <c r="BG177" s="202">
        <f t="shared" si="6"/>
        <v>0</v>
      </c>
      <c r="BH177" s="202">
        <f t="shared" si="7"/>
        <v>0</v>
      </c>
      <c r="BI177" s="202">
        <f t="shared" si="8"/>
        <v>0</v>
      </c>
      <c r="BJ177" s="23" t="s">
        <v>80</v>
      </c>
      <c r="BK177" s="202">
        <f t="shared" si="9"/>
        <v>0</v>
      </c>
      <c r="BL177" s="23" t="s">
        <v>173</v>
      </c>
      <c r="BM177" s="23" t="s">
        <v>653</v>
      </c>
    </row>
    <row r="178" spans="2:65" s="1" customFormat="1" ht="16.5" customHeight="1">
      <c r="B178" s="40"/>
      <c r="C178" s="191" t="s">
        <v>302</v>
      </c>
      <c r="D178" s="191" t="s">
        <v>169</v>
      </c>
      <c r="E178" s="192" t="s">
        <v>494</v>
      </c>
      <c r="F178" s="193" t="s">
        <v>495</v>
      </c>
      <c r="G178" s="194" t="s">
        <v>272</v>
      </c>
      <c r="H178" s="195">
        <v>106</v>
      </c>
      <c r="I178" s="196"/>
      <c r="J178" s="197">
        <f t="shared" si="0"/>
        <v>0</v>
      </c>
      <c r="K178" s="193" t="s">
        <v>21</v>
      </c>
      <c r="L178" s="60"/>
      <c r="M178" s="198" t="s">
        <v>21</v>
      </c>
      <c r="N178" s="199" t="s">
        <v>43</v>
      </c>
      <c r="O178" s="41"/>
      <c r="P178" s="200">
        <f t="shared" si="1"/>
        <v>0</v>
      </c>
      <c r="Q178" s="200">
        <v>0</v>
      </c>
      <c r="R178" s="200">
        <f t="shared" si="2"/>
        <v>0</v>
      </c>
      <c r="S178" s="200">
        <v>0</v>
      </c>
      <c r="T178" s="201">
        <f t="shared" si="3"/>
        <v>0</v>
      </c>
      <c r="AR178" s="23" t="s">
        <v>173</v>
      </c>
      <c r="AT178" s="23" t="s">
        <v>169</v>
      </c>
      <c r="AU178" s="23" t="s">
        <v>82</v>
      </c>
      <c r="AY178" s="23" t="s">
        <v>166</v>
      </c>
      <c r="BE178" s="202">
        <f t="shared" si="4"/>
        <v>0</v>
      </c>
      <c r="BF178" s="202">
        <f t="shared" si="5"/>
        <v>0</v>
      </c>
      <c r="BG178" s="202">
        <f t="shared" si="6"/>
        <v>0</v>
      </c>
      <c r="BH178" s="202">
        <f t="shared" si="7"/>
        <v>0</v>
      </c>
      <c r="BI178" s="202">
        <f t="shared" si="8"/>
        <v>0</v>
      </c>
      <c r="BJ178" s="23" t="s">
        <v>80</v>
      </c>
      <c r="BK178" s="202">
        <f t="shared" si="9"/>
        <v>0</v>
      </c>
      <c r="BL178" s="23" t="s">
        <v>173</v>
      </c>
      <c r="BM178" s="23" t="s">
        <v>657</v>
      </c>
    </row>
    <row r="179" spans="2:65" s="1" customFormat="1" ht="16.5" customHeight="1">
      <c r="B179" s="40"/>
      <c r="C179" s="191" t="s">
        <v>658</v>
      </c>
      <c r="D179" s="191" t="s">
        <v>169</v>
      </c>
      <c r="E179" s="192" t="s">
        <v>496</v>
      </c>
      <c r="F179" s="193" t="s">
        <v>497</v>
      </c>
      <c r="G179" s="194" t="s">
        <v>272</v>
      </c>
      <c r="H179" s="195">
        <v>106</v>
      </c>
      <c r="I179" s="196"/>
      <c r="J179" s="197">
        <f t="shared" si="0"/>
        <v>0</v>
      </c>
      <c r="K179" s="193" t="s">
        <v>21</v>
      </c>
      <c r="L179" s="60"/>
      <c r="M179" s="198" t="s">
        <v>21</v>
      </c>
      <c r="N179" s="199" t="s">
        <v>43</v>
      </c>
      <c r="O179" s="41"/>
      <c r="P179" s="200">
        <f t="shared" si="1"/>
        <v>0</v>
      </c>
      <c r="Q179" s="200">
        <v>0</v>
      </c>
      <c r="R179" s="200">
        <f t="shared" si="2"/>
        <v>0</v>
      </c>
      <c r="S179" s="200">
        <v>0</v>
      </c>
      <c r="T179" s="201">
        <f t="shared" si="3"/>
        <v>0</v>
      </c>
      <c r="AR179" s="23" t="s">
        <v>173</v>
      </c>
      <c r="AT179" s="23" t="s">
        <v>169</v>
      </c>
      <c r="AU179" s="23" t="s">
        <v>82</v>
      </c>
      <c r="AY179" s="23" t="s">
        <v>166</v>
      </c>
      <c r="BE179" s="202">
        <f t="shared" si="4"/>
        <v>0</v>
      </c>
      <c r="BF179" s="202">
        <f t="shared" si="5"/>
        <v>0</v>
      </c>
      <c r="BG179" s="202">
        <f t="shared" si="6"/>
        <v>0</v>
      </c>
      <c r="BH179" s="202">
        <f t="shared" si="7"/>
        <v>0</v>
      </c>
      <c r="BI179" s="202">
        <f t="shared" si="8"/>
        <v>0</v>
      </c>
      <c r="BJ179" s="23" t="s">
        <v>80</v>
      </c>
      <c r="BK179" s="202">
        <f t="shared" si="9"/>
        <v>0</v>
      </c>
      <c r="BL179" s="23" t="s">
        <v>173</v>
      </c>
      <c r="BM179" s="23" t="s">
        <v>661</v>
      </c>
    </row>
    <row r="180" spans="2:65" s="1" customFormat="1" ht="16.5" customHeight="1">
      <c r="B180" s="40"/>
      <c r="C180" s="191" t="s">
        <v>307</v>
      </c>
      <c r="D180" s="191" t="s">
        <v>169</v>
      </c>
      <c r="E180" s="192" t="s">
        <v>498</v>
      </c>
      <c r="F180" s="193" t="s">
        <v>499</v>
      </c>
      <c r="G180" s="194" t="s">
        <v>288</v>
      </c>
      <c r="H180" s="195">
        <v>1</v>
      </c>
      <c r="I180" s="196"/>
      <c r="J180" s="197">
        <f t="shared" si="0"/>
        <v>0</v>
      </c>
      <c r="K180" s="193" t="s">
        <v>21</v>
      </c>
      <c r="L180" s="60"/>
      <c r="M180" s="198" t="s">
        <v>21</v>
      </c>
      <c r="N180" s="199" t="s">
        <v>43</v>
      </c>
      <c r="O180" s="41"/>
      <c r="P180" s="200">
        <f t="shared" si="1"/>
        <v>0</v>
      </c>
      <c r="Q180" s="200">
        <v>0</v>
      </c>
      <c r="R180" s="200">
        <f t="shared" si="2"/>
        <v>0</v>
      </c>
      <c r="S180" s="200">
        <v>0</v>
      </c>
      <c r="T180" s="201">
        <f t="shared" si="3"/>
        <v>0</v>
      </c>
      <c r="AR180" s="23" t="s">
        <v>173</v>
      </c>
      <c r="AT180" s="23" t="s">
        <v>169</v>
      </c>
      <c r="AU180" s="23" t="s">
        <v>82</v>
      </c>
      <c r="AY180" s="23" t="s">
        <v>166</v>
      </c>
      <c r="BE180" s="202">
        <f t="shared" si="4"/>
        <v>0</v>
      </c>
      <c r="BF180" s="202">
        <f t="shared" si="5"/>
        <v>0</v>
      </c>
      <c r="BG180" s="202">
        <f t="shared" si="6"/>
        <v>0</v>
      </c>
      <c r="BH180" s="202">
        <f t="shared" si="7"/>
        <v>0</v>
      </c>
      <c r="BI180" s="202">
        <f t="shared" si="8"/>
        <v>0</v>
      </c>
      <c r="BJ180" s="23" t="s">
        <v>80</v>
      </c>
      <c r="BK180" s="202">
        <f t="shared" si="9"/>
        <v>0</v>
      </c>
      <c r="BL180" s="23" t="s">
        <v>173</v>
      </c>
      <c r="BM180" s="23" t="s">
        <v>664</v>
      </c>
    </row>
    <row r="181" spans="2:65" s="1" customFormat="1" ht="16.5" customHeight="1">
      <c r="B181" s="40"/>
      <c r="C181" s="191" t="s">
        <v>665</v>
      </c>
      <c r="D181" s="191" t="s">
        <v>169</v>
      </c>
      <c r="E181" s="192" t="s">
        <v>500</v>
      </c>
      <c r="F181" s="193" t="s">
        <v>501</v>
      </c>
      <c r="G181" s="194" t="s">
        <v>361</v>
      </c>
      <c r="H181" s="248"/>
      <c r="I181" s="196"/>
      <c r="J181" s="197">
        <f t="shared" si="0"/>
        <v>0</v>
      </c>
      <c r="K181" s="193" t="s">
        <v>21</v>
      </c>
      <c r="L181" s="60"/>
      <c r="M181" s="198" t="s">
        <v>21</v>
      </c>
      <c r="N181" s="199" t="s">
        <v>43</v>
      </c>
      <c r="O181" s="41"/>
      <c r="P181" s="200">
        <f t="shared" si="1"/>
        <v>0</v>
      </c>
      <c r="Q181" s="200">
        <v>0</v>
      </c>
      <c r="R181" s="200">
        <f t="shared" si="2"/>
        <v>0</v>
      </c>
      <c r="S181" s="200">
        <v>0</v>
      </c>
      <c r="T181" s="201">
        <f t="shared" si="3"/>
        <v>0</v>
      </c>
      <c r="AR181" s="23" t="s">
        <v>173</v>
      </c>
      <c r="AT181" s="23" t="s">
        <v>169</v>
      </c>
      <c r="AU181" s="23" t="s">
        <v>82</v>
      </c>
      <c r="AY181" s="23" t="s">
        <v>166</v>
      </c>
      <c r="BE181" s="202">
        <f t="shared" si="4"/>
        <v>0</v>
      </c>
      <c r="BF181" s="202">
        <f t="shared" si="5"/>
        <v>0</v>
      </c>
      <c r="BG181" s="202">
        <f t="shared" si="6"/>
        <v>0</v>
      </c>
      <c r="BH181" s="202">
        <f t="shared" si="7"/>
        <v>0</v>
      </c>
      <c r="BI181" s="202">
        <f t="shared" si="8"/>
        <v>0</v>
      </c>
      <c r="BJ181" s="23" t="s">
        <v>80</v>
      </c>
      <c r="BK181" s="202">
        <f t="shared" si="9"/>
        <v>0</v>
      </c>
      <c r="BL181" s="23" t="s">
        <v>173</v>
      </c>
      <c r="BM181" s="23" t="s">
        <v>668</v>
      </c>
    </row>
    <row r="182" spans="2:65" s="10" customFormat="1" ht="29.85" customHeight="1">
      <c r="B182" s="175"/>
      <c r="C182" s="176"/>
      <c r="D182" s="177" t="s">
        <v>71</v>
      </c>
      <c r="E182" s="189" t="s">
        <v>502</v>
      </c>
      <c r="F182" s="189" t="s">
        <v>503</v>
      </c>
      <c r="G182" s="176"/>
      <c r="H182" s="176"/>
      <c r="I182" s="179"/>
      <c r="J182" s="190">
        <f>BK182</f>
        <v>0</v>
      </c>
      <c r="K182" s="176"/>
      <c r="L182" s="181"/>
      <c r="M182" s="182"/>
      <c r="N182" s="183"/>
      <c r="O182" s="183"/>
      <c r="P182" s="184">
        <f>SUM(P183:P188)</f>
        <v>0</v>
      </c>
      <c r="Q182" s="183"/>
      <c r="R182" s="184">
        <f>SUM(R183:R188)</f>
        <v>0</v>
      </c>
      <c r="S182" s="183"/>
      <c r="T182" s="185">
        <f>SUM(T183:T188)</f>
        <v>0</v>
      </c>
      <c r="AR182" s="186" t="s">
        <v>82</v>
      </c>
      <c r="AT182" s="187" t="s">
        <v>71</v>
      </c>
      <c r="AU182" s="187" t="s">
        <v>80</v>
      </c>
      <c r="AY182" s="186" t="s">
        <v>166</v>
      </c>
      <c r="BK182" s="188">
        <f>SUM(BK183:BK188)</f>
        <v>0</v>
      </c>
    </row>
    <row r="183" spans="2:65" s="1" customFormat="1" ht="25.5" customHeight="1">
      <c r="B183" s="40"/>
      <c r="C183" s="191" t="s">
        <v>310</v>
      </c>
      <c r="D183" s="191" t="s">
        <v>169</v>
      </c>
      <c r="E183" s="192" t="s">
        <v>1256</v>
      </c>
      <c r="F183" s="193" t="s">
        <v>1257</v>
      </c>
      <c r="G183" s="194" t="s">
        <v>172</v>
      </c>
      <c r="H183" s="195">
        <v>1</v>
      </c>
      <c r="I183" s="196"/>
      <c r="J183" s="197">
        <f>ROUND(I183*H183,2)</f>
        <v>0</v>
      </c>
      <c r="K183" s="193" t="s">
        <v>21</v>
      </c>
      <c r="L183" s="60"/>
      <c r="M183" s="198" t="s">
        <v>21</v>
      </c>
      <c r="N183" s="199" t="s">
        <v>43</v>
      </c>
      <c r="O183" s="41"/>
      <c r="P183" s="200">
        <f>O183*H183</f>
        <v>0</v>
      </c>
      <c r="Q183" s="200">
        <v>0</v>
      </c>
      <c r="R183" s="200">
        <f>Q183*H183</f>
        <v>0</v>
      </c>
      <c r="S183" s="200">
        <v>0</v>
      </c>
      <c r="T183" s="201">
        <f>S183*H183</f>
        <v>0</v>
      </c>
      <c r="AR183" s="23" t="s">
        <v>207</v>
      </c>
      <c r="AT183" s="23" t="s">
        <v>169</v>
      </c>
      <c r="AU183" s="23" t="s">
        <v>82</v>
      </c>
      <c r="AY183" s="23" t="s">
        <v>166</v>
      </c>
      <c r="BE183" s="202">
        <f>IF(N183="základní",J183,0)</f>
        <v>0</v>
      </c>
      <c r="BF183" s="202">
        <f>IF(N183="snížená",J183,0)</f>
        <v>0</v>
      </c>
      <c r="BG183" s="202">
        <f>IF(N183="zákl. přenesená",J183,0)</f>
        <v>0</v>
      </c>
      <c r="BH183" s="202">
        <f>IF(N183="sníž. přenesená",J183,0)</f>
        <v>0</v>
      </c>
      <c r="BI183" s="202">
        <f>IF(N183="nulová",J183,0)</f>
        <v>0</v>
      </c>
      <c r="BJ183" s="23" t="s">
        <v>80</v>
      </c>
      <c r="BK183" s="202">
        <f>ROUND(I183*H183,2)</f>
        <v>0</v>
      </c>
      <c r="BL183" s="23" t="s">
        <v>207</v>
      </c>
      <c r="BM183" s="23" t="s">
        <v>671</v>
      </c>
    </row>
    <row r="184" spans="2:65" s="1" customFormat="1" ht="16.5" customHeight="1">
      <c r="B184" s="40"/>
      <c r="C184" s="238" t="s">
        <v>672</v>
      </c>
      <c r="D184" s="238" t="s">
        <v>232</v>
      </c>
      <c r="E184" s="239" t="s">
        <v>1544</v>
      </c>
      <c r="F184" s="240" t="s">
        <v>1545</v>
      </c>
      <c r="G184" s="241" t="s">
        <v>172</v>
      </c>
      <c r="H184" s="242">
        <v>1</v>
      </c>
      <c r="I184" s="243"/>
      <c r="J184" s="244">
        <f>ROUND(I184*H184,2)</f>
        <v>0</v>
      </c>
      <c r="K184" s="240" t="s">
        <v>21</v>
      </c>
      <c r="L184" s="245"/>
      <c r="M184" s="246" t="s">
        <v>21</v>
      </c>
      <c r="N184" s="247" t="s">
        <v>43</v>
      </c>
      <c r="O184" s="41"/>
      <c r="P184" s="200">
        <f>O184*H184</f>
        <v>0</v>
      </c>
      <c r="Q184" s="200">
        <v>0</v>
      </c>
      <c r="R184" s="200">
        <f>Q184*H184</f>
        <v>0</v>
      </c>
      <c r="S184" s="200">
        <v>0</v>
      </c>
      <c r="T184" s="201">
        <f>S184*H184</f>
        <v>0</v>
      </c>
      <c r="AR184" s="23" t="s">
        <v>242</v>
      </c>
      <c r="AT184" s="23" t="s">
        <v>232</v>
      </c>
      <c r="AU184" s="23" t="s">
        <v>82</v>
      </c>
      <c r="AY184" s="23" t="s">
        <v>166</v>
      </c>
      <c r="BE184" s="202">
        <f>IF(N184="základní",J184,0)</f>
        <v>0</v>
      </c>
      <c r="BF184" s="202">
        <f>IF(N184="snížená",J184,0)</f>
        <v>0</v>
      </c>
      <c r="BG184" s="202">
        <f>IF(N184="zákl. přenesená",J184,0)</f>
        <v>0</v>
      </c>
      <c r="BH184" s="202">
        <f>IF(N184="sníž. přenesená",J184,0)</f>
        <v>0</v>
      </c>
      <c r="BI184" s="202">
        <f>IF(N184="nulová",J184,0)</f>
        <v>0</v>
      </c>
      <c r="BJ184" s="23" t="s">
        <v>80</v>
      </c>
      <c r="BK184" s="202">
        <f>ROUND(I184*H184,2)</f>
        <v>0</v>
      </c>
      <c r="BL184" s="23" t="s">
        <v>207</v>
      </c>
      <c r="BM184" s="23" t="s">
        <v>675</v>
      </c>
    </row>
    <row r="185" spans="2:65" s="1" customFormat="1" ht="27">
      <c r="B185" s="40"/>
      <c r="C185" s="62"/>
      <c r="D185" s="205" t="s">
        <v>213</v>
      </c>
      <c r="E185" s="62"/>
      <c r="F185" s="236" t="s">
        <v>1260</v>
      </c>
      <c r="G185" s="62"/>
      <c r="H185" s="62"/>
      <c r="I185" s="162"/>
      <c r="J185" s="62"/>
      <c r="K185" s="62"/>
      <c r="L185" s="60"/>
      <c r="M185" s="237"/>
      <c r="N185" s="41"/>
      <c r="O185" s="41"/>
      <c r="P185" s="41"/>
      <c r="Q185" s="41"/>
      <c r="R185" s="41"/>
      <c r="S185" s="41"/>
      <c r="T185" s="77"/>
      <c r="AT185" s="23" t="s">
        <v>213</v>
      </c>
      <c r="AU185" s="23" t="s">
        <v>82</v>
      </c>
    </row>
    <row r="186" spans="2:65" s="1" customFormat="1" ht="16.5" customHeight="1">
      <c r="B186" s="40"/>
      <c r="C186" s="191" t="s">
        <v>314</v>
      </c>
      <c r="D186" s="191" t="s">
        <v>169</v>
      </c>
      <c r="E186" s="192" t="s">
        <v>1263</v>
      </c>
      <c r="F186" s="193" t="s">
        <v>1264</v>
      </c>
      <c r="G186" s="194" t="s">
        <v>288</v>
      </c>
      <c r="H186" s="195">
        <v>3</v>
      </c>
      <c r="I186" s="196"/>
      <c r="J186" s="197">
        <f>ROUND(I186*H186,2)</f>
        <v>0</v>
      </c>
      <c r="K186" s="193" t="s">
        <v>21</v>
      </c>
      <c r="L186" s="60"/>
      <c r="M186" s="198" t="s">
        <v>21</v>
      </c>
      <c r="N186" s="199" t="s">
        <v>43</v>
      </c>
      <c r="O186" s="41"/>
      <c r="P186" s="200">
        <f>O186*H186</f>
        <v>0</v>
      </c>
      <c r="Q186" s="200">
        <v>0</v>
      </c>
      <c r="R186" s="200">
        <f>Q186*H186</f>
        <v>0</v>
      </c>
      <c r="S186" s="200">
        <v>0</v>
      </c>
      <c r="T186" s="201">
        <f>S186*H186</f>
        <v>0</v>
      </c>
      <c r="AR186" s="23" t="s">
        <v>207</v>
      </c>
      <c r="AT186" s="23" t="s">
        <v>169</v>
      </c>
      <c r="AU186" s="23" t="s">
        <v>82</v>
      </c>
      <c r="AY186" s="23" t="s">
        <v>166</v>
      </c>
      <c r="BE186" s="202">
        <f>IF(N186="základní",J186,0)</f>
        <v>0</v>
      </c>
      <c r="BF186" s="202">
        <f>IF(N186="snížená",J186,0)</f>
        <v>0</v>
      </c>
      <c r="BG186" s="202">
        <f>IF(N186="zákl. přenesená",J186,0)</f>
        <v>0</v>
      </c>
      <c r="BH186" s="202">
        <f>IF(N186="sníž. přenesená",J186,0)</f>
        <v>0</v>
      </c>
      <c r="BI186" s="202">
        <f>IF(N186="nulová",J186,0)</f>
        <v>0</v>
      </c>
      <c r="BJ186" s="23" t="s">
        <v>80</v>
      </c>
      <c r="BK186" s="202">
        <f>ROUND(I186*H186,2)</f>
        <v>0</v>
      </c>
      <c r="BL186" s="23" t="s">
        <v>207</v>
      </c>
      <c r="BM186" s="23" t="s">
        <v>680</v>
      </c>
    </row>
    <row r="187" spans="2:65" s="1" customFormat="1" ht="16.5" customHeight="1">
      <c r="B187" s="40"/>
      <c r="C187" s="191" t="s">
        <v>681</v>
      </c>
      <c r="D187" s="191" t="s">
        <v>169</v>
      </c>
      <c r="E187" s="192" t="s">
        <v>504</v>
      </c>
      <c r="F187" s="193" t="s">
        <v>505</v>
      </c>
      <c r="G187" s="194" t="s">
        <v>288</v>
      </c>
      <c r="H187" s="195">
        <v>1</v>
      </c>
      <c r="I187" s="196"/>
      <c r="J187" s="197">
        <f>ROUND(I187*H187,2)</f>
        <v>0</v>
      </c>
      <c r="K187" s="193" t="s">
        <v>21</v>
      </c>
      <c r="L187" s="60"/>
      <c r="M187" s="198" t="s">
        <v>21</v>
      </c>
      <c r="N187" s="199" t="s">
        <v>43</v>
      </c>
      <c r="O187" s="41"/>
      <c r="P187" s="200">
        <f>O187*H187</f>
        <v>0</v>
      </c>
      <c r="Q187" s="200">
        <v>0</v>
      </c>
      <c r="R187" s="200">
        <f>Q187*H187</f>
        <v>0</v>
      </c>
      <c r="S187" s="200">
        <v>0</v>
      </c>
      <c r="T187" s="201">
        <f>S187*H187</f>
        <v>0</v>
      </c>
      <c r="AR187" s="23" t="s">
        <v>207</v>
      </c>
      <c r="AT187" s="23" t="s">
        <v>169</v>
      </c>
      <c r="AU187" s="23" t="s">
        <v>82</v>
      </c>
      <c r="AY187" s="23" t="s">
        <v>166</v>
      </c>
      <c r="BE187" s="202">
        <f>IF(N187="základní",J187,0)</f>
        <v>0</v>
      </c>
      <c r="BF187" s="202">
        <f>IF(N187="snížená",J187,0)</f>
        <v>0</v>
      </c>
      <c r="BG187" s="202">
        <f>IF(N187="zákl. přenesená",J187,0)</f>
        <v>0</v>
      </c>
      <c r="BH187" s="202">
        <f>IF(N187="sníž. přenesená",J187,0)</f>
        <v>0</v>
      </c>
      <c r="BI187" s="202">
        <f>IF(N187="nulová",J187,0)</f>
        <v>0</v>
      </c>
      <c r="BJ187" s="23" t="s">
        <v>80</v>
      </c>
      <c r="BK187" s="202">
        <f>ROUND(I187*H187,2)</f>
        <v>0</v>
      </c>
      <c r="BL187" s="23" t="s">
        <v>207</v>
      </c>
      <c r="BM187" s="23" t="s">
        <v>684</v>
      </c>
    </row>
    <row r="188" spans="2:65" s="1" customFormat="1" ht="16.5" customHeight="1">
      <c r="B188" s="40"/>
      <c r="C188" s="191" t="s">
        <v>319</v>
      </c>
      <c r="D188" s="191" t="s">
        <v>169</v>
      </c>
      <c r="E188" s="192" t="s">
        <v>506</v>
      </c>
      <c r="F188" s="193" t="s">
        <v>507</v>
      </c>
      <c r="G188" s="194" t="s">
        <v>361</v>
      </c>
      <c r="H188" s="248"/>
      <c r="I188" s="196"/>
      <c r="J188" s="197">
        <f>ROUND(I188*H188,2)</f>
        <v>0</v>
      </c>
      <c r="K188" s="193" t="s">
        <v>21</v>
      </c>
      <c r="L188" s="60"/>
      <c r="M188" s="198" t="s">
        <v>21</v>
      </c>
      <c r="N188" s="199" t="s">
        <v>43</v>
      </c>
      <c r="O188" s="41"/>
      <c r="P188" s="200">
        <f>O188*H188</f>
        <v>0</v>
      </c>
      <c r="Q188" s="200">
        <v>0</v>
      </c>
      <c r="R188" s="200">
        <f>Q188*H188</f>
        <v>0</v>
      </c>
      <c r="S188" s="200">
        <v>0</v>
      </c>
      <c r="T188" s="201">
        <f>S188*H188</f>
        <v>0</v>
      </c>
      <c r="AR188" s="23" t="s">
        <v>207</v>
      </c>
      <c r="AT188" s="23" t="s">
        <v>169</v>
      </c>
      <c r="AU188" s="23" t="s">
        <v>82</v>
      </c>
      <c r="AY188" s="23" t="s">
        <v>166</v>
      </c>
      <c r="BE188" s="202">
        <f>IF(N188="základní",J188,0)</f>
        <v>0</v>
      </c>
      <c r="BF188" s="202">
        <f>IF(N188="snížená",J188,0)</f>
        <v>0</v>
      </c>
      <c r="BG188" s="202">
        <f>IF(N188="zákl. přenesená",J188,0)</f>
        <v>0</v>
      </c>
      <c r="BH188" s="202">
        <f>IF(N188="sníž. přenesená",J188,0)</f>
        <v>0</v>
      </c>
      <c r="BI188" s="202">
        <f>IF(N188="nulová",J188,0)</f>
        <v>0</v>
      </c>
      <c r="BJ188" s="23" t="s">
        <v>80</v>
      </c>
      <c r="BK188" s="202">
        <f>ROUND(I188*H188,2)</f>
        <v>0</v>
      </c>
      <c r="BL188" s="23" t="s">
        <v>207</v>
      </c>
      <c r="BM188" s="23" t="s">
        <v>687</v>
      </c>
    </row>
    <row r="189" spans="2:65" s="10" customFormat="1" ht="29.85" customHeight="1">
      <c r="B189" s="175"/>
      <c r="C189" s="176"/>
      <c r="D189" s="177" t="s">
        <v>71</v>
      </c>
      <c r="E189" s="189" t="s">
        <v>1265</v>
      </c>
      <c r="F189" s="189" t="s">
        <v>1266</v>
      </c>
      <c r="G189" s="176"/>
      <c r="H189" s="176"/>
      <c r="I189" s="179"/>
      <c r="J189" s="190">
        <f>BK189</f>
        <v>0</v>
      </c>
      <c r="K189" s="176"/>
      <c r="L189" s="181"/>
      <c r="M189" s="182"/>
      <c r="N189" s="183"/>
      <c r="O189" s="183"/>
      <c r="P189" s="184">
        <f>SUM(P190:P195)</f>
        <v>0</v>
      </c>
      <c r="Q189" s="183"/>
      <c r="R189" s="184">
        <f>SUM(R190:R195)</f>
        <v>0</v>
      </c>
      <c r="S189" s="183"/>
      <c r="T189" s="185">
        <f>SUM(T190:T195)</f>
        <v>0</v>
      </c>
      <c r="AR189" s="186" t="s">
        <v>82</v>
      </c>
      <c r="AT189" s="187" t="s">
        <v>71</v>
      </c>
      <c r="AU189" s="187" t="s">
        <v>80</v>
      </c>
      <c r="AY189" s="186" t="s">
        <v>166</v>
      </c>
      <c r="BK189" s="188">
        <f>SUM(BK190:BK195)</f>
        <v>0</v>
      </c>
    </row>
    <row r="190" spans="2:65" s="1" customFormat="1" ht="16.5" customHeight="1">
      <c r="B190" s="40"/>
      <c r="C190" s="191" t="s">
        <v>688</v>
      </c>
      <c r="D190" s="191" t="s">
        <v>169</v>
      </c>
      <c r="E190" s="192" t="s">
        <v>1465</v>
      </c>
      <c r="F190" s="193" t="s">
        <v>1466</v>
      </c>
      <c r="G190" s="194" t="s">
        <v>288</v>
      </c>
      <c r="H190" s="195">
        <v>1</v>
      </c>
      <c r="I190" s="196"/>
      <c r="J190" s="197">
        <f t="shared" ref="J190:J195" si="10">ROUND(I190*H190,2)</f>
        <v>0</v>
      </c>
      <c r="K190" s="193" t="s">
        <v>21</v>
      </c>
      <c r="L190" s="60"/>
      <c r="M190" s="198" t="s">
        <v>21</v>
      </c>
      <c r="N190" s="199" t="s">
        <v>43</v>
      </c>
      <c r="O190" s="41"/>
      <c r="P190" s="200">
        <f t="shared" ref="P190:P195" si="11">O190*H190</f>
        <v>0</v>
      </c>
      <c r="Q190" s="200">
        <v>0</v>
      </c>
      <c r="R190" s="200">
        <f t="shared" ref="R190:R195" si="12">Q190*H190</f>
        <v>0</v>
      </c>
      <c r="S190" s="200">
        <v>0</v>
      </c>
      <c r="T190" s="201">
        <f t="shared" ref="T190:T195" si="13">S190*H190</f>
        <v>0</v>
      </c>
      <c r="AR190" s="23" t="s">
        <v>207</v>
      </c>
      <c r="AT190" s="23" t="s">
        <v>169</v>
      </c>
      <c r="AU190" s="23" t="s">
        <v>82</v>
      </c>
      <c r="AY190" s="23" t="s">
        <v>166</v>
      </c>
      <c r="BE190" s="202">
        <f t="shared" ref="BE190:BE195" si="14">IF(N190="základní",J190,0)</f>
        <v>0</v>
      </c>
      <c r="BF190" s="202">
        <f t="shared" ref="BF190:BF195" si="15">IF(N190="snížená",J190,0)</f>
        <v>0</v>
      </c>
      <c r="BG190" s="202">
        <f t="shared" ref="BG190:BG195" si="16">IF(N190="zákl. přenesená",J190,0)</f>
        <v>0</v>
      </c>
      <c r="BH190" s="202">
        <f t="shared" ref="BH190:BH195" si="17">IF(N190="sníž. přenesená",J190,0)</f>
        <v>0</v>
      </c>
      <c r="BI190" s="202">
        <f t="shared" ref="BI190:BI195" si="18">IF(N190="nulová",J190,0)</f>
        <v>0</v>
      </c>
      <c r="BJ190" s="23" t="s">
        <v>80</v>
      </c>
      <c r="BK190" s="202">
        <f t="shared" ref="BK190:BK195" si="19">ROUND(I190*H190,2)</f>
        <v>0</v>
      </c>
      <c r="BL190" s="23" t="s">
        <v>207</v>
      </c>
      <c r="BM190" s="23" t="s">
        <v>691</v>
      </c>
    </row>
    <row r="191" spans="2:65" s="1" customFormat="1" ht="16.5" customHeight="1">
      <c r="B191" s="40"/>
      <c r="C191" s="191" t="s">
        <v>323</v>
      </c>
      <c r="D191" s="191" t="s">
        <v>169</v>
      </c>
      <c r="E191" s="192" t="s">
        <v>1546</v>
      </c>
      <c r="F191" s="193" t="s">
        <v>1547</v>
      </c>
      <c r="G191" s="194" t="s">
        <v>288</v>
      </c>
      <c r="H191" s="195">
        <v>1</v>
      </c>
      <c r="I191" s="196"/>
      <c r="J191" s="197">
        <f t="shared" si="10"/>
        <v>0</v>
      </c>
      <c r="K191" s="193" t="s">
        <v>21</v>
      </c>
      <c r="L191" s="60"/>
      <c r="M191" s="198" t="s">
        <v>21</v>
      </c>
      <c r="N191" s="199" t="s">
        <v>43</v>
      </c>
      <c r="O191" s="41"/>
      <c r="P191" s="200">
        <f t="shared" si="11"/>
        <v>0</v>
      </c>
      <c r="Q191" s="200">
        <v>0</v>
      </c>
      <c r="R191" s="200">
        <f t="shared" si="12"/>
        <v>0</v>
      </c>
      <c r="S191" s="200">
        <v>0</v>
      </c>
      <c r="T191" s="201">
        <f t="shared" si="13"/>
        <v>0</v>
      </c>
      <c r="AR191" s="23" t="s">
        <v>207</v>
      </c>
      <c r="AT191" s="23" t="s">
        <v>169</v>
      </c>
      <c r="AU191" s="23" t="s">
        <v>82</v>
      </c>
      <c r="AY191" s="23" t="s">
        <v>166</v>
      </c>
      <c r="BE191" s="202">
        <f t="shared" si="14"/>
        <v>0</v>
      </c>
      <c r="BF191" s="202">
        <f t="shared" si="15"/>
        <v>0</v>
      </c>
      <c r="BG191" s="202">
        <f t="shared" si="16"/>
        <v>0</v>
      </c>
      <c r="BH191" s="202">
        <f t="shared" si="17"/>
        <v>0</v>
      </c>
      <c r="BI191" s="202">
        <f t="shared" si="18"/>
        <v>0</v>
      </c>
      <c r="BJ191" s="23" t="s">
        <v>80</v>
      </c>
      <c r="BK191" s="202">
        <f t="shared" si="19"/>
        <v>0</v>
      </c>
      <c r="BL191" s="23" t="s">
        <v>207</v>
      </c>
      <c r="BM191" s="23" t="s">
        <v>695</v>
      </c>
    </row>
    <row r="192" spans="2:65" s="1" customFormat="1" ht="16.5" customHeight="1">
      <c r="B192" s="40"/>
      <c r="C192" s="191" t="s">
        <v>696</v>
      </c>
      <c r="D192" s="191" t="s">
        <v>169</v>
      </c>
      <c r="E192" s="192" t="s">
        <v>1269</v>
      </c>
      <c r="F192" s="193" t="s">
        <v>1270</v>
      </c>
      <c r="G192" s="194" t="s">
        <v>172</v>
      </c>
      <c r="H192" s="195">
        <v>1</v>
      </c>
      <c r="I192" s="196"/>
      <c r="J192" s="197">
        <f t="shared" si="10"/>
        <v>0</v>
      </c>
      <c r="K192" s="193" t="s">
        <v>21</v>
      </c>
      <c r="L192" s="60"/>
      <c r="M192" s="198" t="s">
        <v>21</v>
      </c>
      <c r="N192" s="199" t="s">
        <v>43</v>
      </c>
      <c r="O192" s="41"/>
      <c r="P192" s="200">
        <f t="shared" si="11"/>
        <v>0</v>
      </c>
      <c r="Q192" s="200">
        <v>0</v>
      </c>
      <c r="R192" s="200">
        <f t="shared" si="12"/>
        <v>0</v>
      </c>
      <c r="S192" s="200">
        <v>0</v>
      </c>
      <c r="T192" s="201">
        <f t="shared" si="13"/>
        <v>0</v>
      </c>
      <c r="AR192" s="23" t="s">
        <v>207</v>
      </c>
      <c r="AT192" s="23" t="s">
        <v>169</v>
      </c>
      <c r="AU192" s="23" t="s">
        <v>82</v>
      </c>
      <c r="AY192" s="23" t="s">
        <v>166</v>
      </c>
      <c r="BE192" s="202">
        <f t="shared" si="14"/>
        <v>0</v>
      </c>
      <c r="BF192" s="202">
        <f t="shared" si="15"/>
        <v>0</v>
      </c>
      <c r="BG192" s="202">
        <f t="shared" si="16"/>
        <v>0</v>
      </c>
      <c r="BH192" s="202">
        <f t="shared" si="17"/>
        <v>0</v>
      </c>
      <c r="BI192" s="202">
        <f t="shared" si="18"/>
        <v>0</v>
      </c>
      <c r="BJ192" s="23" t="s">
        <v>80</v>
      </c>
      <c r="BK192" s="202">
        <f t="shared" si="19"/>
        <v>0</v>
      </c>
      <c r="BL192" s="23" t="s">
        <v>207</v>
      </c>
      <c r="BM192" s="23" t="s">
        <v>699</v>
      </c>
    </row>
    <row r="193" spans="2:65" s="1" customFormat="1" ht="16.5" customHeight="1">
      <c r="B193" s="40"/>
      <c r="C193" s="191" t="s">
        <v>326</v>
      </c>
      <c r="D193" s="191" t="s">
        <v>169</v>
      </c>
      <c r="E193" s="192" t="s">
        <v>1548</v>
      </c>
      <c r="F193" s="193" t="s">
        <v>1549</v>
      </c>
      <c r="G193" s="194" t="s">
        <v>288</v>
      </c>
      <c r="H193" s="195">
        <v>1</v>
      </c>
      <c r="I193" s="196"/>
      <c r="J193" s="197">
        <f t="shared" si="10"/>
        <v>0</v>
      </c>
      <c r="K193" s="193" t="s">
        <v>21</v>
      </c>
      <c r="L193" s="60"/>
      <c r="M193" s="198" t="s">
        <v>21</v>
      </c>
      <c r="N193" s="199" t="s">
        <v>43</v>
      </c>
      <c r="O193" s="41"/>
      <c r="P193" s="200">
        <f t="shared" si="11"/>
        <v>0</v>
      </c>
      <c r="Q193" s="200">
        <v>0</v>
      </c>
      <c r="R193" s="200">
        <f t="shared" si="12"/>
        <v>0</v>
      </c>
      <c r="S193" s="200">
        <v>0</v>
      </c>
      <c r="T193" s="201">
        <f t="shared" si="13"/>
        <v>0</v>
      </c>
      <c r="AR193" s="23" t="s">
        <v>207</v>
      </c>
      <c r="AT193" s="23" t="s">
        <v>169</v>
      </c>
      <c r="AU193" s="23" t="s">
        <v>82</v>
      </c>
      <c r="AY193" s="23" t="s">
        <v>166</v>
      </c>
      <c r="BE193" s="202">
        <f t="shared" si="14"/>
        <v>0</v>
      </c>
      <c r="BF193" s="202">
        <f t="shared" si="15"/>
        <v>0</v>
      </c>
      <c r="BG193" s="202">
        <f t="shared" si="16"/>
        <v>0</v>
      </c>
      <c r="BH193" s="202">
        <f t="shared" si="17"/>
        <v>0</v>
      </c>
      <c r="BI193" s="202">
        <f t="shared" si="18"/>
        <v>0</v>
      </c>
      <c r="BJ193" s="23" t="s">
        <v>80</v>
      </c>
      <c r="BK193" s="202">
        <f t="shared" si="19"/>
        <v>0</v>
      </c>
      <c r="BL193" s="23" t="s">
        <v>207</v>
      </c>
      <c r="BM193" s="23" t="s">
        <v>703</v>
      </c>
    </row>
    <row r="194" spans="2:65" s="1" customFormat="1" ht="16.5" customHeight="1">
      <c r="B194" s="40"/>
      <c r="C194" s="191" t="s">
        <v>705</v>
      </c>
      <c r="D194" s="191" t="s">
        <v>169</v>
      </c>
      <c r="E194" s="192" t="s">
        <v>1550</v>
      </c>
      <c r="F194" s="193" t="s">
        <v>1551</v>
      </c>
      <c r="G194" s="194" t="s">
        <v>288</v>
      </c>
      <c r="H194" s="195">
        <v>1</v>
      </c>
      <c r="I194" s="196"/>
      <c r="J194" s="197">
        <f t="shared" si="10"/>
        <v>0</v>
      </c>
      <c r="K194" s="193" t="s">
        <v>21</v>
      </c>
      <c r="L194" s="60"/>
      <c r="M194" s="198" t="s">
        <v>21</v>
      </c>
      <c r="N194" s="199" t="s">
        <v>43</v>
      </c>
      <c r="O194" s="41"/>
      <c r="P194" s="200">
        <f t="shared" si="11"/>
        <v>0</v>
      </c>
      <c r="Q194" s="200">
        <v>0</v>
      </c>
      <c r="R194" s="200">
        <f t="shared" si="12"/>
        <v>0</v>
      </c>
      <c r="S194" s="200">
        <v>0</v>
      </c>
      <c r="T194" s="201">
        <f t="shared" si="13"/>
        <v>0</v>
      </c>
      <c r="AR194" s="23" t="s">
        <v>207</v>
      </c>
      <c r="AT194" s="23" t="s">
        <v>169</v>
      </c>
      <c r="AU194" s="23" t="s">
        <v>82</v>
      </c>
      <c r="AY194" s="23" t="s">
        <v>166</v>
      </c>
      <c r="BE194" s="202">
        <f t="shared" si="14"/>
        <v>0</v>
      </c>
      <c r="BF194" s="202">
        <f t="shared" si="15"/>
        <v>0</v>
      </c>
      <c r="BG194" s="202">
        <f t="shared" si="16"/>
        <v>0</v>
      </c>
      <c r="BH194" s="202">
        <f t="shared" si="17"/>
        <v>0</v>
      </c>
      <c r="BI194" s="202">
        <f t="shared" si="18"/>
        <v>0</v>
      </c>
      <c r="BJ194" s="23" t="s">
        <v>80</v>
      </c>
      <c r="BK194" s="202">
        <f t="shared" si="19"/>
        <v>0</v>
      </c>
      <c r="BL194" s="23" t="s">
        <v>207</v>
      </c>
      <c r="BM194" s="23" t="s">
        <v>708</v>
      </c>
    </row>
    <row r="195" spans="2:65" s="1" customFormat="1" ht="16.5" customHeight="1">
      <c r="B195" s="40"/>
      <c r="C195" s="191" t="s">
        <v>334</v>
      </c>
      <c r="D195" s="191" t="s">
        <v>169</v>
      </c>
      <c r="E195" s="192" t="s">
        <v>1271</v>
      </c>
      <c r="F195" s="193" t="s">
        <v>1272</v>
      </c>
      <c r="G195" s="194" t="s">
        <v>361</v>
      </c>
      <c r="H195" s="248"/>
      <c r="I195" s="196"/>
      <c r="J195" s="197">
        <f t="shared" si="10"/>
        <v>0</v>
      </c>
      <c r="K195" s="193" t="s">
        <v>21</v>
      </c>
      <c r="L195" s="60"/>
      <c r="M195" s="198" t="s">
        <v>21</v>
      </c>
      <c r="N195" s="249" t="s">
        <v>43</v>
      </c>
      <c r="O195" s="250"/>
      <c r="P195" s="251">
        <f t="shared" si="11"/>
        <v>0</v>
      </c>
      <c r="Q195" s="251">
        <v>0</v>
      </c>
      <c r="R195" s="251">
        <f t="shared" si="12"/>
        <v>0</v>
      </c>
      <c r="S195" s="251">
        <v>0</v>
      </c>
      <c r="T195" s="252">
        <f t="shared" si="13"/>
        <v>0</v>
      </c>
      <c r="AR195" s="23" t="s">
        <v>207</v>
      </c>
      <c r="AT195" s="23" t="s">
        <v>169</v>
      </c>
      <c r="AU195" s="23" t="s">
        <v>82</v>
      </c>
      <c r="AY195" s="23" t="s">
        <v>166</v>
      </c>
      <c r="BE195" s="202">
        <f t="shared" si="14"/>
        <v>0</v>
      </c>
      <c r="BF195" s="202">
        <f t="shared" si="15"/>
        <v>0</v>
      </c>
      <c r="BG195" s="202">
        <f t="shared" si="16"/>
        <v>0</v>
      </c>
      <c r="BH195" s="202">
        <f t="shared" si="17"/>
        <v>0</v>
      </c>
      <c r="BI195" s="202">
        <f t="shared" si="18"/>
        <v>0</v>
      </c>
      <c r="BJ195" s="23" t="s">
        <v>80</v>
      </c>
      <c r="BK195" s="202">
        <f t="shared" si="19"/>
        <v>0</v>
      </c>
      <c r="BL195" s="23" t="s">
        <v>207</v>
      </c>
      <c r="BM195" s="23" t="s">
        <v>712</v>
      </c>
    </row>
    <row r="196" spans="2:65" s="1" customFormat="1" ht="6.95" customHeight="1">
      <c r="B196" s="55"/>
      <c r="C196" s="56"/>
      <c r="D196" s="56"/>
      <c r="E196" s="56"/>
      <c r="F196" s="56"/>
      <c r="G196" s="56"/>
      <c r="H196" s="56"/>
      <c r="I196" s="138"/>
      <c r="J196" s="56"/>
      <c r="K196" s="56"/>
      <c r="L196" s="60"/>
    </row>
  </sheetData>
  <sheetProtection algorithmName="SHA-512" hashValue="FRsAT6lJJ0uIpGKsNeoyKxeUqfTXi647BhJEiqQ8ZJwxt4qrRWPtkQExQUnROFzy3ZYFO7SqUnZZ0/qDUGBqcw==" saltValue="ZArUmUJLErFK1bKNiOuhfaKqWJECIMUI3rROVFs2YDf5i2E9FLQ90808gXvspVw3Gd2VkDXwYLKhMaf6s2cFfQ==" spinCount="100000" sheet="1" objects="1" scenarios="1" formatColumns="0" formatRows="0" autoFilter="0"/>
  <autoFilter ref="C87:K195"/>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3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118</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1552</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ROUND(J89,2)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ROUND(SUM(BE89:BE337), 2)</f>
        <v>0</v>
      </c>
      <c r="G30" s="41"/>
      <c r="H30" s="41"/>
      <c r="I30" s="130">
        <v>0.21</v>
      </c>
      <c r="J30" s="129">
        <f>ROUND(ROUND((SUM(BE89:BE337)), 2)*I30, 2)</f>
        <v>0</v>
      </c>
      <c r="K30" s="44"/>
    </row>
    <row r="31" spans="2:11" s="1" customFormat="1" ht="14.45" customHeight="1">
      <c r="B31" s="40"/>
      <c r="C31" s="41"/>
      <c r="D31" s="41"/>
      <c r="E31" s="48" t="s">
        <v>44</v>
      </c>
      <c r="F31" s="129">
        <f>ROUND(SUM(BF89:BF337), 2)</f>
        <v>0</v>
      </c>
      <c r="G31" s="41"/>
      <c r="H31" s="41"/>
      <c r="I31" s="130">
        <v>0.15</v>
      </c>
      <c r="J31" s="129">
        <f>ROUND(ROUND((SUM(BF89:BF337)), 2)*I31, 2)</f>
        <v>0</v>
      </c>
      <c r="K31" s="44"/>
    </row>
    <row r="32" spans="2:11" s="1" customFormat="1" ht="14.45" hidden="1" customHeight="1">
      <c r="B32" s="40"/>
      <c r="C32" s="41"/>
      <c r="D32" s="41"/>
      <c r="E32" s="48" t="s">
        <v>45</v>
      </c>
      <c r="F32" s="129">
        <f>ROUND(SUM(BG89:BG337), 2)</f>
        <v>0</v>
      </c>
      <c r="G32" s="41"/>
      <c r="H32" s="41"/>
      <c r="I32" s="130">
        <v>0.21</v>
      </c>
      <c r="J32" s="129">
        <v>0</v>
      </c>
      <c r="K32" s="44"/>
    </row>
    <row r="33" spans="2:11" s="1" customFormat="1" ht="14.45" hidden="1" customHeight="1">
      <c r="B33" s="40"/>
      <c r="C33" s="41"/>
      <c r="D33" s="41"/>
      <c r="E33" s="48" t="s">
        <v>46</v>
      </c>
      <c r="F33" s="129">
        <f>ROUND(SUM(BH89:BH337), 2)</f>
        <v>0</v>
      </c>
      <c r="G33" s="41"/>
      <c r="H33" s="41"/>
      <c r="I33" s="130">
        <v>0.15</v>
      </c>
      <c r="J33" s="129">
        <v>0</v>
      </c>
      <c r="K33" s="44"/>
    </row>
    <row r="34" spans="2:11" s="1" customFormat="1" ht="14.45" hidden="1" customHeight="1">
      <c r="B34" s="40"/>
      <c r="C34" s="41"/>
      <c r="D34" s="41"/>
      <c r="E34" s="48" t="s">
        <v>47</v>
      </c>
      <c r="F34" s="129">
        <f>ROUND(SUM(BI89:BI337),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3.3 - Budova 5 - Vytápění</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J89</f>
        <v>0</v>
      </c>
      <c r="K56" s="44"/>
      <c r="AU56" s="23" t="s">
        <v>137</v>
      </c>
    </row>
    <row r="57" spans="2:47" s="7" customFormat="1" ht="24.95" customHeight="1">
      <c r="B57" s="148"/>
      <c r="C57" s="149"/>
      <c r="D57" s="150" t="s">
        <v>138</v>
      </c>
      <c r="E57" s="151"/>
      <c r="F57" s="151"/>
      <c r="G57" s="151"/>
      <c r="H57" s="151"/>
      <c r="I57" s="152"/>
      <c r="J57" s="153">
        <f>J90</f>
        <v>0</v>
      </c>
      <c r="K57" s="154"/>
    </row>
    <row r="58" spans="2:47" s="8" customFormat="1" ht="19.899999999999999" customHeight="1">
      <c r="B58" s="155"/>
      <c r="C58" s="156"/>
      <c r="D58" s="157" t="s">
        <v>142</v>
      </c>
      <c r="E58" s="158"/>
      <c r="F58" s="158"/>
      <c r="G58" s="158"/>
      <c r="H58" s="158"/>
      <c r="I58" s="159"/>
      <c r="J58" s="160">
        <f>J91</f>
        <v>0</v>
      </c>
      <c r="K58" s="161"/>
    </row>
    <row r="59" spans="2:47" s="7" customFormat="1" ht="24.95" customHeight="1">
      <c r="B59" s="148"/>
      <c r="C59" s="149"/>
      <c r="D59" s="150" t="s">
        <v>144</v>
      </c>
      <c r="E59" s="151"/>
      <c r="F59" s="151"/>
      <c r="G59" s="151"/>
      <c r="H59" s="151"/>
      <c r="I59" s="152"/>
      <c r="J59" s="153">
        <f>J98</f>
        <v>0</v>
      </c>
      <c r="K59" s="154"/>
    </row>
    <row r="60" spans="2:47" s="8" customFormat="1" ht="19.899999999999999" customHeight="1">
      <c r="B60" s="155"/>
      <c r="C60" s="156"/>
      <c r="D60" s="157" t="s">
        <v>509</v>
      </c>
      <c r="E60" s="158"/>
      <c r="F60" s="158"/>
      <c r="G60" s="158"/>
      <c r="H60" s="158"/>
      <c r="I60" s="159"/>
      <c r="J60" s="160">
        <f>J99</f>
        <v>0</v>
      </c>
      <c r="K60" s="161"/>
    </row>
    <row r="61" spans="2:47" s="8" customFormat="1" ht="19.899999999999999" customHeight="1">
      <c r="B61" s="155"/>
      <c r="C61" s="156"/>
      <c r="D61" s="157" t="s">
        <v>438</v>
      </c>
      <c r="E61" s="158"/>
      <c r="F61" s="158"/>
      <c r="G61" s="158"/>
      <c r="H61" s="158"/>
      <c r="I61" s="159"/>
      <c r="J61" s="160">
        <f>J134</f>
        <v>0</v>
      </c>
      <c r="K61" s="161"/>
    </row>
    <row r="62" spans="2:47" s="8" customFormat="1" ht="19.899999999999999" customHeight="1">
      <c r="B62" s="155"/>
      <c r="C62" s="156"/>
      <c r="D62" s="157" t="s">
        <v>510</v>
      </c>
      <c r="E62" s="158"/>
      <c r="F62" s="158"/>
      <c r="G62" s="158"/>
      <c r="H62" s="158"/>
      <c r="I62" s="159"/>
      <c r="J62" s="160">
        <f>J137</f>
        <v>0</v>
      </c>
      <c r="K62" s="161"/>
    </row>
    <row r="63" spans="2:47" s="8" customFormat="1" ht="19.899999999999999" customHeight="1">
      <c r="B63" s="155"/>
      <c r="C63" s="156"/>
      <c r="D63" s="157" t="s">
        <v>511</v>
      </c>
      <c r="E63" s="158"/>
      <c r="F63" s="158"/>
      <c r="G63" s="158"/>
      <c r="H63" s="158"/>
      <c r="I63" s="159"/>
      <c r="J63" s="160">
        <f>J161</f>
        <v>0</v>
      </c>
      <c r="K63" s="161"/>
    </row>
    <row r="64" spans="2:47" s="8" customFormat="1" ht="19.899999999999999" customHeight="1">
      <c r="B64" s="155"/>
      <c r="C64" s="156"/>
      <c r="D64" s="157" t="s">
        <v>512</v>
      </c>
      <c r="E64" s="158"/>
      <c r="F64" s="158"/>
      <c r="G64" s="158"/>
      <c r="H64" s="158"/>
      <c r="I64" s="159"/>
      <c r="J64" s="160">
        <f>J200</f>
        <v>0</v>
      </c>
      <c r="K64" s="161"/>
    </row>
    <row r="65" spans="2:12" s="8" customFormat="1" ht="19.899999999999999" customHeight="1">
      <c r="B65" s="155"/>
      <c r="C65" s="156"/>
      <c r="D65" s="157" t="s">
        <v>513</v>
      </c>
      <c r="E65" s="158"/>
      <c r="F65" s="158"/>
      <c r="G65" s="158"/>
      <c r="H65" s="158"/>
      <c r="I65" s="159"/>
      <c r="J65" s="160">
        <f>J228</f>
        <v>0</v>
      </c>
      <c r="K65" s="161"/>
    </row>
    <row r="66" spans="2:12" s="8" customFormat="1" ht="19.899999999999999" customHeight="1">
      <c r="B66" s="155"/>
      <c r="C66" s="156"/>
      <c r="D66" s="157" t="s">
        <v>514</v>
      </c>
      <c r="E66" s="158"/>
      <c r="F66" s="158"/>
      <c r="G66" s="158"/>
      <c r="H66" s="158"/>
      <c r="I66" s="159"/>
      <c r="J66" s="160">
        <f>J301</f>
        <v>0</v>
      </c>
      <c r="K66" s="161"/>
    </row>
    <row r="67" spans="2:12" s="8" customFormat="1" ht="19.899999999999999" customHeight="1">
      <c r="B67" s="155"/>
      <c r="C67" s="156"/>
      <c r="D67" s="157" t="s">
        <v>145</v>
      </c>
      <c r="E67" s="158"/>
      <c r="F67" s="158"/>
      <c r="G67" s="158"/>
      <c r="H67" s="158"/>
      <c r="I67" s="159"/>
      <c r="J67" s="160">
        <f>J317</f>
        <v>0</v>
      </c>
      <c r="K67" s="161"/>
    </row>
    <row r="68" spans="2:12" s="8" customFormat="1" ht="19.899999999999999" customHeight="1">
      <c r="B68" s="155"/>
      <c r="C68" s="156"/>
      <c r="D68" s="157" t="s">
        <v>147</v>
      </c>
      <c r="E68" s="158"/>
      <c r="F68" s="158"/>
      <c r="G68" s="158"/>
      <c r="H68" s="158"/>
      <c r="I68" s="159"/>
      <c r="J68" s="160">
        <f>J325</f>
        <v>0</v>
      </c>
      <c r="K68" s="161"/>
    </row>
    <row r="69" spans="2:12" s="7" customFormat="1" ht="24.95" customHeight="1">
      <c r="B69" s="148"/>
      <c r="C69" s="149"/>
      <c r="D69" s="150" t="s">
        <v>149</v>
      </c>
      <c r="E69" s="151"/>
      <c r="F69" s="151"/>
      <c r="G69" s="151"/>
      <c r="H69" s="151"/>
      <c r="I69" s="152"/>
      <c r="J69" s="153">
        <f>J329</f>
        <v>0</v>
      </c>
      <c r="K69" s="154"/>
    </row>
    <row r="70" spans="2:12" s="1" customFormat="1" ht="21.75" customHeight="1">
      <c r="B70" s="40"/>
      <c r="C70" s="41"/>
      <c r="D70" s="41"/>
      <c r="E70" s="41"/>
      <c r="F70" s="41"/>
      <c r="G70" s="41"/>
      <c r="H70" s="41"/>
      <c r="I70" s="117"/>
      <c r="J70" s="41"/>
      <c r="K70" s="44"/>
    </row>
    <row r="71" spans="2:12" s="1" customFormat="1" ht="6.95" customHeight="1">
      <c r="B71" s="55"/>
      <c r="C71" s="56"/>
      <c r="D71" s="56"/>
      <c r="E71" s="56"/>
      <c r="F71" s="56"/>
      <c r="G71" s="56"/>
      <c r="H71" s="56"/>
      <c r="I71" s="138"/>
      <c r="J71" s="56"/>
      <c r="K71" s="57"/>
    </row>
    <row r="75" spans="2:12" s="1" customFormat="1" ht="6.95" customHeight="1">
      <c r="B75" s="58"/>
      <c r="C75" s="59"/>
      <c r="D75" s="59"/>
      <c r="E75" s="59"/>
      <c r="F75" s="59"/>
      <c r="G75" s="59"/>
      <c r="H75" s="59"/>
      <c r="I75" s="141"/>
      <c r="J75" s="59"/>
      <c r="K75" s="59"/>
      <c r="L75" s="60"/>
    </row>
    <row r="76" spans="2:12" s="1" customFormat="1" ht="36.950000000000003" customHeight="1">
      <c r="B76" s="40"/>
      <c r="C76" s="61" t="s">
        <v>150</v>
      </c>
      <c r="D76" s="62"/>
      <c r="E76" s="62"/>
      <c r="F76" s="62"/>
      <c r="G76" s="62"/>
      <c r="H76" s="62"/>
      <c r="I76" s="162"/>
      <c r="J76" s="62"/>
      <c r="K76" s="62"/>
      <c r="L76" s="60"/>
    </row>
    <row r="77" spans="2:12" s="1" customFormat="1" ht="6.95" customHeight="1">
      <c r="B77" s="40"/>
      <c r="C77" s="62"/>
      <c r="D77" s="62"/>
      <c r="E77" s="62"/>
      <c r="F77" s="62"/>
      <c r="G77" s="62"/>
      <c r="H77" s="62"/>
      <c r="I77" s="162"/>
      <c r="J77" s="62"/>
      <c r="K77" s="62"/>
      <c r="L77" s="60"/>
    </row>
    <row r="78" spans="2:12" s="1" customFormat="1" ht="14.45" customHeight="1">
      <c r="B78" s="40"/>
      <c r="C78" s="64" t="s">
        <v>18</v>
      </c>
      <c r="D78" s="62"/>
      <c r="E78" s="62"/>
      <c r="F78" s="62"/>
      <c r="G78" s="62"/>
      <c r="H78" s="62"/>
      <c r="I78" s="162"/>
      <c r="J78" s="62"/>
      <c r="K78" s="62"/>
      <c r="L78" s="60"/>
    </row>
    <row r="79" spans="2:12" s="1" customFormat="1" ht="16.5" customHeight="1">
      <c r="B79" s="40"/>
      <c r="C79" s="62"/>
      <c r="D79" s="62"/>
      <c r="E79" s="372" t="str">
        <f>E7</f>
        <v>Brno, Šumavská - modernizace kotelen v kasárnách</v>
      </c>
      <c r="F79" s="373"/>
      <c r="G79" s="373"/>
      <c r="H79" s="373"/>
      <c r="I79" s="162"/>
      <c r="J79" s="62"/>
      <c r="K79" s="62"/>
      <c r="L79" s="60"/>
    </row>
    <row r="80" spans="2:12" s="1" customFormat="1" ht="14.45" customHeight="1">
      <c r="B80" s="40"/>
      <c r="C80" s="64" t="s">
        <v>131</v>
      </c>
      <c r="D80" s="62"/>
      <c r="E80" s="62"/>
      <c r="F80" s="62"/>
      <c r="G80" s="62"/>
      <c r="H80" s="62"/>
      <c r="I80" s="162"/>
      <c r="J80" s="62"/>
      <c r="K80" s="62"/>
      <c r="L80" s="60"/>
    </row>
    <row r="81" spans="2:65" s="1" customFormat="1" ht="17.25" customHeight="1">
      <c r="B81" s="40"/>
      <c r="C81" s="62"/>
      <c r="D81" s="62"/>
      <c r="E81" s="339" t="str">
        <f>E9</f>
        <v>SO 3.3 - Budova 5 - Vytápění</v>
      </c>
      <c r="F81" s="374"/>
      <c r="G81" s="374"/>
      <c r="H81" s="374"/>
      <c r="I81" s="162"/>
      <c r="J81" s="62"/>
      <c r="K81" s="62"/>
      <c r="L81" s="60"/>
    </row>
    <row r="82" spans="2:65" s="1" customFormat="1" ht="6.95" customHeight="1">
      <c r="B82" s="40"/>
      <c r="C82" s="62"/>
      <c r="D82" s="62"/>
      <c r="E82" s="62"/>
      <c r="F82" s="62"/>
      <c r="G82" s="62"/>
      <c r="H82" s="62"/>
      <c r="I82" s="162"/>
      <c r="J82" s="62"/>
      <c r="K82" s="62"/>
      <c r="L82" s="60"/>
    </row>
    <row r="83" spans="2:65" s="1" customFormat="1" ht="18" customHeight="1">
      <c r="B83" s="40"/>
      <c r="C83" s="64" t="s">
        <v>23</v>
      </c>
      <c r="D83" s="62"/>
      <c r="E83" s="62"/>
      <c r="F83" s="163" t="str">
        <f>F12</f>
        <v>Brno</v>
      </c>
      <c r="G83" s="62"/>
      <c r="H83" s="62"/>
      <c r="I83" s="164" t="s">
        <v>25</v>
      </c>
      <c r="J83" s="72" t="str">
        <f>IF(J12="","",J12)</f>
        <v>7. 2. 2018</v>
      </c>
      <c r="K83" s="62"/>
      <c r="L83" s="60"/>
    </row>
    <row r="84" spans="2:65" s="1" customFormat="1" ht="6.95" customHeight="1">
      <c r="B84" s="40"/>
      <c r="C84" s="62"/>
      <c r="D84" s="62"/>
      <c r="E84" s="62"/>
      <c r="F84" s="62"/>
      <c r="G84" s="62"/>
      <c r="H84" s="62"/>
      <c r="I84" s="162"/>
      <c r="J84" s="62"/>
      <c r="K84" s="62"/>
      <c r="L84" s="60"/>
    </row>
    <row r="85" spans="2:65" s="1" customFormat="1" ht="15">
      <c r="B85" s="40"/>
      <c r="C85" s="64" t="s">
        <v>27</v>
      </c>
      <c r="D85" s="62"/>
      <c r="E85" s="62"/>
      <c r="F85" s="163" t="str">
        <f>E15</f>
        <v>Armádní Servisní, p. o.</v>
      </c>
      <c r="G85" s="62"/>
      <c r="H85" s="62"/>
      <c r="I85" s="164" t="s">
        <v>33</v>
      </c>
      <c r="J85" s="163" t="str">
        <f>E21</f>
        <v>Ing. Hynek Farka</v>
      </c>
      <c r="K85" s="62"/>
      <c r="L85" s="60"/>
    </row>
    <row r="86" spans="2:65" s="1" customFormat="1" ht="14.45" customHeight="1">
      <c r="B86" s="40"/>
      <c r="C86" s="64" t="s">
        <v>31</v>
      </c>
      <c r="D86" s="62"/>
      <c r="E86" s="62"/>
      <c r="F86" s="163" t="str">
        <f>IF(E18="","",E18)</f>
        <v/>
      </c>
      <c r="G86" s="62"/>
      <c r="H86" s="62"/>
      <c r="I86" s="162"/>
      <c r="J86" s="62"/>
      <c r="K86" s="62"/>
      <c r="L86" s="60"/>
    </row>
    <row r="87" spans="2:65" s="1" customFormat="1" ht="10.35" customHeight="1">
      <c r="B87" s="40"/>
      <c r="C87" s="62"/>
      <c r="D87" s="62"/>
      <c r="E87" s="62"/>
      <c r="F87" s="62"/>
      <c r="G87" s="62"/>
      <c r="H87" s="62"/>
      <c r="I87" s="162"/>
      <c r="J87" s="62"/>
      <c r="K87" s="62"/>
      <c r="L87" s="60"/>
    </row>
    <row r="88" spans="2:65" s="9" customFormat="1" ht="29.25" customHeight="1">
      <c r="B88" s="165"/>
      <c r="C88" s="166" t="s">
        <v>151</v>
      </c>
      <c r="D88" s="167" t="s">
        <v>57</v>
      </c>
      <c r="E88" s="167" t="s">
        <v>53</v>
      </c>
      <c r="F88" s="167" t="s">
        <v>152</v>
      </c>
      <c r="G88" s="167" t="s">
        <v>153</v>
      </c>
      <c r="H88" s="167" t="s">
        <v>154</v>
      </c>
      <c r="I88" s="168" t="s">
        <v>155</v>
      </c>
      <c r="J88" s="167" t="s">
        <v>135</v>
      </c>
      <c r="K88" s="169" t="s">
        <v>156</v>
      </c>
      <c r="L88" s="170"/>
      <c r="M88" s="80" t="s">
        <v>157</v>
      </c>
      <c r="N88" s="81" t="s">
        <v>42</v>
      </c>
      <c r="O88" s="81" t="s">
        <v>158</v>
      </c>
      <c r="P88" s="81" t="s">
        <v>159</v>
      </c>
      <c r="Q88" s="81" t="s">
        <v>160</v>
      </c>
      <c r="R88" s="81" t="s">
        <v>161</v>
      </c>
      <c r="S88" s="81" t="s">
        <v>162</v>
      </c>
      <c r="T88" s="82" t="s">
        <v>163</v>
      </c>
    </row>
    <row r="89" spans="2:65" s="1" customFormat="1" ht="29.25" customHeight="1">
      <c r="B89" s="40"/>
      <c r="C89" s="86" t="s">
        <v>136</v>
      </c>
      <c r="D89" s="62"/>
      <c r="E89" s="62"/>
      <c r="F89" s="62"/>
      <c r="G89" s="62"/>
      <c r="H89" s="62"/>
      <c r="I89" s="162"/>
      <c r="J89" s="171">
        <f>BK89</f>
        <v>0</v>
      </c>
      <c r="K89" s="62"/>
      <c r="L89" s="60"/>
      <c r="M89" s="83"/>
      <c r="N89" s="84"/>
      <c r="O89" s="84"/>
      <c r="P89" s="172">
        <f>P90+P98+P329</f>
        <v>0</v>
      </c>
      <c r="Q89" s="84"/>
      <c r="R89" s="172">
        <f>R90+R98+R329</f>
        <v>0</v>
      </c>
      <c r="S89" s="84"/>
      <c r="T89" s="173">
        <f>T90+T98+T329</f>
        <v>0</v>
      </c>
      <c r="AT89" s="23" t="s">
        <v>71</v>
      </c>
      <c r="AU89" s="23" t="s">
        <v>137</v>
      </c>
      <c r="BK89" s="174">
        <f>BK90+BK98+BK329</f>
        <v>0</v>
      </c>
    </row>
    <row r="90" spans="2:65" s="10" customFormat="1" ht="37.35" customHeight="1">
      <c r="B90" s="175"/>
      <c r="C90" s="176"/>
      <c r="D90" s="177" t="s">
        <v>71</v>
      </c>
      <c r="E90" s="178" t="s">
        <v>164</v>
      </c>
      <c r="F90" s="178" t="s">
        <v>165</v>
      </c>
      <c r="G90" s="176"/>
      <c r="H90" s="176"/>
      <c r="I90" s="179"/>
      <c r="J90" s="180">
        <f>BK90</f>
        <v>0</v>
      </c>
      <c r="K90" s="176"/>
      <c r="L90" s="181"/>
      <c r="M90" s="182"/>
      <c r="N90" s="183"/>
      <c r="O90" s="183"/>
      <c r="P90" s="184">
        <f>P91</f>
        <v>0</v>
      </c>
      <c r="Q90" s="183"/>
      <c r="R90" s="184">
        <f>R91</f>
        <v>0</v>
      </c>
      <c r="S90" s="183"/>
      <c r="T90" s="185">
        <f>T91</f>
        <v>0</v>
      </c>
      <c r="AR90" s="186" t="s">
        <v>80</v>
      </c>
      <c r="AT90" s="187" t="s">
        <v>71</v>
      </c>
      <c r="AU90" s="187" t="s">
        <v>72</v>
      </c>
      <c r="AY90" s="186" t="s">
        <v>166</v>
      </c>
      <c r="BK90" s="188">
        <f>BK91</f>
        <v>0</v>
      </c>
    </row>
    <row r="91" spans="2:65" s="10" customFormat="1" ht="19.899999999999999" customHeight="1">
      <c r="B91" s="175"/>
      <c r="C91" s="176"/>
      <c r="D91" s="177" t="s">
        <v>71</v>
      </c>
      <c r="E91" s="189" t="s">
        <v>293</v>
      </c>
      <c r="F91" s="189" t="s">
        <v>294</v>
      </c>
      <c r="G91" s="176"/>
      <c r="H91" s="176"/>
      <c r="I91" s="179"/>
      <c r="J91" s="190">
        <f>BK91</f>
        <v>0</v>
      </c>
      <c r="K91" s="176"/>
      <c r="L91" s="181"/>
      <c r="M91" s="182"/>
      <c r="N91" s="183"/>
      <c r="O91" s="183"/>
      <c r="P91" s="184">
        <f>SUM(P92:P97)</f>
        <v>0</v>
      </c>
      <c r="Q91" s="183"/>
      <c r="R91" s="184">
        <f>SUM(R92:R97)</f>
        <v>0</v>
      </c>
      <c r="S91" s="183"/>
      <c r="T91" s="185">
        <f>SUM(T92:T97)</f>
        <v>0</v>
      </c>
      <c r="AR91" s="186" t="s">
        <v>80</v>
      </c>
      <c r="AT91" s="187" t="s">
        <v>71</v>
      </c>
      <c r="AU91" s="187" t="s">
        <v>80</v>
      </c>
      <c r="AY91" s="186" t="s">
        <v>166</v>
      </c>
      <c r="BK91" s="188">
        <f>SUM(BK92:BK97)</f>
        <v>0</v>
      </c>
    </row>
    <row r="92" spans="2:65" s="1" customFormat="1" ht="25.5" customHeight="1">
      <c r="B92" s="40"/>
      <c r="C92" s="191" t="s">
        <v>80</v>
      </c>
      <c r="D92" s="191" t="s">
        <v>169</v>
      </c>
      <c r="E92" s="192" t="s">
        <v>453</v>
      </c>
      <c r="F92" s="193" t="s">
        <v>454</v>
      </c>
      <c r="G92" s="194" t="s">
        <v>298</v>
      </c>
      <c r="H92" s="195">
        <v>8.27</v>
      </c>
      <c r="I92" s="196"/>
      <c r="J92" s="197">
        <f>ROUND(I92*H92,2)</f>
        <v>0</v>
      </c>
      <c r="K92" s="193" t="s">
        <v>21</v>
      </c>
      <c r="L92" s="60"/>
      <c r="M92" s="198" t="s">
        <v>21</v>
      </c>
      <c r="N92" s="199" t="s">
        <v>43</v>
      </c>
      <c r="O92" s="41"/>
      <c r="P92" s="200">
        <f>O92*H92</f>
        <v>0</v>
      </c>
      <c r="Q92" s="200">
        <v>0</v>
      </c>
      <c r="R92" s="200">
        <f>Q92*H92</f>
        <v>0</v>
      </c>
      <c r="S92" s="200">
        <v>0</v>
      </c>
      <c r="T92" s="201">
        <f>S92*H92</f>
        <v>0</v>
      </c>
      <c r="AR92" s="23" t="s">
        <v>173</v>
      </c>
      <c r="AT92" s="23" t="s">
        <v>169</v>
      </c>
      <c r="AU92" s="23" t="s">
        <v>82</v>
      </c>
      <c r="AY92" s="23" t="s">
        <v>166</v>
      </c>
      <c r="BE92" s="202">
        <f>IF(N92="základní",J92,0)</f>
        <v>0</v>
      </c>
      <c r="BF92" s="202">
        <f>IF(N92="snížená",J92,0)</f>
        <v>0</v>
      </c>
      <c r="BG92" s="202">
        <f>IF(N92="zákl. přenesená",J92,0)</f>
        <v>0</v>
      </c>
      <c r="BH92" s="202">
        <f>IF(N92="sníž. přenesená",J92,0)</f>
        <v>0</v>
      </c>
      <c r="BI92" s="202">
        <f>IF(N92="nulová",J92,0)</f>
        <v>0</v>
      </c>
      <c r="BJ92" s="23" t="s">
        <v>80</v>
      </c>
      <c r="BK92" s="202">
        <f>ROUND(I92*H92,2)</f>
        <v>0</v>
      </c>
      <c r="BL92" s="23" t="s">
        <v>173</v>
      </c>
      <c r="BM92" s="23" t="s">
        <v>82</v>
      </c>
    </row>
    <row r="93" spans="2:65" s="1" customFormat="1" ht="25.5" customHeight="1">
      <c r="B93" s="40"/>
      <c r="C93" s="191" t="s">
        <v>82</v>
      </c>
      <c r="D93" s="191" t="s">
        <v>169</v>
      </c>
      <c r="E93" s="192" t="s">
        <v>455</v>
      </c>
      <c r="F93" s="193" t="s">
        <v>456</v>
      </c>
      <c r="G93" s="194" t="s">
        <v>298</v>
      </c>
      <c r="H93" s="195">
        <v>8.27</v>
      </c>
      <c r="I93" s="196"/>
      <c r="J93" s="197">
        <f>ROUND(I93*H93,2)</f>
        <v>0</v>
      </c>
      <c r="K93" s="193" t="s">
        <v>21</v>
      </c>
      <c r="L93" s="60"/>
      <c r="M93" s="198" t="s">
        <v>21</v>
      </c>
      <c r="N93" s="199" t="s">
        <v>43</v>
      </c>
      <c r="O93" s="41"/>
      <c r="P93" s="200">
        <f>O93*H93</f>
        <v>0</v>
      </c>
      <c r="Q93" s="200">
        <v>0</v>
      </c>
      <c r="R93" s="200">
        <f>Q93*H93</f>
        <v>0</v>
      </c>
      <c r="S93" s="200">
        <v>0</v>
      </c>
      <c r="T93" s="201">
        <f>S93*H93</f>
        <v>0</v>
      </c>
      <c r="AR93" s="23" t="s">
        <v>173</v>
      </c>
      <c r="AT93" s="23" t="s">
        <v>169</v>
      </c>
      <c r="AU93" s="23" t="s">
        <v>82</v>
      </c>
      <c r="AY93" s="23" t="s">
        <v>166</v>
      </c>
      <c r="BE93" s="202">
        <f>IF(N93="základní",J93,0)</f>
        <v>0</v>
      </c>
      <c r="BF93" s="202">
        <f>IF(N93="snížená",J93,0)</f>
        <v>0</v>
      </c>
      <c r="BG93" s="202">
        <f>IF(N93="zákl. přenesená",J93,0)</f>
        <v>0</v>
      </c>
      <c r="BH93" s="202">
        <f>IF(N93="sníž. přenesená",J93,0)</f>
        <v>0</v>
      </c>
      <c r="BI93" s="202">
        <f>IF(N93="nulová",J93,0)</f>
        <v>0</v>
      </c>
      <c r="BJ93" s="23" t="s">
        <v>80</v>
      </c>
      <c r="BK93" s="202">
        <f>ROUND(I93*H93,2)</f>
        <v>0</v>
      </c>
      <c r="BL93" s="23" t="s">
        <v>173</v>
      </c>
      <c r="BM93" s="23" t="s">
        <v>173</v>
      </c>
    </row>
    <row r="94" spans="2:65" s="1" customFormat="1" ht="25.5" customHeight="1">
      <c r="B94" s="40"/>
      <c r="C94" s="191" t="s">
        <v>167</v>
      </c>
      <c r="D94" s="191" t="s">
        <v>169</v>
      </c>
      <c r="E94" s="192" t="s">
        <v>457</v>
      </c>
      <c r="F94" s="193" t="s">
        <v>458</v>
      </c>
      <c r="G94" s="194" t="s">
        <v>298</v>
      </c>
      <c r="H94" s="195">
        <v>157.13</v>
      </c>
      <c r="I94" s="196"/>
      <c r="J94" s="197">
        <f>ROUND(I94*H94,2)</f>
        <v>0</v>
      </c>
      <c r="K94" s="193" t="s">
        <v>21</v>
      </c>
      <c r="L94" s="60"/>
      <c r="M94" s="198" t="s">
        <v>21</v>
      </c>
      <c r="N94" s="199" t="s">
        <v>43</v>
      </c>
      <c r="O94" s="41"/>
      <c r="P94" s="200">
        <f>O94*H94</f>
        <v>0</v>
      </c>
      <c r="Q94" s="200">
        <v>0</v>
      </c>
      <c r="R94" s="200">
        <f>Q94*H94</f>
        <v>0</v>
      </c>
      <c r="S94" s="200">
        <v>0</v>
      </c>
      <c r="T94" s="201">
        <f>S94*H94</f>
        <v>0</v>
      </c>
      <c r="AR94" s="23" t="s">
        <v>173</v>
      </c>
      <c r="AT94" s="23" t="s">
        <v>169</v>
      </c>
      <c r="AU94" s="23" t="s">
        <v>82</v>
      </c>
      <c r="AY94" s="23" t="s">
        <v>166</v>
      </c>
      <c r="BE94" s="202">
        <f>IF(N94="základní",J94,0)</f>
        <v>0</v>
      </c>
      <c r="BF94" s="202">
        <f>IF(N94="snížená",J94,0)</f>
        <v>0</v>
      </c>
      <c r="BG94" s="202">
        <f>IF(N94="zákl. přenesená",J94,0)</f>
        <v>0</v>
      </c>
      <c r="BH94" s="202">
        <f>IF(N94="sníž. přenesená",J94,0)</f>
        <v>0</v>
      </c>
      <c r="BI94" s="202">
        <f>IF(N94="nulová",J94,0)</f>
        <v>0</v>
      </c>
      <c r="BJ94" s="23" t="s">
        <v>80</v>
      </c>
      <c r="BK94" s="202">
        <f>ROUND(I94*H94,2)</f>
        <v>0</v>
      </c>
      <c r="BL94" s="23" t="s">
        <v>173</v>
      </c>
      <c r="BM94" s="23" t="s">
        <v>177</v>
      </c>
    </row>
    <row r="95" spans="2:65" s="11" customFormat="1">
      <c r="B95" s="203"/>
      <c r="C95" s="204"/>
      <c r="D95" s="205" t="s">
        <v>174</v>
      </c>
      <c r="E95" s="206" t="s">
        <v>21</v>
      </c>
      <c r="F95" s="207" t="s">
        <v>1553</v>
      </c>
      <c r="G95" s="204"/>
      <c r="H95" s="208">
        <v>157.13</v>
      </c>
      <c r="I95" s="209"/>
      <c r="J95" s="204"/>
      <c r="K95" s="204"/>
      <c r="L95" s="210"/>
      <c r="M95" s="211"/>
      <c r="N95" s="212"/>
      <c r="O95" s="212"/>
      <c r="P95" s="212"/>
      <c r="Q95" s="212"/>
      <c r="R95" s="212"/>
      <c r="S95" s="212"/>
      <c r="T95" s="213"/>
      <c r="AT95" s="214" t="s">
        <v>174</v>
      </c>
      <c r="AU95" s="214" t="s">
        <v>82</v>
      </c>
      <c r="AV95" s="11" t="s">
        <v>82</v>
      </c>
      <c r="AW95" s="11" t="s">
        <v>35</v>
      </c>
      <c r="AX95" s="11" t="s">
        <v>72</v>
      </c>
      <c r="AY95" s="214" t="s">
        <v>166</v>
      </c>
    </row>
    <row r="96" spans="2:65" s="12" customFormat="1">
      <c r="B96" s="215"/>
      <c r="C96" s="216"/>
      <c r="D96" s="205" t="s">
        <v>174</v>
      </c>
      <c r="E96" s="217" t="s">
        <v>21</v>
      </c>
      <c r="F96" s="218" t="s">
        <v>176</v>
      </c>
      <c r="G96" s="216"/>
      <c r="H96" s="219">
        <v>157.13</v>
      </c>
      <c r="I96" s="220"/>
      <c r="J96" s="216"/>
      <c r="K96" s="216"/>
      <c r="L96" s="221"/>
      <c r="M96" s="222"/>
      <c r="N96" s="223"/>
      <c r="O96" s="223"/>
      <c r="P96" s="223"/>
      <c r="Q96" s="223"/>
      <c r="R96" s="223"/>
      <c r="S96" s="223"/>
      <c r="T96" s="224"/>
      <c r="AT96" s="225" t="s">
        <v>174</v>
      </c>
      <c r="AU96" s="225" t="s">
        <v>82</v>
      </c>
      <c r="AV96" s="12" t="s">
        <v>173</v>
      </c>
      <c r="AW96" s="12" t="s">
        <v>35</v>
      </c>
      <c r="AX96" s="12" t="s">
        <v>80</v>
      </c>
      <c r="AY96" s="225" t="s">
        <v>166</v>
      </c>
    </row>
    <row r="97" spans="2:65" s="1" customFormat="1" ht="16.5" customHeight="1">
      <c r="B97" s="40"/>
      <c r="C97" s="191" t="s">
        <v>173</v>
      </c>
      <c r="D97" s="191" t="s">
        <v>169</v>
      </c>
      <c r="E97" s="192" t="s">
        <v>460</v>
      </c>
      <c r="F97" s="193" t="s">
        <v>313</v>
      </c>
      <c r="G97" s="194" t="s">
        <v>298</v>
      </c>
      <c r="H97" s="195">
        <v>8.27</v>
      </c>
      <c r="I97" s="196"/>
      <c r="J97" s="197">
        <f>ROUND(I97*H97,2)</f>
        <v>0</v>
      </c>
      <c r="K97" s="193" t="s">
        <v>21</v>
      </c>
      <c r="L97" s="60"/>
      <c r="M97" s="198" t="s">
        <v>21</v>
      </c>
      <c r="N97" s="199" t="s">
        <v>43</v>
      </c>
      <c r="O97" s="41"/>
      <c r="P97" s="200">
        <f>O97*H97</f>
        <v>0</v>
      </c>
      <c r="Q97" s="200">
        <v>0</v>
      </c>
      <c r="R97" s="200">
        <f>Q97*H97</f>
        <v>0</v>
      </c>
      <c r="S97" s="200">
        <v>0</v>
      </c>
      <c r="T97" s="201">
        <f>S97*H97</f>
        <v>0</v>
      </c>
      <c r="AR97" s="23" t="s">
        <v>173</v>
      </c>
      <c r="AT97" s="23" t="s">
        <v>169</v>
      </c>
      <c r="AU97" s="23" t="s">
        <v>82</v>
      </c>
      <c r="AY97" s="23" t="s">
        <v>166</v>
      </c>
      <c r="BE97" s="202">
        <f>IF(N97="základní",J97,0)</f>
        <v>0</v>
      </c>
      <c r="BF97" s="202">
        <f>IF(N97="snížená",J97,0)</f>
        <v>0</v>
      </c>
      <c r="BG97" s="202">
        <f>IF(N97="zákl. přenesená",J97,0)</f>
        <v>0</v>
      </c>
      <c r="BH97" s="202">
        <f>IF(N97="sníž. přenesená",J97,0)</f>
        <v>0</v>
      </c>
      <c r="BI97" s="202">
        <f>IF(N97="nulová",J97,0)</f>
        <v>0</v>
      </c>
      <c r="BJ97" s="23" t="s">
        <v>80</v>
      </c>
      <c r="BK97" s="202">
        <f>ROUND(I97*H97,2)</f>
        <v>0</v>
      </c>
      <c r="BL97" s="23" t="s">
        <v>173</v>
      </c>
      <c r="BM97" s="23" t="s">
        <v>187</v>
      </c>
    </row>
    <row r="98" spans="2:65" s="10" customFormat="1" ht="37.35" customHeight="1">
      <c r="B98" s="175"/>
      <c r="C98" s="176"/>
      <c r="D98" s="177" t="s">
        <v>71</v>
      </c>
      <c r="E98" s="178" t="s">
        <v>327</v>
      </c>
      <c r="F98" s="178" t="s">
        <v>328</v>
      </c>
      <c r="G98" s="176"/>
      <c r="H98" s="176"/>
      <c r="I98" s="179"/>
      <c r="J98" s="180">
        <f>BK98</f>
        <v>0</v>
      </c>
      <c r="K98" s="176"/>
      <c r="L98" s="181"/>
      <c r="M98" s="182"/>
      <c r="N98" s="183"/>
      <c r="O98" s="183"/>
      <c r="P98" s="184">
        <f>P99+P134+P137+P161+P200+P228+P301+P317+P325</f>
        <v>0</v>
      </c>
      <c r="Q98" s="183"/>
      <c r="R98" s="184">
        <f>R99+R134+R137+R161+R200+R228+R301+R317+R325</f>
        <v>0</v>
      </c>
      <c r="S98" s="183"/>
      <c r="T98" s="185">
        <f>T99+T134+T137+T161+T200+T228+T301+T317+T325</f>
        <v>0</v>
      </c>
      <c r="AR98" s="186" t="s">
        <v>80</v>
      </c>
      <c r="AT98" s="187" t="s">
        <v>71</v>
      </c>
      <c r="AU98" s="187" t="s">
        <v>72</v>
      </c>
      <c r="AY98" s="186" t="s">
        <v>166</v>
      </c>
      <c r="BK98" s="188">
        <f>BK99+BK134+BK137+BK161+BK200+BK228+BK301+BK317+BK325</f>
        <v>0</v>
      </c>
    </row>
    <row r="99" spans="2:65" s="10" customFormat="1" ht="19.899999999999999" customHeight="1">
      <c r="B99" s="175"/>
      <c r="C99" s="176"/>
      <c r="D99" s="177" t="s">
        <v>71</v>
      </c>
      <c r="E99" s="189" t="s">
        <v>516</v>
      </c>
      <c r="F99" s="189" t="s">
        <v>517</v>
      </c>
      <c r="G99" s="176"/>
      <c r="H99" s="176"/>
      <c r="I99" s="179"/>
      <c r="J99" s="190">
        <f>BK99</f>
        <v>0</v>
      </c>
      <c r="K99" s="176"/>
      <c r="L99" s="181"/>
      <c r="M99" s="182"/>
      <c r="N99" s="183"/>
      <c r="O99" s="183"/>
      <c r="P99" s="184">
        <f>SUM(P100:P133)</f>
        <v>0</v>
      </c>
      <c r="Q99" s="183"/>
      <c r="R99" s="184">
        <f>SUM(R100:R133)</f>
        <v>0</v>
      </c>
      <c r="S99" s="183"/>
      <c r="T99" s="185">
        <f>SUM(T100:T133)</f>
        <v>0</v>
      </c>
      <c r="AR99" s="186" t="s">
        <v>80</v>
      </c>
      <c r="AT99" s="187" t="s">
        <v>71</v>
      </c>
      <c r="AU99" s="187" t="s">
        <v>80</v>
      </c>
      <c r="AY99" s="186" t="s">
        <v>166</v>
      </c>
      <c r="BK99" s="188">
        <f>SUM(BK100:BK133)</f>
        <v>0</v>
      </c>
    </row>
    <row r="100" spans="2:65" s="1" customFormat="1" ht="16.5" customHeight="1">
      <c r="B100" s="40"/>
      <c r="C100" s="191" t="s">
        <v>190</v>
      </c>
      <c r="D100" s="191" t="s">
        <v>169</v>
      </c>
      <c r="E100" s="192" t="s">
        <v>518</v>
      </c>
      <c r="F100" s="193" t="s">
        <v>519</v>
      </c>
      <c r="G100" s="194" t="s">
        <v>272</v>
      </c>
      <c r="H100" s="195">
        <v>167</v>
      </c>
      <c r="I100" s="196"/>
      <c r="J100" s="197">
        <f>ROUND(I100*H100,2)</f>
        <v>0</v>
      </c>
      <c r="K100" s="193" t="s">
        <v>21</v>
      </c>
      <c r="L100" s="60"/>
      <c r="M100" s="198" t="s">
        <v>21</v>
      </c>
      <c r="N100" s="199" t="s">
        <v>43</v>
      </c>
      <c r="O100" s="41"/>
      <c r="P100" s="200">
        <f>O100*H100</f>
        <v>0</v>
      </c>
      <c r="Q100" s="200">
        <v>0</v>
      </c>
      <c r="R100" s="200">
        <f>Q100*H100</f>
        <v>0</v>
      </c>
      <c r="S100" s="200">
        <v>0</v>
      </c>
      <c r="T100" s="201">
        <f>S100*H100</f>
        <v>0</v>
      </c>
      <c r="AR100" s="23" t="s">
        <v>173</v>
      </c>
      <c r="AT100" s="23" t="s">
        <v>169</v>
      </c>
      <c r="AU100" s="23" t="s">
        <v>82</v>
      </c>
      <c r="AY100" s="23" t="s">
        <v>166</v>
      </c>
      <c r="BE100" s="202">
        <f>IF(N100="základní",J100,0)</f>
        <v>0</v>
      </c>
      <c r="BF100" s="202">
        <f>IF(N100="snížená",J100,0)</f>
        <v>0</v>
      </c>
      <c r="BG100" s="202">
        <f>IF(N100="zákl. přenesená",J100,0)</f>
        <v>0</v>
      </c>
      <c r="BH100" s="202">
        <f>IF(N100="sníž. přenesená",J100,0)</f>
        <v>0</v>
      </c>
      <c r="BI100" s="202">
        <f>IF(N100="nulová",J100,0)</f>
        <v>0</v>
      </c>
      <c r="BJ100" s="23" t="s">
        <v>80</v>
      </c>
      <c r="BK100" s="202">
        <f>ROUND(I100*H100,2)</f>
        <v>0</v>
      </c>
      <c r="BL100" s="23" t="s">
        <v>173</v>
      </c>
      <c r="BM100" s="23" t="s">
        <v>193</v>
      </c>
    </row>
    <row r="101" spans="2:65" s="1" customFormat="1" ht="16.5" customHeight="1">
      <c r="B101" s="40"/>
      <c r="C101" s="238" t="s">
        <v>177</v>
      </c>
      <c r="D101" s="238" t="s">
        <v>232</v>
      </c>
      <c r="E101" s="239" t="s">
        <v>1554</v>
      </c>
      <c r="F101" s="240" t="s">
        <v>1555</v>
      </c>
      <c r="G101" s="241" t="s">
        <v>272</v>
      </c>
      <c r="H101" s="242">
        <v>9</v>
      </c>
      <c r="I101" s="243"/>
      <c r="J101" s="244">
        <f>ROUND(I101*H101,2)</f>
        <v>0</v>
      </c>
      <c r="K101" s="240" t="s">
        <v>21</v>
      </c>
      <c r="L101" s="245"/>
      <c r="M101" s="246" t="s">
        <v>21</v>
      </c>
      <c r="N101" s="247" t="s">
        <v>43</v>
      </c>
      <c r="O101" s="41"/>
      <c r="P101" s="200">
        <f>O101*H101</f>
        <v>0</v>
      </c>
      <c r="Q101" s="200">
        <v>0</v>
      </c>
      <c r="R101" s="200">
        <f>Q101*H101</f>
        <v>0</v>
      </c>
      <c r="S101" s="200">
        <v>0</v>
      </c>
      <c r="T101" s="201">
        <f>S101*H101</f>
        <v>0</v>
      </c>
      <c r="AR101" s="23" t="s">
        <v>187</v>
      </c>
      <c r="AT101" s="23" t="s">
        <v>232</v>
      </c>
      <c r="AU101" s="23" t="s">
        <v>82</v>
      </c>
      <c r="AY101" s="23" t="s">
        <v>166</v>
      </c>
      <c r="BE101" s="202">
        <f>IF(N101="základní",J101,0)</f>
        <v>0</v>
      </c>
      <c r="BF101" s="202">
        <f>IF(N101="snížená",J101,0)</f>
        <v>0</v>
      </c>
      <c r="BG101" s="202">
        <f>IF(N101="zákl. přenesená",J101,0)</f>
        <v>0</v>
      </c>
      <c r="BH101" s="202">
        <f>IF(N101="sníž. přenesená",J101,0)</f>
        <v>0</v>
      </c>
      <c r="BI101" s="202">
        <f>IF(N101="nulová",J101,0)</f>
        <v>0</v>
      </c>
      <c r="BJ101" s="23" t="s">
        <v>80</v>
      </c>
      <c r="BK101" s="202">
        <f>ROUND(I101*H101,2)</f>
        <v>0</v>
      </c>
      <c r="BL101" s="23" t="s">
        <v>173</v>
      </c>
      <c r="BM101" s="23" t="s">
        <v>198</v>
      </c>
    </row>
    <row r="102" spans="2:65" s="1" customFormat="1" ht="40.5">
      <c r="B102" s="40"/>
      <c r="C102" s="62"/>
      <c r="D102" s="205" t="s">
        <v>213</v>
      </c>
      <c r="E102" s="62"/>
      <c r="F102" s="236" t="s">
        <v>522</v>
      </c>
      <c r="G102" s="62"/>
      <c r="H102" s="62"/>
      <c r="I102" s="162"/>
      <c r="J102" s="62"/>
      <c r="K102" s="62"/>
      <c r="L102" s="60"/>
      <c r="M102" s="237"/>
      <c r="N102" s="41"/>
      <c r="O102" s="41"/>
      <c r="P102" s="41"/>
      <c r="Q102" s="41"/>
      <c r="R102" s="41"/>
      <c r="S102" s="41"/>
      <c r="T102" s="77"/>
      <c r="AT102" s="23" t="s">
        <v>213</v>
      </c>
      <c r="AU102" s="23" t="s">
        <v>82</v>
      </c>
    </row>
    <row r="103" spans="2:65" s="1" customFormat="1" ht="16.5" customHeight="1">
      <c r="B103" s="40"/>
      <c r="C103" s="238" t="s">
        <v>199</v>
      </c>
      <c r="D103" s="238" t="s">
        <v>232</v>
      </c>
      <c r="E103" s="239" t="s">
        <v>1556</v>
      </c>
      <c r="F103" s="240" t="s">
        <v>1557</v>
      </c>
      <c r="G103" s="241" t="s">
        <v>272</v>
      </c>
      <c r="H103" s="242">
        <v>30</v>
      </c>
      <c r="I103" s="243"/>
      <c r="J103" s="244">
        <f>ROUND(I103*H103,2)</f>
        <v>0</v>
      </c>
      <c r="K103" s="240" t="s">
        <v>21</v>
      </c>
      <c r="L103" s="245"/>
      <c r="M103" s="246" t="s">
        <v>21</v>
      </c>
      <c r="N103" s="247" t="s">
        <v>43</v>
      </c>
      <c r="O103" s="41"/>
      <c r="P103" s="200">
        <f>O103*H103</f>
        <v>0</v>
      </c>
      <c r="Q103" s="200">
        <v>0</v>
      </c>
      <c r="R103" s="200">
        <f>Q103*H103</f>
        <v>0</v>
      </c>
      <c r="S103" s="200">
        <v>0</v>
      </c>
      <c r="T103" s="201">
        <f>S103*H103</f>
        <v>0</v>
      </c>
      <c r="AR103" s="23" t="s">
        <v>187</v>
      </c>
      <c r="AT103" s="23" t="s">
        <v>232</v>
      </c>
      <c r="AU103" s="23" t="s">
        <v>82</v>
      </c>
      <c r="AY103" s="23" t="s">
        <v>166</v>
      </c>
      <c r="BE103" s="202">
        <f>IF(N103="základní",J103,0)</f>
        <v>0</v>
      </c>
      <c r="BF103" s="202">
        <f>IF(N103="snížená",J103,0)</f>
        <v>0</v>
      </c>
      <c r="BG103" s="202">
        <f>IF(N103="zákl. přenesená",J103,0)</f>
        <v>0</v>
      </c>
      <c r="BH103" s="202">
        <f>IF(N103="sníž. přenesená",J103,0)</f>
        <v>0</v>
      </c>
      <c r="BI103" s="202">
        <f>IF(N103="nulová",J103,0)</f>
        <v>0</v>
      </c>
      <c r="BJ103" s="23" t="s">
        <v>80</v>
      </c>
      <c r="BK103" s="202">
        <f>ROUND(I103*H103,2)</f>
        <v>0</v>
      </c>
      <c r="BL103" s="23" t="s">
        <v>173</v>
      </c>
      <c r="BM103" s="23" t="s">
        <v>202</v>
      </c>
    </row>
    <row r="104" spans="2:65" s="1" customFormat="1" ht="40.5">
      <c r="B104" s="40"/>
      <c r="C104" s="62"/>
      <c r="D104" s="205" t="s">
        <v>213</v>
      </c>
      <c r="E104" s="62"/>
      <c r="F104" s="236" t="s">
        <v>522</v>
      </c>
      <c r="G104" s="62"/>
      <c r="H104" s="62"/>
      <c r="I104" s="162"/>
      <c r="J104" s="62"/>
      <c r="K104" s="62"/>
      <c r="L104" s="60"/>
      <c r="M104" s="237"/>
      <c r="N104" s="41"/>
      <c r="O104" s="41"/>
      <c r="P104" s="41"/>
      <c r="Q104" s="41"/>
      <c r="R104" s="41"/>
      <c r="S104" s="41"/>
      <c r="T104" s="77"/>
      <c r="AT104" s="23" t="s">
        <v>213</v>
      </c>
      <c r="AU104" s="23" t="s">
        <v>82</v>
      </c>
    </row>
    <row r="105" spans="2:65" s="1" customFormat="1" ht="16.5" customHeight="1">
      <c r="B105" s="40"/>
      <c r="C105" s="238" t="s">
        <v>187</v>
      </c>
      <c r="D105" s="238" t="s">
        <v>232</v>
      </c>
      <c r="E105" s="239" t="s">
        <v>1558</v>
      </c>
      <c r="F105" s="240" t="s">
        <v>521</v>
      </c>
      <c r="G105" s="241" t="s">
        <v>272</v>
      </c>
      <c r="H105" s="242">
        <v>7</v>
      </c>
      <c r="I105" s="243"/>
      <c r="J105" s="244">
        <f>ROUND(I105*H105,2)</f>
        <v>0</v>
      </c>
      <c r="K105" s="240" t="s">
        <v>21</v>
      </c>
      <c r="L105" s="245"/>
      <c r="M105" s="246" t="s">
        <v>21</v>
      </c>
      <c r="N105" s="247" t="s">
        <v>43</v>
      </c>
      <c r="O105" s="41"/>
      <c r="P105" s="200">
        <f>O105*H105</f>
        <v>0</v>
      </c>
      <c r="Q105" s="200">
        <v>0</v>
      </c>
      <c r="R105" s="200">
        <f>Q105*H105</f>
        <v>0</v>
      </c>
      <c r="S105" s="200">
        <v>0</v>
      </c>
      <c r="T105" s="201">
        <f>S105*H105</f>
        <v>0</v>
      </c>
      <c r="AR105" s="23" t="s">
        <v>187</v>
      </c>
      <c r="AT105" s="23" t="s">
        <v>232</v>
      </c>
      <c r="AU105" s="23" t="s">
        <v>82</v>
      </c>
      <c r="AY105" s="23" t="s">
        <v>166</v>
      </c>
      <c r="BE105" s="202">
        <f>IF(N105="základní",J105,0)</f>
        <v>0</v>
      </c>
      <c r="BF105" s="202">
        <f>IF(N105="snížená",J105,0)</f>
        <v>0</v>
      </c>
      <c r="BG105" s="202">
        <f>IF(N105="zákl. přenesená",J105,0)</f>
        <v>0</v>
      </c>
      <c r="BH105" s="202">
        <f>IF(N105="sníž. přenesená",J105,0)</f>
        <v>0</v>
      </c>
      <c r="BI105" s="202">
        <f>IF(N105="nulová",J105,0)</f>
        <v>0</v>
      </c>
      <c r="BJ105" s="23" t="s">
        <v>80</v>
      </c>
      <c r="BK105" s="202">
        <f>ROUND(I105*H105,2)</f>
        <v>0</v>
      </c>
      <c r="BL105" s="23" t="s">
        <v>173</v>
      </c>
      <c r="BM105" s="23" t="s">
        <v>207</v>
      </c>
    </row>
    <row r="106" spans="2:65" s="1" customFormat="1" ht="40.5">
      <c r="B106" s="40"/>
      <c r="C106" s="62"/>
      <c r="D106" s="205" t="s">
        <v>213</v>
      </c>
      <c r="E106" s="62"/>
      <c r="F106" s="236" t="s">
        <v>522</v>
      </c>
      <c r="G106" s="62"/>
      <c r="H106" s="62"/>
      <c r="I106" s="162"/>
      <c r="J106" s="62"/>
      <c r="K106" s="62"/>
      <c r="L106" s="60"/>
      <c r="M106" s="237"/>
      <c r="N106" s="41"/>
      <c r="O106" s="41"/>
      <c r="P106" s="41"/>
      <c r="Q106" s="41"/>
      <c r="R106" s="41"/>
      <c r="S106" s="41"/>
      <c r="T106" s="77"/>
      <c r="AT106" s="23" t="s">
        <v>213</v>
      </c>
      <c r="AU106" s="23" t="s">
        <v>82</v>
      </c>
    </row>
    <row r="107" spans="2:65" s="1" customFormat="1" ht="16.5" customHeight="1">
      <c r="B107" s="40"/>
      <c r="C107" s="238" t="s">
        <v>209</v>
      </c>
      <c r="D107" s="238" t="s">
        <v>232</v>
      </c>
      <c r="E107" s="239" t="s">
        <v>1559</v>
      </c>
      <c r="F107" s="240" t="s">
        <v>1560</v>
      </c>
      <c r="G107" s="241" t="s">
        <v>272</v>
      </c>
      <c r="H107" s="242">
        <v>17</v>
      </c>
      <c r="I107" s="243"/>
      <c r="J107" s="244">
        <f>ROUND(I107*H107,2)</f>
        <v>0</v>
      </c>
      <c r="K107" s="240" t="s">
        <v>21</v>
      </c>
      <c r="L107" s="245"/>
      <c r="M107" s="246" t="s">
        <v>21</v>
      </c>
      <c r="N107" s="247" t="s">
        <v>43</v>
      </c>
      <c r="O107" s="41"/>
      <c r="P107" s="200">
        <f>O107*H107</f>
        <v>0</v>
      </c>
      <c r="Q107" s="200">
        <v>0</v>
      </c>
      <c r="R107" s="200">
        <f>Q107*H107</f>
        <v>0</v>
      </c>
      <c r="S107" s="200">
        <v>0</v>
      </c>
      <c r="T107" s="201">
        <f>S107*H107</f>
        <v>0</v>
      </c>
      <c r="AR107" s="23" t="s">
        <v>187</v>
      </c>
      <c r="AT107" s="23" t="s">
        <v>232</v>
      </c>
      <c r="AU107" s="23" t="s">
        <v>82</v>
      </c>
      <c r="AY107" s="23" t="s">
        <v>166</v>
      </c>
      <c r="BE107" s="202">
        <f>IF(N107="základní",J107,0)</f>
        <v>0</v>
      </c>
      <c r="BF107" s="202">
        <f>IF(N107="snížená",J107,0)</f>
        <v>0</v>
      </c>
      <c r="BG107" s="202">
        <f>IF(N107="zákl. přenesená",J107,0)</f>
        <v>0</v>
      </c>
      <c r="BH107" s="202">
        <f>IF(N107="sníž. přenesená",J107,0)</f>
        <v>0</v>
      </c>
      <c r="BI107" s="202">
        <f>IF(N107="nulová",J107,0)</f>
        <v>0</v>
      </c>
      <c r="BJ107" s="23" t="s">
        <v>80</v>
      </c>
      <c r="BK107" s="202">
        <f>ROUND(I107*H107,2)</f>
        <v>0</v>
      </c>
      <c r="BL107" s="23" t="s">
        <v>173</v>
      </c>
      <c r="BM107" s="23" t="s">
        <v>212</v>
      </c>
    </row>
    <row r="108" spans="2:65" s="1" customFormat="1" ht="40.5">
      <c r="B108" s="40"/>
      <c r="C108" s="62"/>
      <c r="D108" s="205" t="s">
        <v>213</v>
      </c>
      <c r="E108" s="62"/>
      <c r="F108" s="236" t="s">
        <v>522</v>
      </c>
      <c r="G108" s="62"/>
      <c r="H108" s="62"/>
      <c r="I108" s="162"/>
      <c r="J108" s="62"/>
      <c r="K108" s="62"/>
      <c r="L108" s="60"/>
      <c r="M108" s="237"/>
      <c r="N108" s="41"/>
      <c r="O108" s="41"/>
      <c r="P108" s="41"/>
      <c r="Q108" s="41"/>
      <c r="R108" s="41"/>
      <c r="S108" s="41"/>
      <c r="T108" s="77"/>
      <c r="AT108" s="23" t="s">
        <v>213</v>
      </c>
      <c r="AU108" s="23" t="s">
        <v>82</v>
      </c>
    </row>
    <row r="109" spans="2:65" s="1" customFormat="1" ht="16.5" customHeight="1">
      <c r="B109" s="40"/>
      <c r="C109" s="238" t="s">
        <v>193</v>
      </c>
      <c r="D109" s="238" t="s">
        <v>232</v>
      </c>
      <c r="E109" s="239" t="s">
        <v>523</v>
      </c>
      <c r="F109" s="240" t="s">
        <v>524</v>
      </c>
      <c r="G109" s="241" t="s">
        <v>272</v>
      </c>
      <c r="H109" s="242">
        <v>4</v>
      </c>
      <c r="I109" s="243"/>
      <c r="J109" s="244">
        <f>ROUND(I109*H109,2)</f>
        <v>0</v>
      </c>
      <c r="K109" s="240" t="s">
        <v>21</v>
      </c>
      <c r="L109" s="245"/>
      <c r="M109" s="246" t="s">
        <v>21</v>
      </c>
      <c r="N109" s="247" t="s">
        <v>43</v>
      </c>
      <c r="O109" s="41"/>
      <c r="P109" s="200">
        <f>O109*H109</f>
        <v>0</v>
      </c>
      <c r="Q109" s="200">
        <v>0</v>
      </c>
      <c r="R109" s="200">
        <f>Q109*H109</f>
        <v>0</v>
      </c>
      <c r="S109" s="200">
        <v>0</v>
      </c>
      <c r="T109" s="201">
        <f>S109*H109</f>
        <v>0</v>
      </c>
      <c r="AR109" s="23" t="s">
        <v>187</v>
      </c>
      <c r="AT109" s="23" t="s">
        <v>232</v>
      </c>
      <c r="AU109" s="23" t="s">
        <v>82</v>
      </c>
      <c r="AY109" s="23" t="s">
        <v>166</v>
      </c>
      <c r="BE109" s="202">
        <f>IF(N109="základní",J109,0)</f>
        <v>0</v>
      </c>
      <c r="BF109" s="202">
        <f>IF(N109="snížená",J109,0)</f>
        <v>0</v>
      </c>
      <c r="BG109" s="202">
        <f>IF(N109="zákl. přenesená",J109,0)</f>
        <v>0</v>
      </c>
      <c r="BH109" s="202">
        <f>IF(N109="sníž. přenesená",J109,0)</f>
        <v>0</v>
      </c>
      <c r="BI109" s="202">
        <f>IF(N109="nulová",J109,0)</f>
        <v>0</v>
      </c>
      <c r="BJ109" s="23" t="s">
        <v>80</v>
      </c>
      <c r="BK109" s="202">
        <f>ROUND(I109*H109,2)</f>
        <v>0</v>
      </c>
      <c r="BL109" s="23" t="s">
        <v>173</v>
      </c>
      <c r="BM109" s="23" t="s">
        <v>217</v>
      </c>
    </row>
    <row r="110" spans="2:65" s="1" customFormat="1" ht="40.5">
      <c r="B110" s="40"/>
      <c r="C110" s="62"/>
      <c r="D110" s="205" t="s">
        <v>213</v>
      </c>
      <c r="E110" s="62"/>
      <c r="F110" s="236" t="s">
        <v>522</v>
      </c>
      <c r="G110" s="62"/>
      <c r="H110" s="62"/>
      <c r="I110" s="162"/>
      <c r="J110" s="62"/>
      <c r="K110" s="62"/>
      <c r="L110" s="60"/>
      <c r="M110" s="237"/>
      <c r="N110" s="41"/>
      <c r="O110" s="41"/>
      <c r="P110" s="41"/>
      <c r="Q110" s="41"/>
      <c r="R110" s="41"/>
      <c r="S110" s="41"/>
      <c r="T110" s="77"/>
      <c r="AT110" s="23" t="s">
        <v>213</v>
      </c>
      <c r="AU110" s="23" t="s">
        <v>82</v>
      </c>
    </row>
    <row r="111" spans="2:65" s="1" customFormat="1" ht="16.5" customHeight="1">
      <c r="B111" s="40"/>
      <c r="C111" s="238" t="s">
        <v>218</v>
      </c>
      <c r="D111" s="238" t="s">
        <v>232</v>
      </c>
      <c r="E111" s="239" t="s">
        <v>525</v>
      </c>
      <c r="F111" s="240" t="s">
        <v>526</v>
      </c>
      <c r="G111" s="241" t="s">
        <v>272</v>
      </c>
      <c r="H111" s="242">
        <v>32</v>
      </c>
      <c r="I111" s="243"/>
      <c r="J111" s="244">
        <f>ROUND(I111*H111,2)</f>
        <v>0</v>
      </c>
      <c r="K111" s="240" t="s">
        <v>21</v>
      </c>
      <c r="L111" s="245"/>
      <c r="M111" s="246" t="s">
        <v>21</v>
      </c>
      <c r="N111" s="247" t="s">
        <v>43</v>
      </c>
      <c r="O111" s="41"/>
      <c r="P111" s="200">
        <f>O111*H111</f>
        <v>0</v>
      </c>
      <c r="Q111" s="200">
        <v>0</v>
      </c>
      <c r="R111" s="200">
        <f>Q111*H111</f>
        <v>0</v>
      </c>
      <c r="S111" s="200">
        <v>0</v>
      </c>
      <c r="T111" s="201">
        <f>S111*H111</f>
        <v>0</v>
      </c>
      <c r="AR111" s="23" t="s">
        <v>187</v>
      </c>
      <c r="AT111" s="23" t="s">
        <v>232</v>
      </c>
      <c r="AU111" s="23" t="s">
        <v>82</v>
      </c>
      <c r="AY111" s="23" t="s">
        <v>166</v>
      </c>
      <c r="BE111" s="202">
        <f>IF(N111="základní",J111,0)</f>
        <v>0</v>
      </c>
      <c r="BF111" s="202">
        <f>IF(N111="snížená",J111,0)</f>
        <v>0</v>
      </c>
      <c r="BG111" s="202">
        <f>IF(N111="zákl. přenesená",J111,0)</f>
        <v>0</v>
      </c>
      <c r="BH111" s="202">
        <f>IF(N111="sníž. přenesená",J111,0)</f>
        <v>0</v>
      </c>
      <c r="BI111" s="202">
        <f>IF(N111="nulová",J111,0)</f>
        <v>0</v>
      </c>
      <c r="BJ111" s="23" t="s">
        <v>80</v>
      </c>
      <c r="BK111" s="202">
        <f>ROUND(I111*H111,2)</f>
        <v>0</v>
      </c>
      <c r="BL111" s="23" t="s">
        <v>173</v>
      </c>
      <c r="BM111" s="23" t="s">
        <v>221</v>
      </c>
    </row>
    <row r="112" spans="2:65" s="1" customFormat="1" ht="40.5">
      <c r="B112" s="40"/>
      <c r="C112" s="62"/>
      <c r="D112" s="205" t="s">
        <v>213</v>
      </c>
      <c r="E112" s="62"/>
      <c r="F112" s="236" t="s">
        <v>522</v>
      </c>
      <c r="G112" s="62"/>
      <c r="H112" s="62"/>
      <c r="I112" s="162"/>
      <c r="J112" s="62"/>
      <c r="K112" s="62"/>
      <c r="L112" s="60"/>
      <c r="M112" s="237"/>
      <c r="N112" s="41"/>
      <c r="O112" s="41"/>
      <c r="P112" s="41"/>
      <c r="Q112" s="41"/>
      <c r="R112" s="41"/>
      <c r="S112" s="41"/>
      <c r="T112" s="77"/>
      <c r="AT112" s="23" t="s">
        <v>213</v>
      </c>
      <c r="AU112" s="23" t="s">
        <v>82</v>
      </c>
    </row>
    <row r="113" spans="2:65" s="1" customFormat="1" ht="16.5" customHeight="1">
      <c r="B113" s="40"/>
      <c r="C113" s="238" t="s">
        <v>198</v>
      </c>
      <c r="D113" s="238" t="s">
        <v>232</v>
      </c>
      <c r="E113" s="239" t="s">
        <v>527</v>
      </c>
      <c r="F113" s="240" t="s">
        <v>528</v>
      </c>
      <c r="G113" s="241" t="s">
        <v>272</v>
      </c>
      <c r="H113" s="242">
        <v>26</v>
      </c>
      <c r="I113" s="243"/>
      <c r="J113" s="244">
        <f>ROUND(I113*H113,2)</f>
        <v>0</v>
      </c>
      <c r="K113" s="240" t="s">
        <v>21</v>
      </c>
      <c r="L113" s="245"/>
      <c r="M113" s="246" t="s">
        <v>21</v>
      </c>
      <c r="N113" s="247" t="s">
        <v>43</v>
      </c>
      <c r="O113" s="41"/>
      <c r="P113" s="200">
        <f>O113*H113</f>
        <v>0</v>
      </c>
      <c r="Q113" s="200">
        <v>0</v>
      </c>
      <c r="R113" s="200">
        <f>Q113*H113</f>
        <v>0</v>
      </c>
      <c r="S113" s="200">
        <v>0</v>
      </c>
      <c r="T113" s="201">
        <f>S113*H113</f>
        <v>0</v>
      </c>
      <c r="AR113" s="23" t="s">
        <v>187</v>
      </c>
      <c r="AT113" s="23" t="s">
        <v>232</v>
      </c>
      <c r="AU113" s="23" t="s">
        <v>82</v>
      </c>
      <c r="AY113" s="23" t="s">
        <v>166</v>
      </c>
      <c r="BE113" s="202">
        <f>IF(N113="základní",J113,0)</f>
        <v>0</v>
      </c>
      <c r="BF113" s="202">
        <f>IF(N113="snížená",J113,0)</f>
        <v>0</v>
      </c>
      <c r="BG113" s="202">
        <f>IF(N113="zákl. přenesená",J113,0)</f>
        <v>0</v>
      </c>
      <c r="BH113" s="202">
        <f>IF(N113="sníž. přenesená",J113,0)</f>
        <v>0</v>
      </c>
      <c r="BI113" s="202">
        <f>IF(N113="nulová",J113,0)</f>
        <v>0</v>
      </c>
      <c r="BJ113" s="23" t="s">
        <v>80</v>
      </c>
      <c r="BK113" s="202">
        <f>ROUND(I113*H113,2)</f>
        <v>0</v>
      </c>
      <c r="BL113" s="23" t="s">
        <v>173</v>
      </c>
      <c r="BM113" s="23" t="s">
        <v>225</v>
      </c>
    </row>
    <row r="114" spans="2:65" s="1" customFormat="1" ht="40.5">
      <c r="B114" s="40"/>
      <c r="C114" s="62"/>
      <c r="D114" s="205" t="s">
        <v>213</v>
      </c>
      <c r="E114" s="62"/>
      <c r="F114" s="236" t="s">
        <v>522</v>
      </c>
      <c r="G114" s="62"/>
      <c r="H114" s="62"/>
      <c r="I114" s="162"/>
      <c r="J114" s="62"/>
      <c r="K114" s="62"/>
      <c r="L114" s="60"/>
      <c r="M114" s="237"/>
      <c r="N114" s="41"/>
      <c r="O114" s="41"/>
      <c r="P114" s="41"/>
      <c r="Q114" s="41"/>
      <c r="R114" s="41"/>
      <c r="S114" s="41"/>
      <c r="T114" s="77"/>
      <c r="AT114" s="23" t="s">
        <v>213</v>
      </c>
      <c r="AU114" s="23" t="s">
        <v>82</v>
      </c>
    </row>
    <row r="115" spans="2:65" s="1" customFormat="1" ht="16.5" customHeight="1">
      <c r="B115" s="40"/>
      <c r="C115" s="238" t="s">
        <v>227</v>
      </c>
      <c r="D115" s="238" t="s">
        <v>232</v>
      </c>
      <c r="E115" s="239" t="s">
        <v>529</v>
      </c>
      <c r="F115" s="240" t="s">
        <v>530</v>
      </c>
      <c r="G115" s="241" t="s">
        <v>272</v>
      </c>
      <c r="H115" s="242">
        <v>46</v>
      </c>
      <c r="I115" s="243"/>
      <c r="J115" s="244">
        <f>ROUND(I115*H115,2)</f>
        <v>0</v>
      </c>
      <c r="K115" s="240" t="s">
        <v>21</v>
      </c>
      <c r="L115" s="245"/>
      <c r="M115" s="246" t="s">
        <v>21</v>
      </c>
      <c r="N115" s="247" t="s">
        <v>43</v>
      </c>
      <c r="O115" s="41"/>
      <c r="P115" s="200">
        <f>O115*H115</f>
        <v>0</v>
      </c>
      <c r="Q115" s="200">
        <v>0</v>
      </c>
      <c r="R115" s="200">
        <f>Q115*H115</f>
        <v>0</v>
      </c>
      <c r="S115" s="200">
        <v>0</v>
      </c>
      <c r="T115" s="201">
        <f>S115*H115</f>
        <v>0</v>
      </c>
      <c r="AR115" s="23" t="s">
        <v>187</v>
      </c>
      <c r="AT115" s="23" t="s">
        <v>232</v>
      </c>
      <c r="AU115" s="23" t="s">
        <v>82</v>
      </c>
      <c r="AY115" s="23" t="s">
        <v>166</v>
      </c>
      <c r="BE115" s="202">
        <f>IF(N115="základní",J115,0)</f>
        <v>0</v>
      </c>
      <c r="BF115" s="202">
        <f>IF(N115="snížená",J115,0)</f>
        <v>0</v>
      </c>
      <c r="BG115" s="202">
        <f>IF(N115="zákl. přenesená",J115,0)</f>
        <v>0</v>
      </c>
      <c r="BH115" s="202">
        <f>IF(N115="sníž. přenesená",J115,0)</f>
        <v>0</v>
      </c>
      <c r="BI115" s="202">
        <f>IF(N115="nulová",J115,0)</f>
        <v>0</v>
      </c>
      <c r="BJ115" s="23" t="s">
        <v>80</v>
      </c>
      <c r="BK115" s="202">
        <f>ROUND(I115*H115,2)</f>
        <v>0</v>
      </c>
      <c r="BL115" s="23" t="s">
        <v>173</v>
      </c>
      <c r="BM115" s="23" t="s">
        <v>230</v>
      </c>
    </row>
    <row r="116" spans="2:65" s="1" customFormat="1" ht="40.5">
      <c r="B116" s="40"/>
      <c r="C116" s="62"/>
      <c r="D116" s="205" t="s">
        <v>213</v>
      </c>
      <c r="E116" s="62"/>
      <c r="F116" s="236" t="s">
        <v>522</v>
      </c>
      <c r="G116" s="62"/>
      <c r="H116" s="62"/>
      <c r="I116" s="162"/>
      <c r="J116" s="62"/>
      <c r="K116" s="62"/>
      <c r="L116" s="60"/>
      <c r="M116" s="237"/>
      <c r="N116" s="41"/>
      <c r="O116" s="41"/>
      <c r="P116" s="41"/>
      <c r="Q116" s="41"/>
      <c r="R116" s="41"/>
      <c r="S116" s="41"/>
      <c r="T116" s="77"/>
      <c r="AT116" s="23" t="s">
        <v>213</v>
      </c>
      <c r="AU116" s="23" t="s">
        <v>82</v>
      </c>
    </row>
    <row r="117" spans="2:65" s="1" customFormat="1" ht="16.5" customHeight="1">
      <c r="B117" s="40"/>
      <c r="C117" s="238" t="s">
        <v>202</v>
      </c>
      <c r="D117" s="238" t="s">
        <v>232</v>
      </c>
      <c r="E117" s="239" t="s">
        <v>1561</v>
      </c>
      <c r="F117" s="240" t="s">
        <v>1562</v>
      </c>
      <c r="G117" s="241" t="s">
        <v>272</v>
      </c>
      <c r="H117" s="242">
        <v>12</v>
      </c>
      <c r="I117" s="243"/>
      <c r="J117" s="244">
        <f>ROUND(I117*H117,2)</f>
        <v>0</v>
      </c>
      <c r="K117" s="240" t="s">
        <v>21</v>
      </c>
      <c r="L117" s="245"/>
      <c r="M117" s="246" t="s">
        <v>21</v>
      </c>
      <c r="N117" s="247" t="s">
        <v>43</v>
      </c>
      <c r="O117" s="41"/>
      <c r="P117" s="200">
        <f>O117*H117</f>
        <v>0</v>
      </c>
      <c r="Q117" s="200">
        <v>0</v>
      </c>
      <c r="R117" s="200">
        <f>Q117*H117</f>
        <v>0</v>
      </c>
      <c r="S117" s="200">
        <v>0</v>
      </c>
      <c r="T117" s="201">
        <f>S117*H117</f>
        <v>0</v>
      </c>
      <c r="AR117" s="23" t="s">
        <v>187</v>
      </c>
      <c r="AT117" s="23" t="s">
        <v>232</v>
      </c>
      <c r="AU117" s="23" t="s">
        <v>82</v>
      </c>
      <c r="AY117" s="23" t="s">
        <v>166</v>
      </c>
      <c r="BE117" s="202">
        <f>IF(N117="základní",J117,0)</f>
        <v>0</v>
      </c>
      <c r="BF117" s="202">
        <f>IF(N117="snížená",J117,0)</f>
        <v>0</v>
      </c>
      <c r="BG117" s="202">
        <f>IF(N117="zákl. přenesená",J117,0)</f>
        <v>0</v>
      </c>
      <c r="BH117" s="202">
        <f>IF(N117="sníž. přenesená",J117,0)</f>
        <v>0</v>
      </c>
      <c r="BI117" s="202">
        <f>IF(N117="nulová",J117,0)</f>
        <v>0</v>
      </c>
      <c r="BJ117" s="23" t="s">
        <v>80</v>
      </c>
      <c r="BK117" s="202">
        <f>ROUND(I117*H117,2)</f>
        <v>0</v>
      </c>
      <c r="BL117" s="23" t="s">
        <v>173</v>
      </c>
      <c r="BM117" s="23" t="s">
        <v>235</v>
      </c>
    </row>
    <row r="118" spans="2:65" s="1" customFormat="1" ht="40.5">
      <c r="B118" s="40"/>
      <c r="C118" s="62"/>
      <c r="D118" s="205" t="s">
        <v>213</v>
      </c>
      <c r="E118" s="62"/>
      <c r="F118" s="236" t="s">
        <v>522</v>
      </c>
      <c r="G118" s="62"/>
      <c r="H118" s="62"/>
      <c r="I118" s="162"/>
      <c r="J118" s="62"/>
      <c r="K118" s="62"/>
      <c r="L118" s="60"/>
      <c r="M118" s="237"/>
      <c r="N118" s="41"/>
      <c r="O118" s="41"/>
      <c r="P118" s="41"/>
      <c r="Q118" s="41"/>
      <c r="R118" s="41"/>
      <c r="S118" s="41"/>
      <c r="T118" s="77"/>
      <c r="AT118" s="23" t="s">
        <v>213</v>
      </c>
      <c r="AU118" s="23" t="s">
        <v>82</v>
      </c>
    </row>
    <row r="119" spans="2:65" s="1" customFormat="1" ht="16.5" customHeight="1">
      <c r="B119" s="40"/>
      <c r="C119" s="238" t="s">
        <v>10</v>
      </c>
      <c r="D119" s="238" t="s">
        <v>232</v>
      </c>
      <c r="E119" s="239" t="s">
        <v>531</v>
      </c>
      <c r="F119" s="240" t="s">
        <v>532</v>
      </c>
      <c r="G119" s="241" t="s">
        <v>172</v>
      </c>
      <c r="H119" s="242">
        <v>7</v>
      </c>
      <c r="I119" s="243"/>
      <c r="J119" s="244">
        <f>ROUND(I119*H119,2)</f>
        <v>0</v>
      </c>
      <c r="K119" s="240" t="s">
        <v>21</v>
      </c>
      <c r="L119" s="245"/>
      <c r="M119" s="246" t="s">
        <v>21</v>
      </c>
      <c r="N119" s="247" t="s">
        <v>43</v>
      </c>
      <c r="O119" s="41"/>
      <c r="P119" s="200">
        <f>O119*H119</f>
        <v>0</v>
      </c>
      <c r="Q119" s="200">
        <v>0</v>
      </c>
      <c r="R119" s="200">
        <f>Q119*H119</f>
        <v>0</v>
      </c>
      <c r="S119" s="200">
        <v>0</v>
      </c>
      <c r="T119" s="201">
        <f>S119*H119</f>
        <v>0</v>
      </c>
      <c r="AR119" s="23" t="s">
        <v>187</v>
      </c>
      <c r="AT119" s="23" t="s">
        <v>232</v>
      </c>
      <c r="AU119" s="23" t="s">
        <v>82</v>
      </c>
      <c r="AY119" s="23" t="s">
        <v>166</v>
      </c>
      <c r="BE119" s="202">
        <f>IF(N119="základní",J119,0)</f>
        <v>0</v>
      </c>
      <c r="BF119" s="202">
        <f>IF(N119="snížená",J119,0)</f>
        <v>0</v>
      </c>
      <c r="BG119" s="202">
        <f>IF(N119="zákl. přenesená",J119,0)</f>
        <v>0</v>
      </c>
      <c r="BH119" s="202">
        <f>IF(N119="sníž. přenesená",J119,0)</f>
        <v>0</v>
      </c>
      <c r="BI119" s="202">
        <f>IF(N119="nulová",J119,0)</f>
        <v>0</v>
      </c>
      <c r="BJ119" s="23" t="s">
        <v>80</v>
      </c>
      <c r="BK119" s="202">
        <f>ROUND(I119*H119,2)</f>
        <v>0</v>
      </c>
      <c r="BL119" s="23" t="s">
        <v>173</v>
      </c>
      <c r="BM119" s="23" t="s">
        <v>238</v>
      </c>
    </row>
    <row r="120" spans="2:65" s="1" customFormat="1" ht="40.5">
      <c r="B120" s="40"/>
      <c r="C120" s="62"/>
      <c r="D120" s="205" t="s">
        <v>213</v>
      </c>
      <c r="E120" s="62"/>
      <c r="F120" s="236" t="s">
        <v>522</v>
      </c>
      <c r="G120" s="62"/>
      <c r="H120" s="62"/>
      <c r="I120" s="162"/>
      <c r="J120" s="62"/>
      <c r="K120" s="62"/>
      <c r="L120" s="60"/>
      <c r="M120" s="237"/>
      <c r="N120" s="41"/>
      <c r="O120" s="41"/>
      <c r="P120" s="41"/>
      <c r="Q120" s="41"/>
      <c r="R120" s="41"/>
      <c r="S120" s="41"/>
      <c r="T120" s="77"/>
      <c r="AT120" s="23" t="s">
        <v>213</v>
      </c>
      <c r="AU120" s="23" t="s">
        <v>82</v>
      </c>
    </row>
    <row r="121" spans="2:65" s="1" customFormat="1" ht="16.5" customHeight="1">
      <c r="B121" s="40"/>
      <c r="C121" s="238" t="s">
        <v>207</v>
      </c>
      <c r="D121" s="238" t="s">
        <v>232</v>
      </c>
      <c r="E121" s="239" t="s">
        <v>1563</v>
      </c>
      <c r="F121" s="240" t="s">
        <v>1564</v>
      </c>
      <c r="G121" s="241" t="s">
        <v>172</v>
      </c>
      <c r="H121" s="242">
        <v>2</v>
      </c>
      <c r="I121" s="243"/>
      <c r="J121" s="244">
        <f>ROUND(I121*H121,2)</f>
        <v>0</v>
      </c>
      <c r="K121" s="240" t="s">
        <v>21</v>
      </c>
      <c r="L121" s="245"/>
      <c r="M121" s="246" t="s">
        <v>21</v>
      </c>
      <c r="N121" s="247" t="s">
        <v>43</v>
      </c>
      <c r="O121" s="41"/>
      <c r="P121" s="200">
        <f>O121*H121</f>
        <v>0</v>
      </c>
      <c r="Q121" s="200">
        <v>0</v>
      </c>
      <c r="R121" s="200">
        <f>Q121*H121</f>
        <v>0</v>
      </c>
      <c r="S121" s="200">
        <v>0</v>
      </c>
      <c r="T121" s="201">
        <f>S121*H121</f>
        <v>0</v>
      </c>
      <c r="AR121" s="23" t="s">
        <v>187</v>
      </c>
      <c r="AT121" s="23" t="s">
        <v>232</v>
      </c>
      <c r="AU121" s="23" t="s">
        <v>82</v>
      </c>
      <c r="AY121" s="23" t="s">
        <v>166</v>
      </c>
      <c r="BE121" s="202">
        <f>IF(N121="základní",J121,0)</f>
        <v>0</v>
      </c>
      <c r="BF121" s="202">
        <f>IF(N121="snížená",J121,0)</f>
        <v>0</v>
      </c>
      <c r="BG121" s="202">
        <f>IF(N121="zákl. přenesená",J121,0)</f>
        <v>0</v>
      </c>
      <c r="BH121" s="202">
        <f>IF(N121="sníž. přenesená",J121,0)</f>
        <v>0</v>
      </c>
      <c r="BI121" s="202">
        <f>IF(N121="nulová",J121,0)</f>
        <v>0</v>
      </c>
      <c r="BJ121" s="23" t="s">
        <v>80</v>
      </c>
      <c r="BK121" s="202">
        <f>ROUND(I121*H121,2)</f>
        <v>0</v>
      </c>
      <c r="BL121" s="23" t="s">
        <v>173</v>
      </c>
      <c r="BM121" s="23" t="s">
        <v>242</v>
      </c>
    </row>
    <row r="122" spans="2:65" s="1" customFormat="1" ht="40.5">
      <c r="B122" s="40"/>
      <c r="C122" s="62"/>
      <c r="D122" s="205" t="s">
        <v>213</v>
      </c>
      <c r="E122" s="62"/>
      <c r="F122" s="236" t="s">
        <v>522</v>
      </c>
      <c r="G122" s="62"/>
      <c r="H122" s="62"/>
      <c r="I122" s="162"/>
      <c r="J122" s="62"/>
      <c r="K122" s="62"/>
      <c r="L122" s="60"/>
      <c r="M122" s="237"/>
      <c r="N122" s="41"/>
      <c r="O122" s="41"/>
      <c r="P122" s="41"/>
      <c r="Q122" s="41"/>
      <c r="R122" s="41"/>
      <c r="S122" s="41"/>
      <c r="T122" s="77"/>
      <c r="AT122" s="23" t="s">
        <v>213</v>
      </c>
      <c r="AU122" s="23" t="s">
        <v>82</v>
      </c>
    </row>
    <row r="123" spans="2:65" s="1" customFormat="1" ht="16.5" customHeight="1">
      <c r="B123" s="40"/>
      <c r="C123" s="238" t="s">
        <v>244</v>
      </c>
      <c r="D123" s="238" t="s">
        <v>232</v>
      </c>
      <c r="E123" s="239" t="s">
        <v>533</v>
      </c>
      <c r="F123" s="240" t="s">
        <v>534</v>
      </c>
      <c r="G123" s="241" t="s">
        <v>172</v>
      </c>
      <c r="H123" s="242">
        <v>1</v>
      </c>
      <c r="I123" s="243"/>
      <c r="J123" s="244">
        <f>ROUND(I123*H123,2)</f>
        <v>0</v>
      </c>
      <c r="K123" s="240" t="s">
        <v>21</v>
      </c>
      <c r="L123" s="245"/>
      <c r="M123" s="246" t="s">
        <v>21</v>
      </c>
      <c r="N123" s="247" t="s">
        <v>43</v>
      </c>
      <c r="O123" s="41"/>
      <c r="P123" s="200">
        <f>O123*H123</f>
        <v>0</v>
      </c>
      <c r="Q123" s="200">
        <v>0</v>
      </c>
      <c r="R123" s="200">
        <f>Q123*H123</f>
        <v>0</v>
      </c>
      <c r="S123" s="200">
        <v>0</v>
      </c>
      <c r="T123" s="201">
        <f>S123*H123</f>
        <v>0</v>
      </c>
      <c r="AR123" s="23" t="s">
        <v>187</v>
      </c>
      <c r="AT123" s="23" t="s">
        <v>232</v>
      </c>
      <c r="AU123" s="23" t="s">
        <v>82</v>
      </c>
      <c r="AY123" s="23" t="s">
        <v>166</v>
      </c>
      <c r="BE123" s="202">
        <f>IF(N123="základní",J123,0)</f>
        <v>0</v>
      </c>
      <c r="BF123" s="202">
        <f>IF(N123="snížená",J123,0)</f>
        <v>0</v>
      </c>
      <c r="BG123" s="202">
        <f>IF(N123="zákl. přenesená",J123,0)</f>
        <v>0</v>
      </c>
      <c r="BH123" s="202">
        <f>IF(N123="sníž. přenesená",J123,0)</f>
        <v>0</v>
      </c>
      <c r="BI123" s="202">
        <f>IF(N123="nulová",J123,0)</f>
        <v>0</v>
      </c>
      <c r="BJ123" s="23" t="s">
        <v>80</v>
      </c>
      <c r="BK123" s="202">
        <f>ROUND(I123*H123,2)</f>
        <v>0</v>
      </c>
      <c r="BL123" s="23" t="s">
        <v>173</v>
      </c>
      <c r="BM123" s="23" t="s">
        <v>247</v>
      </c>
    </row>
    <row r="124" spans="2:65" s="1" customFormat="1" ht="40.5">
      <c r="B124" s="40"/>
      <c r="C124" s="62"/>
      <c r="D124" s="205" t="s">
        <v>213</v>
      </c>
      <c r="E124" s="62"/>
      <c r="F124" s="236" t="s">
        <v>522</v>
      </c>
      <c r="G124" s="62"/>
      <c r="H124" s="62"/>
      <c r="I124" s="162"/>
      <c r="J124" s="62"/>
      <c r="K124" s="62"/>
      <c r="L124" s="60"/>
      <c r="M124" s="237"/>
      <c r="N124" s="41"/>
      <c r="O124" s="41"/>
      <c r="P124" s="41"/>
      <c r="Q124" s="41"/>
      <c r="R124" s="41"/>
      <c r="S124" s="41"/>
      <c r="T124" s="77"/>
      <c r="AT124" s="23" t="s">
        <v>213</v>
      </c>
      <c r="AU124" s="23" t="s">
        <v>82</v>
      </c>
    </row>
    <row r="125" spans="2:65" s="1" customFormat="1" ht="16.5" customHeight="1">
      <c r="B125" s="40"/>
      <c r="C125" s="238" t="s">
        <v>212</v>
      </c>
      <c r="D125" s="238" t="s">
        <v>232</v>
      </c>
      <c r="E125" s="239" t="s">
        <v>535</v>
      </c>
      <c r="F125" s="240" t="s">
        <v>536</v>
      </c>
      <c r="G125" s="241" t="s">
        <v>172</v>
      </c>
      <c r="H125" s="242">
        <v>4</v>
      </c>
      <c r="I125" s="243"/>
      <c r="J125" s="244">
        <f>ROUND(I125*H125,2)</f>
        <v>0</v>
      </c>
      <c r="K125" s="240" t="s">
        <v>21</v>
      </c>
      <c r="L125" s="245"/>
      <c r="M125" s="246" t="s">
        <v>21</v>
      </c>
      <c r="N125" s="247" t="s">
        <v>43</v>
      </c>
      <c r="O125" s="41"/>
      <c r="P125" s="200">
        <f>O125*H125</f>
        <v>0</v>
      </c>
      <c r="Q125" s="200">
        <v>0</v>
      </c>
      <c r="R125" s="200">
        <f>Q125*H125</f>
        <v>0</v>
      </c>
      <c r="S125" s="200">
        <v>0</v>
      </c>
      <c r="T125" s="201">
        <f>S125*H125</f>
        <v>0</v>
      </c>
      <c r="AR125" s="23" t="s">
        <v>187</v>
      </c>
      <c r="AT125" s="23" t="s">
        <v>232</v>
      </c>
      <c r="AU125" s="23" t="s">
        <v>82</v>
      </c>
      <c r="AY125" s="23" t="s">
        <v>166</v>
      </c>
      <c r="BE125" s="202">
        <f>IF(N125="základní",J125,0)</f>
        <v>0</v>
      </c>
      <c r="BF125" s="202">
        <f>IF(N125="snížená",J125,0)</f>
        <v>0</v>
      </c>
      <c r="BG125" s="202">
        <f>IF(N125="zákl. přenesená",J125,0)</f>
        <v>0</v>
      </c>
      <c r="BH125" s="202">
        <f>IF(N125="sníž. přenesená",J125,0)</f>
        <v>0</v>
      </c>
      <c r="BI125" s="202">
        <f>IF(N125="nulová",J125,0)</f>
        <v>0</v>
      </c>
      <c r="BJ125" s="23" t="s">
        <v>80</v>
      </c>
      <c r="BK125" s="202">
        <f>ROUND(I125*H125,2)</f>
        <v>0</v>
      </c>
      <c r="BL125" s="23" t="s">
        <v>173</v>
      </c>
      <c r="BM125" s="23" t="s">
        <v>250</v>
      </c>
    </row>
    <row r="126" spans="2:65" s="1" customFormat="1" ht="40.5">
      <c r="B126" s="40"/>
      <c r="C126" s="62"/>
      <c r="D126" s="205" t="s">
        <v>213</v>
      </c>
      <c r="E126" s="62"/>
      <c r="F126" s="236" t="s">
        <v>522</v>
      </c>
      <c r="G126" s="62"/>
      <c r="H126" s="62"/>
      <c r="I126" s="162"/>
      <c r="J126" s="62"/>
      <c r="K126" s="62"/>
      <c r="L126" s="60"/>
      <c r="M126" s="237"/>
      <c r="N126" s="41"/>
      <c r="O126" s="41"/>
      <c r="P126" s="41"/>
      <c r="Q126" s="41"/>
      <c r="R126" s="41"/>
      <c r="S126" s="41"/>
      <c r="T126" s="77"/>
      <c r="AT126" s="23" t="s">
        <v>213</v>
      </c>
      <c r="AU126" s="23" t="s">
        <v>82</v>
      </c>
    </row>
    <row r="127" spans="2:65" s="1" customFormat="1" ht="16.5" customHeight="1">
      <c r="B127" s="40"/>
      <c r="C127" s="238" t="s">
        <v>252</v>
      </c>
      <c r="D127" s="238" t="s">
        <v>232</v>
      </c>
      <c r="E127" s="239" t="s">
        <v>1565</v>
      </c>
      <c r="F127" s="240" t="s">
        <v>1566</v>
      </c>
      <c r="G127" s="241" t="s">
        <v>172</v>
      </c>
      <c r="H127" s="242">
        <v>2</v>
      </c>
      <c r="I127" s="243"/>
      <c r="J127" s="244">
        <f>ROUND(I127*H127,2)</f>
        <v>0</v>
      </c>
      <c r="K127" s="240" t="s">
        <v>21</v>
      </c>
      <c r="L127" s="245"/>
      <c r="M127" s="246" t="s">
        <v>21</v>
      </c>
      <c r="N127" s="247" t="s">
        <v>43</v>
      </c>
      <c r="O127" s="41"/>
      <c r="P127" s="200">
        <f>O127*H127</f>
        <v>0</v>
      </c>
      <c r="Q127" s="200">
        <v>0</v>
      </c>
      <c r="R127" s="200">
        <f>Q127*H127</f>
        <v>0</v>
      </c>
      <c r="S127" s="200">
        <v>0</v>
      </c>
      <c r="T127" s="201">
        <f>S127*H127</f>
        <v>0</v>
      </c>
      <c r="AR127" s="23" t="s">
        <v>187</v>
      </c>
      <c r="AT127" s="23" t="s">
        <v>232</v>
      </c>
      <c r="AU127" s="23" t="s">
        <v>82</v>
      </c>
      <c r="AY127" s="23" t="s">
        <v>166</v>
      </c>
      <c r="BE127" s="202">
        <f>IF(N127="základní",J127,0)</f>
        <v>0</v>
      </c>
      <c r="BF127" s="202">
        <f>IF(N127="snížená",J127,0)</f>
        <v>0</v>
      </c>
      <c r="BG127" s="202">
        <f>IF(N127="zákl. přenesená",J127,0)</f>
        <v>0</v>
      </c>
      <c r="BH127" s="202">
        <f>IF(N127="sníž. přenesená",J127,0)</f>
        <v>0</v>
      </c>
      <c r="BI127" s="202">
        <f>IF(N127="nulová",J127,0)</f>
        <v>0</v>
      </c>
      <c r="BJ127" s="23" t="s">
        <v>80</v>
      </c>
      <c r="BK127" s="202">
        <f>ROUND(I127*H127,2)</f>
        <v>0</v>
      </c>
      <c r="BL127" s="23" t="s">
        <v>173</v>
      </c>
      <c r="BM127" s="23" t="s">
        <v>255</v>
      </c>
    </row>
    <row r="128" spans="2:65" s="1" customFormat="1" ht="40.5">
      <c r="B128" s="40"/>
      <c r="C128" s="62"/>
      <c r="D128" s="205" t="s">
        <v>213</v>
      </c>
      <c r="E128" s="62"/>
      <c r="F128" s="236" t="s">
        <v>522</v>
      </c>
      <c r="G128" s="62"/>
      <c r="H128" s="62"/>
      <c r="I128" s="162"/>
      <c r="J128" s="62"/>
      <c r="K128" s="62"/>
      <c r="L128" s="60"/>
      <c r="M128" s="237"/>
      <c r="N128" s="41"/>
      <c r="O128" s="41"/>
      <c r="P128" s="41"/>
      <c r="Q128" s="41"/>
      <c r="R128" s="41"/>
      <c r="S128" s="41"/>
      <c r="T128" s="77"/>
      <c r="AT128" s="23" t="s">
        <v>213</v>
      </c>
      <c r="AU128" s="23" t="s">
        <v>82</v>
      </c>
    </row>
    <row r="129" spans="2:65" s="1" customFormat="1" ht="16.5" customHeight="1">
      <c r="B129" s="40"/>
      <c r="C129" s="238" t="s">
        <v>217</v>
      </c>
      <c r="D129" s="238" t="s">
        <v>232</v>
      </c>
      <c r="E129" s="239" t="s">
        <v>537</v>
      </c>
      <c r="F129" s="240" t="s">
        <v>538</v>
      </c>
      <c r="G129" s="241" t="s">
        <v>172</v>
      </c>
      <c r="H129" s="242">
        <v>1</v>
      </c>
      <c r="I129" s="243"/>
      <c r="J129" s="244">
        <f>ROUND(I129*H129,2)</f>
        <v>0</v>
      </c>
      <c r="K129" s="240" t="s">
        <v>21</v>
      </c>
      <c r="L129" s="245"/>
      <c r="M129" s="246" t="s">
        <v>21</v>
      </c>
      <c r="N129" s="247" t="s">
        <v>43</v>
      </c>
      <c r="O129" s="41"/>
      <c r="P129" s="200">
        <f>O129*H129</f>
        <v>0</v>
      </c>
      <c r="Q129" s="200">
        <v>0</v>
      </c>
      <c r="R129" s="200">
        <f>Q129*H129</f>
        <v>0</v>
      </c>
      <c r="S129" s="200">
        <v>0</v>
      </c>
      <c r="T129" s="201">
        <f>S129*H129</f>
        <v>0</v>
      </c>
      <c r="AR129" s="23" t="s">
        <v>187</v>
      </c>
      <c r="AT129" s="23" t="s">
        <v>232</v>
      </c>
      <c r="AU129" s="23" t="s">
        <v>82</v>
      </c>
      <c r="AY129" s="23" t="s">
        <v>166</v>
      </c>
      <c r="BE129" s="202">
        <f>IF(N129="základní",J129,0)</f>
        <v>0</v>
      </c>
      <c r="BF129" s="202">
        <f>IF(N129="snížená",J129,0)</f>
        <v>0</v>
      </c>
      <c r="BG129" s="202">
        <f>IF(N129="zákl. přenesená",J129,0)</f>
        <v>0</v>
      </c>
      <c r="BH129" s="202">
        <f>IF(N129="sníž. přenesená",J129,0)</f>
        <v>0</v>
      </c>
      <c r="BI129" s="202">
        <f>IF(N129="nulová",J129,0)</f>
        <v>0</v>
      </c>
      <c r="BJ129" s="23" t="s">
        <v>80</v>
      </c>
      <c r="BK129" s="202">
        <f>ROUND(I129*H129,2)</f>
        <v>0</v>
      </c>
      <c r="BL129" s="23" t="s">
        <v>173</v>
      </c>
      <c r="BM129" s="23" t="s">
        <v>259</v>
      </c>
    </row>
    <row r="130" spans="2:65" s="1" customFormat="1" ht="40.5">
      <c r="B130" s="40"/>
      <c r="C130" s="62"/>
      <c r="D130" s="205" t="s">
        <v>213</v>
      </c>
      <c r="E130" s="62"/>
      <c r="F130" s="236" t="s">
        <v>522</v>
      </c>
      <c r="G130" s="62"/>
      <c r="H130" s="62"/>
      <c r="I130" s="162"/>
      <c r="J130" s="62"/>
      <c r="K130" s="62"/>
      <c r="L130" s="60"/>
      <c r="M130" s="237"/>
      <c r="N130" s="41"/>
      <c r="O130" s="41"/>
      <c r="P130" s="41"/>
      <c r="Q130" s="41"/>
      <c r="R130" s="41"/>
      <c r="S130" s="41"/>
      <c r="T130" s="77"/>
      <c r="AT130" s="23" t="s">
        <v>213</v>
      </c>
      <c r="AU130" s="23" t="s">
        <v>82</v>
      </c>
    </row>
    <row r="131" spans="2:65" s="1" customFormat="1" ht="25.5" customHeight="1">
      <c r="B131" s="40"/>
      <c r="C131" s="238" t="s">
        <v>9</v>
      </c>
      <c r="D131" s="238" t="s">
        <v>232</v>
      </c>
      <c r="E131" s="239" t="s">
        <v>1567</v>
      </c>
      <c r="F131" s="240" t="s">
        <v>1568</v>
      </c>
      <c r="G131" s="241" t="s">
        <v>172</v>
      </c>
      <c r="H131" s="242">
        <v>1</v>
      </c>
      <c r="I131" s="243"/>
      <c r="J131" s="244">
        <f>ROUND(I131*H131,2)</f>
        <v>0</v>
      </c>
      <c r="K131" s="240" t="s">
        <v>21</v>
      </c>
      <c r="L131" s="245"/>
      <c r="M131" s="246" t="s">
        <v>21</v>
      </c>
      <c r="N131" s="247" t="s">
        <v>43</v>
      </c>
      <c r="O131" s="41"/>
      <c r="P131" s="200">
        <f>O131*H131</f>
        <v>0</v>
      </c>
      <c r="Q131" s="200">
        <v>0</v>
      </c>
      <c r="R131" s="200">
        <f>Q131*H131</f>
        <v>0</v>
      </c>
      <c r="S131" s="200">
        <v>0</v>
      </c>
      <c r="T131" s="201">
        <f>S131*H131</f>
        <v>0</v>
      </c>
      <c r="AR131" s="23" t="s">
        <v>187</v>
      </c>
      <c r="AT131" s="23" t="s">
        <v>232</v>
      </c>
      <c r="AU131" s="23" t="s">
        <v>82</v>
      </c>
      <c r="AY131" s="23" t="s">
        <v>166</v>
      </c>
      <c r="BE131" s="202">
        <f>IF(N131="základní",J131,0)</f>
        <v>0</v>
      </c>
      <c r="BF131" s="202">
        <f>IF(N131="snížená",J131,0)</f>
        <v>0</v>
      </c>
      <c r="BG131" s="202">
        <f>IF(N131="zákl. přenesená",J131,0)</f>
        <v>0</v>
      </c>
      <c r="BH131" s="202">
        <f>IF(N131="sníž. přenesená",J131,0)</f>
        <v>0</v>
      </c>
      <c r="BI131" s="202">
        <f>IF(N131="nulová",J131,0)</f>
        <v>0</v>
      </c>
      <c r="BJ131" s="23" t="s">
        <v>80</v>
      </c>
      <c r="BK131" s="202">
        <f>ROUND(I131*H131,2)</f>
        <v>0</v>
      </c>
      <c r="BL131" s="23" t="s">
        <v>173</v>
      </c>
      <c r="BM131" s="23" t="s">
        <v>263</v>
      </c>
    </row>
    <row r="132" spans="2:65" s="1" customFormat="1" ht="40.5">
      <c r="B132" s="40"/>
      <c r="C132" s="62"/>
      <c r="D132" s="205" t="s">
        <v>213</v>
      </c>
      <c r="E132" s="62"/>
      <c r="F132" s="236" t="s">
        <v>522</v>
      </c>
      <c r="G132" s="62"/>
      <c r="H132" s="62"/>
      <c r="I132" s="162"/>
      <c r="J132" s="62"/>
      <c r="K132" s="62"/>
      <c r="L132" s="60"/>
      <c r="M132" s="237"/>
      <c r="N132" s="41"/>
      <c r="O132" s="41"/>
      <c r="P132" s="41"/>
      <c r="Q132" s="41"/>
      <c r="R132" s="41"/>
      <c r="S132" s="41"/>
      <c r="T132" s="77"/>
      <c r="AT132" s="23" t="s">
        <v>213</v>
      </c>
      <c r="AU132" s="23" t="s">
        <v>82</v>
      </c>
    </row>
    <row r="133" spans="2:65" s="1" customFormat="1" ht="16.5" customHeight="1">
      <c r="B133" s="40"/>
      <c r="C133" s="191" t="s">
        <v>221</v>
      </c>
      <c r="D133" s="191" t="s">
        <v>169</v>
      </c>
      <c r="E133" s="192" t="s">
        <v>541</v>
      </c>
      <c r="F133" s="193" t="s">
        <v>542</v>
      </c>
      <c r="G133" s="194" t="s">
        <v>361</v>
      </c>
      <c r="H133" s="248"/>
      <c r="I133" s="196"/>
      <c r="J133" s="197">
        <f>ROUND(I133*H133,2)</f>
        <v>0</v>
      </c>
      <c r="K133" s="193" t="s">
        <v>21</v>
      </c>
      <c r="L133" s="60"/>
      <c r="M133" s="198" t="s">
        <v>21</v>
      </c>
      <c r="N133" s="199" t="s">
        <v>43</v>
      </c>
      <c r="O133" s="41"/>
      <c r="P133" s="200">
        <f>O133*H133</f>
        <v>0</v>
      </c>
      <c r="Q133" s="200">
        <v>0</v>
      </c>
      <c r="R133" s="200">
        <f>Q133*H133</f>
        <v>0</v>
      </c>
      <c r="S133" s="200">
        <v>0</v>
      </c>
      <c r="T133" s="201">
        <f>S133*H133</f>
        <v>0</v>
      </c>
      <c r="AR133" s="23" t="s">
        <v>173</v>
      </c>
      <c r="AT133" s="23" t="s">
        <v>169</v>
      </c>
      <c r="AU133" s="23" t="s">
        <v>82</v>
      </c>
      <c r="AY133" s="23" t="s">
        <v>166</v>
      </c>
      <c r="BE133" s="202">
        <f>IF(N133="základní",J133,0)</f>
        <v>0</v>
      </c>
      <c r="BF133" s="202">
        <f>IF(N133="snížená",J133,0)</f>
        <v>0</v>
      </c>
      <c r="BG133" s="202">
        <f>IF(N133="zákl. přenesená",J133,0)</f>
        <v>0</v>
      </c>
      <c r="BH133" s="202">
        <f>IF(N133="sníž. přenesená",J133,0)</f>
        <v>0</v>
      </c>
      <c r="BI133" s="202">
        <f>IF(N133="nulová",J133,0)</f>
        <v>0</v>
      </c>
      <c r="BJ133" s="23" t="s">
        <v>80</v>
      </c>
      <c r="BK133" s="202">
        <f>ROUND(I133*H133,2)</f>
        <v>0</v>
      </c>
      <c r="BL133" s="23" t="s">
        <v>173</v>
      </c>
      <c r="BM133" s="23" t="s">
        <v>267</v>
      </c>
    </row>
    <row r="134" spans="2:65" s="10" customFormat="1" ht="29.85" customHeight="1">
      <c r="B134" s="175"/>
      <c r="C134" s="176"/>
      <c r="D134" s="177" t="s">
        <v>71</v>
      </c>
      <c r="E134" s="189" t="s">
        <v>502</v>
      </c>
      <c r="F134" s="189" t="s">
        <v>503</v>
      </c>
      <c r="G134" s="176"/>
      <c r="H134" s="176"/>
      <c r="I134" s="179"/>
      <c r="J134" s="190">
        <f>BK134</f>
        <v>0</v>
      </c>
      <c r="K134" s="176"/>
      <c r="L134" s="181"/>
      <c r="M134" s="182"/>
      <c r="N134" s="183"/>
      <c r="O134" s="183"/>
      <c r="P134" s="184">
        <f>SUM(P135:P136)</f>
        <v>0</v>
      </c>
      <c r="Q134" s="183"/>
      <c r="R134" s="184">
        <f>SUM(R135:R136)</f>
        <v>0</v>
      </c>
      <c r="S134" s="183"/>
      <c r="T134" s="185">
        <f>SUM(T135:T136)</f>
        <v>0</v>
      </c>
      <c r="AR134" s="186" t="s">
        <v>80</v>
      </c>
      <c r="AT134" s="187" t="s">
        <v>71</v>
      </c>
      <c r="AU134" s="187" t="s">
        <v>80</v>
      </c>
      <c r="AY134" s="186" t="s">
        <v>166</v>
      </c>
      <c r="BK134" s="188">
        <f>SUM(BK135:BK136)</f>
        <v>0</v>
      </c>
    </row>
    <row r="135" spans="2:65" s="1" customFormat="1" ht="16.5" customHeight="1">
      <c r="B135" s="40"/>
      <c r="C135" s="191" t="s">
        <v>269</v>
      </c>
      <c r="D135" s="191" t="s">
        <v>169</v>
      </c>
      <c r="E135" s="192" t="s">
        <v>1569</v>
      </c>
      <c r="F135" s="193" t="s">
        <v>1570</v>
      </c>
      <c r="G135" s="194" t="s">
        <v>288</v>
      </c>
      <c r="H135" s="195">
        <v>2</v>
      </c>
      <c r="I135" s="196"/>
      <c r="J135" s="197">
        <f>ROUND(I135*H135,2)</f>
        <v>0</v>
      </c>
      <c r="K135" s="193" t="s">
        <v>21</v>
      </c>
      <c r="L135" s="60"/>
      <c r="M135" s="198" t="s">
        <v>21</v>
      </c>
      <c r="N135" s="199" t="s">
        <v>43</v>
      </c>
      <c r="O135" s="41"/>
      <c r="P135" s="200">
        <f>O135*H135</f>
        <v>0</v>
      </c>
      <c r="Q135" s="200">
        <v>0</v>
      </c>
      <c r="R135" s="200">
        <f>Q135*H135</f>
        <v>0</v>
      </c>
      <c r="S135" s="200">
        <v>0</v>
      </c>
      <c r="T135" s="201">
        <f>S135*H135</f>
        <v>0</v>
      </c>
      <c r="AR135" s="23" t="s">
        <v>173</v>
      </c>
      <c r="AT135" s="23" t="s">
        <v>169</v>
      </c>
      <c r="AU135" s="23" t="s">
        <v>82</v>
      </c>
      <c r="AY135" s="23" t="s">
        <v>166</v>
      </c>
      <c r="BE135" s="202">
        <f>IF(N135="základní",J135,0)</f>
        <v>0</v>
      </c>
      <c r="BF135" s="202">
        <f>IF(N135="snížená",J135,0)</f>
        <v>0</v>
      </c>
      <c r="BG135" s="202">
        <f>IF(N135="zákl. přenesená",J135,0)</f>
        <v>0</v>
      </c>
      <c r="BH135" s="202">
        <f>IF(N135="sníž. přenesená",J135,0)</f>
        <v>0</v>
      </c>
      <c r="BI135" s="202">
        <f>IF(N135="nulová",J135,0)</f>
        <v>0</v>
      </c>
      <c r="BJ135" s="23" t="s">
        <v>80</v>
      </c>
      <c r="BK135" s="202">
        <f>ROUND(I135*H135,2)</f>
        <v>0</v>
      </c>
      <c r="BL135" s="23" t="s">
        <v>173</v>
      </c>
      <c r="BM135" s="23" t="s">
        <v>273</v>
      </c>
    </row>
    <row r="136" spans="2:65" s="1" customFormat="1" ht="16.5" customHeight="1">
      <c r="B136" s="40"/>
      <c r="C136" s="191" t="s">
        <v>225</v>
      </c>
      <c r="D136" s="191" t="s">
        <v>169</v>
      </c>
      <c r="E136" s="192" t="s">
        <v>1571</v>
      </c>
      <c r="F136" s="193" t="s">
        <v>1572</v>
      </c>
      <c r="G136" s="194" t="s">
        <v>172</v>
      </c>
      <c r="H136" s="195">
        <v>1</v>
      </c>
      <c r="I136" s="196"/>
      <c r="J136" s="197">
        <f>ROUND(I136*H136,2)</f>
        <v>0</v>
      </c>
      <c r="K136" s="193" t="s">
        <v>21</v>
      </c>
      <c r="L136" s="60"/>
      <c r="M136" s="198" t="s">
        <v>21</v>
      </c>
      <c r="N136" s="199" t="s">
        <v>43</v>
      </c>
      <c r="O136" s="41"/>
      <c r="P136" s="200">
        <f>O136*H136</f>
        <v>0</v>
      </c>
      <c r="Q136" s="200">
        <v>0</v>
      </c>
      <c r="R136" s="200">
        <f>Q136*H136</f>
        <v>0</v>
      </c>
      <c r="S136" s="200">
        <v>0</v>
      </c>
      <c r="T136" s="201">
        <f>S136*H136</f>
        <v>0</v>
      </c>
      <c r="AR136" s="23" t="s">
        <v>173</v>
      </c>
      <c r="AT136" s="23" t="s">
        <v>169</v>
      </c>
      <c r="AU136" s="23" t="s">
        <v>82</v>
      </c>
      <c r="AY136" s="23" t="s">
        <v>166</v>
      </c>
      <c r="BE136" s="202">
        <f>IF(N136="základní",J136,0)</f>
        <v>0</v>
      </c>
      <c r="BF136" s="202">
        <f>IF(N136="snížená",J136,0)</f>
        <v>0</v>
      </c>
      <c r="BG136" s="202">
        <f>IF(N136="zákl. přenesená",J136,0)</f>
        <v>0</v>
      </c>
      <c r="BH136" s="202">
        <f>IF(N136="sníž. přenesená",J136,0)</f>
        <v>0</v>
      </c>
      <c r="BI136" s="202">
        <f>IF(N136="nulová",J136,0)</f>
        <v>0</v>
      </c>
      <c r="BJ136" s="23" t="s">
        <v>80</v>
      </c>
      <c r="BK136" s="202">
        <f>ROUND(I136*H136,2)</f>
        <v>0</v>
      </c>
      <c r="BL136" s="23" t="s">
        <v>173</v>
      </c>
      <c r="BM136" s="23" t="s">
        <v>277</v>
      </c>
    </row>
    <row r="137" spans="2:65" s="10" customFormat="1" ht="29.85" customHeight="1">
      <c r="B137" s="175"/>
      <c r="C137" s="176"/>
      <c r="D137" s="177" t="s">
        <v>71</v>
      </c>
      <c r="E137" s="189" t="s">
        <v>543</v>
      </c>
      <c r="F137" s="189" t="s">
        <v>544</v>
      </c>
      <c r="G137" s="176"/>
      <c r="H137" s="176"/>
      <c r="I137" s="179"/>
      <c r="J137" s="190">
        <f>BK137</f>
        <v>0</v>
      </c>
      <c r="K137" s="176"/>
      <c r="L137" s="181"/>
      <c r="M137" s="182"/>
      <c r="N137" s="183"/>
      <c r="O137" s="183"/>
      <c r="P137" s="184">
        <f>SUM(P138:P160)</f>
        <v>0</v>
      </c>
      <c r="Q137" s="183"/>
      <c r="R137" s="184">
        <f>SUM(R138:R160)</f>
        <v>0</v>
      </c>
      <c r="S137" s="183"/>
      <c r="T137" s="185">
        <f>SUM(T138:T160)</f>
        <v>0</v>
      </c>
      <c r="AR137" s="186" t="s">
        <v>80</v>
      </c>
      <c r="AT137" s="187" t="s">
        <v>71</v>
      </c>
      <c r="AU137" s="187" t="s">
        <v>80</v>
      </c>
      <c r="AY137" s="186" t="s">
        <v>166</v>
      </c>
      <c r="BK137" s="188">
        <f>SUM(BK138:BK160)</f>
        <v>0</v>
      </c>
    </row>
    <row r="138" spans="2:65" s="1" customFormat="1" ht="16.5" customHeight="1">
      <c r="B138" s="40"/>
      <c r="C138" s="191" t="s">
        <v>278</v>
      </c>
      <c r="D138" s="191" t="s">
        <v>169</v>
      </c>
      <c r="E138" s="192" t="s">
        <v>545</v>
      </c>
      <c r="F138" s="193" t="s">
        <v>546</v>
      </c>
      <c r="G138" s="194" t="s">
        <v>172</v>
      </c>
      <c r="H138" s="195">
        <v>5</v>
      </c>
      <c r="I138" s="196"/>
      <c r="J138" s="197">
        <f>ROUND(I138*H138,2)</f>
        <v>0</v>
      </c>
      <c r="K138" s="193" t="s">
        <v>21</v>
      </c>
      <c r="L138" s="60"/>
      <c r="M138" s="198" t="s">
        <v>21</v>
      </c>
      <c r="N138" s="199" t="s">
        <v>43</v>
      </c>
      <c r="O138" s="41"/>
      <c r="P138" s="200">
        <f>O138*H138</f>
        <v>0</v>
      </c>
      <c r="Q138" s="200">
        <v>0</v>
      </c>
      <c r="R138" s="200">
        <f>Q138*H138</f>
        <v>0</v>
      </c>
      <c r="S138" s="200">
        <v>0</v>
      </c>
      <c r="T138" s="201">
        <f>S138*H138</f>
        <v>0</v>
      </c>
      <c r="AR138" s="23" t="s">
        <v>173</v>
      </c>
      <c r="AT138" s="23" t="s">
        <v>169</v>
      </c>
      <c r="AU138" s="23" t="s">
        <v>82</v>
      </c>
      <c r="AY138" s="23" t="s">
        <v>166</v>
      </c>
      <c r="BE138" s="202">
        <f>IF(N138="základní",J138,0)</f>
        <v>0</v>
      </c>
      <c r="BF138" s="202">
        <f>IF(N138="snížená",J138,0)</f>
        <v>0</v>
      </c>
      <c r="BG138" s="202">
        <f>IF(N138="zákl. přenesená",J138,0)</f>
        <v>0</v>
      </c>
      <c r="BH138" s="202">
        <f>IF(N138="sníž. přenesená",J138,0)</f>
        <v>0</v>
      </c>
      <c r="BI138" s="202">
        <f>IF(N138="nulová",J138,0)</f>
        <v>0</v>
      </c>
      <c r="BJ138" s="23" t="s">
        <v>80</v>
      </c>
      <c r="BK138" s="202">
        <f>ROUND(I138*H138,2)</f>
        <v>0</v>
      </c>
      <c r="BL138" s="23" t="s">
        <v>173</v>
      </c>
      <c r="BM138" s="23" t="s">
        <v>281</v>
      </c>
    </row>
    <row r="139" spans="2:65" s="1" customFormat="1" ht="25.5" customHeight="1">
      <c r="B139" s="40"/>
      <c r="C139" s="191" t="s">
        <v>230</v>
      </c>
      <c r="D139" s="191" t="s">
        <v>169</v>
      </c>
      <c r="E139" s="192" t="s">
        <v>547</v>
      </c>
      <c r="F139" s="193" t="s">
        <v>548</v>
      </c>
      <c r="G139" s="194" t="s">
        <v>288</v>
      </c>
      <c r="H139" s="195">
        <v>4</v>
      </c>
      <c r="I139" s="196"/>
      <c r="J139" s="197">
        <f>ROUND(I139*H139,2)</f>
        <v>0</v>
      </c>
      <c r="K139" s="193" t="s">
        <v>21</v>
      </c>
      <c r="L139" s="60"/>
      <c r="M139" s="198" t="s">
        <v>21</v>
      </c>
      <c r="N139" s="199" t="s">
        <v>43</v>
      </c>
      <c r="O139" s="41"/>
      <c r="P139" s="200">
        <f>O139*H139</f>
        <v>0</v>
      </c>
      <c r="Q139" s="200">
        <v>0</v>
      </c>
      <c r="R139" s="200">
        <f>Q139*H139</f>
        <v>0</v>
      </c>
      <c r="S139" s="200">
        <v>0</v>
      </c>
      <c r="T139" s="201">
        <f>S139*H139</f>
        <v>0</v>
      </c>
      <c r="AR139" s="23" t="s">
        <v>173</v>
      </c>
      <c r="AT139" s="23" t="s">
        <v>169</v>
      </c>
      <c r="AU139" s="23" t="s">
        <v>82</v>
      </c>
      <c r="AY139" s="23" t="s">
        <v>166</v>
      </c>
      <c r="BE139" s="202">
        <f>IF(N139="základní",J139,0)</f>
        <v>0</v>
      </c>
      <c r="BF139" s="202">
        <f>IF(N139="snížená",J139,0)</f>
        <v>0</v>
      </c>
      <c r="BG139" s="202">
        <f>IF(N139="zákl. přenesená",J139,0)</f>
        <v>0</v>
      </c>
      <c r="BH139" s="202">
        <f>IF(N139="sníž. přenesená",J139,0)</f>
        <v>0</v>
      </c>
      <c r="BI139" s="202">
        <f>IF(N139="nulová",J139,0)</f>
        <v>0</v>
      </c>
      <c r="BJ139" s="23" t="s">
        <v>80</v>
      </c>
      <c r="BK139" s="202">
        <f>ROUND(I139*H139,2)</f>
        <v>0</v>
      </c>
      <c r="BL139" s="23" t="s">
        <v>173</v>
      </c>
      <c r="BM139" s="23" t="s">
        <v>284</v>
      </c>
    </row>
    <row r="140" spans="2:65" s="1" customFormat="1" ht="16.5" customHeight="1">
      <c r="B140" s="40"/>
      <c r="C140" s="238" t="s">
        <v>285</v>
      </c>
      <c r="D140" s="238" t="s">
        <v>232</v>
      </c>
      <c r="E140" s="239" t="s">
        <v>1573</v>
      </c>
      <c r="F140" s="240" t="s">
        <v>550</v>
      </c>
      <c r="G140" s="241" t="s">
        <v>172</v>
      </c>
      <c r="H140" s="242">
        <v>4</v>
      </c>
      <c r="I140" s="243"/>
      <c r="J140" s="244">
        <f>ROUND(I140*H140,2)</f>
        <v>0</v>
      </c>
      <c r="K140" s="240" t="s">
        <v>21</v>
      </c>
      <c r="L140" s="245"/>
      <c r="M140" s="246" t="s">
        <v>21</v>
      </c>
      <c r="N140" s="247" t="s">
        <v>43</v>
      </c>
      <c r="O140" s="41"/>
      <c r="P140" s="200">
        <f>O140*H140</f>
        <v>0</v>
      </c>
      <c r="Q140" s="200">
        <v>0</v>
      </c>
      <c r="R140" s="200">
        <f>Q140*H140</f>
        <v>0</v>
      </c>
      <c r="S140" s="200">
        <v>0</v>
      </c>
      <c r="T140" s="201">
        <f>S140*H140</f>
        <v>0</v>
      </c>
      <c r="AR140" s="23" t="s">
        <v>187</v>
      </c>
      <c r="AT140" s="23" t="s">
        <v>232</v>
      </c>
      <c r="AU140" s="23" t="s">
        <v>82</v>
      </c>
      <c r="AY140" s="23" t="s">
        <v>166</v>
      </c>
      <c r="BE140" s="202">
        <f>IF(N140="základní",J140,0)</f>
        <v>0</v>
      </c>
      <c r="BF140" s="202">
        <f>IF(N140="snížená",J140,0)</f>
        <v>0</v>
      </c>
      <c r="BG140" s="202">
        <f>IF(N140="zákl. přenesená",J140,0)</f>
        <v>0</v>
      </c>
      <c r="BH140" s="202">
        <f>IF(N140="sníž. přenesená",J140,0)</f>
        <v>0</v>
      </c>
      <c r="BI140" s="202">
        <f>IF(N140="nulová",J140,0)</f>
        <v>0</v>
      </c>
      <c r="BJ140" s="23" t="s">
        <v>80</v>
      </c>
      <c r="BK140" s="202">
        <f>ROUND(I140*H140,2)</f>
        <v>0</v>
      </c>
      <c r="BL140" s="23" t="s">
        <v>173</v>
      </c>
      <c r="BM140" s="23" t="s">
        <v>289</v>
      </c>
    </row>
    <row r="141" spans="2:65" s="1" customFormat="1" ht="67.5">
      <c r="B141" s="40"/>
      <c r="C141" s="62"/>
      <c r="D141" s="205" t="s">
        <v>213</v>
      </c>
      <c r="E141" s="62"/>
      <c r="F141" s="236" t="s">
        <v>551</v>
      </c>
      <c r="G141" s="62"/>
      <c r="H141" s="62"/>
      <c r="I141" s="162"/>
      <c r="J141" s="62"/>
      <c r="K141" s="62"/>
      <c r="L141" s="60"/>
      <c r="M141" s="237"/>
      <c r="N141" s="41"/>
      <c r="O141" s="41"/>
      <c r="P141" s="41"/>
      <c r="Q141" s="41"/>
      <c r="R141" s="41"/>
      <c r="S141" s="41"/>
      <c r="T141" s="77"/>
      <c r="AT141" s="23" t="s">
        <v>213</v>
      </c>
      <c r="AU141" s="23" t="s">
        <v>82</v>
      </c>
    </row>
    <row r="142" spans="2:65" s="1" customFormat="1" ht="16.5" customHeight="1">
      <c r="B142" s="40"/>
      <c r="C142" s="191" t="s">
        <v>235</v>
      </c>
      <c r="D142" s="191" t="s">
        <v>169</v>
      </c>
      <c r="E142" s="192" t="s">
        <v>552</v>
      </c>
      <c r="F142" s="193" t="s">
        <v>553</v>
      </c>
      <c r="G142" s="194" t="s">
        <v>172</v>
      </c>
      <c r="H142" s="195">
        <v>4</v>
      </c>
      <c r="I142" s="196"/>
      <c r="J142" s="197">
        <f>ROUND(I142*H142,2)</f>
        <v>0</v>
      </c>
      <c r="K142" s="193" t="s">
        <v>21</v>
      </c>
      <c r="L142" s="60"/>
      <c r="M142" s="198" t="s">
        <v>21</v>
      </c>
      <c r="N142" s="199" t="s">
        <v>43</v>
      </c>
      <c r="O142" s="41"/>
      <c r="P142" s="200">
        <f>O142*H142</f>
        <v>0</v>
      </c>
      <c r="Q142" s="200">
        <v>0</v>
      </c>
      <c r="R142" s="200">
        <f>Q142*H142</f>
        <v>0</v>
      </c>
      <c r="S142" s="200">
        <v>0</v>
      </c>
      <c r="T142" s="201">
        <f>S142*H142</f>
        <v>0</v>
      </c>
      <c r="AR142" s="23" t="s">
        <v>173</v>
      </c>
      <c r="AT142" s="23" t="s">
        <v>169</v>
      </c>
      <c r="AU142" s="23" t="s">
        <v>82</v>
      </c>
      <c r="AY142" s="23" t="s">
        <v>166</v>
      </c>
      <c r="BE142" s="202">
        <f>IF(N142="základní",J142,0)</f>
        <v>0</v>
      </c>
      <c r="BF142" s="202">
        <f>IF(N142="snížená",J142,0)</f>
        <v>0</v>
      </c>
      <c r="BG142" s="202">
        <f>IF(N142="zákl. přenesená",J142,0)</f>
        <v>0</v>
      </c>
      <c r="BH142" s="202">
        <f>IF(N142="sníž. přenesená",J142,0)</f>
        <v>0</v>
      </c>
      <c r="BI142" s="202">
        <f>IF(N142="nulová",J142,0)</f>
        <v>0</v>
      </c>
      <c r="BJ142" s="23" t="s">
        <v>80</v>
      </c>
      <c r="BK142" s="202">
        <f>ROUND(I142*H142,2)</f>
        <v>0</v>
      </c>
      <c r="BL142" s="23" t="s">
        <v>173</v>
      </c>
      <c r="BM142" s="23" t="s">
        <v>292</v>
      </c>
    </row>
    <row r="143" spans="2:65" s="1" customFormat="1" ht="27">
      <c r="B143" s="40"/>
      <c r="C143" s="62"/>
      <c r="D143" s="205" t="s">
        <v>213</v>
      </c>
      <c r="E143" s="62"/>
      <c r="F143" s="236" t="s">
        <v>554</v>
      </c>
      <c r="G143" s="62"/>
      <c r="H143" s="62"/>
      <c r="I143" s="162"/>
      <c r="J143" s="62"/>
      <c r="K143" s="62"/>
      <c r="L143" s="60"/>
      <c r="M143" s="237"/>
      <c r="N143" s="41"/>
      <c r="O143" s="41"/>
      <c r="P143" s="41"/>
      <c r="Q143" s="41"/>
      <c r="R143" s="41"/>
      <c r="S143" s="41"/>
      <c r="T143" s="77"/>
      <c r="AT143" s="23" t="s">
        <v>213</v>
      </c>
      <c r="AU143" s="23" t="s">
        <v>82</v>
      </c>
    </row>
    <row r="144" spans="2:65" s="1" customFormat="1" ht="16.5" customHeight="1">
      <c r="B144" s="40"/>
      <c r="C144" s="191" t="s">
        <v>295</v>
      </c>
      <c r="D144" s="191" t="s">
        <v>169</v>
      </c>
      <c r="E144" s="192" t="s">
        <v>555</v>
      </c>
      <c r="F144" s="193" t="s">
        <v>556</v>
      </c>
      <c r="G144" s="194" t="s">
        <v>172</v>
      </c>
      <c r="H144" s="195">
        <v>1</v>
      </c>
      <c r="I144" s="196"/>
      <c r="J144" s="197">
        <f>ROUND(I144*H144,2)</f>
        <v>0</v>
      </c>
      <c r="K144" s="193" t="s">
        <v>21</v>
      </c>
      <c r="L144" s="60"/>
      <c r="M144" s="198" t="s">
        <v>21</v>
      </c>
      <c r="N144" s="199" t="s">
        <v>43</v>
      </c>
      <c r="O144" s="41"/>
      <c r="P144" s="200">
        <f>O144*H144</f>
        <v>0</v>
      </c>
      <c r="Q144" s="200">
        <v>0</v>
      </c>
      <c r="R144" s="200">
        <f>Q144*H144</f>
        <v>0</v>
      </c>
      <c r="S144" s="200">
        <v>0</v>
      </c>
      <c r="T144" s="201">
        <f>S144*H144</f>
        <v>0</v>
      </c>
      <c r="AR144" s="23" t="s">
        <v>173</v>
      </c>
      <c r="AT144" s="23" t="s">
        <v>169</v>
      </c>
      <c r="AU144" s="23" t="s">
        <v>82</v>
      </c>
      <c r="AY144" s="23" t="s">
        <v>166</v>
      </c>
      <c r="BE144" s="202">
        <f>IF(N144="základní",J144,0)</f>
        <v>0</v>
      </c>
      <c r="BF144" s="202">
        <f>IF(N144="snížená",J144,0)</f>
        <v>0</v>
      </c>
      <c r="BG144" s="202">
        <f>IF(N144="zákl. přenesená",J144,0)</f>
        <v>0</v>
      </c>
      <c r="BH144" s="202">
        <f>IF(N144="sníž. přenesená",J144,0)</f>
        <v>0</v>
      </c>
      <c r="BI144" s="202">
        <f>IF(N144="nulová",J144,0)</f>
        <v>0</v>
      </c>
      <c r="BJ144" s="23" t="s">
        <v>80</v>
      </c>
      <c r="BK144" s="202">
        <f>ROUND(I144*H144,2)</f>
        <v>0</v>
      </c>
      <c r="BL144" s="23" t="s">
        <v>173</v>
      </c>
      <c r="BM144" s="23" t="s">
        <v>299</v>
      </c>
    </row>
    <row r="145" spans="2:65" s="1" customFormat="1" ht="27">
      <c r="B145" s="40"/>
      <c r="C145" s="62"/>
      <c r="D145" s="205" t="s">
        <v>213</v>
      </c>
      <c r="E145" s="62"/>
      <c r="F145" s="236" t="s">
        <v>557</v>
      </c>
      <c r="G145" s="62"/>
      <c r="H145" s="62"/>
      <c r="I145" s="162"/>
      <c r="J145" s="62"/>
      <c r="K145" s="62"/>
      <c r="L145" s="60"/>
      <c r="M145" s="237"/>
      <c r="N145" s="41"/>
      <c r="O145" s="41"/>
      <c r="P145" s="41"/>
      <c r="Q145" s="41"/>
      <c r="R145" s="41"/>
      <c r="S145" s="41"/>
      <c r="T145" s="77"/>
      <c r="AT145" s="23" t="s">
        <v>213</v>
      </c>
      <c r="AU145" s="23" t="s">
        <v>82</v>
      </c>
    </row>
    <row r="146" spans="2:65" s="1" customFormat="1" ht="16.5" customHeight="1">
      <c r="B146" s="40"/>
      <c r="C146" s="191" t="s">
        <v>238</v>
      </c>
      <c r="D146" s="191" t="s">
        <v>169</v>
      </c>
      <c r="E146" s="192" t="s">
        <v>558</v>
      </c>
      <c r="F146" s="193" t="s">
        <v>559</v>
      </c>
      <c r="G146" s="194" t="s">
        <v>172</v>
      </c>
      <c r="H146" s="195">
        <v>1</v>
      </c>
      <c r="I146" s="196"/>
      <c r="J146" s="197">
        <f>ROUND(I146*H146,2)</f>
        <v>0</v>
      </c>
      <c r="K146" s="193" t="s">
        <v>21</v>
      </c>
      <c r="L146" s="60"/>
      <c r="M146" s="198" t="s">
        <v>21</v>
      </c>
      <c r="N146" s="199" t="s">
        <v>43</v>
      </c>
      <c r="O146" s="41"/>
      <c r="P146" s="200">
        <f>O146*H146</f>
        <v>0</v>
      </c>
      <c r="Q146" s="200">
        <v>0</v>
      </c>
      <c r="R146" s="200">
        <f>Q146*H146</f>
        <v>0</v>
      </c>
      <c r="S146" s="200">
        <v>0</v>
      </c>
      <c r="T146" s="201">
        <f>S146*H146</f>
        <v>0</v>
      </c>
      <c r="AR146" s="23" t="s">
        <v>173</v>
      </c>
      <c r="AT146" s="23" t="s">
        <v>169</v>
      </c>
      <c r="AU146" s="23" t="s">
        <v>82</v>
      </c>
      <c r="AY146" s="23" t="s">
        <v>166</v>
      </c>
      <c r="BE146" s="202">
        <f>IF(N146="základní",J146,0)</f>
        <v>0</v>
      </c>
      <c r="BF146" s="202">
        <f>IF(N146="snížená",J146,0)</f>
        <v>0</v>
      </c>
      <c r="BG146" s="202">
        <f>IF(N146="zákl. přenesená",J146,0)</f>
        <v>0</v>
      </c>
      <c r="BH146" s="202">
        <f>IF(N146="sníž. přenesená",J146,0)</f>
        <v>0</v>
      </c>
      <c r="BI146" s="202">
        <f>IF(N146="nulová",J146,0)</f>
        <v>0</v>
      </c>
      <c r="BJ146" s="23" t="s">
        <v>80</v>
      </c>
      <c r="BK146" s="202">
        <f>ROUND(I146*H146,2)</f>
        <v>0</v>
      </c>
      <c r="BL146" s="23" t="s">
        <v>173</v>
      </c>
      <c r="BM146" s="23" t="s">
        <v>302</v>
      </c>
    </row>
    <row r="147" spans="2:65" s="1" customFormat="1" ht="25.5" customHeight="1">
      <c r="B147" s="40"/>
      <c r="C147" s="191" t="s">
        <v>304</v>
      </c>
      <c r="D147" s="191" t="s">
        <v>169</v>
      </c>
      <c r="E147" s="192" t="s">
        <v>560</v>
      </c>
      <c r="F147" s="193" t="s">
        <v>561</v>
      </c>
      <c r="G147" s="194" t="s">
        <v>172</v>
      </c>
      <c r="H147" s="195">
        <v>4</v>
      </c>
      <c r="I147" s="196"/>
      <c r="J147" s="197">
        <f>ROUND(I147*H147,2)</f>
        <v>0</v>
      </c>
      <c r="K147" s="193" t="s">
        <v>21</v>
      </c>
      <c r="L147" s="60"/>
      <c r="M147" s="198" t="s">
        <v>21</v>
      </c>
      <c r="N147" s="199" t="s">
        <v>43</v>
      </c>
      <c r="O147" s="41"/>
      <c r="P147" s="200">
        <f>O147*H147</f>
        <v>0</v>
      </c>
      <c r="Q147" s="200">
        <v>0</v>
      </c>
      <c r="R147" s="200">
        <f>Q147*H147</f>
        <v>0</v>
      </c>
      <c r="S147" s="200">
        <v>0</v>
      </c>
      <c r="T147" s="201">
        <f>S147*H147</f>
        <v>0</v>
      </c>
      <c r="AR147" s="23" t="s">
        <v>173</v>
      </c>
      <c r="AT147" s="23" t="s">
        <v>169</v>
      </c>
      <c r="AU147" s="23" t="s">
        <v>82</v>
      </c>
      <c r="AY147" s="23" t="s">
        <v>166</v>
      </c>
      <c r="BE147" s="202">
        <f>IF(N147="základní",J147,0)</f>
        <v>0</v>
      </c>
      <c r="BF147" s="202">
        <f>IF(N147="snížená",J147,0)</f>
        <v>0</v>
      </c>
      <c r="BG147" s="202">
        <f>IF(N147="zákl. přenesená",J147,0)</f>
        <v>0</v>
      </c>
      <c r="BH147" s="202">
        <f>IF(N147="sníž. přenesená",J147,0)</f>
        <v>0</v>
      </c>
      <c r="BI147" s="202">
        <f>IF(N147="nulová",J147,0)</f>
        <v>0</v>
      </c>
      <c r="BJ147" s="23" t="s">
        <v>80</v>
      </c>
      <c r="BK147" s="202">
        <f>ROUND(I147*H147,2)</f>
        <v>0</v>
      </c>
      <c r="BL147" s="23" t="s">
        <v>173</v>
      </c>
      <c r="BM147" s="23" t="s">
        <v>307</v>
      </c>
    </row>
    <row r="148" spans="2:65" s="1" customFormat="1" ht="16.5" customHeight="1">
      <c r="B148" s="40"/>
      <c r="C148" s="191" t="s">
        <v>242</v>
      </c>
      <c r="D148" s="191" t="s">
        <v>169</v>
      </c>
      <c r="E148" s="192" t="s">
        <v>562</v>
      </c>
      <c r="F148" s="193" t="s">
        <v>563</v>
      </c>
      <c r="G148" s="194" t="s">
        <v>172</v>
      </c>
      <c r="H148" s="195">
        <v>4</v>
      </c>
      <c r="I148" s="196"/>
      <c r="J148" s="197">
        <f>ROUND(I148*H148,2)</f>
        <v>0</v>
      </c>
      <c r="K148" s="193" t="s">
        <v>21</v>
      </c>
      <c r="L148" s="60"/>
      <c r="M148" s="198" t="s">
        <v>21</v>
      </c>
      <c r="N148" s="199" t="s">
        <v>43</v>
      </c>
      <c r="O148" s="41"/>
      <c r="P148" s="200">
        <f>O148*H148</f>
        <v>0</v>
      </c>
      <c r="Q148" s="200">
        <v>0</v>
      </c>
      <c r="R148" s="200">
        <f>Q148*H148</f>
        <v>0</v>
      </c>
      <c r="S148" s="200">
        <v>0</v>
      </c>
      <c r="T148" s="201">
        <f>S148*H148</f>
        <v>0</v>
      </c>
      <c r="AR148" s="23" t="s">
        <v>173</v>
      </c>
      <c r="AT148" s="23" t="s">
        <v>169</v>
      </c>
      <c r="AU148" s="23" t="s">
        <v>82</v>
      </c>
      <c r="AY148" s="23" t="s">
        <v>166</v>
      </c>
      <c r="BE148" s="202">
        <f>IF(N148="základní",J148,0)</f>
        <v>0</v>
      </c>
      <c r="BF148" s="202">
        <f>IF(N148="snížená",J148,0)</f>
        <v>0</v>
      </c>
      <c r="BG148" s="202">
        <f>IF(N148="zákl. přenesená",J148,0)</f>
        <v>0</v>
      </c>
      <c r="BH148" s="202">
        <f>IF(N148="sníž. přenesená",J148,0)</f>
        <v>0</v>
      </c>
      <c r="BI148" s="202">
        <f>IF(N148="nulová",J148,0)</f>
        <v>0</v>
      </c>
      <c r="BJ148" s="23" t="s">
        <v>80</v>
      </c>
      <c r="BK148" s="202">
        <f>ROUND(I148*H148,2)</f>
        <v>0</v>
      </c>
      <c r="BL148" s="23" t="s">
        <v>173</v>
      </c>
      <c r="BM148" s="23" t="s">
        <v>310</v>
      </c>
    </row>
    <row r="149" spans="2:65" s="1" customFormat="1" ht="40.5">
      <c r="B149" s="40"/>
      <c r="C149" s="62"/>
      <c r="D149" s="205" t="s">
        <v>213</v>
      </c>
      <c r="E149" s="62"/>
      <c r="F149" s="236" t="s">
        <v>564</v>
      </c>
      <c r="G149" s="62"/>
      <c r="H149" s="62"/>
      <c r="I149" s="162"/>
      <c r="J149" s="62"/>
      <c r="K149" s="62"/>
      <c r="L149" s="60"/>
      <c r="M149" s="237"/>
      <c r="N149" s="41"/>
      <c r="O149" s="41"/>
      <c r="P149" s="41"/>
      <c r="Q149" s="41"/>
      <c r="R149" s="41"/>
      <c r="S149" s="41"/>
      <c r="T149" s="77"/>
      <c r="AT149" s="23" t="s">
        <v>213</v>
      </c>
      <c r="AU149" s="23" t="s">
        <v>82</v>
      </c>
    </row>
    <row r="150" spans="2:65" s="1" customFormat="1" ht="16.5" customHeight="1">
      <c r="B150" s="40"/>
      <c r="C150" s="191" t="s">
        <v>311</v>
      </c>
      <c r="D150" s="191" t="s">
        <v>169</v>
      </c>
      <c r="E150" s="192" t="s">
        <v>565</v>
      </c>
      <c r="F150" s="193" t="s">
        <v>1574</v>
      </c>
      <c r="G150" s="194" t="s">
        <v>272</v>
      </c>
      <c r="H150" s="195">
        <v>38</v>
      </c>
      <c r="I150" s="196"/>
      <c r="J150" s="197">
        <f>ROUND(I150*H150,2)</f>
        <v>0</v>
      </c>
      <c r="K150" s="193" t="s">
        <v>21</v>
      </c>
      <c r="L150" s="60"/>
      <c r="M150" s="198" t="s">
        <v>21</v>
      </c>
      <c r="N150" s="199" t="s">
        <v>43</v>
      </c>
      <c r="O150" s="41"/>
      <c r="P150" s="200">
        <f>O150*H150</f>
        <v>0</v>
      </c>
      <c r="Q150" s="200">
        <v>0</v>
      </c>
      <c r="R150" s="200">
        <f>Q150*H150</f>
        <v>0</v>
      </c>
      <c r="S150" s="200">
        <v>0</v>
      </c>
      <c r="T150" s="201">
        <f>S150*H150</f>
        <v>0</v>
      </c>
      <c r="AR150" s="23" t="s">
        <v>173</v>
      </c>
      <c r="AT150" s="23" t="s">
        <v>169</v>
      </c>
      <c r="AU150" s="23" t="s">
        <v>82</v>
      </c>
      <c r="AY150" s="23" t="s">
        <v>166</v>
      </c>
      <c r="BE150" s="202">
        <f>IF(N150="základní",J150,0)</f>
        <v>0</v>
      </c>
      <c r="BF150" s="202">
        <f>IF(N150="snížená",J150,0)</f>
        <v>0</v>
      </c>
      <c r="BG150" s="202">
        <f>IF(N150="zákl. přenesená",J150,0)</f>
        <v>0</v>
      </c>
      <c r="BH150" s="202">
        <f>IF(N150="sníž. přenesená",J150,0)</f>
        <v>0</v>
      </c>
      <c r="BI150" s="202">
        <f>IF(N150="nulová",J150,0)</f>
        <v>0</v>
      </c>
      <c r="BJ150" s="23" t="s">
        <v>80</v>
      </c>
      <c r="BK150" s="202">
        <f>ROUND(I150*H150,2)</f>
        <v>0</v>
      </c>
      <c r="BL150" s="23" t="s">
        <v>173</v>
      </c>
      <c r="BM150" s="23" t="s">
        <v>314</v>
      </c>
    </row>
    <row r="151" spans="2:65" s="1" customFormat="1" ht="54">
      <c r="B151" s="40"/>
      <c r="C151" s="62"/>
      <c r="D151" s="205" t="s">
        <v>213</v>
      </c>
      <c r="E151" s="62"/>
      <c r="F151" s="236" t="s">
        <v>567</v>
      </c>
      <c r="G151" s="62"/>
      <c r="H151" s="62"/>
      <c r="I151" s="162"/>
      <c r="J151" s="62"/>
      <c r="K151" s="62"/>
      <c r="L151" s="60"/>
      <c r="M151" s="237"/>
      <c r="N151" s="41"/>
      <c r="O151" s="41"/>
      <c r="P151" s="41"/>
      <c r="Q151" s="41"/>
      <c r="R151" s="41"/>
      <c r="S151" s="41"/>
      <c r="T151" s="77"/>
      <c r="AT151" s="23" t="s">
        <v>213</v>
      </c>
      <c r="AU151" s="23" t="s">
        <v>82</v>
      </c>
    </row>
    <row r="152" spans="2:65" s="1" customFormat="1" ht="16.5" customHeight="1">
      <c r="B152" s="40"/>
      <c r="C152" s="238" t="s">
        <v>247</v>
      </c>
      <c r="D152" s="238" t="s">
        <v>232</v>
      </c>
      <c r="E152" s="239" t="s">
        <v>1575</v>
      </c>
      <c r="F152" s="240" t="s">
        <v>571</v>
      </c>
      <c r="G152" s="241" t="s">
        <v>288</v>
      </c>
      <c r="H152" s="242">
        <v>1</v>
      </c>
      <c r="I152" s="243"/>
      <c r="J152" s="244">
        <f>ROUND(I152*H152,2)</f>
        <v>0</v>
      </c>
      <c r="K152" s="240" t="s">
        <v>21</v>
      </c>
      <c r="L152" s="245"/>
      <c r="M152" s="246" t="s">
        <v>21</v>
      </c>
      <c r="N152" s="247" t="s">
        <v>43</v>
      </c>
      <c r="O152" s="41"/>
      <c r="P152" s="200">
        <f>O152*H152</f>
        <v>0</v>
      </c>
      <c r="Q152" s="200">
        <v>0</v>
      </c>
      <c r="R152" s="200">
        <f>Q152*H152</f>
        <v>0</v>
      </c>
      <c r="S152" s="200">
        <v>0</v>
      </c>
      <c r="T152" s="201">
        <f>S152*H152</f>
        <v>0</v>
      </c>
      <c r="AR152" s="23" t="s">
        <v>187</v>
      </c>
      <c r="AT152" s="23" t="s">
        <v>232</v>
      </c>
      <c r="AU152" s="23" t="s">
        <v>82</v>
      </c>
      <c r="AY152" s="23" t="s">
        <v>166</v>
      </c>
      <c r="BE152" s="202">
        <f>IF(N152="základní",J152,0)</f>
        <v>0</v>
      </c>
      <c r="BF152" s="202">
        <f>IF(N152="snížená",J152,0)</f>
        <v>0</v>
      </c>
      <c r="BG152" s="202">
        <f>IF(N152="zákl. přenesená",J152,0)</f>
        <v>0</v>
      </c>
      <c r="BH152" s="202">
        <f>IF(N152="sníž. přenesená",J152,0)</f>
        <v>0</v>
      </c>
      <c r="BI152" s="202">
        <f>IF(N152="nulová",J152,0)</f>
        <v>0</v>
      </c>
      <c r="BJ152" s="23" t="s">
        <v>80</v>
      </c>
      <c r="BK152" s="202">
        <f>ROUND(I152*H152,2)</f>
        <v>0</v>
      </c>
      <c r="BL152" s="23" t="s">
        <v>173</v>
      </c>
      <c r="BM152" s="23" t="s">
        <v>319</v>
      </c>
    </row>
    <row r="153" spans="2:65" s="1" customFormat="1" ht="148.5">
      <c r="B153" s="40"/>
      <c r="C153" s="62"/>
      <c r="D153" s="205" t="s">
        <v>213</v>
      </c>
      <c r="E153" s="62"/>
      <c r="F153" s="236" t="s">
        <v>1576</v>
      </c>
      <c r="G153" s="62"/>
      <c r="H153" s="62"/>
      <c r="I153" s="162"/>
      <c r="J153" s="62"/>
      <c r="K153" s="62"/>
      <c r="L153" s="60"/>
      <c r="M153" s="237"/>
      <c r="N153" s="41"/>
      <c r="O153" s="41"/>
      <c r="P153" s="41"/>
      <c r="Q153" s="41"/>
      <c r="R153" s="41"/>
      <c r="S153" s="41"/>
      <c r="T153" s="77"/>
      <c r="AT153" s="23" t="s">
        <v>213</v>
      </c>
      <c r="AU153" s="23" t="s">
        <v>82</v>
      </c>
    </row>
    <row r="154" spans="2:65" s="1" customFormat="1" ht="16.5" customHeight="1">
      <c r="B154" s="40"/>
      <c r="C154" s="238" t="s">
        <v>320</v>
      </c>
      <c r="D154" s="238" t="s">
        <v>232</v>
      </c>
      <c r="E154" s="239" t="s">
        <v>1577</v>
      </c>
      <c r="F154" s="240" t="s">
        <v>574</v>
      </c>
      <c r="G154" s="241" t="s">
        <v>288</v>
      </c>
      <c r="H154" s="242">
        <v>1</v>
      </c>
      <c r="I154" s="243"/>
      <c r="J154" s="244">
        <f>ROUND(I154*H154,2)</f>
        <v>0</v>
      </c>
      <c r="K154" s="240" t="s">
        <v>21</v>
      </c>
      <c r="L154" s="245"/>
      <c r="M154" s="246" t="s">
        <v>21</v>
      </c>
      <c r="N154" s="247" t="s">
        <v>43</v>
      </c>
      <c r="O154" s="41"/>
      <c r="P154" s="200">
        <f>O154*H154</f>
        <v>0</v>
      </c>
      <c r="Q154" s="200">
        <v>0</v>
      </c>
      <c r="R154" s="200">
        <f>Q154*H154</f>
        <v>0</v>
      </c>
      <c r="S154" s="200">
        <v>0</v>
      </c>
      <c r="T154" s="201">
        <f>S154*H154</f>
        <v>0</v>
      </c>
      <c r="AR154" s="23" t="s">
        <v>187</v>
      </c>
      <c r="AT154" s="23" t="s">
        <v>232</v>
      </c>
      <c r="AU154" s="23" t="s">
        <v>82</v>
      </c>
      <c r="AY154" s="23" t="s">
        <v>166</v>
      </c>
      <c r="BE154" s="202">
        <f>IF(N154="základní",J154,0)</f>
        <v>0</v>
      </c>
      <c r="BF154" s="202">
        <f>IF(N154="snížená",J154,0)</f>
        <v>0</v>
      </c>
      <c r="BG154" s="202">
        <f>IF(N154="zákl. přenesená",J154,0)</f>
        <v>0</v>
      </c>
      <c r="BH154" s="202">
        <f>IF(N154="sníž. přenesená",J154,0)</f>
        <v>0</v>
      </c>
      <c r="BI154" s="202">
        <f>IF(N154="nulová",J154,0)</f>
        <v>0</v>
      </c>
      <c r="BJ154" s="23" t="s">
        <v>80</v>
      </c>
      <c r="BK154" s="202">
        <f>ROUND(I154*H154,2)</f>
        <v>0</v>
      </c>
      <c r="BL154" s="23" t="s">
        <v>173</v>
      </c>
      <c r="BM154" s="23" t="s">
        <v>323</v>
      </c>
    </row>
    <row r="155" spans="2:65" s="1" customFormat="1" ht="67.5">
      <c r="B155" s="40"/>
      <c r="C155" s="62"/>
      <c r="D155" s="205" t="s">
        <v>213</v>
      </c>
      <c r="E155" s="62"/>
      <c r="F155" s="236" t="s">
        <v>1578</v>
      </c>
      <c r="G155" s="62"/>
      <c r="H155" s="62"/>
      <c r="I155" s="162"/>
      <c r="J155" s="62"/>
      <c r="K155" s="62"/>
      <c r="L155" s="60"/>
      <c r="M155" s="237"/>
      <c r="N155" s="41"/>
      <c r="O155" s="41"/>
      <c r="P155" s="41"/>
      <c r="Q155" s="41"/>
      <c r="R155" s="41"/>
      <c r="S155" s="41"/>
      <c r="T155" s="77"/>
      <c r="AT155" s="23" t="s">
        <v>213</v>
      </c>
      <c r="AU155" s="23" t="s">
        <v>82</v>
      </c>
    </row>
    <row r="156" spans="2:65" s="1" customFormat="1" ht="16.5" customHeight="1">
      <c r="B156" s="40"/>
      <c r="C156" s="238" t="s">
        <v>250</v>
      </c>
      <c r="D156" s="238" t="s">
        <v>232</v>
      </c>
      <c r="E156" s="239" t="s">
        <v>1579</v>
      </c>
      <c r="F156" s="240" t="s">
        <v>569</v>
      </c>
      <c r="G156" s="241" t="s">
        <v>288</v>
      </c>
      <c r="H156" s="242">
        <v>1</v>
      </c>
      <c r="I156" s="243"/>
      <c r="J156" s="244">
        <f>ROUND(I156*H156,2)</f>
        <v>0</v>
      </c>
      <c r="K156" s="240" t="s">
        <v>21</v>
      </c>
      <c r="L156" s="245"/>
      <c r="M156" s="246" t="s">
        <v>21</v>
      </c>
      <c r="N156" s="247" t="s">
        <v>43</v>
      </c>
      <c r="O156" s="41"/>
      <c r="P156" s="200">
        <f>O156*H156</f>
        <v>0</v>
      </c>
      <c r="Q156" s="200">
        <v>0</v>
      </c>
      <c r="R156" s="200">
        <f>Q156*H156</f>
        <v>0</v>
      </c>
      <c r="S156" s="200">
        <v>0</v>
      </c>
      <c r="T156" s="201">
        <f>S156*H156</f>
        <v>0</v>
      </c>
      <c r="AR156" s="23" t="s">
        <v>187</v>
      </c>
      <c r="AT156" s="23" t="s">
        <v>232</v>
      </c>
      <c r="AU156" s="23" t="s">
        <v>82</v>
      </c>
      <c r="AY156" s="23" t="s">
        <v>166</v>
      </c>
      <c r="BE156" s="202">
        <f>IF(N156="základní",J156,0)</f>
        <v>0</v>
      </c>
      <c r="BF156" s="202">
        <f>IF(N156="snížená",J156,0)</f>
        <v>0</v>
      </c>
      <c r="BG156" s="202">
        <f>IF(N156="zákl. přenesená",J156,0)</f>
        <v>0</v>
      </c>
      <c r="BH156" s="202">
        <f>IF(N156="sníž. přenesená",J156,0)</f>
        <v>0</v>
      </c>
      <c r="BI156" s="202">
        <f>IF(N156="nulová",J156,0)</f>
        <v>0</v>
      </c>
      <c r="BJ156" s="23" t="s">
        <v>80</v>
      </c>
      <c r="BK156" s="202">
        <f>ROUND(I156*H156,2)</f>
        <v>0</v>
      </c>
      <c r="BL156" s="23" t="s">
        <v>173</v>
      </c>
      <c r="BM156" s="23" t="s">
        <v>326</v>
      </c>
    </row>
    <row r="157" spans="2:65" s="1" customFormat="1" ht="54">
      <c r="B157" s="40"/>
      <c r="C157" s="62"/>
      <c r="D157" s="205" t="s">
        <v>213</v>
      </c>
      <c r="E157" s="62"/>
      <c r="F157" s="236" t="s">
        <v>1580</v>
      </c>
      <c r="G157" s="62"/>
      <c r="H157" s="62"/>
      <c r="I157" s="162"/>
      <c r="J157" s="62"/>
      <c r="K157" s="62"/>
      <c r="L157" s="60"/>
      <c r="M157" s="237"/>
      <c r="N157" s="41"/>
      <c r="O157" s="41"/>
      <c r="P157" s="41"/>
      <c r="Q157" s="41"/>
      <c r="R157" s="41"/>
      <c r="S157" s="41"/>
      <c r="T157" s="77"/>
      <c r="AT157" s="23" t="s">
        <v>213</v>
      </c>
      <c r="AU157" s="23" t="s">
        <v>82</v>
      </c>
    </row>
    <row r="158" spans="2:65" s="1" customFormat="1" ht="16.5" customHeight="1">
      <c r="B158" s="40"/>
      <c r="C158" s="191" t="s">
        <v>331</v>
      </c>
      <c r="D158" s="191" t="s">
        <v>169</v>
      </c>
      <c r="E158" s="192" t="s">
        <v>1581</v>
      </c>
      <c r="F158" s="193" t="s">
        <v>583</v>
      </c>
      <c r="G158" s="194" t="s">
        <v>288</v>
      </c>
      <c r="H158" s="195">
        <v>1</v>
      </c>
      <c r="I158" s="196"/>
      <c r="J158" s="197">
        <f>ROUND(I158*H158,2)</f>
        <v>0</v>
      </c>
      <c r="K158" s="193" t="s">
        <v>21</v>
      </c>
      <c r="L158" s="60"/>
      <c r="M158" s="198" t="s">
        <v>21</v>
      </c>
      <c r="N158" s="199" t="s">
        <v>43</v>
      </c>
      <c r="O158" s="41"/>
      <c r="P158" s="200">
        <f>O158*H158</f>
        <v>0</v>
      </c>
      <c r="Q158" s="200">
        <v>0</v>
      </c>
      <c r="R158" s="200">
        <f>Q158*H158</f>
        <v>0</v>
      </c>
      <c r="S158" s="200">
        <v>0</v>
      </c>
      <c r="T158" s="201">
        <f>S158*H158</f>
        <v>0</v>
      </c>
      <c r="AR158" s="23" t="s">
        <v>173</v>
      </c>
      <c r="AT158" s="23" t="s">
        <v>169</v>
      </c>
      <c r="AU158" s="23" t="s">
        <v>82</v>
      </c>
      <c r="AY158" s="23" t="s">
        <v>166</v>
      </c>
      <c r="BE158" s="202">
        <f>IF(N158="základní",J158,0)</f>
        <v>0</v>
      </c>
      <c r="BF158" s="202">
        <f>IF(N158="snížená",J158,0)</f>
        <v>0</v>
      </c>
      <c r="BG158" s="202">
        <f>IF(N158="zákl. přenesená",J158,0)</f>
        <v>0</v>
      </c>
      <c r="BH158" s="202">
        <f>IF(N158="sníž. přenesená",J158,0)</f>
        <v>0</v>
      </c>
      <c r="BI158" s="202">
        <f>IF(N158="nulová",J158,0)</f>
        <v>0</v>
      </c>
      <c r="BJ158" s="23" t="s">
        <v>80</v>
      </c>
      <c r="BK158" s="202">
        <f>ROUND(I158*H158,2)</f>
        <v>0</v>
      </c>
      <c r="BL158" s="23" t="s">
        <v>173</v>
      </c>
      <c r="BM158" s="23" t="s">
        <v>334</v>
      </c>
    </row>
    <row r="159" spans="2:65" s="1" customFormat="1" ht="40.5">
      <c r="B159" s="40"/>
      <c r="C159" s="62"/>
      <c r="D159" s="205" t="s">
        <v>213</v>
      </c>
      <c r="E159" s="62"/>
      <c r="F159" s="236" t="s">
        <v>1582</v>
      </c>
      <c r="G159" s="62"/>
      <c r="H159" s="62"/>
      <c r="I159" s="162"/>
      <c r="J159" s="62"/>
      <c r="K159" s="62"/>
      <c r="L159" s="60"/>
      <c r="M159" s="237"/>
      <c r="N159" s="41"/>
      <c r="O159" s="41"/>
      <c r="P159" s="41"/>
      <c r="Q159" s="41"/>
      <c r="R159" s="41"/>
      <c r="S159" s="41"/>
      <c r="T159" s="77"/>
      <c r="AT159" s="23" t="s">
        <v>213</v>
      </c>
      <c r="AU159" s="23" t="s">
        <v>82</v>
      </c>
    </row>
    <row r="160" spans="2:65" s="1" customFormat="1" ht="16.5" customHeight="1">
      <c r="B160" s="40"/>
      <c r="C160" s="191" t="s">
        <v>255</v>
      </c>
      <c r="D160" s="191" t="s">
        <v>169</v>
      </c>
      <c r="E160" s="192" t="s">
        <v>585</v>
      </c>
      <c r="F160" s="193" t="s">
        <v>586</v>
      </c>
      <c r="G160" s="194" t="s">
        <v>361</v>
      </c>
      <c r="H160" s="248"/>
      <c r="I160" s="196"/>
      <c r="J160" s="197">
        <f>ROUND(I160*H160,2)</f>
        <v>0</v>
      </c>
      <c r="K160" s="193" t="s">
        <v>21</v>
      </c>
      <c r="L160" s="60"/>
      <c r="M160" s="198" t="s">
        <v>21</v>
      </c>
      <c r="N160" s="199" t="s">
        <v>43</v>
      </c>
      <c r="O160" s="41"/>
      <c r="P160" s="200">
        <f>O160*H160</f>
        <v>0</v>
      </c>
      <c r="Q160" s="200">
        <v>0</v>
      </c>
      <c r="R160" s="200">
        <f>Q160*H160</f>
        <v>0</v>
      </c>
      <c r="S160" s="200">
        <v>0</v>
      </c>
      <c r="T160" s="201">
        <f>S160*H160</f>
        <v>0</v>
      </c>
      <c r="AR160" s="23" t="s">
        <v>173</v>
      </c>
      <c r="AT160" s="23" t="s">
        <v>169</v>
      </c>
      <c r="AU160" s="23" t="s">
        <v>82</v>
      </c>
      <c r="AY160" s="23" t="s">
        <v>166</v>
      </c>
      <c r="BE160" s="202">
        <f>IF(N160="základní",J160,0)</f>
        <v>0</v>
      </c>
      <c r="BF160" s="202">
        <f>IF(N160="snížená",J160,0)</f>
        <v>0</v>
      </c>
      <c r="BG160" s="202">
        <f>IF(N160="zákl. přenesená",J160,0)</f>
        <v>0</v>
      </c>
      <c r="BH160" s="202">
        <f>IF(N160="sníž. přenesená",J160,0)</f>
        <v>0</v>
      </c>
      <c r="BI160" s="202">
        <f>IF(N160="nulová",J160,0)</f>
        <v>0</v>
      </c>
      <c r="BJ160" s="23" t="s">
        <v>80</v>
      </c>
      <c r="BK160" s="202">
        <f>ROUND(I160*H160,2)</f>
        <v>0</v>
      </c>
      <c r="BL160" s="23" t="s">
        <v>173</v>
      </c>
      <c r="BM160" s="23" t="s">
        <v>339</v>
      </c>
    </row>
    <row r="161" spans="2:65" s="10" customFormat="1" ht="29.85" customHeight="1">
      <c r="B161" s="175"/>
      <c r="C161" s="176"/>
      <c r="D161" s="177" t="s">
        <v>71</v>
      </c>
      <c r="E161" s="189" t="s">
        <v>587</v>
      </c>
      <c r="F161" s="189" t="s">
        <v>588</v>
      </c>
      <c r="G161" s="176"/>
      <c r="H161" s="176"/>
      <c r="I161" s="179"/>
      <c r="J161" s="190">
        <f>BK161</f>
        <v>0</v>
      </c>
      <c r="K161" s="176"/>
      <c r="L161" s="181"/>
      <c r="M161" s="182"/>
      <c r="N161" s="183"/>
      <c r="O161" s="183"/>
      <c r="P161" s="184">
        <f>SUM(P162:P199)</f>
        <v>0</v>
      </c>
      <c r="Q161" s="183"/>
      <c r="R161" s="184">
        <f>SUM(R162:R199)</f>
        <v>0</v>
      </c>
      <c r="S161" s="183"/>
      <c r="T161" s="185">
        <f>SUM(T162:T199)</f>
        <v>0</v>
      </c>
      <c r="AR161" s="186" t="s">
        <v>82</v>
      </c>
      <c r="AT161" s="187" t="s">
        <v>71</v>
      </c>
      <c r="AU161" s="187" t="s">
        <v>80</v>
      </c>
      <c r="AY161" s="186" t="s">
        <v>166</v>
      </c>
      <c r="BK161" s="188">
        <f>SUM(BK162:BK199)</f>
        <v>0</v>
      </c>
    </row>
    <row r="162" spans="2:65" s="1" customFormat="1" ht="16.5" customHeight="1">
      <c r="B162" s="40"/>
      <c r="C162" s="191" t="s">
        <v>340</v>
      </c>
      <c r="D162" s="191" t="s">
        <v>169</v>
      </c>
      <c r="E162" s="192" t="s">
        <v>589</v>
      </c>
      <c r="F162" s="193" t="s">
        <v>590</v>
      </c>
      <c r="G162" s="194" t="s">
        <v>272</v>
      </c>
      <c r="H162" s="195">
        <v>5</v>
      </c>
      <c r="I162" s="196"/>
      <c r="J162" s="197">
        <f>ROUND(I162*H162,2)</f>
        <v>0</v>
      </c>
      <c r="K162" s="193" t="s">
        <v>21</v>
      </c>
      <c r="L162" s="60"/>
      <c r="M162" s="198" t="s">
        <v>21</v>
      </c>
      <c r="N162" s="199" t="s">
        <v>43</v>
      </c>
      <c r="O162" s="41"/>
      <c r="P162" s="200">
        <f>O162*H162</f>
        <v>0</v>
      </c>
      <c r="Q162" s="200">
        <v>0</v>
      </c>
      <c r="R162" s="200">
        <f>Q162*H162</f>
        <v>0</v>
      </c>
      <c r="S162" s="200">
        <v>0</v>
      </c>
      <c r="T162" s="201">
        <f>S162*H162</f>
        <v>0</v>
      </c>
      <c r="AR162" s="23" t="s">
        <v>207</v>
      </c>
      <c r="AT162" s="23" t="s">
        <v>169</v>
      </c>
      <c r="AU162" s="23" t="s">
        <v>82</v>
      </c>
      <c r="AY162" s="23" t="s">
        <v>166</v>
      </c>
      <c r="BE162" s="202">
        <f>IF(N162="základní",J162,0)</f>
        <v>0</v>
      </c>
      <c r="BF162" s="202">
        <f>IF(N162="snížená",J162,0)</f>
        <v>0</v>
      </c>
      <c r="BG162" s="202">
        <f>IF(N162="zákl. přenesená",J162,0)</f>
        <v>0</v>
      </c>
      <c r="BH162" s="202">
        <f>IF(N162="sníž. přenesená",J162,0)</f>
        <v>0</v>
      </c>
      <c r="BI162" s="202">
        <f>IF(N162="nulová",J162,0)</f>
        <v>0</v>
      </c>
      <c r="BJ162" s="23" t="s">
        <v>80</v>
      </c>
      <c r="BK162" s="202">
        <f>ROUND(I162*H162,2)</f>
        <v>0</v>
      </c>
      <c r="BL162" s="23" t="s">
        <v>207</v>
      </c>
      <c r="BM162" s="23" t="s">
        <v>343</v>
      </c>
    </row>
    <row r="163" spans="2:65" s="1" customFormat="1" ht="27">
      <c r="B163" s="40"/>
      <c r="C163" s="62"/>
      <c r="D163" s="205" t="s">
        <v>213</v>
      </c>
      <c r="E163" s="62"/>
      <c r="F163" s="236" t="s">
        <v>591</v>
      </c>
      <c r="G163" s="62"/>
      <c r="H163" s="62"/>
      <c r="I163" s="162"/>
      <c r="J163" s="62"/>
      <c r="K163" s="62"/>
      <c r="L163" s="60"/>
      <c r="M163" s="237"/>
      <c r="N163" s="41"/>
      <c r="O163" s="41"/>
      <c r="P163" s="41"/>
      <c r="Q163" s="41"/>
      <c r="R163" s="41"/>
      <c r="S163" s="41"/>
      <c r="T163" s="77"/>
      <c r="AT163" s="23" t="s">
        <v>213</v>
      </c>
      <c r="AU163" s="23" t="s">
        <v>82</v>
      </c>
    </row>
    <row r="164" spans="2:65" s="1" customFormat="1" ht="16.5" customHeight="1">
      <c r="B164" s="40"/>
      <c r="C164" s="191" t="s">
        <v>259</v>
      </c>
      <c r="D164" s="191" t="s">
        <v>169</v>
      </c>
      <c r="E164" s="192" t="s">
        <v>1583</v>
      </c>
      <c r="F164" s="193" t="s">
        <v>1584</v>
      </c>
      <c r="G164" s="194" t="s">
        <v>172</v>
      </c>
      <c r="H164" s="195">
        <v>1</v>
      </c>
      <c r="I164" s="196"/>
      <c r="J164" s="197">
        <f t="shared" ref="J164:J172" si="0">ROUND(I164*H164,2)</f>
        <v>0</v>
      </c>
      <c r="K164" s="193" t="s">
        <v>21</v>
      </c>
      <c r="L164" s="60"/>
      <c r="M164" s="198" t="s">
        <v>21</v>
      </c>
      <c r="N164" s="199" t="s">
        <v>43</v>
      </c>
      <c r="O164" s="41"/>
      <c r="P164" s="200">
        <f t="shared" ref="P164:P172" si="1">O164*H164</f>
        <v>0</v>
      </c>
      <c r="Q164" s="200">
        <v>0</v>
      </c>
      <c r="R164" s="200">
        <f t="shared" ref="R164:R172" si="2">Q164*H164</f>
        <v>0</v>
      </c>
      <c r="S164" s="200">
        <v>0</v>
      </c>
      <c r="T164" s="201">
        <f t="shared" ref="T164:T172" si="3">S164*H164</f>
        <v>0</v>
      </c>
      <c r="AR164" s="23" t="s">
        <v>207</v>
      </c>
      <c r="AT164" s="23" t="s">
        <v>169</v>
      </c>
      <c r="AU164" s="23" t="s">
        <v>82</v>
      </c>
      <c r="AY164" s="23" t="s">
        <v>166</v>
      </c>
      <c r="BE164" s="202">
        <f t="shared" ref="BE164:BE172" si="4">IF(N164="základní",J164,0)</f>
        <v>0</v>
      </c>
      <c r="BF164" s="202">
        <f t="shared" ref="BF164:BF172" si="5">IF(N164="snížená",J164,0)</f>
        <v>0</v>
      </c>
      <c r="BG164" s="202">
        <f t="shared" ref="BG164:BG172" si="6">IF(N164="zákl. přenesená",J164,0)</f>
        <v>0</v>
      </c>
      <c r="BH164" s="202">
        <f t="shared" ref="BH164:BH172" si="7">IF(N164="sníž. přenesená",J164,0)</f>
        <v>0</v>
      </c>
      <c r="BI164" s="202">
        <f t="shared" ref="BI164:BI172" si="8">IF(N164="nulová",J164,0)</f>
        <v>0</v>
      </c>
      <c r="BJ164" s="23" t="s">
        <v>80</v>
      </c>
      <c r="BK164" s="202">
        <f t="shared" ref="BK164:BK172" si="9">ROUND(I164*H164,2)</f>
        <v>0</v>
      </c>
      <c r="BL164" s="23" t="s">
        <v>207</v>
      </c>
      <c r="BM164" s="23" t="s">
        <v>347</v>
      </c>
    </row>
    <row r="165" spans="2:65" s="1" customFormat="1" ht="16.5" customHeight="1">
      <c r="B165" s="40"/>
      <c r="C165" s="191" t="s">
        <v>349</v>
      </c>
      <c r="D165" s="191" t="s">
        <v>169</v>
      </c>
      <c r="E165" s="192" t="s">
        <v>594</v>
      </c>
      <c r="F165" s="193" t="s">
        <v>595</v>
      </c>
      <c r="G165" s="194" t="s">
        <v>172</v>
      </c>
      <c r="H165" s="195">
        <v>5</v>
      </c>
      <c r="I165" s="196"/>
      <c r="J165" s="197">
        <f t="shared" si="0"/>
        <v>0</v>
      </c>
      <c r="K165" s="193" t="s">
        <v>21</v>
      </c>
      <c r="L165" s="60"/>
      <c r="M165" s="198" t="s">
        <v>21</v>
      </c>
      <c r="N165" s="199" t="s">
        <v>43</v>
      </c>
      <c r="O165" s="41"/>
      <c r="P165" s="200">
        <f t="shared" si="1"/>
        <v>0</v>
      </c>
      <c r="Q165" s="200">
        <v>0</v>
      </c>
      <c r="R165" s="200">
        <f t="shared" si="2"/>
        <v>0</v>
      </c>
      <c r="S165" s="200">
        <v>0</v>
      </c>
      <c r="T165" s="201">
        <f t="shared" si="3"/>
        <v>0</v>
      </c>
      <c r="AR165" s="23" t="s">
        <v>207</v>
      </c>
      <c r="AT165" s="23" t="s">
        <v>169</v>
      </c>
      <c r="AU165" s="23" t="s">
        <v>82</v>
      </c>
      <c r="AY165" s="23" t="s">
        <v>166</v>
      </c>
      <c r="BE165" s="202">
        <f t="shared" si="4"/>
        <v>0</v>
      </c>
      <c r="BF165" s="202">
        <f t="shared" si="5"/>
        <v>0</v>
      </c>
      <c r="BG165" s="202">
        <f t="shared" si="6"/>
        <v>0</v>
      </c>
      <c r="BH165" s="202">
        <f t="shared" si="7"/>
        <v>0</v>
      </c>
      <c r="BI165" s="202">
        <f t="shared" si="8"/>
        <v>0</v>
      </c>
      <c r="BJ165" s="23" t="s">
        <v>80</v>
      </c>
      <c r="BK165" s="202">
        <f t="shared" si="9"/>
        <v>0</v>
      </c>
      <c r="BL165" s="23" t="s">
        <v>207</v>
      </c>
      <c r="BM165" s="23" t="s">
        <v>352</v>
      </c>
    </row>
    <row r="166" spans="2:65" s="1" customFormat="1" ht="16.5" customHeight="1">
      <c r="B166" s="40"/>
      <c r="C166" s="191" t="s">
        <v>263</v>
      </c>
      <c r="D166" s="191" t="s">
        <v>169</v>
      </c>
      <c r="E166" s="192" t="s">
        <v>1585</v>
      </c>
      <c r="F166" s="193" t="s">
        <v>1586</v>
      </c>
      <c r="G166" s="194" t="s">
        <v>172</v>
      </c>
      <c r="H166" s="195">
        <v>2</v>
      </c>
      <c r="I166" s="196"/>
      <c r="J166" s="197">
        <f t="shared" si="0"/>
        <v>0</v>
      </c>
      <c r="K166" s="193" t="s">
        <v>21</v>
      </c>
      <c r="L166" s="60"/>
      <c r="M166" s="198" t="s">
        <v>21</v>
      </c>
      <c r="N166" s="199" t="s">
        <v>43</v>
      </c>
      <c r="O166" s="41"/>
      <c r="P166" s="200">
        <f t="shared" si="1"/>
        <v>0</v>
      </c>
      <c r="Q166" s="200">
        <v>0</v>
      </c>
      <c r="R166" s="200">
        <f t="shared" si="2"/>
        <v>0</v>
      </c>
      <c r="S166" s="200">
        <v>0</v>
      </c>
      <c r="T166" s="201">
        <f t="shared" si="3"/>
        <v>0</v>
      </c>
      <c r="AR166" s="23" t="s">
        <v>207</v>
      </c>
      <c r="AT166" s="23" t="s">
        <v>169</v>
      </c>
      <c r="AU166" s="23" t="s">
        <v>82</v>
      </c>
      <c r="AY166" s="23" t="s">
        <v>166</v>
      </c>
      <c r="BE166" s="202">
        <f t="shared" si="4"/>
        <v>0</v>
      </c>
      <c r="BF166" s="202">
        <f t="shared" si="5"/>
        <v>0</v>
      </c>
      <c r="BG166" s="202">
        <f t="shared" si="6"/>
        <v>0</v>
      </c>
      <c r="BH166" s="202">
        <f t="shared" si="7"/>
        <v>0</v>
      </c>
      <c r="BI166" s="202">
        <f t="shared" si="8"/>
        <v>0</v>
      </c>
      <c r="BJ166" s="23" t="s">
        <v>80</v>
      </c>
      <c r="BK166" s="202">
        <f t="shared" si="9"/>
        <v>0</v>
      </c>
      <c r="BL166" s="23" t="s">
        <v>207</v>
      </c>
      <c r="BM166" s="23" t="s">
        <v>356</v>
      </c>
    </row>
    <row r="167" spans="2:65" s="1" customFormat="1" ht="16.5" customHeight="1">
      <c r="B167" s="40"/>
      <c r="C167" s="191" t="s">
        <v>358</v>
      </c>
      <c r="D167" s="191" t="s">
        <v>169</v>
      </c>
      <c r="E167" s="192" t="s">
        <v>1289</v>
      </c>
      <c r="F167" s="193" t="s">
        <v>1290</v>
      </c>
      <c r="G167" s="194" t="s">
        <v>172</v>
      </c>
      <c r="H167" s="195">
        <v>2</v>
      </c>
      <c r="I167" s="196"/>
      <c r="J167" s="197">
        <f t="shared" si="0"/>
        <v>0</v>
      </c>
      <c r="K167" s="193" t="s">
        <v>21</v>
      </c>
      <c r="L167" s="60"/>
      <c r="M167" s="198" t="s">
        <v>21</v>
      </c>
      <c r="N167" s="199" t="s">
        <v>43</v>
      </c>
      <c r="O167" s="41"/>
      <c r="P167" s="200">
        <f t="shared" si="1"/>
        <v>0</v>
      </c>
      <c r="Q167" s="200">
        <v>0</v>
      </c>
      <c r="R167" s="200">
        <f t="shared" si="2"/>
        <v>0</v>
      </c>
      <c r="S167" s="200">
        <v>0</v>
      </c>
      <c r="T167" s="201">
        <f t="shared" si="3"/>
        <v>0</v>
      </c>
      <c r="AR167" s="23" t="s">
        <v>207</v>
      </c>
      <c r="AT167" s="23" t="s">
        <v>169</v>
      </c>
      <c r="AU167" s="23" t="s">
        <v>82</v>
      </c>
      <c r="AY167" s="23" t="s">
        <v>166</v>
      </c>
      <c r="BE167" s="202">
        <f t="shared" si="4"/>
        <v>0</v>
      </c>
      <c r="BF167" s="202">
        <f t="shared" si="5"/>
        <v>0</v>
      </c>
      <c r="BG167" s="202">
        <f t="shared" si="6"/>
        <v>0</v>
      </c>
      <c r="BH167" s="202">
        <f t="shared" si="7"/>
        <v>0</v>
      </c>
      <c r="BI167" s="202">
        <f t="shared" si="8"/>
        <v>0</v>
      </c>
      <c r="BJ167" s="23" t="s">
        <v>80</v>
      </c>
      <c r="BK167" s="202">
        <f t="shared" si="9"/>
        <v>0</v>
      </c>
      <c r="BL167" s="23" t="s">
        <v>207</v>
      </c>
      <c r="BM167" s="23" t="s">
        <v>362</v>
      </c>
    </row>
    <row r="168" spans="2:65" s="1" customFormat="1" ht="16.5" customHeight="1">
      <c r="B168" s="40"/>
      <c r="C168" s="191" t="s">
        <v>267</v>
      </c>
      <c r="D168" s="191" t="s">
        <v>169</v>
      </c>
      <c r="E168" s="192" t="s">
        <v>596</v>
      </c>
      <c r="F168" s="193" t="s">
        <v>597</v>
      </c>
      <c r="G168" s="194" t="s">
        <v>172</v>
      </c>
      <c r="H168" s="195">
        <v>2</v>
      </c>
      <c r="I168" s="196"/>
      <c r="J168" s="197">
        <f t="shared" si="0"/>
        <v>0</v>
      </c>
      <c r="K168" s="193" t="s">
        <v>21</v>
      </c>
      <c r="L168" s="60"/>
      <c r="M168" s="198" t="s">
        <v>21</v>
      </c>
      <c r="N168" s="199" t="s">
        <v>43</v>
      </c>
      <c r="O168" s="41"/>
      <c r="P168" s="200">
        <f t="shared" si="1"/>
        <v>0</v>
      </c>
      <c r="Q168" s="200">
        <v>0</v>
      </c>
      <c r="R168" s="200">
        <f t="shared" si="2"/>
        <v>0</v>
      </c>
      <c r="S168" s="200">
        <v>0</v>
      </c>
      <c r="T168" s="201">
        <f t="shared" si="3"/>
        <v>0</v>
      </c>
      <c r="AR168" s="23" t="s">
        <v>207</v>
      </c>
      <c r="AT168" s="23" t="s">
        <v>169</v>
      </c>
      <c r="AU168" s="23" t="s">
        <v>82</v>
      </c>
      <c r="AY168" s="23" t="s">
        <v>166</v>
      </c>
      <c r="BE168" s="202">
        <f t="shared" si="4"/>
        <v>0</v>
      </c>
      <c r="BF168" s="202">
        <f t="shared" si="5"/>
        <v>0</v>
      </c>
      <c r="BG168" s="202">
        <f t="shared" si="6"/>
        <v>0</v>
      </c>
      <c r="BH168" s="202">
        <f t="shared" si="7"/>
        <v>0</v>
      </c>
      <c r="BI168" s="202">
        <f t="shared" si="8"/>
        <v>0</v>
      </c>
      <c r="BJ168" s="23" t="s">
        <v>80</v>
      </c>
      <c r="BK168" s="202">
        <f t="shared" si="9"/>
        <v>0</v>
      </c>
      <c r="BL168" s="23" t="s">
        <v>207</v>
      </c>
      <c r="BM168" s="23" t="s">
        <v>367</v>
      </c>
    </row>
    <row r="169" spans="2:65" s="1" customFormat="1" ht="16.5" customHeight="1">
      <c r="B169" s="40"/>
      <c r="C169" s="191" t="s">
        <v>369</v>
      </c>
      <c r="D169" s="191" t="s">
        <v>169</v>
      </c>
      <c r="E169" s="192" t="s">
        <v>598</v>
      </c>
      <c r="F169" s="193" t="s">
        <v>599</v>
      </c>
      <c r="G169" s="194" t="s">
        <v>172</v>
      </c>
      <c r="H169" s="195">
        <v>4</v>
      </c>
      <c r="I169" s="196"/>
      <c r="J169" s="197">
        <f t="shared" si="0"/>
        <v>0</v>
      </c>
      <c r="K169" s="193" t="s">
        <v>21</v>
      </c>
      <c r="L169" s="60"/>
      <c r="M169" s="198" t="s">
        <v>21</v>
      </c>
      <c r="N169" s="199" t="s">
        <v>43</v>
      </c>
      <c r="O169" s="41"/>
      <c r="P169" s="200">
        <f t="shared" si="1"/>
        <v>0</v>
      </c>
      <c r="Q169" s="200">
        <v>0</v>
      </c>
      <c r="R169" s="200">
        <f t="shared" si="2"/>
        <v>0</v>
      </c>
      <c r="S169" s="200">
        <v>0</v>
      </c>
      <c r="T169" s="201">
        <f t="shared" si="3"/>
        <v>0</v>
      </c>
      <c r="AR169" s="23" t="s">
        <v>207</v>
      </c>
      <c r="AT169" s="23" t="s">
        <v>169</v>
      </c>
      <c r="AU169" s="23" t="s">
        <v>82</v>
      </c>
      <c r="AY169" s="23" t="s">
        <v>166</v>
      </c>
      <c r="BE169" s="202">
        <f t="shared" si="4"/>
        <v>0</v>
      </c>
      <c r="BF169" s="202">
        <f t="shared" si="5"/>
        <v>0</v>
      </c>
      <c r="BG169" s="202">
        <f t="shared" si="6"/>
        <v>0</v>
      </c>
      <c r="BH169" s="202">
        <f t="shared" si="7"/>
        <v>0</v>
      </c>
      <c r="BI169" s="202">
        <f t="shared" si="8"/>
        <v>0</v>
      </c>
      <c r="BJ169" s="23" t="s">
        <v>80</v>
      </c>
      <c r="BK169" s="202">
        <f t="shared" si="9"/>
        <v>0</v>
      </c>
      <c r="BL169" s="23" t="s">
        <v>207</v>
      </c>
      <c r="BM169" s="23" t="s">
        <v>372</v>
      </c>
    </row>
    <row r="170" spans="2:65" s="1" customFormat="1" ht="16.5" customHeight="1">
      <c r="B170" s="40"/>
      <c r="C170" s="191" t="s">
        <v>273</v>
      </c>
      <c r="D170" s="191" t="s">
        <v>169</v>
      </c>
      <c r="E170" s="192" t="s">
        <v>1587</v>
      </c>
      <c r="F170" s="193" t="s">
        <v>1588</v>
      </c>
      <c r="G170" s="194" t="s">
        <v>172</v>
      </c>
      <c r="H170" s="195">
        <v>2</v>
      </c>
      <c r="I170" s="196"/>
      <c r="J170" s="197">
        <f t="shared" si="0"/>
        <v>0</v>
      </c>
      <c r="K170" s="193" t="s">
        <v>21</v>
      </c>
      <c r="L170" s="60"/>
      <c r="M170" s="198" t="s">
        <v>21</v>
      </c>
      <c r="N170" s="199" t="s">
        <v>43</v>
      </c>
      <c r="O170" s="41"/>
      <c r="P170" s="200">
        <f t="shared" si="1"/>
        <v>0</v>
      </c>
      <c r="Q170" s="200">
        <v>0</v>
      </c>
      <c r="R170" s="200">
        <f t="shared" si="2"/>
        <v>0</v>
      </c>
      <c r="S170" s="200">
        <v>0</v>
      </c>
      <c r="T170" s="201">
        <f t="shared" si="3"/>
        <v>0</v>
      </c>
      <c r="AR170" s="23" t="s">
        <v>207</v>
      </c>
      <c r="AT170" s="23" t="s">
        <v>169</v>
      </c>
      <c r="AU170" s="23" t="s">
        <v>82</v>
      </c>
      <c r="AY170" s="23" t="s">
        <v>166</v>
      </c>
      <c r="BE170" s="202">
        <f t="shared" si="4"/>
        <v>0</v>
      </c>
      <c r="BF170" s="202">
        <f t="shared" si="5"/>
        <v>0</v>
      </c>
      <c r="BG170" s="202">
        <f t="shared" si="6"/>
        <v>0</v>
      </c>
      <c r="BH170" s="202">
        <f t="shared" si="7"/>
        <v>0</v>
      </c>
      <c r="BI170" s="202">
        <f t="shared" si="8"/>
        <v>0</v>
      </c>
      <c r="BJ170" s="23" t="s">
        <v>80</v>
      </c>
      <c r="BK170" s="202">
        <f t="shared" si="9"/>
        <v>0</v>
      </c>
      <c r="BL170" s="23" t="s">
        <v>207</v>
      </c>
      <c r="BM170" s="23" t="s">
        <v>375</v>
      </c>
    </row>
    <row r="171" spans="2:65" s="1" customFormat="1" ht="16.5" customHeight="1">
      <c r="B171" s="40"/>
      <c r="C171" s="191" t="s">
        <v>378</v>
      </c>
      <c r="D171" s="191" t="s">
        <v>169</v>
      </c>
      <c r="E171" s="192" t="s">
        <v>600</v>
      </c>
      <c r="F171" s="193" t="s">
        <v>601</v>
      </c>
      <c r="G171" s="194" t="s">
        <v>272</v>
      </c>
      <c r="H171" s="195">
        <v>2.7</v>
      </c>
      <c r="I171" s="196"/>
      <c r="J171" s="197">
        <f t="shared" si="0"/>
        <v>0</v>
      </c>
      <c r="K171" s="193" t="s">
        <v>21</v>
      </c>
      <c r="L171" s="60"/>
      <c r="M171" s="198" t="s">
        <v>21</v>
      </c>
      <c r="N171" s="199" t="s">
        <v>43</v>
      </c>
      <c r="O171" s="41"/>
      <c r="P171" s="200">
        <f t="shared" si="1"/>
        <v>0</v>
      </c>
      <c r="Q171" s="200">
        <v>0</v>
      </c>
      <c r="R171" s="200">
        <f t="shared" si="2"/>
        <v>0</v>
      </c>
      <c r="S171" s="200">
        <v>0</v>
      </c>
      <c r="T171" s="201">
        <f t="shared" si="3"/>
        <v>0</v>
      </c>
      <c r="AR171" s="23" t="s">
        <v>207</v>
      </c>
      <c r="AT171" s="23" t="s">
        <v>169</v>
      </c>
      <c r="AU171" s="23" t="s">
        <v>82</v>
      </c>
      <c r="AY171" s="23" t="s">
        <v>166</v>
      </c>
      <c r="BE171" s="202">
        <f t="shared" si="4"/>
        <v>0</v>
      </c>
      <c r="BF171" s="202">
        <f t="shared" si="5"/>
        <v>0</v>
      </c>
      <c r="BG171" s="202">
        <f t="shared" si="6"/>
        <v>0</v>
      </c>
      <c r="BH171" s="202">
        <f t="shared" si="7"/>
        <v>0</v>
      </c>
      <c r="BI171" s="202">
        <f t="shared" si="8"/>
        <v>0</v>
      </c>
      <c r="BJ171" s="23" t="s">
        <v>80</v>
      </c>
      <c r="BK171" s="202">
        <f t="shared" si="9"/>
        <v>0</v>
      </c>
      <c r="BL171" s="23" t="s">
        <v>207</v>
      </c>
      <c r="BM171" s="23" t="s">
        <v>381</v>
      </c>
    </row>
    <row r="172" spans="2:65" s="1" customFormat="1" ht="16.5" customHeight="1">
      <c r="B172" s="40"/>
      <c r="C172" s="191" t="s">
        <v>277</v>
      </c>
      <c r="D172" s="191" t="s">
        <v>169</v>
      </c>
      <c r="E172" s="192" t="s">
        <v>602</v>
      </c>
      <c r="F172" s="193" t="s">
        <v>603</v>
      </c>
      <c r="G172" s="194" t="s">
        <v>288</v>
      </c>
      <c r="H172" s="195">
        <v>20</v>
      </c>
      <c r="I172" s="196"/>
      <c r="J172" s="197">
        <f t="shared" si="0"/>
        <v>0</v>
      </c>
      <c r="K172" s="193" t="s">
        <v>21</v>
      </c>
      <c r="L172" s="60"/>
      <c r="M172" s="198" t="s">
        <v>21</v>
      </c>
      <c r="N172" s="199" t="s">
        <v>43</v>
      </c>
      <c r="O172" s="41"/>
      <c r="P172" s="200">
        <f t="shared" si="1"/>
        <v>0</v>
      </c>
      <c r="Q172" s="200">
        <v>0</v>
      </c>
      <c r="R172" s="200">
        <f t="shared" si="2"/>
        <v>0</v>
      </c>
      <c r="S172" s="200">
        <v>0</v>
      </c>
      <c r="T172" s="201">
        <f t="shared" si="3"/>
        <v>0</v>
      </c>
      <c r="AR172" s="23" t="s">
        <v>207</v>
      </c>
      <c r="AT172" s="23" t="s">
        <v>169</v>
      </c>
      <c r="AU172" s="23" t="s">
        <v>82</v>
      </c>
      <c r="AY172" s="23" t="s">
        <v>166</v>
      </c>
      <c r="BE172" s="202">
        <f t="shared" si="4"/>
        <v>0</v>
      </c>
      <c r="BF172" s="202">
        <f t="shared" si="5"/>
        <v>0</v>
      </c>
      <c r="BG172" s="202">
        <f t="shared" si="6"/>
        <v>0</v>
      </c>
      <c r="BH172" s="202">
        <f t="shared" si="7"/>
        <v>0</v>
      </c>
      <c r="BI172" s="202">
        <f t="shared" si="8"/>
        <v>0</v>
      </c>
      <c r="BJ172" s="23" t="s">
        <v>80</v>
      </c>
      <c r="BK172" s="202">
        <f t="shared" si="9"/>
        <v>0</v>
      </c>
      <c r="BL172" s="23" t="s">
        <v>207</v>
      </c>
      <c r="BM172" s="23" t="s">
        <v>384</v>
      </c>
    </row>
    <row r="173" spans="2:65" s="1" customFormat="1" ht="27">
      <c r="B173" s="40"/>
      <c r="C173" s="62"/>
      <c r="D173" s="205" t="s">
        <v>213</v>
      </c>
      <c r="E173" s="62"/>
      <c r="F173" s="236" t="s">
        <v>604</v>
      </c>
      <c r="G173" s="62"/>
      <c r="H173" s="62"/>
      <c r="I173" s="162"/>
      <c r="J173" s="62"/>
      <c r="K173" s="62"/>
      <c r="L173" s="60"/>
      <c r="M173" s="237"/>
      <c r="N173" s="41"/>
      <c r="O173" s="41"/>
      <c r="P173" s="41"/>
      <c r="Q173" s="41"/>
      <c r="R173" s="41"/>
      <c r="S173" s="41"/>
      <c r="T173" s="77"/>
      <c r="AT173" s="23" t="s">
        <v>213</v>
      </c>
      <c r="AU173" s="23" t="s">
        <v>82</v>
      </c>
    </row>
    <row r="174" spans="2:65" s="1" customFormat="1" ht="16.5" customHeight="1">
      <c r="B174" s="40"/>
      <c r="C174" s="191" t="s">
        <v>385</v>
      </c>
      <c r="D174" s="191" t="s">
        <v>169</v>
      </c>
      <c r="E174" s="192" t="s">
        <v>1589</v>
      </c>
      <c r="F174" s="193" t="s">
        <v>1590</v>
      </c>
      <c r="G174" s="194" t="s">
        <v>172</v>
      </c>
      <c r="H174" s="195">
        <v>2</v>
      </c>
      <c r="I174" s="196"/>
      <c r="J174" s="197">
        <f>ROUND(I174*H174,2)</f>
        <v>0</v>
      </c>
      <c r="K174" s="193" t="s">
        <v>21</v>
      </c>
      <c r="L174" s="60"/>
      <c r="M174" s="198" t="s">
        <v>21</v>
      </c>
      <c r="N174" s="199" t="s">
        <v>43</v>
      </c>
      <c r="O174" s="41"/>
      <c r="P174" s="200">
        <f>O174*H174</f>
        <v>0</v>
      </c>
      <c r="Q174" s="200">
        <v>0</v>
      </c>
      <c r="R174" s="200">
        <f>Q174*H174</f>
        <v>0</v>
      </c>
      <c r="S174" s="200">
        <v>0</v>
      </c>
      <c r="T174" s="201">
        <f>S174*H174</f>
        <v>0</v>
      </c>
      <c r="AR174" s="23" t="s">
        <v>207</v>
      </c>
      <c r="AT174" s="23" t="s">
        <v>169</v>
      </c>
      <c r="AU174" s="23" t="s">
        <v>82</v>
      </c>
      <c r="AY174" s="23" t="s">
        <v>166</v>
      </c>
      <c r="BE174" s="202">
        <f>IF(N174="základní",J174,0)</f>
        <v>0</v>
      </c>
      <c r="BF174" s="202">
        <f>IF(N174="snížená",J174,0)</f>
        <v>0</v>
      </c>
      <c r="BG174" s="202">
        <f>IF(N174="zákl. přenesená",J174,0)</f>
        <v>0</v>
      </c>
      <c r="BH174" s="202">
        <f>IF(N174="sníž. přenesená",J174,0)</f>
        <v>0</v>
      </c>
      <c r="BI174" s="202">
        <f>IF(N174="nulová",J174,0)</f>
        <v>0</v>
      </c>
      <c r="BJ174" s="23" t="s">
        <v>80</v>
      </c>
      <c r="BK174" s="202">
        <f>ROUND(I174*H174,2)</f>
        <v>0</v>
      </c>
      <c r="BL174" s="23" t="s">
        <v>207</v>
      </c>
      <c r="BM174" s="23" t="s">
        <v>388</v>
      </c>
    </row>
    <row r="175" spans="2:65" s="1" customFormat="1" ht="16.5" customHeight="1">
      <c r="B175" s="40"/>
      <c r="C175" s="191" t="s">
        <v>281</v>
      </c>
      <c r="D175" s="191" t="s">
        <v>169</v>
      </c>
      <c r="E175" s="192" t="s">
        <v>1291</v>
      </c>
      <c r="F175" s="193" t="s">
        <v>1292</v>
      </c>
      <c r="G175" s="194" t="s">
        <v>288</v>
      </c>
      <c r="H175" s="195">
        <v>1</v>
      </c>
      <c r="I175" s="196"/>
      <c r="J175" s="197">
        <f>ROUND(I175*H175,2)</f>
        <v>0</v>
      </c>
      <c r="K175" s="193" t="s">
        <v>21</v>
      </c>
      <c r="L175" s="60"/>
      <c r="M175" s="198" t="s">
        <v>21</v>
      </c>
      <c r="N175" s="199" t="s">
        <v>43</v>
      </c>
      <c r="O175" s="41"/>
      <c r="P175" s="200">
        <f>O175*H175</f>
        <v>0</v>
      </c>
      <c r="Q175" s="200">
        <v>0</v>
      </c>
      <c r="R175" s="200">
        <f>Q175*H175</f>
        <v>0</v>
      </c>
      <c r="S175" s="200">
        <v>0</v>
      </c>
      <c r="T175" s="201">
        <f>S175*H175</f>
        <v>0</v>
      </c>
      <c r="AR175" s="23" t="s">
        <v>207</v>
      </c>
      <c r="AT175" s="23" t="s">
        <v>169</v>
      </c>
      <c r="AU175" s="23" t="s">
        <v>82</v>
      </c>
      <c r="AY175" s="23" t="s">
        <v>166</v>
      </c>
      <c r="BE175" s="202">
        <f>IF(N175="základní",J175,0)</f>
        <v>0</v>
      </c>
      <c r="BF175" s="202">
        <f>IF(N175="snížená",J175,0)</f>
        <v>0</v>
      </c>
      <c r="BG175" s="202">
        <f>IF(N175="zákl. přenesená",J175,0)</f>
        <v>0</v>
      </c>
      <c r="BH175" s="202">
        <f>IF(N175="sníž. přenesená",J175,0)</f>
        <v>0</v>
      </c>
      <c r="BI175" s="202">
        <f>IF(N175="nulová",J175,0)</f>
        <v>0</v>
      </c>
      <c r="BJ175" s="23" t="s">
        <v>80</v>
      </c>
      <c r="BK175" s="202">
        <f>ROUND(I175*H175,2)</f>
        <v>0</v>
      </c>
      <c r="BL175" s="23" t="s">
        <v>207</v>
      </c>
      <c r="BM175" s="23" t="s">
        <v>391</v>
      </c>
    </row>
    <row r="176" spans="2:65" s="1" customFormat="1" ht="16.5" customHeight="1">
      <c r="B176" s="40"/>
      <c r="C176" s="238" t="s">
        <v>392</v>
      </c>
      <c r="D176" s="238" t="s">
        <v>232</v>
      </c>
      <c r="E176" s="239" t="s">
        <v>1591</v>
      </c>
      <c r="F176" s="240" t="s">
        <v>1592</v>
      </c>
      <c r="G176" s="241" t="s">
        <v>172</v>
      </c>
      <c r="H176" s="242">
        <v>1</v>
      </c>
      <c r="I176" s="243"/>
      <c r="J176" s="244">
        <f>ROUND(I176*H176,2)</f>
        <v>0</v>
      </c>
      <c r="K176" s="240" t="s">
        <v>21</v>
      </c>
      <c r="L176" s="245"/>
      <c r="M176" s="246" t="s">
        <v>21</v>
      </c>
      <c r="N176" s="247" t="s">
        <v>43</v>
      </c>
      <c r="O176" s="41"/>
      <c r="P176" s="200">
        <f>O176*H176</f>
        <v>0</v>
      </c>
      <c r="Q176" s="200">
        <v>0</v>
      </c>
      <c r="R176" s="200">
        <f>Q176*H176</f>
        <v>0</v>
      </c>
      <c r="S176" s="200">
        <v>0</v>
      </c>
      <c r="T176" s="201">
        <f>S176*H176</f>
        <v>0</v>
      </c>
      <c r="AR176" s="23" t="s">
        <v>242</v>
      </c>
      <c r="AT176" s="23" t="s">
        <v>232</v>
      </c>
      <c r="AU176" s="23" t="s">
        <v>82</v>
      </c>
      <c r="AY176" s="23" t="s">
        <v>166</v>
      </c>
      <c r="BE176" s="202">
        <f>IF(N176="základní",J176,0)</f>
        <v>0</v>
      </c>
      <c r="BF176" s="202">
        <f>IF(N176="snížená",J176,0)</f>
        <v>0</v>
      </c>
      <c r="BG176" s="202">
        <f>IF(N176="zákl. přenesená",J176,0)</f>
        <v>0</v>
      </c>
      <c r="BH176" s="202">
        <f>IF(N176="sníž. přenesená",J176,0)</f>
        <v>0</v>
      </c>
      <c r="BI176" s="202">
        <f>IF(N176="nulová",J176,0)</f>
        <v>0</v>
      </c>
      <c r="BJ176" s="23" t="s">
        <v>80</v>
      </c>
      <c r="BK176" s="202">
        <f>ROUND(I176*H176,2)</f>
        <v>0</v>
      </c>
      <c r="BL176" s="23" t="s">
        <v>207</v>
      </c>
      <c r="BM176" s="23" t="s">
        <v>395</v>
      </c>
    </row>
    <row r="177" spans="2:65" s="1" customFormat="1" ht="27">
      <c r="B177" s="40"/>
      <c r="C177" s="62"/>
      <c r="D177" s="205" t="s">
        <v>213</v>
      </c>
      <c r="E177" s="62"/>
      <c r="F177" s="236" t="s">
        <v>1593</v>
      </c>
      <c r="G177" s="62"/>
      <c r="H177" s="62"/>
      <c r="I177" s="162"/>
      <c r="J177" s="62"/>
      <c r="K177" s="62"/>
      <c r="L177" s="60"/>
      <c r="M177" s="237"/>
      <c r="N177" s="41"/>
      <c r="O177" s="41"/>
      <c r="P177" s="41"/>
      <c r="Q177" s="41"/>
      <c r="R177" s="41"/>
      <c r="S177" s="41"/>
      <c r="T177" s="77"/>
      <c r="AT177" s="23" t="s">
        <v>213</v>
      </c>
      <c r="AU177" s="23" t="s">
        <v>82</v>
      </c>
    </row>
    <row r="178" spans="2:65" s="1" customFormat="1" ht="16.5" customHeight="1">
      <c r="B178" s="40"/>
      <c r="C178" s="238" t="s">
        <v>284</v>
      </c>
      <c r="D178" s="238" t="s">
        <v>232</v>
      </c>
      <c r="E178" s="239" t="s">
        <v>1296</v>
      </c>
      <c r="F178" s="240" t="s">
        <v>1297</v>
      </c>
      <c r="G178" s="241" t="s">
        <v>172</v>
      </c>
      <c r="H178" s="242">
        <v>1</v>
      </c>
      <c r="I178" s="243"/>
      <c r="J178" s="244">
        <f>ROUND(I178*H178,2)</f>
        <v>0</v>
      </c>
      <c r="K178" s="240" t="s">
        <v>21</v>
      </c>
      <c r="L178" s="245"/>
      <c r="M178" s="246" t="s">
        <v>21</v>
      </c>
      <c r="N178" s="247" t="s">
        <v>43</v>
      </c>
      <c r="O178" s="41"/>
      <c r="P178" s="200">
        <f>O178*H178</f>
        <v>0</v>
      </c>
      <c r="Q178" s="200">
        <v>0</v>
      </c>
      <c r="R178" s="200">
        <f>Q178*H178</f>
        <v>0</v>
      </c>
      <c r="S178" s="200">
        <v>0</v>
      </c>
      <c r="T178" s="201">
        <f>S178*H178</f>
        <v>0</v>
      </c>
      <c r="AR178" s="23" t="s">
        <v>242</v>
      </c>
      <c r="AT178" s="23" t="s">
        <v>232</v>
      </c>
      <c r="AU178" s="23" t="s">
        <v>82</v>
      </c>
      <c r="AY178" s="23" t="s">
        <v>166</v>
      </c>
      <c r="BE178" s="202">
        <f>IF(N178="základní",J178,0)</f>
        <v>0</v>
      </c>
      <c r="BF178" s="202">
        <f>IF(N178="snížená",J178,0)</f>
        <v>0</v>
      </c>
      <c r="BG178" s="202">
        <f>IF(N178="zákl. přenesená",J178,0)</f>
        <v>0</v>
      </c>
      <c r="BH178" s="202">
        <f>IF(N178="sníž. přenesená",J178,0)</f>
        <v>0</v>
      </c>
      <c r="BI178" s="202">
        <f>IF(N178="nulová",J178,0)</f>
        <v>0</v>
      </c>
      <c r="BJ178" s="23" t="s">
        <v>80</v>
      </c>
      <c r="BK178" s="202">
        <f>ROUND(I178*H178,2)</f>
        <v>0</v>
      </c>
      <c r="BL178" s="23" t="s">
        <v>207</v>
      </c>
      <c r="BM178" s="23" t="s">
        <v>406</v>
      </c>
    </row>
    <row r="179" spans="2:65" s="1" customFormat="1" ht="27">
      <c r="B179" s="40"/>
      <c r="C179" s="62"/>
      <c r="D179" s="205" t="s">
        <v>213</v>
      </c>
      <c r="E179" s="62"/>
      <c r="F179" s="236" t="s">
        <v>1295</v>
      </c>
      <c r="G179" s="62"/>
      <c r="H179" s="62"/>
      <c r="I179" s="162"/>
      <c r="J179" s="62"/>
      <c r="K179" s="62"/>
      <c r="L179" s="60"/>
      <c r="M179" s="237"/>
      <c r="N179" s="41"/>
      <c r="O179" s="41"/>
      <c r="P179" s="41"/>
      <c r="Q179" s="41"/>
      <c r="R179" s="41"/>
      <c r="S179" s="41"/>
      <c r="T179" s="77"/>
      <c r="AT179" s="23" t="s">
        <v>213</v>
      </c>
      <c r="AU179" s="23" t="s">
        <v>82</v>
      </c>
    </row>
    <row r="180" spans="2:65" s="1" customFormat="1" ht="16.5" customHeight="1">
      <c r="B180" s="40"/>
      <c r="C180" s="191" t="s">
        <v>409</v>
      </c>
      <c r="D180" s="191" t="s">
        <v>169</v>
      </c>
      <c r="E180" s="192" t="s">
        <v>1298</v>
      </c>
      <c r="F180" s="193" t="s">
        <v>1299</v>
      </c>
      <c r="G180" s="194" t="s">
        <v>288</v>
      </c>
      <c r="H180" s="195">
        <v>1</v>
      </c>
      <c r="I180" s="196"/>
      <c r="J180" s="197">
        <f t="shared" ref="J180:J193" si="10">ROUND(I180*H180,2)</f>
        <v>0</v>
      </c>
      <c r="K180" s="193" t="s">
        <v>21</v>
      </c>
      <c r="L180" s="60"/>
      <c r="M180" s="198" t="s">
        <v>21</v>
      </c>
      <c r="N180" s="199" t="s">
        <v>43</v>
      </c>
      <c r="O180" s="41"/>
      <c r="P180" s="200">
        <f t="shared" ref="P180:P193" si="11">O180*H180</f>
        <v>0</v>
      </c>
      <c r="Q180" s="200">
        <v>0</v>
      </c>
      <c r="R180" s="200">
        <f t="shared" ref="R180:R193" si="12">Q180*H180</f>
        <v>0</v>
      </c>
      <c r="S180" s="200">
        <v>0</v>
      </c>
      <c r="T180" s="201">
        <f t="shared" ref="T180:T193" si="13">S180*H180</f>
        <v>0</v>
      </c>
      <c r="AR180" s="23" t="s">
        <v>207</v>
      </c>
      <c r="AT180" s="23" t="s">
        <v>169</v>
      </c>
      <c r="AU180" s="23" t="s">
        <v>82</v>
      </c>
      <c r="AY180" s="23" t="s">
        <v>166</v>
      </c>
      <c r="BE180" s="202">
        <f t="shared" ref="BE180:BE193" si="14">IF(N180="základní",J180,0)</f>
        <v>0</v>
      </c>
      <c r="BF180" s="202">
        <f t="shared" ref="BF180:BF193" si="15">IF(N180="snížená",J180,0)</f>
        <v>0</v>
      </c>
      <c r="BG180" s="202">
        <f t="shared" ref="BG180:BG193" si="16">IF(N180="zákl. přenesená",J180,0)</f>
        <v>0</v>
      </c>
      <c r="BH180" s="202">
        <f t="shared" ref="BH180:BH193" si="17">IF(N180="sníž. přenesená",J180,0)</f>
        <v>0</v>
      </c>
      <c r="BI180" s="202">
        <f t="shared" ref="BI180:BI193" si="18">IF(N180="nulová",J180,0)</f>
        <v>0</v>
      </c>
      <c r="BJ180" s="23" t="s">
        <v>80</v>
      </c>
      <c r="BK180" s="202">
        <f t="shared" ref="BK180:BK193" si="19">ROUND(I180*H180,2)</f>
        <v>0</v>
      </c>
      <c r="BL180" s="23" t="s">
        <v>207</v>
      </c>
      <c r="BM180" s="23" t="s">
        <v>412</v>
      </c>
    </row>
    <row r="181" spans="2:65" s="1" customFormat="1" ht="16.5" customHeight="1">
      <c r="B181" s="40"/>
      <c r="C181" s="191" t="s">
        <v>289</v>
      </c>
      <c r="D181" s="191" t="s">
        <v>169</v>
      </c>
      <c r="E181" s="192" t="s">
        <v>1594</v>
      </c>
      <c r="F181" s="193" t="s">
        <v>1595</v>
      </c>
      <c r="G181" s="194" t="s">
        <v>172</v>
      </c>
      <c r="H181" s="195">
        <v>1</v>
      </c>
      <c r="I181" s="196"/>
      <c r="J181" s="197">
        <f t="shared" si="10"/>
        <v>0</v>
      </c>
      <c r="K181" s="193" t="s">
        <v>21</v>
      </c>
      <c r="L181" s="60"/>
      <c r="M181" s="198" t="s">
        <v>21</v>
      </c>
      <c r="N181" s="199" t="s">
        <v>43</v>
      </c>
      <c r="O181" s="41"/>
      <c r="P181" s="200">
        <f t="shared" si="11"/>
        <v>0</v>
      </c>
      <c r="Q181" s="200">
        <v>0</v>
      </c>
      <c r="R181" s="200">
        <f t="shared" si="12"/>
        <v>0</v>
      </c>
      <c r="S181" s="200">
        <v>0</v>
      </c>
      <c r="T181" s="201">
        <f t="shared" si="13"/>
        <v>0</v>
      </c>
      <c r="AR181" s="23" t="s">
        <v>207</v>
      </c>
      <c r="AT181" s="23" t="s">
        <v>169</v>
      </c>
      <c r="AU181" s="23" t="s">
        <v>82</v>
      </c>
      <c r="AY181" s="23" t="s">
        <v>166</v>
      </c>
      <c r="BE181" s="202">
        <f t="shared" si="14"/>
        <v>0</v>
      </c>
      <c r="BF181" s="202">
        <f t="shared" si="15"/>
        <v>0</v>
      </c>
      <c r="BG181" s="202">
        <f t="shared" si="16"/>
        <v>0</v>
      </c>
      <c r="BH181" s="202">
        <f t="shared" si="17"/>
        <v>0</v>
      </c>
      <c r="BI181" s="202">
        <f t="shared" si="18"/>
        <v>0</v>
      </c>
      <c r="BJ181" s="23" t="s">
        <v>80</v>
      </c>
      <c r="BK181" s="202">
        <f t="shared" si="19"/>
        <v>0</v>
      </c>
      <c r="BL181" s="23" t="s">
        <v>207</v>
      </c>
      <c r="BM181" s="23" t="s">
        <v>416</v>
      </c>
    </row>
    <row r="182" spans="2:65" s="1" customFormat="1" ht="16.5" customHeight="1">
      <c r="B182" s="40"/>
      <c r="C182" s="238" t="s">
        <v>418</v>
      </c>
      <c r="D182" s="238" t="s">
        <v>232</v>
      </c>
      <c r="E182" s="239" t="s">
        <v>1596</v>
      </c>
      <c r="F182" s="240" t="s">
        <v>1597</v>
      </c>
      <c r="G182" s="241" t="s">
        <v>172</v>
      </c>
      <c r="H182" s="242">
        <v>1</v>
      </c>
      <c r="I182" s="243"/>
      <c r="J182" s="244">
        <f t="shared" si="10"/>
        <v>0</v>
      </c>
      <c r="K182" s="240" t="s">
        <v>21</v>
      </c>
      <c r="L182" s="245"/>
      <c r="M182" s="246" t="s">
        <v>21</v>
      </c>
      <c r="N182" s="247" t="s">
        <v>43</v>
      </c>
      <c r="O182" s="41"/>
      <c r="P182" s="200">
        <f t="shared" si="11"/>
        <v>0</v>
      </c>
      <c r="Q182" s="200">
        <v>0</v>
      </c>
      <c r="R182" s="200">
        <f t="shared" si="12"/>
        <v>0</v>
      </c>
      <c r="S182" s="200">
        <v>0</v>
      </c>
      <c r="T182" s="201">
        <f t="shared" si="13"/>
        <v>0</v>
      </c>
      <c r="AR182" s="23" t="s">
        <v>242</v>
      </c>
      <c r="AT182" s="23" t="s">
        <v>232</v>
      </c>
      <c r="AU182" s="23" t="s">
        <v>82</v>
      </c>
      <c r="AY182" s="23" t="s">
        <v>166</v>
      </c>
      <c r="BE182" s="202">
        <f t="shared" si="14"/>
        <v>0</v>
      </c>
      <c r="BF182" s="202">
        <f t="shared" si="15"/>
        <v>0</v>
      </c>
      <c r="BG182" s="202">
        <f t="shared" si="16"/>
        <v>0</v>
      </c>
      <c r="BH182" s="202">
        <f t="shared" si="17"/>
        <v>0</v>
      </c>
      <c r="BI182" s="202">
        <f t="shared" si="18"/>
        <v>0</v>
      </c>
      <c r="BJ182" s="23" t="s">
        <v>80</v>
      </c>
      <c r="BK182" s="202">
        <f t="shared" si="19"/>
        <v>0</v>
      </c>
      <c r="BL182" s="23" t="s">
        <v>207</v>
      </c>
      <c r="BM182" s="23" t="s">
        <v>421</v>
      </c>
    </row>
    <row r="183" spans="2:65" s="1" customFormat="1" ht="16.5" customHeight="1">
      <c r="B183" s="40"/>
      <c r="C183" s="191" t="s">
        <v>292</v>
      </c>
      <c r="D183" s="191" t="s">
        <v>169</v>
      </c>
      <c r="E183" s="192" t="s">
        <v>1598</v>
      </c>
      <c r="F183" s="193" t="s">
        <v>1599</v>
      </c>
      <c r="G183" s="194" t="s">
        <v>288</v>
      </c>
      <c r="H183" s="195">
        <v>1</v>
      </c>
      <c r="I183" s="196"/>
      <c r="J183" s="197">
        <f t="shared" si="10"/>
        <v>0</v>
      </c>
      <c r="K183" s="193" t="s">
        <v>21</v>
      </c>
      <c r="L183" s="60"/>
      <c r="M183" s="198" t="s">
        <v>21</v>
      </c>
      <c r="N183" s="199" t="s">
        <v>43</v>
      </c>
      <c r="O183" s="41"/>
      <c r="P183" s="200">
        <f t="shared" si="11"/>
        <v>0</v>
      </c>
      <c r="Q183" s="200">
        <v>0</v>
      </c>
      <c r="R183" s="200">
        <f t="shared" si="12"/>
        <v>0</v>
      </c>
      <c r="S183" s="200">
        <v>0</v>
      </c>
      <c r="T183" s="201">
        <f t="shared" si="13"/>
        <v>0</v>
      </c>
      <c r="AR183" s="23" t="s">
        <v>207</v>
      </c>
      <c r="AT183" s="23" t="s">
        <v>169</v>
      </c>
      <c r="AU183" s="23" t="s">
        <v>82</v>
      </c>
      <c r="AY183" s="23" t="s">
        <v>166</v>
      </c>
      <c r="BE183" s="202">
        <f t="shared" si="14"/>
        <v>0</v>
      </c>
      <c r="BF183" s="202">
        <f t="shared" si="15"/>
        <v>0</v>
      </c>
      <c r="BG183" s="202">
        <f t="shared" si="16"/>
        <v>0</v>
      </c>
      <c r="BH183" s="202">
        <f t="shared" si="17"/>
        <v>0</v>
      </c>
      <c r="BI183" s="202">
        <f t="shared" si="18"/>
        <v>0</v>
      </c>
      <c r="BJ183" s="23" t="s">
        <v>80</v>
      </c>
      <c r="BK183" s="202">
        <f t="shared" si="19"/>
        <v>0</v>
      </c>
      <c r="BL183" s="23" t="s">
        <v>207</v>
      </c>
      <c r="BM183" s="23" t="s">
        <v>434</v>
      </c>
    </row>
    <row r="184" spans="2:65" s="1" customFormat="1" ht="16.5" customHeight="1">
      <c r="B184" s="40"/>
      <c r="C184" s="238" t="s">
        <v>643</v>
      </c>
      <c r="D184" s="238" t="s">
        <v>232</v>
      </c>
      <c r="E184" s="239" t="s">
        <v>1600</v>
      </c>
      <c r="F184" s="240" t="s">
        <v>1601</v>
      </c>
      <c r="G184" s="241" t="s">
        <v>172</v>
      </c>
      <c r="H184" s="242">
        <v>1</v>
      </c>
      <c r="I184" s="243"/>
      <c r="J184" s="244">
        <f t="shared" si="10"/>
        <v>0</v>
      </c>
      <c r="K184" s="240" t="s">
        <v>21</v>
      </c>
      <c r="L184" s="245"/>
      <c r="M184" s="246" t="s">
        <v>21</v>
      </c>
      <c r="N184" s="247" t="s">
        <v>43</v>
      </c>
      <c r="O184" s="41"/>
      <c r="P184" s="200">
        <f t="shared" si="11"/>
        <v>0</v>
      </c>
      <c r="Q184" s="200">
        <v>0</v>
      </c>
      <c r="R184" s="200">
        <f t="shared" si="12"/>
        <v>0</v>
      </c>
      <c r="S184" s="200">
        <v>0</v>
      </c>
      <c r="T184" s="201">
        <f t="shared" si="13"/>
        <v>0</v>
      </c>
      <c r="AR184" s="23" t="s">
        <v>242</v>
      </c>
      <c r="AT184" s="23" t="s">
        <v>232</v>
      </c>
      <c r="AU184" s="23" t="s">
        <v>82</v>
      </c>
      <c r="AY184" s="23" t="s">
        <v>166</v>
      </c>
      <c r="BE184" s="202">
        <f t="shared" si="14"/>
        <v>0</v>
      </c>
      <c r="BF184" s="202">
        <f t="shared" si="15"/>
        <v>0</v>
      </c>
      <c r="BG184" s="202">
        <f t="shared" si="16"/>
        <v>0</v>
      </c>
      <c r="BH184" s="202">
        <f t="shared" si="17"/>
        <v>0</v>
      </c>
      <c r="BI184" s="202">
        <f t="shared" si="18"/>
        <v>0</v>
      </c>
      <c r="BJ184" s="23" t="s">
        <v>80</v>
      </c>
      <c r="BK184" s="202">
        <f t="shared" si="19"/>
        <v>0</v>
      </c>
      <c r="BL184" s="23" t="s">
        <v>207</v>
      </c>
      <c r="BM184" s="23" t="s">
        <v>646</v>
      </c>
    </row>
    <row r="185" spans="2:65" s="1" customFormat="1" ht="16.5" customHeight="1">
      <c r="B185" s="40"/>
      <c r="C185" s="238" t="s">
        <v>299</v>
      </c>
      <c r="D185" s="238" t="s">
        <v>232</v>
      </c>
      <c r="E185" s="239" t="s">
        <v>1602</v>
      </c>
      <c r="F185" s="240" t="s">
        <v>1603</v>
      </c>
      <c r="G185" s="241" t="s">
        <v>172</v>
      </c>
      <c r="H185" s="242">
        <v>3</v>
      </c>
      <c r="I185" s="243"/>
      <c r="J185" s="244">
        <f t="shared" si="10"/>
        <v>0</v>
      </c>
      <c r="K185" s="240" t="s">
        <v>21</v>
      </c>
      <c r="L185" s="245"/>
      <c r="M185" s="246" t="s">
        <v>21</v>
      </c>
      <c r="N185" s="247" t="s">
        <v>43</v>
      </c>
      <c r="O185" s="41"/>
      <c r="P185" s="200">
        <f t="shared" si="11"/>
        <v>0</v>
      </c>
      <c r="Q185" s="200">
        <v>0</v>
      </c>
      <c r="R185" s="200">
        <f t="shared" si="12"/>
        <v>0</v>
      </c>
      <c r="S185" s="200">
        <v>0</v>
      </c>
      <c r="T185" s="201">
        <f t="shared" si="13"/>
        <v>0</v>
      </c>
      <c r="AR185" s="23" t="s">
        <v>242</v>
      </c>
      <c r="AT185" s="23" t="s">
        <v>232</v>
      </c>
      <c r="AU185" s="23" t="s">
        <v>82</v>
      </c>
      <c r="AY185" s="23" t="s">
        <v>166</v>
      </c>
      <c r="BE185" s="202">
        <f t="shared" si="14"/>
        <v>0</v>
      </c>
      <c r="BF185" s="202">
        <f t="shared" si="15"/>
        <v>0</v>
      </c>
      <c r="BG185" s="202">
        <f t="shared" si="16"/>
        <v>0</v>
      </c>
      <c r="BH185" s="202">
        <f t="shared" si="17"/>
        <v>0</v>
      </c>
      <c r="BI185" s="202">
        <f t="shared" si="18"/>
        <v>0</v>
      </c>
      <c r="BJ185" s="23" t="s">
        <v>80</v>
      </c>
      <c r="BK185" s="202">
        <f t="shared" si="19"/>
        <v>0</v>
      </c>
      <c r="BL185" s="23" t="s">
        <v>207</v>
      </c>
      <c r="BM185" s="23" t="s">
        <v>649</v>
      </c>
    </row>
    <row r="186" spans="2:65" s="1" customFormat="1" ht="16.5" customHeight="1">
      <c r="B186" s="40"/>
      <c r="C186" s="191" t="s">
        <v>650</v>
      </c>
      <c r="D186" s="191" t="s">
        <v>169</v>
      </c>
      <c r="E186" s="192" t="s">
        <v>613</v>
      </c>
      <c r="F186" s="193" t="s">
        <v>614</v>
      </c>
      <c r="G186" s="194" t="s">
        <v>172</v>
      </c>
      <c r="H186" s="195">
        <v>10</v>
      </c>
      <c r="I186" s="196"/>
      <c r="J186" s="197">
        <f t="shared" si="10"/>
        <v>0</v>
      </c>
      <c r="K186" s="193" t="s">
        <v>21</v>
      </c>
      <c r="L186" s="60"/>
      <c r="M186" s="198" t="s">
        <v>21</v>
      </c>
      <c r="N186" s="199" t="s">
        <v>43</v>
      </c>
      <c r="O186" s="41"/>
      <c r="P186" s="200">
        <f t="shared" si="11"/>
        <v>0</v>
      </c>
      <c r="Q186" s="200">
        <v>0</v>
      </c>
      <c r="R186" s="200">
        <f t="shared" si="12"/>
        <v>0</v>
      </c>
      <c r="S186" s="200">
        <v>0</v>
      </c>
      <c r="T186" s="201">
        <f t="shared" si="13"/>
        <v>0</v>
      </c>
      <c r="AR186" s="23" t="s">
        <v>207</v>
      </c>
      <c r="AT186" s="23" t="s">
        <v>169</v>
      </c>
      <c r="AU186" s="23" t="s">
        <v>82</v>
      </c>
      <c r="AY186" s="23" t="s">
        <v>166</v>
      </c>
      <c r="BE186" s="202">
        <f t="shared" si="14"/>
        <v>0</v>
      </c>
      <c r="BF186" s="202">
        <f t="shared" si="15"/>
        <v>0</v>
      </c>
      <c r="BG186" s="202">
        <f t="shared" si="16"/>
        <v>0</v>
      </c>
      <c r="BH186" s="202">
        <f t="shared" si="17"/>
        <v>0</v>
      </c>
      <c r="BI186" s="202">
        <f t="shared" si="18"/>
        <v>0</v>
      </c>
      <c r="BJ186" s="23" t="s">
        <v>80</v>
      </c>
      <c r="BK186" s="202">
        <f t="shared" si="19"/>
        <v>0</v>
      </c>
      <c r="BL186" s="23" t="s">
        <v>207</v>
      </c>
      <c r="BM186" s="23" t="s">
        <v>653</v>
      </c>
    </row>
    <row r="187" spans="2:65" s="1" customFormat="1" ht="16.5" customHeight="1">
      <c r="B187" s="40"/>
      <c r="C187" s="191" t="s">
        <v>302</v>
      </c>
      <c r="D187" s="191" t="s">
        <v>169</v>
      </c>
      <c r="E187" s="192" t="s">
        <v>615</v>
      </c>
      <c r="F187" s="193" t="s">
        <v>616</v>
      </c>
      <c r="G187" s="194" t="s">
        <v>288</v>
      </c>
      <c r="H187" s="195">
        <v>4</v>
      </c>
      <c r="I187" s="196"/>
      <c r="J187" s="197">
        <f t="shared" si="10"/>
        <v>0</v>
      </c>
      <c r="K187" s="193" t="s">
        <v>21</v>
      </c>
      <c r="L187" s="60"/>
      <c r="M187" s="198" t="s">
        <v>21</v>
      </c>
      <c r="N187" s="199" t="s">
        <v>43</v>
      </c>
      <c r="O187" s="41"/>
      <c r="P187" s="200">
        <f t="shared" si="11"/>
        <v>0</v>
      </c>
      <c r="Q187" s="200">
        <v>0</v>
      </c>
      <c r="R187" s="200">
        <f t="shared" si="12"/>
        <v>0</v>
      </c>
      <c r="S187" s="200">
        <v>0</v>
      </c>
      <c r="T187" s="201">
        <f t="shared" si="13"/>
        <v>0</v>
      </c>
      <c r="AR187" s="23" t="s">
        <v>207</v>
      </c>
      <c r="AT187" s="23" t="s">
        <v>169</v>
      </c>
      <c r="AU187" s="23" t="s">
        <v>82</v>
      </c>
      <c r="AY187" s="23" t="s">
        <v>166</v>
      </c>
      <c r="BE187" s="202">
        <f t="shared" si="14"/>
        <v>0</v>
      </c>
      <c r="BF187" s="202">
        <f t="shared" si="15"/>
        <v>0</v>
      </c>
      <c r="BG187" s="202">
        <f t="shared" si="16"/>
        <v>0</v>
      </c>
      <c r="BH187" s="202">
        <f t="shared" si="17"/>
        <v>0</v>
      </c>
      <c r="BI187" s="202">
        <f t="shared" si="18"/>
        <v>0</v>
      </c>
      <c r="BJ187" s="23" t="s">
        <v>80</v>
      </c>
      <c r="BK187" s="202">
        <f t="shared" si="19"/>
        <v>0</v>
      </c>
      <c r="BL187" s="23" t="s">
        <v>207</v>
      </c>
      <c r="BM187" s="23" t="s">
        <v>657</v>
      </c>
    </row>
    <row r="188" spans="2:65" s="1" customFormat="1" ht="16.5" customHeight="1">
      <c r="B188" s="40"/>
      <c r="C188" s="238" t="s">
        <v>658</v>
      </c>
      <c r="D188" s="238" t="s">
        <v>232</v>
      </c>
      <c r="E188" s="239" t="s">
        <v>1604</v>
      </c>
      <c r="F188" s="240" t="s">
        <v>1605</v>
      </c>
      <c r="G188" s="241" t="s">
        <v>172</v>
      </c>
      <c r="H188" s="242">
        <v>1</v>
      </c>
      <c r="I188" s="243"/>
      <c r="J188" s="244">
        <f t="shared" si="10"/>
        <v>0</v>
      </c>
      <c r="K188" s="240" t="s">
        <v>21</v>
      </c>
      <c r="L188" s="245"/>
      <c r="M188" s="246" t="s">
        <v>21</v>
      </c>
      <c r="N188" s="247" t="s">
        <v>43</v>
      </c>
      <c r="O188" s="41"/>
      <c r="P188" s="200">
        <f t="shared" si="11"/>
        <v>0</v>
      </c>
      <c r="Q188" s="200">
        <v>0</v>
      </c>
      <c r="R188" s="200">
        <f t="shared" si="12"/>
        <v>0</v>
      </c>
      <c r="S188" s="200">
        <v>0</v>
      </c>
      <c r="T188" s="201">
        <f t="shared" si="13"/>
        <v>0</v>
      </c>
      <c r="AR188" s="23" t="s">
        <v>242</v>
      </c>
      <c r="AT188" s="23" t="s">
        <v>232</v>
      </c>
      <c r="AU188" s="23" t="s">
        <v>82</v>
      </c>
      <c r="AY188" s="23" t="s">
        <v>166</v>
      </c>
      <c r="BE188" s="202">
        <f t="shared" si="14"/>
        <v>0</v>
      </c>
      <c r="BF188" s="202">
        <f t="shared" si="15"/>
        <v>0</v>
      </c>
      <c r="BG188" s="202">
        <f t="shared" si="16"/>
        <v>0</v>
      </c>
      <c r="BH188" s="202">
        <f t="shared" si="17"/>
        <v>0</v>
      </c>
      <c r="BI188" s="202">
        <f t="shared" si="18"/>
        <v>0</v>
      </c>
      <c r="BJ188" s="23" t="s">
        <v>80</v>
      </c>
      <c r="BK188" s="202">
        <f t="shared" si="19"/>
        <v>0</v>
      </c>
      <c r="BL188" s="23" t="s">
        <v>207</v>
      </c>
      <c r="BM188" s="23" t="s">
        <v>661</v>
      </c>
    </row>
    <row r="189" spans="2:65" s="1" customFormat="1" ht="16.5" customHeight="1">
      <c r="B189" s="40"/>
      <c r="C189" s="238" t="s">
        <v>307</v>
      </c>
      <c r="D189" s="238" t="s">
        <v>232</v>
      </c>
      <c r="E189" s="239" t="s">
        <v>619</v>
      </c>
      <c r="F189" s="240" t="s">
        <v>620</v>
      </c>
      <c r="G189" s="241" t="s">
        <v>172</v>
      </c>
      <c r="H189" s="242">
        <v>2</v>
      </c>
      <c r="I189" s="243"/>
      <c r="J189" s="244">
        <f t="shared" si="10"/>
        <v>0</v>
      </c>
      <c r="K189" s="240" t="s">
        <v>21</v>
      </c>
      <c r="L189" s="245"/>
      <c r="M189" s="246" t="s">
        <v>21</v>
      </c>
      <c r="N189" s="247" t="s">
        <v>43</v>
      </c>
      <c r="O189" s="41"/>
      <c r="P189" s="200">
        <f t="shared" si="11"/>
        <v>0</v>
      </c>
      <c r="Q189" s="200">
        <v>0</v>
      </c>
      <c r="R189" s="200">
        <f t="shared" si="12"/>
        <v>0</v>
      </c>
      <c r="S189" s="200">
        <v>0</v>
      </c>
      <c r="T189" s="201">
        <f t="shared" si="13"/>
        <v>0</v>
      </c>
      <c r="AR189" s="23" t="s">
        <v>242</v>
      </c>
      <c r="AT189" s="23" t="s">
        <v>232</v>
      </c>
      <c r="AU189" s="23" t="s">
        <v>82</v>
      </c>
      <c r="AY189" s="23" t="s">
        <v>166</v>
      </c>
      <c r="BE189" s="202">
        <f t="shared" si="14"/>
        <v>0</v>
      </c>
      <c r="BF189" s="202">
        <f t="shared" si="15"/>
        <v>0</v>
      </c>
      <c r="BG189" s="202">
        <f t="shared" si="16"/>
        <v>0</v>
      </c>
      <c r="BH189" s="202">
        <f t="shared" si="17"/>
        <v>0</v>
      </c>
      <c r="BI189" s="202">
        <f t="shared" si="18"/>
        <v>0</v>
      </c>
      <c r="BJ189" s="23" t="s">
        <v>80</v>
      </c>
      <c r="BK189" s="202">
        <f t="shared" si="19"/>
        <v>0</v>
      </c>
      <c r="BL189" s="23" t="s">
        <v>207</v>
      </c>
      <c r="BM189" s="23" t="s">
        <v>664</v>
      </c>
    </row>
    <row r="190" spans="2:65" s="1" customFormat="1" ht="16.5" customHeight="1">
      <c r="B190" s="40"/>
      <c r="C190" s="238" t="s">
        <v>665</v>
      </c>
      <c r="D190" s="238" t="s">
        <v>232</v>
      </c>
      <c r="E190" s="239" t="s">
        <v>621</v>
      </c>
      <c r="F190" s="240" t="s">
        <v>622</v>
      </c>
      <c r="G190" s="241" t="s">
        <v>172</v>
      </c>
      <c r="H190" s="242">
        <v>1</v>
      </c>
      <c r="I190" s="243"/>
      <c r="J190" s="244">
        <f t="shared" si="10"/>
        <v>0</v>
      </c>
      <c r="K190" s="240" t="s">
        <v>21</v>
      </c>
      <c r="L190" s="245"/>
      <c r="M190" s="246" t="s">
        <v>21</v>
      </c>
      <c r="N190" s="247" t="s">
        <v>43</v>
      </c>
      <c r="O190" s="41"/>
      <c r="P190" s="200">
        <f t="shared" si="11"/>
        <v>0</v>
      </c>
      <c r="Q190" s="200">
        <v>0</v>
      </c>
      <c r="R190" s="200">
        <f t="shared" si="12"/>
        <v>0</v>
      </c>
      <c r="S190" s="200">
        <v>0</v>
      </c>
      <c r="T190" s="201">
        <f t="shared" si="13"/>
        <v>0</v>
      </c>
      <c r="AR190" s="23" t="s">
        <v>242</v>
      </c>
      <c r="AT190" s="23" t="s">
        <v>232</v>
      </c>
      <c r="AU190" s="23" t="s">
        <v>82</v>
      </c>
      <c r="AY190" s="23" t="s">
        <v>166</v>
      </c>
      <c r="BE190" s="202">
        <f t="shared" si="14"/>
        <v>0</v>
      </c>
      <c r="BF190" s="202">
        <f t="shared" si="15"/>
        <v>0</v>
      </c>
      <c r="BG190" s="202">
        <f t="shared" si="16"/>
        <v>0</v>
      </c>
      <c r="BH190" s="202">
        <f t="shared" si="17"/>
        <v>0</v>
      </c>
      <c r="BI190" s="202">
        <f t="shared" si="18"/>
        <v>0</v>
      </c>
      <c r="BJ190" s="23" t="s">
        <v>80</v>
      </c>
      <c r="BK190" s="202">
        <f t="shared" si="19"/>
        <v>0</v>
      </c>
      <c r="BL190" s="23" t="s">
        <v>207</v>
      </c>
      <c r="BM190" s="23" t="s">
        <v>668</v>
      </c>
    </row>
    <row r="191" spans="2:65" s="1" customFormat="1" ht="16.5" customHeight="1">
      <c r="B191" s="40"/>
      <c r="C191" s="191" t="s">
        <v>310</v>
      </c>
      <c r="D191" s="191" t="s">
        <v>169</v>
      </c>
      <c r="E191" s="192" t="s">
        <v>1606</v>
      </c>
      <c r="F191" s="193" t="s">
        <v>1607</v>
      </c>
      <c r="G191" s="194" t="s">
        <v>288</v>
      </c>
      <c r="H191" s="195">
        <v>2</v>
      </c>
      <c r="I191" s="196"/>
      <c r="J191" s="197">
        <f t="shared" si="10"/>
        <v>0</v>
      </c>
      <c r="K191" s="193" t="s">
        <v>21</v>
      </c>
      <c r="L191" s="60"/>
      <c r="M191" s="198" t="s">
        <v>21</v>
      </c>
      <c r="N191" s="199" t="s">
        <v>43</v>
      </c>
      <c r="O191" s="41"/>
      <c r="P191" s="200">
        <f t="shared" si="11"/>
        <v>0</v>
      </c>
      <c r="Q191" s="200">
        <v>0</v>
      </c>
      <c r="R191" s="200">
        <f t="shared" si="12"/>
        <v>0</v>
      </c>
      <c r="S191" s="200">
        <v>0</v>
      </c>
      <c r="T191" s="201">
        <f t="shared" si="13"/>
        <v>0</v>
      </c>
      <c r="AR191" s="23" t="s">
        <v>207</v>
      </c>
      <c r="AT191" s="23" t="s">
        <v>169</v>
      </c>
      <c r="AU191" s="23" t="s">
        <v>82</v>
      </c>
      <c r="AY191" s="23" t="s">
        <v>166</v>
      </c>
      <c r="BE191" s="202">
        <f t="shared" si="14"/>
        <v>0</v>
      </c>
      <c r="BF191" s="202">
        <f t="shared" si="15"/>
        <v>0</v>
      </c>
      <c r="BG191" s="202">
        <f t="shared" si="16"/>
        <v>0</v>
      </c>
      <c r="BH191" s="202">
        <f t="shared" si="17"/>
        <v>0</v>
      </c>
      <c r="BI191" s="202">
        <f t="shared" si="18"/>
        <v>0</v>
      </c>
      <c r="BJ191" s="23" t="s">
        <v>80</v>
      </c>
      <c r="BK191" s="202">
        <f t="shared" si="19"/>
        <v>0</v>
      </c>
      <c r="BL191" s="23" t="s">
        <v>207</v>
      </c>
      <c r="BM191" s="23" t="s">
        <v>671</v>
      </c>
    </row>
    <row r="192" spans="2:65" s="1" customFormat="1" ht="25.5" customHeight="1">
      <c r="B192" s="40"/>
      <c r="C192" s="238" t="s">
        <v>672</v>
      </c>
      <c r="D192" s="238" t="s">
        <v>232</v>
      </c>
      <c r="E192" s="239" t="s">
        <v>1608</v>
      </c>
      <c r="F192" s="240" t="s">
        <v>1609</v>
      </c>
      <c r="G192" s="241" t="s">
        <v>172</v>
      </c>
      <c r="H192" s="242">
        <v>2</v>
      </c>
      <c r="I192" s="243"/>
      <c r="J192" s="244">
        <f t="shared" si="10"/>
        <v>0</v>
      </c>
      <c r="K192" s="240" t="s">
        <v>21</v>
      </c>
      <c r="L192" s="245"/>
      <c r="M192" s="246" t="s">
        <v>21</v>
      </c>
      <c r="N192" s="247" t="s">
        <v>43</v>
      </c>
      <c r="O192" s="41"/>
      <c r="P192" s="200">
        <f t="shared" si="11"/>
        <v>0</v>
      </c>
      <c r="Q192" s="200">
        <v>0</v>
      </c>
      <c r="R192" s="200">
        <f t="shared" si="12"/>
        <v>0</v>
      </c>
      <c r="S192" s="200">
        <v>0</v>
      </c>
      <c r="T192" s="201">
        <f t="shared" si="13"/>
        <v>0</v>
      </c>
      <c r="AR192" s="23" t="s">
        <v>242</v>
      </c>
      <c r="AT192" s="23" t="s">
        <v>232</v>
      </c>
      <c r="AU192" s="23" t="s">
        <v>82</v>
      </c>
      <c r="AY192" s="23" t="s">
        <v>166</v>
      </c>
      <c r="BE192" s="202">
        <f t="shared" si="14"/>
        <v>0</v>
      </c>
      <c r="BF192" s="202">
        <f t="shared" si="15"/>
        <v>0</v>
      </c>
      <c r="BG192" s="202">
        <f t="shared" si="16"/>
        <v>0</v>
      </c>
      <c r="BH192" s="202">
        <f t="shared" si="17"/>
        <v>0</v>
      </c>
      <c r="BI192" s="202">
        <f t="shared" si="18"/>
        <v>0</v>
      </c>
      <c r="BJ192" s="23" t="s">
        <v>80</v>
      </c>
      <c r="BK192" s="202">
        <f t="shared" si="19"/>
        <v>0</v>
      </c>
      <c r="BL192" s="23" t="s">
        <v>207</v>
      </c>
      <c r="BM192" s="23" t="s">
        <v>675</v>
      </c>
    </row>
    <row r="193" spans="2:65" s="1" customFormat="1" ht="25.5" customHeight="1">
      <c r="B193" s="40"/>
      <c r="C193" s="191" t="s">
        <v>314</v>
      </c>
      <c r="D193" s="191" t="s">
        <v>169</v>
      </c>
      <c r="E193" s="192" t="s">
        <v>1610</v>
      </c>
      <c r="F193" s="193" t="s">
        <v>1611</v>
      </c>
      <c r="G193" s="194" t="s">
        <v>288</v>
      </c>
      <c r="H193" s="195">
        <v>1</v>
      </c>
      <c r="I193" s="196"/>
      <c r="J193" s="197">
        <f t="shared" si="10"/>
        <v>0</v>
      </c>
      <c r="K193" s="193" t="s">
        <v>21</v>
      </c>
      <c r="L193" s="60"/>
      <c r="M193" s="198" t="s">
        <v>21</v>
      </c>
      <c r="N193" s="199" t="s">
        <v>43</v>
      </c>
      <c r="O193" s="41"/>
      <c r="P193" s="200">
        <f t="shared" si="11"/>
        <v>0</v>
      </c>
      <c r="Q193" s="200">
        <v>0</v>
      </c>
      <c r="R193" s="200">
        <f t="shared" si="12"/>
        <v>0</v>
      </c>
      <c r="S193" s="200">
        <v>0</v>
      </c>
      <c r="T193" s="201">
        <f t="shared" si="13"/>
        <v>0</v>
      </c>
      <c r="AR193" s="23" t="s">
        <v>207</v>
      </c>
      <c r="AT193" s="23" t="s">
        <v>169</v>
      </c>
      <c r="AU193" s="23" t="s">
        <v>82</v>
      </c>
      <c r="AY193" s="23" t="s">
        <v>166</v>
      </c>
      <c r="BE193" s="202">
        <f t="shared" si="14"/>
        <v>0</v>
      </c>
      <c r="BF193" s="202">
        <f t="shared" si="15"/>
        <v>0</v>
      </c>
      <c r="BG193" s="202">
        <f t="shared" si="16"/>
        <v>0</v>
      </c>
      <c r="BH193" s="202">
        <f t="shared" si="17"/>
        <v>0</v>
      </c>
      <c r="BI193" s="202">
        <f t="shared" si="18"/>
        <v>0</v>
      </c>
      <c r="BJ193" s="23" t="s">
        <v>80</v>
      </c>
      <c r="BK193" s="202">
        <f t="shared" si="19"/>
        <v>0</v>
      </c>
      <c r="BL193" s="23" t="s">
        <v>207</v>
      </c>
      <c r="BM193" s="23" t="s">
        <v>680</v>
      </c>
    </row>
    <row r="194" spans="2:65" s="1" customFormat="1" ht="243">
      <c r="B194" s="40"/>
      <c r="C194" s="62"/>
      <c r="D194" s="205" t="s">
        <v>213</v>
      </c>
      <c r="E194" s="62"/>
      <c r="F194" s="236" t="s">
        <v>1612</v>
      </c>
      <c r="G194" s="62"/>
      <c r="H194" s="62"/>
      <c r="I194" s="162"/>
      <c r="J194" s="62"/>
      <c r="K194" s="62"/>
      <c r="L194" s="60"/>
      <c r="M194" s="237"/>
      <c r="N194" s="41"/>
      <c r="O194" s="41"/>
      <c r="P194" s="41"/>
      <c r="Q194" s="41"/>
      <c r="R194" s="41"/>
      <c r="S194" s="41"/>
      <c r="T194" s="77"/>
      <c r="AT194" s="23" t="s">
        <v>213</v>
      </c>
      <c r="AU194" s="23" t="s">
        <v>82</v>
      </c>
    </row>
    <row r="195" spans="2:65" s="1" customFormat="1" ht="16.5" customHeight="1">
      <c r="B195" s="40"/>
      <c r="C195" s="191" t="s">
        <v>681</v>
      </c>
      <c r="D195" s="191" t="s">
        <v>169</v>
      </c>
      <c r="E195" s="192" t="s">
        <v>626</v>
      </c>
      <c r="F195" s="193" t="s">
        <v>627</v>
      </c>
      <c r="G195" s="194" t="s">
        <v>288</v>
      </c>
      <c r="H195" s="195">
        <v>1</v>
      </c>
      <c r="I195" s="196"/>
      <c r="J195" s="197">
        <f>ROUND(I195*H195,2)</f>
        <v>0</v>
      </c>
      <c r="K195" s="193" t="s">
        <v>21</v>
      </c>
      <c r="L195" s="60"/>
      <c r="M195" s="198" t="s">
        <v>21</v>
      </c>
      <c r="N195" s="199" t="s">
        <v>43</v>
      </c>
      <c r="O195" s="41"/>
      <c r="P195" s="200">
        <f>O195*H195</f>
        <v>0</v>
      </c>
      <c r="Q195" s="200">
        <v>0</v>
      </c>
      <c r="R195" s="200">
        <f>Q195*H195</f>
        <v>0</v>
      </c>
      <c r="S195" s="200">
        <v>0</v>
      </c>
      <c r="T195" s="201">
        <f>S195*H195</f>
        <v>0</v>
      </c>
      <c r="AR195" s="23" t="s">
        <v>207</v>
      </c>
      <c r="AT195" s="23" t="s">
        <v>169</v>
      </c>
      <c r="AU195" s="23" t="s">
        <v>82</v>
      </c>
      <c r="AY195" s="23" t="s">
        <v>166</v>
      </c>
      <c r="BE195" s="202">
        <f>IF(N195="základní",J195,0)</f>
        <v>0</v>
      </c>
      <c r="BF195" s="202">
        <f>IF(N195="snížená",J195,0)</f>
        <v>0</v>
      </c>
      <c r="BG195" s="202">
        <f>IF(N195="zákl. přenesená",J195,0)</f>
        <v>0</v>
      </c>
      <c r="BH195" s="202">
        <f>IF(N195="sníž. přenesená",J195,0)</f>
        <v>0</v>
      </c>
      <c r="BI195" s="202">
        <f>IF(N195="nulová",J195,0)</f>
        <v>0</v>
      </c>
      <c r="BJ195" s="23" t="s">
        <v>80</v>
      </c>
      <c r="BK195" s="202">
        <f>ROUND(I195*H195,2)</f>
        <v>0</v>
      </c>
      <c r="BL195" s="23" t="s">
        <v>207</v>
      </c>
      <c r="BM195" s="23" t="s">
        <v>684</v>
      </c>
    </row>
    <row r="196" spans="2:65" s="1" customFormat="1" ht="135">
      <c r="B196" s="40"/>
      <c r="C196" s="62"/>
      <c r="D196" s="205" t="s">
        <v>213</v>
      </c>
      <c r="E196" s="62"/>
      <c r="F196" s="236" t="s">
        <v>628</v>
      </c>
      <c r="G196" s="62"/>
      <c r="H196" s="62"/>
      <c r="I196" s="162"/>
      <c r="J196" s="62"/>
      <c r="K196" s="62"/>
      <c r="L196" s="60"/>
      <c r="M196" s="237"/>
      <c r="N196" s="41"/>
      <c r="O196" s="41"/>
      <c r="P196" s="41"/>
      <c r="Q196" s="41"/>
      <c r="R196" s="41"/>
      <c r="S196" s="41"/>
      <c r="T196" s="77"/>
      <c r="AT196" s="23" t="s">
        <v>213</v>
      </c>
      <c r="AU196" s="23" t="s">
        <v>82</v>
      </c>
    </row>
    <row r="197" spans="2:65" s="1" customFormat="1" ht="16.5" customHeight="1">
      <c r="B197" s="40"/>
      <c r="C197" s="191" t="s">
        <v>319</v>
      </c>
      <c r="D197" s="191" t="s">
        <v>169</v>
      </c>
      <c r="E197" s="192" t="s">
        <v>1613</v>
      </c>
      <c r="F197" s="193" t="s">
        <v>1614</v>
      </c>
      <c r="G197" s="194" t="s">
        <v>288</v>
      </c>
      <c r="H197" s="195">
        <v>1</v>
      </c>
      <c r="I197" s="196"/>
      <c r="J197" s="197">
        <f>ROUND(I197*H197,2)</f>
        <v>0</v>
      </c>
      <c r="K197" s="193" t="s">
        <v>21</v>
      </c>
      <c r="L197" s="60"/>
      <c r="M197" s="198" t="s">
        <v>21</v>
      </c>
      <c r="N197" s="199" t="s">
        <v>43</v>
      </c>
      <c r="O197" s="41"/>
      <c r="P197" s="200">
        <f>O197*H197</f>
        <v>0</v>
      </c>
      <c r="Q197" s="200">
        <v>0</v>
      </c>
      <c r="R197" s="200">
        <f>Q197*H197</f>
        <v>0</v>
      </c>
      <c r="S197" s="200">
        <v>0</v>
      </c>
      <c r="T197" s="201">
        <f>S197*H197</f>
        <v>0</v>
      </c>
      <c r="AR197" s="23" t="s">
        <v>207</v>
      </c>
      <c r="AT197" s="23" t="s">
        <v>169</v>
      </c>
      <c r="AU197" s="23" t="s">
        <v>82</v>
      </c>
      <c r="AY197" s="23" t="s">
        <v>166</v>
      </c>
      <c r="BE197" s="202">
        <f>IF(N197="základní",J197,0)</f>
        <v>0</v>
      </c>
      <c r="BF197" s="202">
        <f>IF(N197="snížená",J197,0)</f>
        <v>0</v>
      </c>
      <c r="BG197" s="202">
        <f>IF(N197="zákl. přenesená",J197,0)</f>
        <v>0</v>
      </c>
      <c r="BH197" s="202">
        <f>IF(N197="sníž. přenesená",J197,0)</f>
        <v>0</v>
      </c>
      <c r="BI197" s="202">
        <f>IF(N197="nulová",J197,0)</f>
        <v>0</v>
      </c>
      <c r="BJ197" s="23" t="s">
        <v>80</v>
      </c>
      <c r="BK197" s="202">
        <f>ROUND(I197*H197,2)</f>
        <v>0</v>
      </c>
      <c r="BL197" s="23" t="s">
        <v>207</v>
      </c>
      <c r="BM197" s="23" t="s">
        <v>687</v>
      </c>
    </row>
    <row r="198" spans="2:65" s="1" customFormat="1" ht="135">
      <c r="B198" s="40"/>
      <c r="C198" s="62"/>
      <c r="D198" s="205" t="s">
        <v>213</v>
      </c>
      <c r="E198" s="62"/>
      <c r="F198" s="236" t="s">
        <v>628</v>
      </c>
      <c r="G198" s="62"/>
      <c r="H198" s="62"/>
      <c r="I198" s="162"/>
      <c r="J198" s="62"/>
      <c r="K198" s="62"/>
      <c r="L198" s="60"/>
      <c r="M198" s="237"/>
      <c r="N198" s="41"/>
      <c r="O198" s="41"/>
      <c r="P198" s="41"/>
      <c r="Q198" s="41"/>
      <c r="R198" s="41"/>
      <c r="S198" s="41"/>
      <c r="T198" s="77"/>
      <c r="AT198" s="23" t="s">
        <v>213</v>
      </c>
      <c r="AU198" s="23" t="s">
        <v>82</v>
      </c>
    </row>
    <row r="199" spans="2:65" s="1" customFormat="1" ht="16.5" customHeight="1">
      <c r="B199" s="40"/>
      <c r="C199" s="191" t="s">
        <v>688</v>
      </c>
      <c r="D199" s="191" t="s">
        <v>169</v>
      </c>
      <c r="E199" s="192" t="s">
        <v>631</v>
      </c>
      <c r="F199" s="193" t="s">
        <v>632</v>
      </c>
      <c r="G199" s="194" t="s">
        <v>361</v>
      </c>
      <c r="H199" s="248"/>
      <c r="I199" s="196"/>
      <c r="J199" s="197">
        <f>ROUND(I199*H199,2)</f>
        <v>0</v>
      </c>
      <c r="K199" s="193" t="s">
        <v>21</v>
      </c>
      <c r="L199" s="60"/>
      <c r="M199" s="198" t="s">
        <v>21</v>
      </c>
      <c r="N199" s="199" t="s">
        <v>43</v>
      </c>
      <c r="O199" s="41"/>
      <c r="P199" s="200">
        <f>O199*H199</f>
        <v>0</v>
      </c>
      <c r="Q199" s="200">
        <v>0</v>
      </c>
      <c r="R199" s="200">
        <f>Q199*H199</f>
        <v>0</v>
      </c>
      <c r="S199" s="200">
        <v>0</v>
      </c>
      <c r="T199" s="201">
        <f>S199*H199</f>
        <v>0</v>
      </c>
      <c r="AR199" s="23" t="s">
        <v>207</v>
      </c>
      <c r="AT199" s="23" t="s">
        <v>169</v>
      </c>
      <c r="AU199" s="23" t="s">
        <v>82</v>
      </c>
      <c r="AY199" s="23" t="s">
        <v>166</v>
      </c>
      <c r="BE199" s="202">
        <f>IF(N199="základní",J199,0)</f>
        <v>0</v>
      </c>
      <c r="BF199" s="202">
        <f>IF(N199="snížená",J199,0)</f>
        <v>0</v>
      </c>
      <c r="BG199" s="202">
        <f>IF(N199="zákl. přenesená",J199,0)</f>
        <v>0</v>
      </c>
      <c r="BH199" s="202">
        <f>IF(N199="sníž. přenesená",J199,0)</f>
        <v>0</v>
      </c>
      <c r="BI199" s="202">
        <f>IF(N199="nulová",J199,0)</f>
        <v>0</v>
      </c>
      <c r="BJ199" s="23" t="s">
        <v>80</v>
      </c>
      <c r="BK199" s="202">
        <f>ROUND(I199*H199,2)</f>
        <v>0</v>
      </c>
      <c r="BL199" s="23" t="s">
        <v>207</v>
      </c>
      <c r="BM199" s="23" t="s">
        <v>691</v>
      </c>
    </row>
    <row r="200" spans="2:65" s="10" customFormat="1" ht="29.85" customHeight="1">
      <c r="B200" s="175"/>
      <c r="C200" s="176"/>
      <c r="D200" s="177" t="s">
        <v>71</v>
      </c>
      <c r="E200" s="189" t="s">
        <v>633</v>
      </c>
      <c r="F200" s="189" t="s">
        <v>634</v>
      </c>
      <c r="G200" s="176"/>
      <c r="H200" s="176"/>
      <c r="I200" s="179"/>
      <c r="J200" s="190">
        <f>BK200</f>
        <v>0</v>
      </c>
      <c r="K200" s="176"/>
      <c r="L200" s="181"/>
      <c r="M200" s="182"/>
      <c r="N200" s="183"/>
      <c r="O200" s="183"/>
      <c r="P200" s="184">
        <f>SUM(P201:P227)</f>
        <v>0</v>
      </c>
      <c r="Q200" s="183"/>
      <c r="R200" s="184">
        <f>SUM(R201:R227)</f>
        <v>0</v>
      </c>
      <c r="S200" s="183"/>
      <c r="T200" s="185">
        <f>SUM(T201:T227)</f>
        <v>0</v>
      </c>
      <c r="AR200" s="186" t="s">
        <v>82</v>
      </c>
      <c r="AT200" s="187" t="s">
        <v>71</v>
      </c>
      <c r="AU200" s="187" t="s">
        <v>80</v>
      </c>
      <c r="AY200" s="186" t="s">
        <v>166</v>
      </c>
      <c r="BK200" s="188">
        <f>SUM(BK201:BK227)</f>
        <v>0</v>
      </c>
    </row>
    <row r="201" spans="2:65" s="1" customFormat="1" ht="16.5" customHeight="1">
      <c r="B201" s="40"/>
      <c r="C201" s="191" t="s">
        <v>323</v>
      </c>
      <c r="D201" s="191" t="s">
        <v>169</v>
      </c>
      <c r="E201" s="192" t="s">
        <v>635</v>
      </c>
      <c r="F201" s="193" t="s">
        <v>636</v>
      </c>
      <c r="G201" s="194" t="s">
        <v>272</v>
      </c>
      <c r="H201" s="195">
        <v>40</v>
      </c>
      <c r="I201" s="196"/>
      <c r="J201" s="197">
        <f t="shared" ref="J201:J207" si="20">ROUND(I201*H201,2)</f>
        <v>0</v>
      </c>
      <c r="K201" s="193" t="s">
        <v>21</v>
      </c>
      <c r="L201" s="60"/>
      <c r="M201" s="198" t="s">
        <v>21</v>
      </c>
      <c r="N201" s="199" t="s">
        <v>43</v>
      </c>
      <c r="O201" s="41"/>
      <c r="P201" s="200">
        <f t="shared" ref="P201:P207" si="21">O201*H201</f>
        <v>0</v>
      </c>
      <c r="Q201" s="200">
        <v>0</v>
      </c>
      <c r="R201" s="200">
        <f t="shared" ref="R201:R207" si="22">Q201*H201</f>
        <v>0</v>
      </c>
      <c r="S201" s="200">
        <v>0</v>
      </c>
      <c r="T201" s="201">
        <f t="shared" ref="T201:T207" si="23">S201*H201</f>
        <v>0</v>
      </c>
      <c r="AR201" s="23" t="s">
        <v>207</v>
      </c>
      <c r="AT201" s="23" t="s">
        <v>169</v>
      </c>
      <c r="AU201" s="23" t="s">
        <v>82</v>
      </c>
      <c r="AY201" s="23" t="s">
        <v>166</v>
      </c>
      <c r="BE201" s="202">
        <f t="shared" ref="BE201:BE207" si="24">IF(N201="základní",J201,0)</f>
        <v>0</v>
      </c>
      <c r="BF201" s="202">
        <f t="shared" ref="BF201:BF207" si="25">IF(N201="snížená",J201,0)</f>
        <v>0</v>
      </c>
      <c r="BG201" s="202">
        <f t="shared" ref="BG201:BG207" si="26">IF(N201="zákl. přenesená",J201,0)</f>
        <v>0</v>
      </c>
      <c r="BH201" s="202">
        <f t="shared" ref="BH201:BH207" si="27">IF(N201="sníž. přenesená",J201,0)</f>
        <v>0</v>
      </c>
      <c r="BI201" s="202">
        <f t="shared" ref="BI201:BI207" si="28">IF(N201="nulová",J201,0)</f>
        <v>0</v>
      </c>
      <c r="BJ201" s="23" t="s">
        <v>80</v>
      </c>
      <c r="BK201" s="202">
        <f t="shared" ref="BK201:BK207" si="29">ROUND(I201*H201,2)</f>
        <v>0</v>
      </c>
      <c r="BL201" s="23" t="s">
        <v>207</v>
      </c>
      <c r="BM201" s="23" t="s">
        <v>695</v>
      </c>
    </row>
    <row r="202" spans="2:65" s="1" customFormat="1" ht="16.5" customHeight="1">
      <c r="B202" s="40"/>
      <c r="C202" s="191" t="s">
        <v>696</v>
      </c>
      <c r="D202" s="191" t="s">
        <v>169</v>
      </c>
      <c r="E202" s="192" t="s">
        <v>637</v>
      </c>
      <c r="F202" s="193" t="s">
        <v>638</v>
      </c>
      <c r="G202" s="194" t="s">
        <v>272</v>
      </c>
      <c r="H202" s="195">
        <v>80</v>
      </c>
      <c r="I202" s="196"/>
      <c r="J202" s="197">
        <f t="shared" si="20"/>
        <v>0</v>
      </c>
      <c r="K202" s="193" t="s">
        <v>21</v>
      </c>
      <c r="L202" s="60"/>
      <c r="M202" s="198" t="s">
        <v>21</v>
      </c>
      <c r="N202" s="199" t="s">
        <v>43</v>
      </c>
      <c r="O202" s="41"/>
      <c r="P202" s="200">
        <f t="shared" si="21"/>
        <v>0</v>
      </c>
      <c r="Q202" s="200">
        <v>0</v>
      </c>
      <c r="R202" s="200">
        <f t="shared" si="22"/>
        <v>0</v>
      </c>
      <c r="S202" s="200">
        <v>0</v>
      </c>
      <c r="T202" s="201">
        <f t="shared" si="23"/>
        <v>0</v>
      </c>
      <c r="AR202" s="23" t="s">
        <v>207</v>
      </c>
      <c r="AT202" s="23" t="s">
        <v>169</v>
      </c>
      <c r="AU202" s="23" t="s">
        <v>82</v>
      </c>
      <c r="AY202" s="23" t="s">
        <v>166</v>
      </c>
      <c r="BE202" s="202">
        <f t="shared" si="24"/>
        <v>0</v>
      </c>
      <c r="BF202" s="202">
        <f t="shared" si="25"/>
        <v>0</v>
      </c>
      <c r="BG202" s="202">
        <f t="shared" si="26"/>
        <v>0</v>
      </c>
      <c r="BH202" s="202">
        <f t="shared" si="27"/>
        <v>0</v>
      </c>
      <c r="BI202" s="202">
        <f t="shared" si="28"/>
        <v>0</v>
      </c>
      <c r="BJ202" s="23" t="s">
        <v>80</v>
      </c>
      <c r="BK202" s="202">
        <f t="shared" si="29"/>
        <v>0</v>
      </c>
      <c r="BL202" s="23" t="s">
        <v>207</v>
      </c>
      <c r="BM202" s="23" t="s">
        <v>699</v>
      </c>
    </row>
    <row r="203" spans="2:65" s="1" customFormat="1" ht="16.5" customHeight="1">
      <c r="B203" s="40"/>
      <c r="C203" s="191" t="s">
        <v>326</v>
      </c>
      <c r="D203" s="191" t="s">
        <v>169</v>
      </c>
      <c r="E203" s="192" t="s">
        <v>1615</v>
      </c>
      <c r="F203" s="193" t="s">
        <v>1616</v>
      </c>
      <c r="G203" s="194" t="s">
        <v>272</v>
      </c>
      <c r="H203" s="195">
        <v>1</v>
      </c>
      <c r="I203" s="196"/>
      <c r="J203" s="197">
        <f t="shared" si="20"/>
        <v>0</v>
      </c>
      <c r="K203" s="193" t="s">
        <v>21</v>
      </c>
      <c r="L203" s="60"/>
      <c r="M203" s="198" t="s">
        <v>21</v>
      </c>
      <c r="N203" s="199" t="s">
        <v>43</v>
      </c>
      <c r="O203" s="41"/>
      <c r="P203" s="200">
        <f t="shared" si="21"/>
        <v>0</v>
      </c>
      <c r="Q203" s="200">
        <v>0</v>
      </c>
      <c r="R203" s="200">
        <f t="shared" si="22"/>
        <v>0</v>
      </c>
      <c r="S203" s="200">
        <v>0</v>
      </c>
      <c r="T203" s="201">
        <f t="shared" si="23"/>
        <v>0</v>
      </c>
      <c r="AR203" s="23" t="s">
        <v>207</v>
      </c>
      <c r="AT203" s="23" t="s">
        <v>169</v>
      </c>
      <c r="AU203" s="23" t="s">
        <v>82</v>
      </c>
      <c r="AY203" s="23" t="s">
        <v>166</v>
      </c>
      <c r="BE203" s="202">
        <f t="shared" si="24"/>
        <v>0</v>
      </c>
      <c r="BF203" s="202">
        <f t="shared" si="25"/>
        <v>0</v>
      </c>
      <c r="BG203" s="202">
        <f t="shared" si="26"/>
        <v>0</v>
      </c>
      <c r="BH203" s="202">
        <f t="shared" si="27"/>
        <v>0</v>
      </c>
      <c r="BI203" s="202">
        <f t="shared" si="28"/>
        <v>0</v>
      </c>
      <c r="BJ203" s="23" t="s">
        <v>80</v>
      </c>
      <c r="BK203" s="202">
        <f t="shared" si="29"/>
        <v>0</v>
      </c>
      <c r="BL203" s="23" t="s">
        <v>207</v>
      </c>
      <c r="BM203" s="23" t="s">
        <v>703</v>
      </c>
    </row>
    <row r="204" spans="2:65" s="1" customFormat="1" ht="16.5" customHeight="1">
      <c r="B204" s="40"/>
      <c r="C204" s="191" t="s">
        <v>705</v>
      </c>
      <c r="D204" s="191" t="s">
        <v>169</v>
      </c>
      <c r="E204" s="192" t="s">
        <v>641</v>
      </c>
      <c r="F204" s="193" t="s">
        <v>642</v>
      </c>
      <c r="G204" s="194" t="s">
        <v>272</v>
      </c>
      <c r="H204" s="195">
        <v>4</v>
      </c>
      <c r="I204" s="196"/>
      <c r="J204" s="197">
        <f t="shared" si="20"/>
        <v>0</v>
      </c>
      <c r="K204" s="193" t="s">
        <v>21</v>
      </c>
      <c r="L204" s="60"/>
      <c r="M204" s="198" t="s">
        <v>21</v>
      </c>
      <c r="N204" s="199" t="s">
        <v>43</v>
      </c>
      <c r="O204" s="41"/>
      <c r="P204" s="200">
        <f t="shared" si="21"/>
        <v>0</v>
      </c>
      <c r="Q204" s="200">
        <v>0</v>
      </c>
      <c r="R204" s="200">
        <f t="shared" si="22"/>
        <v>0</v>
      </c>
      <c r="S204" s="200">
        <v>0</v>
      </c>
      <c r="T204" s="201">
        <f t="shared" si="23"/>
        <v>0</v>
      </c>
      <c r="AR204" s="23" t="s">
        <v>207</v>
      </c>
      <c r="AT204" s="23" t="s">
        <v>169</v>
      </c>
      <c r="AU204" s="23" t="s">
        <v>82</v>
      </c>
      <c r="AY204" s="23" t="s">
        <v>166</v>
      </c>
      <c r="BE204" s="202">
        <f t="shared" si="24"/>
        <v>0</v>
      </c>
      <c r="BF204" s="202">
        <f t="shared" si="25"/>
        <v>0</v>
      </c>
      <c r="BG204" s="202">
        <f t="shared" si="26"/>
        <v>0</v>
      </c>
      <c r="BH204" s="202">
        <f t="shared" si="27"/>
        <v>0</v>
      </c>
      <c r="BI204" s="202">
        <f t="shared" si="28"/>
        <v>0</v>
      </c>
      <c r="BJ204" s="23" t="s">
        <v>80</v>
      </c>
      <c r="BK204" s="202">
        <f t="shared" si="29"/>
        <v>0</v>
      </c>
      <c r="BL204" s="23" t="s">
        <v>207</v>
      </c>
      <c r="BM204" s="23" t="s">
        <v>708</v>
      </c>
    </row>
    <row r="205" spans="2:65" s="1" customFormat="1" ht="16.5" customHeight="1">
      <c r="B205" s="40"/>
      <c r="C205" s="191" t="s">
        <v>334</v>
      </c>
      <c r="D205" s="191" t="s">
        <v>169</v>
      </c>
      <c r="E205" s="192" t="s">
        <v>644</v>
      </c>
      <c r="F205" s="193" t="s">
        <v>645</v>
      </c>
      <c r="G205" s="194" t="s">
        <v>272</v>
      </c>
      <c r="H205" s="195">
        <v>32</v>
      </c>
      <c r="I205" s="196"/>
      <c r="J205" s="197">
        <f t="shared" si="20"/>
        <v>0</v>
      </c>
      <c r="K205" s="193" t="s">
        <v>21</v>
      </c>
      <c r="L205" s="60"/>
      <c r="M205" s="198" t="s">
        <v>21</v>
      </c>
      <c r="N205" s="199" t="s">
        <v>43</v>
      </c>
      <c r="O205" s="41"/>
      <c r="P205" s="200">
        <f t="shared" si="21"/>
        <v>0</v>
      </c>
      <c r="Q205" s="200">
        <v>0</v>
      </c>
      <c r="R205" s="200">
        <f t="shared" si="22"/>
        <v>0</v>
      </c>
      <c r="S205" s="200">
        <v>0</v>
      </c>
      <c r="T205" s="201">
        <f t="shared" si="23"/>
        <v>0</v>
      </c>
      <c r="AR205" s="23" t="s">
        <v>207</v>
      </c>
      <c r="AT205" s="23" t="s">
        <v>169</v>
      </c>
      <c r="AU205" s="23" t="s">
        <v>82</v>
      </c>
      <c r="AY205" s="23" t="s">
        <v>166</v>
      </c>
      <c r="BE205" s="202">
        <f t="shared" si="24"/>
        <v>0</v>
      </c>
      <c r="BF205" s="202">
        <f t="shared" si="25"/>
        <v>0</v>
      </c>
      <c r="BG205" s="202">
        <f t="shared" si="26"/>
        <v>0</v>
      </c>
      <c r="BH205" s="202">
        <f t="shared" si="27"/>
        <v>0</v>
      </c>
      <c r="BI205" s="202">
        <f t="shared" si="28"/>
        <v>0</v>
      </c>
      <c r="BJ205" s="23" t="s">
        <v>80</v>
      </c>
      <c r="BK205" s="202">
        <f t="shared" si="29"/>
        <v>0</v>
      </c>
      <c r="BL205" s="23" t="s">
        <v>207</v>
      </c>
      <c r="BM205" s="23" t="s">
        <v>712</v>
      </c>
    </row>
    <row r="206" spans="2:65" s="1" customFormat="1" ht="16.5" customHeight="1">
      <c r="B206" s="40"/>
      <c r="C206" s="191" t="s">
        <v>713</v>
      </c>
      <c r="D206" s="191" t="s">
        <v>169</v>
      </c>
      <c r="E206" s="192" t="s">
        <v>647</v>
      </c>
      <c r="F206" s="193" t="s">
        <v>648</v>
      </c>
      <c r="G206" s="194" t="s">
        <v>272</v>
      </c>
      <c r="H206" s="195">
        <v>26</v>
      </c>
      <c r="I206" s="196"/>
      <c r="J206" s="197">
        <f t="shared" si="20"/>
        <v>0</v>
      </c>
      <c r="K206" s="193" t="s">
        <v>21</v>
      </c>
      <c r="L206" s="60"/>
      <c r="M206" s="198" t="s">
        <v>21</v>
      </c>
      <c r="N206" s="199" t="s">
        <v>43</v>
      </c>
      <c r="O206" s="41"/>
      <c r="P206" s="200">
        <f t="shared" si="21"/>
        <v>0</v>
      </c>
      <c r="Q206" s="200">
        <v>0</v>
      </c>
      <c r="R206" s="200">
        <f t="shared" si="22"/>
        <v>0</v>
      </c>
      <c r="S206" s="200">
        <v>0</v>
      </c>
      <c r="T206" s="201">
        <f t="shared" si="23"/>
        <v>0</v>
      </c>
      <c r="AR206" s="23" t="s">
        <v>207</v>
      </c>
      <c r="AT206" s="23" t="s">
        <v>169</v>
      </c>
      <c r="AU206" s="23" t="s">
        <v>82</v>
      </c>
      <c r="AY206" s="23" t="s">
        <v>166</v>
      </c>
      <c r="BE206" s="202">
        <f t="shared" si="24"/>
        <v>0</v>
      </c>
      <c r="BF206" s="202">
        <f t="shared" si="25"/>
        <v>0</v>
      </c>
      <c r="BG206" s="202">
        <f t="shared" si="26"/>
        <v>0</v>
      </c>
      <c r="BH206" s="202">
        <f t="shared" si="27"/>
        <v>0</v>
      </c>
      <c r="BI206" s="202">
        <f t="shared" si="28"/>
        <v>0</v>
      </c>
      <c r="BJ206" s="23" t="s">
        <v>80</v>
      </c>
      <c r="BK206" s="202">
        <f t="shared" si="29"/>
        <v>0</v>
      </c>
      <c r="BL206" s="23" t="s">
        <v>207</v>
      </c>
      <c r="BM206" s="23" t="s">
        <v>716</v>
      </c>
    </row>
    <row r="207" spans="2:65" s="1" customFormat="1" ht="25.5" customHeight="1">
      <c r="B207" s="40"/>
      <c r="C207" s="191" t="s">
        <v>339</v>
      </c>
      <c r="D207" s="191" t="s">
        <v>169</v>
      </c>
      <c r="E207" s="192" t="s">
        <v>1617</v>
      </c>
      <c r="F207" s="193" t="s">
        <v>1618</v>
      </c>
      <c r="G207" s="194" t="s">
        <v>172</v>
      </c>
      <c r="H207" s="195">
        <v>10</v>
      </c>
      <c r="I207" s="196"/>
      <c r="J207" s="197">
        <f t="shared" si="20"/>
        <v>0</v>
      </c>
      <c r="K207" s="193" t="s">
        <v>21</v>
      </c>
      <c r="L207" s="60"/>
      <c r="M207" s="198" t="s">
        <v>21</v>
      </c>
      <c r="N207" s="199" t="s">
        <v>43</v>
      </c>
      <c r="O207" s="41"/>
      <c r="P207" s="200">
        <f t="shared" si="21"/>
        <v>0</v>
      </c>
      <c r="Q207" s="200">
        <v>0</v>
      </c>
      <c r="R207" s="200">
        <f t="shared" si="22"/>
        <v>0</v>
      </c>
      <c r="S207" s="200">
        <v>0</v>
      </c>
      <c r="T207" s="201">
        <f t="shared" si="23"/>
        <v>0</v>
      </c>
      <c r="AR207" s="23" t="s">
        <v>207</v>
      </c>
      <c r="AT207" s="23" t="s">
        <v>169</v>
      </c>
      <c r="AU207" s="23" t="s">
        <v>82</v>
      </c>
      <c r="AY207" s="23" t="s">
        <v>166</v>
      </c>
      <c r="BE207" s="202">
        <f t="shared" si="24"/>
        <v>0</v>
      </c>
      <c r="BF207" s="202">
        <f t="shared" si="25"/>
        <v>0</v>
      </c>
      <c r="BG207" s="202">
        <f t="shared" si="26"/>
        <v>0</v>
      </c>
      <c r="BH207" s="202">
        <f t="shared" si="27"/>
        <v>0</v>
      </c>
      <c r="BI207" s="202">
        <f t="shared" si="28"/>
        <v>0</v>
      </c>
      <c r="BJ207" s="23" t="s">
        <v>80</v>
      </c>
      <c r="BK207" s="202">
        <f t="shared" si="29"/>
        <v>0</v>
      </c>
      <c r="BL207" s="23" t="s">
        <v>207</v>
      </c>
      <c r="BM207" s="23" t="s">
        <v>719</v>
      </c>
    </row>
    <row r="208" spans="2:65" s="11" customFormat="1">
      <c r="B208" s="203"/>
      <c r="C208" s="204"/>
      <c r="D208" s="205" t="s">
        <v>174</v>
      </c>
      <c r="E208" s="206" t="s">
        <v>21</v>
      </c>
      <c r="F208" s="207" t="s">
        <v>1619</v>
      </c>
      <c r="G208" s="204"/>
      <c r="H208" s="208">
        <v>10</v>
      </c>
      <c r="I208" s="209"/>
      <c r="J208" s="204"/>
      <c r="K208" s="204"/>
      <c r="L208" s="210"/>
      <c r="M208" s="211"/>
      <c r="N208" s="212"/>
      <c r="O208" s="212"/>
      <c r="P208" s="212"/>
      <c r="Q208" s="212"/>
      <c r="R208" s="212"/>
      <c r="S208" s="212"/>
      <c r="T208" s="213"/>
      <c r="AT208" s="214" t="s">
        <v>174</v>
      </c>
      <c r="AU208" s="214" t="s">
        <v>82</v>
      </c>
      <c r="AV208" s="11" t="s">
        <v>82</v>
      </c>
      <c r="AW208" s="11" t="s">
        <v>35</v>
      </c>
      <c r="AX208" s="11" t="s">
        <v>72</v>
      </c>
      <c r="AY208" s="214" t="s">
        <v>166</v>
      </c>
    </row>
    <row r="209" spans="2:65" s="12" customFormat="1">
      <c r="B209" s="215"/>
      <c r="C209" s="216"/>
      <c r="D209" s="205" t="s">
        <v>174</v>
      </c>
      <c r="E209" s="217" t="s">
        <v>21</v>
      </c>
      <c r="F209" s="218" t="s">
        <v>176</v>
      </c>
      <c r="G209" s="216"/>
      <c r="H209" s="219">
        <v>10</v>
      </c>
      <c r="I209" s="220"/>
      <c r="J209" s="216"/>
      <c r="K209" s="216"/>
      <c r="L209" s="221"/>
      <c r="M209" s="222"/>
      <c r="N209" s="223"/>
      <c r="O209" s="223"/>
      <c r="P209" s="223"/>
      <c r="Q209" s="223"/>
      <c r="R209" s="223"/>
      <c r="S209" s="223"/>
      <c r="T209" s="224"/>
      <c r="AT209" s="225" t="s">
        <v>174</v>
      </c>
      <c r="AU209" s="225" t="s">
        <v>82</v>
      </c>
      <c r="AV209" s="12" t="s">
        <v>173</v>
      </c>
      <c r="AW209" s="12" t="s">
        <v>35</v>
      </c>
      <c r="AX209" s="12" t="s">
        <v>80</v>
      </c>
      <c r="AY209" s="225" t="s">
        <v>166</v>
      </c>
    </row>
    <row r="210" spans="2:65" s="1" customFormat="1" ht="25.5" customHeight="1">
      <c r="B210" s="40"/>
      <c r="C210" s="191" t="s">
        <v>720</v>
      </c>
      <c r="D210" s="191" t="s">
        <v>169</v>
      </c>
      <c r="E210" s="192" t="s">
        <v>1306</v>
      </c>
      <c r="F210" s="193" t="s">
        <v>1307</v>
      </c>
      <c r="G210" s="194" t="s">
        <v>172</v>
      </c>
      <c r="H210" s="195">
        <v>2</v>
      </c>
      <c r="I210" s="196"/>
      <c r="J210" s="197">
        <f>ROUND(I210*H210,2)</f>
        <v>0</v>
      </c>
      <c r="K210" s="193" t="s">
        <v>21</v>
      </c>
      <c r="L210" s="60"/>
      <c r="M210" s="198" t="s">
        <v>21</v>
      </c>
      <c r="N210" s="199" t="s">
        <v>43</v>
      </c>
      <c r="O210" s="41"/>
      <c r="P210" s="200">
        <f>O210*H210</f>
        <v>0</v>
      </c>
      <c r="Q210" s="200">
        <v>0</v>
      </c>
      <c r="R210" s="200">
        <f>Q210*H210</f>
        <v>0</v>
      </c>
      <c r="S210" s="200">
        <v>0</v>
      </c>
      <c r="T210" s="201">
        <f>S210*H210</f>
        <v>0</v>
      </c>
      <c r="AR210" s="23" t="s">
        <v>207</v>
      </c>
      <c r="AT210" s="23" t="s">
        <v>169</v>
      </c>
      <c r="AU210" s="23" t="s">
        <v>82</v>
      </c>
      <c r="AY210" s="23" t="s">
        <v>166</v>
      </c>
      <c r="BE210" s="202">
        <f>IF(N210="základní",J210,0)</f>
        <v>0</v>
      </c>
      <c r="BF210" s="202">
        <f>IF(N210="snížená",J210,0)</f>
        <v>0</v>
      </c>
      <c r="BG210" s="202">
        <f>IF(N210="zákl. přenesená",J210,0)</f>
        <v>0</v>
      </c>
      <c r="BH210" s="202">
        <f>IF(N210="sníž. přenesená",J210,0)</f>
        <v>0</v>
      </c>
      <c r="BI210" s="202">
        <f>IF(N210="nulová",J210,0)</f>
        <v>0</v>
      </c>
      <c r="BJ210" s="23" t="s">
        <v>80</v>
      </c>
      <c r="BK210" s="202">
        <f>ROUND(I210*H210,2)</f>
        <v>0</v>
      </c>
      <c r="BL210" s="23" t="s">
        <v>207</v>
      </c>
      <c r="BM210" s="23" t="s">
        <v>723</v>
      </c>
    </row>
    <row r="211" spans="2:65" s="11" customFormat="1">
      <c r="B211" s="203"/>
      <c r="C211" s="204"/>
      <c r="D211" s="205" t="s">
        <v>174</v>
      </c>
      <c r="E211" s="206" t="s">
        <v>21</v>
      </c>
      <c r="F211" s="207" t="s">
        <v>1308</v>
      </c>
      <c r="G211" s="204"/>
      <c r="H211" s="208">
        <v>2</v>
      </c>
      <c r="I211" s="209"/>
      <c r="J211" s="204"/>
      <c r="K211" s="204"/>
      <c r="L211" s="210"/>
      <c r="M211" s="211"/>
      <c r="N211" s="212"/>
      <c r="O211" s="212"/>
      <c r="P211" s="212"/>
      <c r="Q211" s="212"/>
      <c r="R211" s="212"/>
      <c r="S211" s="212"/>
      <c r="T211" s="213"/>
      <c r="AT211" s="214" t="s">
        <v>174</v>
      </c>
      <c r="AU211" s="214" t="s">
        <v>82</v>
      </c>
      <c r="AV211" s="11" t="s">
        <v>82</v>
      </c>
      <c r="AW211" s="11" t="s">
        <v>35</v>
      </c>
      <c r="AX211" s="11" t="s">
        <v>72</v>
      </c>
      <c r="AY211" s="214" t="s">
        <v>166</v>
      </c>
    </row>
    <row r="212" spans="2:65" s="12" customFormat="1">
      <c r="B212" s="215"/>
      <c r="C212" s="216"/>
      <c r="D212" s="205" t="s">
        <v>174</v>
      </c>
      <c r="E212" s="217" t="s">
        <v>21</v>
      </c>
      <c r="F212" s="218" t="s">
        <v>176</v>
      </c>
      <c r="G212" s="216"/>
      <c r="H212" s="219">
        <v>2</v>
      </c>
      <c r="I212" s="220"/>
      <c r="J212" s="216"/>
      <c r="K212" s="216"/>
      <c r="L212" s="221"/>
      <c r="M212" s="222"/>
      <c r="N212" s="223"/>
      <c r="O212" s="223"/>
      <c r="P212" s="223"/>
      <c r="Q212" s="223"/>
      <c r="R212" s="223"/>
      <c r="S212" s="223"/>
      <c r="T212" s="224"/>
      <c r="AT212" s="225" t="s">
        <v>174</v>
      </c>
      <c r="AU212" s="225" t="s">
        <v>82</v>
      </c>
      <c r="AV212" s="12" t="s">
        <v>173</v>
      </c>
      <c r="AW212" s="12" t="s">
        <v>35</v>
      </c>
      <c r="AX212" s="12" t="s">
        <v>80</v>
      </c>
      <c r="AY212" s="225" t="s">
        <v>166</v>
      </c>
    </row>
    <row r="213" spans="2:65" s="1" customFormat="1" ht="25.5" customHeight="1">
      <c r="B213" s="40"/>
      <c r="C213" s="191" t="s">
        <v>343</v>
      </c>
      <c r="D213" s="191" t="s">
        <v>169</v>
      </c>
      <c r="E213" s="192" t="s">
        <v>651</v>
      </c>
      <c r="F213" s="193" t="s">
        <v>652</v>
      </c>
      <c r="G213" s="194" t="s">
        <v>172</v>
      </c>
      <c r="H213" s="195">
        <v>8</v>
      </c>
      <c r="I213" s="196"/>
      <c r="J213" s="197">
        <f>ROUND(I213*H213,2)</f>
        <v>0</v>
      </c>
      <c r="K213" s="193" t="s">
        <v>21</v>
      </c>
      <c r="L213" s="60"/>
      <c r="M213" s="198" t="s">
        <v>21</v>
      </c>
      <c r="N213" s="199" t="s">
        <v>43</v>
      </c>
      <c r="O213" s="41"/>
      <c r="P213" s="200">
        <f>O213*H213</f>
        <v>0</v>
      </c>
      <c r="Q213" s="200">
        <v>0</v>
      </c>
      <c r="R213" s="200">
        <f>Q213*H213</f>
        <v>0</v>
      </c>
      <c r="S213" s="200">
        <v>0</v>
      </c>
      <c r="T213" s="201">
        <f>S213*H213</f>
        <v>0</v>
      </c>
      <c r="AR213" s="23" t="s">
        <v>207</v>
      </c>
      <c r="AT213" s="23" t="s">
        <v>169</v>
      </c>
      <c r="AU213" s="23" t="s">
        <v>82</v>
      </c>
      <c r="AY213" s="23" t="s">
        <v>166</v>
      </c>
      <c r="BE213" s="202">
        <f>IF(N213="základní",J213,0)</f>
        <v>0</v>
      </c>
      <c r="BF213" s="202">
        <f>IF(N213="snížená",J213,0)</f>
        <v>0</v>
      </c>
      <c r="BG213" s="202">
        <f>IF(N213="zákl. přenesená",J213,0)</f>
        <v>0</v>
      </c>
      <c r="BH213" s="202">
        <f>IF(N213="sníž. přenesená",J213,0)</f>
        <v>0</v>
      </c>
      <c r="BI213" s="202">
        <f>IF(N213="nulová",J213,0)</f>
        <v>0</v>
      </c>
      <c r="BJ213" s="23" t="s">
        <v>80</v>
      </c>
      <c r="BK213" s="202">
        <f>ROUND(I213*H213,2)</f>
        <v>0</v>
      </c>
      <c r="BL213" s="23" t="s">
        <v>207</v>
      </c>
      <c r="BM213" s="23" t="s">
        <v>726</v>
      </c>
    </row>
    <row r="214" spans="2:65" s="11" customFormat="1">
      <c r="B214" s="203"/>
      <c r="C214" s="204"/>
      <c r="D214" s="205" t="s">
        <v>174</v>
      </c>
      <c r="E214" s="206" t="s">
        <v>21</v>
      </c>
      <c r="F214" s="207" t="s">
        <v>1620</v>
      </c>
      <c r="G214" s="204"/>
      <c r="H214" s="208">
        <v>8</v>
      </c>
      <c r="I214" s="209"/>
      <c r="J214" s="204"/>
      <c r="K214" s="204"/>
      <c r="L214" s="210"/>
      <c r="M214" s="211"/>
      <c r="N214" s="212"/>
      <c r="O214" s="212"/>
      <c r="P214" s="212"/>
      <c r="Q214" s="212"/>
      <c r="R214" s="212"/>
      <c r="S214" s="212"/>
      <c r="T214" s="213"/>
      <c r="AT214" s="214" t="s">
        <v>174</v>
      </c>
      <c r="AU214" s="214" t="s">
        <v>82</v>
      </c>
      <c r="AV214" s="11" t="s">
        <v>82</v>
      </c>
      <c r="AW214" s="11" t="s">
        <v>35</v>
      </c>
      <c r="AX214" s="11" t="s">
        <v>72</v>
      </c>
      <c r="AY214" s="214" t="s">
        <v>166</v>
      </c>
    </row>
    <row r="215" spans="2:65" s="12" customFormat="1">
      <c r="B215" s="215"/>
      <c r="C215" s="216"/>
      <c r="D215" s="205" t="s">
        <v>174</v>
      </c>
      <c r="E215" s="217" t="s">
        <v>21</v>
      </c>
      <c r="F215" s="218" t="s">
        <v>176</v>
      </c>
      <c r="G215" s="216"/>
      <c r="H215" s="219">
        <v>8</v>
      </c>
      <c r="I215" s="220"/>
      <c r="J215" s="216"/>
      <c r="K215" s="216"/>
      <c r="L215" s="221"/>
      <c r="M215" s="222"/>
      <c r="N215" s="223"/>
      <c r="O215" s="223"/>
      <c r="P215" s="223"/>
      <c r="Q215" s="223"/>
      <c r="R215" s="223"/>
      <c r="S215" s="223"/>
      <c r="T215" s="224"/>
      <c r="AT215" s="225" t="s">
        <v>174</v>
      </c>
      <c r="AU215" s="225" t="s">
        <v>82</v>
      </c>
      <c r="AV215" s="12" t="s">
        <v>173</v>
      </c>
      <c r="AW215" s="12" t="s">
        <v>35</v>
      </c>
      <c r="AX215" s="12" t="s">
        <v>80</v>
      </c>
      <c r="AY215" s="225" t="s">
        <v>166</v>
      </c>
    </row>
    <row r="216" spans="2:65" s="1" customFormat="1" ht="16.5" customHeight="1">
      <c r="B216" s="40"/>
      <c r="C216" s="191" t="s">
        <v>727</v>
      </c>
      <c r="D216" s="191" t="s">
        <v>169</v>
      </c>
      <c r="E216" s="192" t="s">
        <v>655</v>
      </c>
      <c r="F216" s="193" t="s">
        <v>656</v>
      </c>
      <c r="G216" s="194" t="s">
        <v>272</v>
      </c>
      <c r="H216" s="195">
        <v>46</v>
      </c>
      <c r="I216" s="196"/>
      <c r="J216" s="197">
        <f t="shared" ref="J216:J227" si="30">ROUND(I216*H216,2)</f>
        <v>0</v>
      </c>
      <c r="K216" s="193" t="s">
        <v>21</v>
      </c>
      <c r="L216" s="60"/>
      <c r="M216" s="198" t="s">
        <v>21</v>
      </c>
      <c r="N216" s="199" t="s">
        <v>43</v>
      </c>
      <c r="O216" s="41"/>
      <c r="P216" s="200">
        <f t="shared" ref="P216:P227" si="31">O216*H216</f>
        <v>0</v>
      </c>
      <c r="Q216" s="200">
        <v>0</v>
      </c>
      <c r="R216" s="200">
        <f t="shared" ref="R216:R227" si="32">Q216*H216</f>
        <v>0</v>
      </c>
      <c r="S216" s="200">
        <v>0</v>
      </c>
      <c r="T216" s="201">
        <f t="shared" ref="T216:T227" si="33">S216*H216</f>
        <v>0</v>
      </c>
      <c r="AR216" s="23" t="s">
        <v>207</v>
      </c>
      <c r="AT216" s="23" t="s">
        <v>169</v>
      </c>
      <c r="AU216" s="23" t="s">
        <v>82</v>
      </c>
      <c r="AY216" s="23" t="s">
        <v>166</v>
      </c>
      <c r="BE216" s="202">
        <f t="shared" ref="BE216:BE227" si="34">IF(N216="základní",J216,0)</f>
        <v>0</v>
      </c>
      <c r="BF216" s="202">
        <f t="shared" ref="BF216:BF227" si="35">IF(N216="snížená",J216,0)</f>
        <v>0</v>
      </c>
      <c r="BG216" s="202">
        <f t="shared" ref="BG216:BG227" si="36">IF(N216="zákl. přenesená",J216,0)</f>
        <v>0</v>
      </c>
      <c r="BH216" s="202">
        <f t="shared" ref="BH216:BH227" si="37">IF(N216="sníž. přenesená",J216,0)</f>
        <v>0</v>
      </c>
      <c r="BI216" s="202">
        <f t="shared" ref="BI216:BI227" si="38">IF(N216="nulová",J216,0)</f>
        <v>0</v>
      </c>
      <c r="BJ216" s="23" t="s">
        <v>80</v>
      </c>
      <c r="BK216" s="202">
        <f t="shared" ref="BK216:BK227" si="39">ROUND(I216*H216,2)</f>
        <v>0</v>
      </c>
      <c r="BL216" s="23" t="s">
        <v>207</v>
      </c>
      <c r="BM216" s="23" t="s">
        <v>730</v>
      </c>
    </row>
    <row r="217" spans="2:65" s="1" customFormat="1" ht="16.5" customHeight="1">
      <c r="B217" s="40"/>
      <c r="C217" s="191" t="s">
        <v>347</v>
      </c>
      <c r="D217" s="191" t="s">
        <v>169</v>
      </c>
      <c r="E217" s="192" t="s">
        <v>1621</v>
      </c>
      <c r="F217" s="193" t="s">
        <v>1622</v>
      </c>
      <c r="G217" s="194" t="s">
        <v>272</v>
      </c>
      <c r="H217" s="195">
        <v>12</v>
      </c>
      <c r="I217" s="196"/>
      <c r="J217" s="197">
        <f t="shared" si="30"/>
        <v>0</v>
      </c>
      <c r="K217" s="193" t="s">
        <v>21</v>
      </c>
      <c r="L217" s="60"/>
      <c r="M217" s="198" t="s">
        <v>21</v>
      </c>
      <c r="N217" s="199" t="s">
        <v>43</v>
      </c>
      <c r="O217" s="41"/>
      <c r="P217" s="200">
        <f t="shared" si="31"/>
        <v>0</v>
      </c>
      <c r="Q217" s="200">
        <v>0</v>
      </c>
      <c r="R217" s="200">
        <f t="shared" si="32"/>
        <v>0</v>
      </c>
      <c r="S217" s="200">
        <v>0</v>
      </c>
      <c r="T217" s="201">
        <f t="shared" si="33"/>
        <v>0</v>
      </c>
      <c r="AR217" s="23" t="s">
        <v>207</v>
      </c>
      <c r="AT217" s="23" t="s">
        <v>169</v>
      </c>
      <c r="AU217" s="23" t="s">
        <v>82</v>
      </c>
      <c r="AY217" s="23" t="s">
        <v>166</v>
      </c>
      <c r="BE217" s="202">
        <f t="shared" si="34"/>
        <v>0</v>
      </c>
      <c r="BF217" s="202">
        <f t="shared" si="35"/>
        <v>0</v>
      </c>
      <c r="BG217" s="202">
        <f t="shared" si="36"/>
        <v>0</v>
      </c>
      <c r="BH217" s="202">
        <f t="shared" si="37"/>
        <v>0</v>
      </c>
      <c r="BI217" s="202">
        <f t="shared" si="38"/>
        <v>0</v>
      </c>
      <c r="BJ217" s="23" t="s">
        <v>80</v>
      </c>
      <c r="BK217" s="202">
        <f t="shared" si="39"/>
        <v>0</v>
      </c>
      <c r="BL217" s="23" t="s">
        <v>207</v>
      </c>
      <c r="BM217" s="23" t="s">
        <v>733</v>
      </c>
    </row>
    <row r="218" spans="2:65" s="1" customFormat="1" ht="16.5" customHeight="1">
      <c r="B218" s="40"/>
      <c r="C218" s="191" t="s">
        <v>734</v>
      </c>
      <c r="D218" s="191" t="s">
        <v>169</v>
      </c>
      <c r="E218" s="192" t="s">
        <v>659</v>
      </c>
      <c r="F218" s="193" t="s">
        <v>660</v>
      </c>
      <c r="G218" s="194" t="s">
        <v>172</v>
      </c>
      <c r="H218" s="195">
        <v>1</v>
      </c>
      <c r="I218" s="196"/>
      <c r="J218" s="197">
        <f t="shared" si="30"/>
        <v>0</v>
      </c>
      <c r="K218" s="193" t="s">
        <v>21</v>
      </c>
      <c r="L218" s="60"/>
      <c r="M218" s="198" t="s">
        <v>21</v>
      </c>
      <c r="N218" s="199" t="s">
        <v>43</v>
      </c>
      <c r="O218" s="41"/>
      <c r="P218" s="200">
        <f t="shared" si="31"/>
        <v>0</v>
      </c>
      <c r="Q218" s="200">
        <v>0</v>
      </c>
      <c r="R218" s="200">
        <f t="shared" si="32"/>
        <v>0</v>
      </c>
      <c r="S218" s="200">
        <v>0</v>
      </c>
      <c r="T218" s="201">
        <f t="shared" si="33"/>
        <v>0</v>
      </c>
      <c r="AR218" s="23" t="s">
        <v>207</v>
      </c>
      <c r="AT218" s="23" t="s">
        <v>169</v>
      </c>
      <c r="AU218" s="23" t="s">
        <v>82</v>
      </c>
      <c r="AY218" s="23" t="s">
        <v>166</v>
      </c>
      <c r="BE218" s="202">
        <f t="shared" si="34"/>
        <v>0</v>
      </c>
      <c r="BF218" s="202">
        <f t="shared" si="35"/>
        <v>0</v>
      </c>
      <c r="BG218" s="202">
        <f t="shared" si="36"/>
        <v>0</v>
      </c>
      <c r="BH218" s="202">
        <f t="shared" si="37"/>
        <v>0</v>
      </c>
      <c r="BI218" s="202">
        <f t="shared" si="38"/>
        <v>0</v>
      </c>
      <c r="BJ218" s="23" t="s">
        <v>80</v>
      </c>
      <c r="BK218" s="202">
        <f t="shared" si="39"/>
        <v>0</v>
      </c>
      <c r="BL218" s="23" t="s">
        <v>207</v>
      </c>
      <c r="BM218" s="23" t="s">
        <v>737</v>
      </c>
    </row>
    <row r="219" spans="2:65" s="1" customFormat="1" ht="16.5" customHeight="1">
      <c r="B219" s="40"/>
      <c r="C219" s="191" t="s">
        <v>352</v>
      </c>
      <c r="D219" s="191" t="s">
        <v>169</v>
      </c>
      <c r="E219" s="192" t="s">
        <v>662</v>
      </c>
      <c r="F219" s="193" t="s">
        <v>663</v>
      </c>
      <c r="G219" s="194" t="s">
        <v>272</v>
      </c>
      <c r="H219" s="195">
        <v>37</v>
      </c>
      <c r="I219" s="196"/>
      <c r="J219" s="197">
        <f t="shared" si="30"/>
        <v>0</v>
      </c>
      <c r="K219" s="193" t="s">
        <v>21</v>
      </c>
      <c r="L219" s="60"/>
      <c r="M219" s="198" t="s">
        <v>21</v>
      </c>
      <c r="N219" s="199" t="s">
        <v>43</v>
      </c>
      <c r="O219" s="41"/>
      <c r="P219" s="200">
        <f t="shared" si="31"/>
        <v>0</v>
      </c>
      <c r="Q219" s="200">
        <v>0</v>
      </c>
      <c r="R219" s="200">
        <f t="shared" si="32"/>
        <v>0</v>
      </c>
      <c r="S219" s="200">
        <v>0</v>
      </c>
      <c r="T219" s="201">
        <f t="shared" si="33"/>
        <v>0</v>
      </c>
      <c r="AR219" s="23" t="s">
        <v>207</v>
      </c>
      <c r="AT219" s="23" t="s">
        <v>169</v>
      </c>
      <c r="AU219" s="23" t="s">
        <v>82</v>
      </c>
      <c r="AY219" s="23" t="s">
        <v>166</v>
      </c>
      <c r="BE219" s="202">
        <f t="shared" si="34"/>
        <v>0</v>
      </c>
      <c r="BF219" s="202">
        <f t="shared" si="35"/>
        <v>0</v>
      </c>
      <c r="BG219" s="202">
        <f t="shared" si="36"/>
        <v>0</v>
      </c>
      <c r="BH219" s="202">
        <f t="shared" si="37"/>
        <v>0</v>
      </c>
      <c r="BI219" s="202">
        <f t="shared" si="38"/>
        <v>0</v>
      </c>
      <c r="BJ219" s="23" t="s">
        <v>80</v>
      </c>
      <c r="BK219" s="202">
        <f t="shared" si="39"/>
        <v>0</v>
      </c>
      <c r="BL219" s="23" t="s">
        <v>207</v>
      </c>
      <c r="BM219" s="23" t="s">
        <v>740</v>
      </c>
    </row>
    <row r="220" spans="2:65" s="1" customFormat="1" ht="16.5" customHeight="1">
      <c r="B220" s="40"/>
      <c r="C220" s="191" t="s">
        <v>741</v>
      </c>
      <c r="D220" s="191" t="s">
        <v>169</v>
      </c>
      <c r="E220" s="192" t="s">
        <v>666</v>
      </c>
      <c r="F220" s="193" t="s">
        <v>667</v>
      </c>
      <c r="G220" s="194" t="s">
        <v>272</v>
      </c>
      <c r="H220" s="195">
        <v>26</v>
      </c>
      <c r="I220" s="196"/>
      <c r="J220" s="197">
        <f t="shared" si="30"/>
        <v>0</v>
      </c>
      <c r="K220" s="193" t="s">
        <v>21</v>
      </c>
      <c r="L220" s="60"/>
      <c r="M220" s="198" t="s">
        <v>21</v>
      </c>
      <c r="N220" s="199" t="s">
        <v>43</v>
      </c>
      <c r="O220" s="41"/>
      <c r="P220" s="200">
        <f t="shared" si="31"/>
        <v>0</v>
      </c>
      <c r="Q220" s="200">
        <v>0</v>
      </c>
      <c r="R220" s="200">
        <f t="shared" si="32"/>
        <v>0</v>
      </c>
      <c r="S220" s="200">
        <v>0</v>
      </c>
      <c r="T220" s="201">
        <f t="shared" si="33"/>
        <v>0</v>
      </c>
      <c r="AR220" s="23" t="s">
        <v>207</v>
      </c>
      <c r="AT220" s="23" t="s">
        <v>169</v>
      </c>
      <c r="AU220" s="23" t="s">
        <v>82</v>
      </c>
      <c r="AY220" s="23" t="s">
        <v>166</v>
      </c>
      <c r="BE220" s="202">
        <f t="shared" si="34"/>
        <v>0</v>
      </c>
      <c r="BF220" s="202">
        <f t="shared" si="35"/>
        <v>0</v>
      </c>
      <c r="BG220" s="202">
        <f t="shared" si="36"/>
        <v>0</v>
      </c>
      <c r="BH220" s="202">
        <f t="shared" si="37"/>
        <v>0</v>
      </c>
      <c r="BI220" s="202">
        <f t="shared" si="38"/>
        <v>0</v>
      </c>
      <c r="BJ220" s="23" t="s">
        <v>80</v>
      </c>
      <c r="BK220" s="202">
        <f t="shared" si="39"/>
        <v>0</v>
      </c>
      <c r="BL220" s="23" t="s">
        <v>207</v>
      </c>
      <c r="BM220" s="23" t="s">
        <v>744</v>
      </c>
    </row>
    <row r="221" spans="2:65" s="1" customFormat="1" ht="16.5" customHeight="1">
      <c r="B221" s="40"/>
      <c r="C221" s="191" t="s">
        <v>356</v>
      </c>
      <c r="D221" s="191" t="s">
        <v>169</v>
      </c>
      <c r="E221" s="192" t="s">
        <v>669</v>
      </c>
      <c r="F221" s="193" t="s">
        <v>670</v>
      </c>
      <c r="G221" s="194" t="s">
        <v>272</v>
      </c>
      <c r="H221" s="195">
        <v>46</v>
      </c>
      <c r="I221" s="196"/>
      <c r="J221" s="197">
        <f t="shared" si="30"/>
        <v>0</v>
      </c>
      <c r="K221" s="193" t="s">
        <v>21</v>
      </c>
      <c r="L221" s="60"/>
      <c r="M221" s="198" t="s">
        <v>21</v>
      </c>
      <c r="N221" s="199" t="s">
        <v>43</v>
      </c>
      <c r="O221" s="41"/>
      <c r="P221" s="200">
        <f t="shared" si="31"/>
        <v>0</v>
      </c>
      <c r="Q221" s="200">
        <v>0</v>
      </c>
      <c r="R221" s="200">
        <f t="shared" si="32"/>
        <v>0</v>
      </c>
      <c r="S221" s="200">
        <v>0</v>
      </c>
      <c r="T221" s="201">
        <f t="shared" si="33"/>
        <v>0</v>
      </c>
      <c r="AR221" s="23" t="s">
        <v>207</v>
      </c>
      <c r="AT221" s="23" t="s">
        <v>169</v>
      </c>
      <c r="AU221" s="23" t="s">
        <v>82</v>
      </c>
      <c r="AY221" s="23" t="s">
        <v>166</v>
      </c>
      <c r="BE221" s="202">
        <f t="shared" si="34"/>
        <v>0</v>
      </c>
      <c r="BF221" s="202">
        <f t="shared" si="35"/>
        <v>0</v>
      </c>
      <c r="BG221" s="202">
        <f t="shared" si="36"/>
        <v>0</v>
      </c>
      <c r="BH221" s="202">
        <f t="shared" si="37"/>
        <v>0</v>
      </c>
      <c r="BI221" s="202">
        <f t="shared" si="38"/>
        <v>0</v>
      </c>
      <c r="BJ221" s="23" t="s">
        <v>80</v>
      </c>
      <c r="BK221" s="202">
        <f t="shared" si="39"/>
        <v>0</v>
      </c>
      <c r="BL221" s="23" t="s">
        <v>207</v>
      </c>
      <c r="BM221" s="23" t="s">
        <v>747</v>
      </c>
    </row>
    <row r="222" spans="2:65" s="1" customFormat="1" ht="16.5" customHeight="1">
      <c r="B222" s="40"/>
      <c r="C222" s="191" t="s">
        <v>748</v>
      </c>
      <c r="D222" s="191" t="s">
        <v>169</v>
      </c>
      <c r="E222" s="192" t="s">
        <v>1623</v>
      </c>
      <c r="F222" s="193" t="s">
        <v>1624</v>
      </c>
      <c r="G222" s="194" t="s">
        <v>272</v>
      </c>
      <c r="H222" s="195">
        <v>12</v>
      </c>
      <c r="I222" s="196"/>
      <c r="J222" s="197">
        <f t="shared" si="30"/>
        <v>0</v>
      </c>
      <c r="K222" s="193" t="s">
        <v>21</v>
      </c>
      <c r="L222" s="60"/>
      <c r="M222" s="198" t="s">
        <v>21</v>
      </c>
      <c r="N222" s="199" t="s">
        <v>43</v>
      </c>
      <c r="O222" s="41"/>
      <c r="P222" s="200">
        <f t="shared" si="31"/>
        <v>0</v>
      </c>
      <c r="Q222" s="200">
        <v>0</v>
      </c>
      <c r="R222" s="200">
        <f t="shared" si="32"/>
        <v>0</v>
      </c>
      <c r="S222" s="200">
        <v>0</v>
      </c>
      <c r="T222" s="201">
        <f t="shared" si="33"/>
        <v>0</v>
      </c>
      <c r="AR222" s="23" t="s">
        <v>207</v>
      </c>
      <c r="AT222" s="23" t="s">
        <v>169</v>
      </c>
      <c r="AU222" s="23" t="s">
        <v>82</v>
      </c>
      <c r="AY222" s="23" t="s">
        <v>166</v>
      </c>
      <c r="BE222" s="202">
        <f t="shared" si="34"/>
        <v>0</v>
      </c>
      <c r="BF222" s="202">
        <f t="shared" si="35"/>
        <v>0</v>
      </c>
      <c r="BG222" s="202">
        <f t="shared" si="36"/>
        <v>0</v>
      </c>
      <c r="BH222" s="202">
        <f t="shared" si="37"/>
        <v>0</v>
      </c>
      <c r="BI222" s="202">
        <f t="shared" si="38"/>
        <v>0</v>
      </c>
      <c r="BJ222" s="23" t="s">
        <v>80</v>
      </c>
      <c r="BK222" s="202">
        <f t="shared" si="39"/>
        <v>0</v>
      </c>
      <c r="BL222" s="23" t="s">
        <v>207</v>
      </c>
      <c r="BM222" s="23" t="s">
        <v>751</v>
      </c>
    </row>
    <row r="223" spans="2:65" s="1" customFormat="1" ht="16.5" customHeight="1">
      <c r="B223" s="40"/>
      <c r="C223" s="191" t="s">
        <v>362</v>
      </c>
      <c r="D223" s="191" t="s">
        <v>169</v>
      </c>
      <c r="E223" s="192" t="s">
        <v>1625</v>
      </c>
      <c r="F223" s="193" t="s">
        <v>1626</v>
      </c>
      <c r="G223" s="194" t="s">
        <v>272</v>
      </c>
      <c r="H223" s="195">
        <v>9</v>
      </c>
      <c r="I223" s="196"/>
      <c r="J223" s="197">
        <f t="shared" si="30"/>
        <v>0</v>
      </c>
      <c r="K223" s="193" t="s">
        <v>21</v>
      </c>
      <c r="L223" s="60"/>
      <c r="M223" s="198" t="s">
        <v>21</v>
      </c>
      <c r="N223" s="199" t="s">
        <v>43</v>
      </c>
      <c r="O223" s="41"/>
      <c r="P223" s="200">
        <f t="shared" si="31"/>
        <v>0</v>
      </c>
      <c r="Q223" s="200">
        <v>0</v>
      </c>
      <c r="R223" s="200">
        <f t="shared" si="32"/>
        <v>0</v>
      </c>
      <c r="S223" s="200">
        <v>0</v>
      </c>
      <c r="T223" s="201">
        <f t="shared" si="33"/>
        <v>0</v>
      </c>
      <c r="AR223" s="23" t="s">
        <v>207</v>
      </c>
      <c r="AT223" s="23" t="s">
        <v>169</v>
      </c>
      <c r="AU223" s="23" t="s">
        <v>82</v>
      </c>
      <c r="AY223" s="23" t="s">
        <v>166</v>
      </c>
      <c r="BE223" s="202">
        <f t="shared" si="34"/>
        <v>0</v>
      </c>
      <c r="BF223" s="202">
        <f t="shared" si="35"/>
        <v>0</v>
      </c>
      <c r="BG223" s="202">
        <f t="shared" si="36"/>
        <v>0</v>
      </c>
      <c r="BH223" s="202">
        <f t="shared" si="37"/>
        <v>0</v>
      </c>
      <c r="BI223" s="202">
        <f t="shared" si="38"/>
        <v>0</v>
      </c>
      <c r="BJ223" s="23" t="s">
        <v>80</v>
      </c>
      <c r="BK223" s="202">
        <f t="shared" si="39"/>
        <v>0</v>
      </c>
      <c r="BL223" s="23" t="s">
        <v>207</v>
      </c>
      <c r="BM223" s="23" t="s">
        <v>754</v>
      </c>
    </row>
    <row r="224" spans="2:65" s="1" customFormat="1" ht="16.5" customHeight="1">
      <c r="B224" s="40"/>
      <c r="C224" s="191" t="s">
        <v>755</v>
      </c>
      <c r="D224" s="191" t="s">
        <v>169</v>
      </c>
      <c r="E224" s="192" t="s">
        <v>1627</v>
      </c>
      <c r="F224" s="193" t="s">
        <v>1628</v>
      </c>
      <c r="G224" s="194" t="s">
        <v>272</v>
      </c>
      <c r="H224" s="195">
        <v>30</v>
      </c>
      <c r="I224" s="196"/>
      <c r="J224" s="197">
        <f t="shared" si="30"/>
        <v>0</v>
      </c>
      <c r="K224" s="193" t="s">
        <v>21</v>
      </c>
      <c r="L224" s="60"/>
      <c r="M224" s="198" t="s">
        <v>21</v>
      </c>
      <c r="N224" s="199" t="s">
        <v>43</v>
      </c>
      <c r="O224" s="41"/>
      <c r="P224" s="200">
        <f t="shared" si="31"/>
        <v>0</v>
      </c>
      <c r="Q224" s="200">
        <v>0</v>
      </c>
      <c r="R224" s="200">
        <f t="shared" si="32"/>
        <v>0</v>
      </c>
      <c r="S224" s="200">
        <v>0</v>
      </c>
      <c r="T224" s="201">
        <f t="shared" si="33"/>
        <v>0</v>
      </c>
      <c r="AR224" s="23" t="s">
        <v>207</v>
      </c>
      <c r="AT224" s="23" t="s">
        <v>169</v>
      </c>
      <c r="AU224" s="23" t="s">
        <v>82</v>
      </c>
      <c r="AY224" s="23" t="s">
        <v>166</v>
      </c>
      <c r="BE224" s="202">
        <f t="shared" si="34"/>
        <v>0</v>
      </c>
      <c r="BF224" s="202">
        <f t="shared" si="35"/>
        <v>0</v>
      </c>
      <c r="BG224" s="202">
        <f t="shared" si="36"/>
        <v>0</v>
      </c>
      <c r="BH224" s="202">
        <f t="shared" si="37"/>
        <v>0</v>
      </c>
      <c r="BI224" s="202">
        <f t="shared" si="38"/>
        <v>0</v>
      </c>
      <c r="BJ224" s="23" t="s">
        <v>80</v>
      </c>
      <c r="BK224" s="202">
        <f t="shared" si="39"/>
        <v>0</v>
      </c>
      <c r="BL224" s="23" t="s">
        <v>207</v>
      </c>
      <c r="BM224" s="23" t="s">
        <v>758</v>
      </c>
    </row>
    <row r="225" spans="2:65" s="1" customFormat="1" ht="16.5" customHeight="1">
      <c r="B225" s="40"/>
      <c r="C225" s="191" t="s">
        <v>367</v>
      </c>
      <c r="D225" s="191" t="s">
        <v>169</v>
      </c>
      <c r="E225" s="192" t="s">
        <v>1629</v>
      </c>
      <c r="F225" s="193" t="s">
        <v>1630</v>
      </c>
      <c r="G225" s="194" t="s">
        <v>272</v>
      </c>
      <c r="H225" s="195">
        <v>7</v>
      </c>
      <c r="I225" s="196"/>
      <c r="J225" s="197">
        <f t="shared" si="30"/>
        <v>0</v>
      </c>
      <c r="K225" s="193" t="s">
        <v>21</v>
      </c>
      <c r="L225" s="60"/>
      <c r="M225" s="198" t="s">
        <v>21</v>
      </c>
      <c r="N225" s="199" t="s">
        <v>43</v>
      </c>
      <c r="O225" s="41"/>
      <c r="P225" s="200">
        <f t="shared" si="31"/>
        <v>0</v>
      </c>
      <c r="Q225" s="200">
        <v>0</v>
      </c>
      <c r="R225" s="200">
        <f t="shared" si="32"/>
        <v>0</v>
      </c>
      <c r="S225" s="200">
        <v>0</v>
      </c>
      <c r="T225" s="201">
        <f t="shared" si="33"/>
        <v>0</v>
      </c>
      <c r="AR225" s="23" t="s">
        <v>207</v>
      </c>
      <c r="AT225" s="23" t="s">
        <v>169</v>
      </c>
      <c r="AU225" s="23" t="s">
        <v>82</v>
      </c>
      <c r="AY225" s="23" t="s">
        <v>166</v>
      </c>
      <c r="BE225" s="202">
        <f t="shared" si="34"/>
        <v>0</v>
      </c>
      <c r="BF225" s="202">
        <f t="shared" si="35"/>
        <v>0</v>
      </c>
      <c r="BG225" s="202">
        <f t="shared" si="36"/>
        <v>0</v>
      </c>
      <c r="BH225" s="202">
        <f t="shared" si="37"/>
        <v>0</v>
      </c>
      <c r="BI225" s="202">
        <f t="shared" si="38"/>
        <v>0</v>
      </c>
      <c r="BJ225" s="23" t="s">
        <v>80</v>
      </c>
      <c r="BK225" s="202">
        <f t="shared" si="39"/>
        <v>0</v>
      </c>
      <c r="BL225" s="23" t="s">
        <v>207</v>
      </c>
      <c r="BM225" s="23" t="s">
        <v>761</v>
      </c>
    </row>
    <row r="226" spans="2:65" s="1" customFormat="1" ht="16.5" customHeight="1">
      <c r="B226" s="40"/>
      <c r="C226" s="191" t="s">
        <v>762</v>
      </c>
      <c r="D226" s="191" t="s">
        <v>169</v>
      </c>
      <c r="E226" s="192" t="s">
        <v>1631</v>
      </c>
      <c r="F226" s="193" t="s">
        <v>1632</v>
      </c>
      <c r="G226" s="194" t="s">
        <v>272</v>
      </c>
      <c r="H226" s="195">
        <v>46</v>
      </c>
      <c r="I226" s="196"/>
      <c r="J226" s="197">
        <f t="shared" si="30"/>
        <v>0</v>
      </c>
      <c r="K226" s="193" t="s">
        <v>21</v>
      </c>
      <c r="L226" s="60"/>
      <c r="M226" s="198" t="s">
        <v>21</v>
      </c>
      <c r="N226" s="199" t="s">
        <v>43</v>
      </c>
      <c r="O226" s="41"/>
      <c r="P226" s="200">
        <f t="shared" si="31"/>
        <v>0</v>
      </c>
      <c r="Q226" s="200">
        <v>0</v>
      </c>
      <c r="R226" s="200">
        <f t="shared" si="32"/>
        <v>0</v>
      </c>
      <c r="S226" s="200">
        <v>0</v>
      </c>
      <c r="T226" s="201">
        <f t="shared" si="33"/>
        <v>0</v>
      </c>
      <c r="AR226" s="23" t="s">
        <v>207</v>
      </c>
      <c r="AT226" s="23" t="s">
        <v>169</v>
      </c>
      <c r="AU226" s="23" t="s">
        <v>82</v>
      </c>
      <c r="AY226" s="23" t="s">
        <v>166</v>
      </c>
      <c r="BE226" s="202">
        <f t="shared" si="34"/>
        <v>0</v>
      </c>
      <c r="BF226" s="202">
        <f t="shared" si="35"/>
        <v>0</v>
      </c>
      <c r="BG226" s="202">
        <f t="shared" si="36"/>
        <v>0</v>
      </c>
      <c r="BH226" s="202">
        <f t="shared" si="37"/>
        <v>0</v>
      </c>
      <c r="BI226" s="202">
        <f t="shared" si="38"/>
        <v>0</v>
      </c>
      <c r="BJ226" s="23" t="s">
        <v>80</v>
      </c>
      <c r="BK226" s="202">
        <f t="shared" si="39"/>
        <v>0</v>
      </c>
      <c r="BL226" s="23" t="s">
        <v>207</v>
      </c>
      <c r="BM226" s="23" t="s">
        <v>765</v>
      </c>
    </row>
    <row r="227" spans="2:65" s="1" customFormat="1" ht="16.5" customHeight="1">
      <c r="B227" s="40"/>
      <c r="C227" s="191" t="s">
        <v>372</v>
      </c>
      <c r="D227" s="191" t="s">
        <v>169</v>
      </c>
      <c r="E227" s="192" t="s">
        <v>673</v>
      </c>
      <c r="F227" s="193" t="s">
        <v>674</v>
      </c>
      <c r="G227" s="194" t="s">
        <v>361</v>
      </c>
      <c r="H227" s="248"/>
      <c r="I227" s="196"/>
      <c r="J227" s="197">
        <f t="shared" si="30"/>
        <v>0</v>
      </c>
      <c r="K227" s="193" t="s">
        <v>21</v>
      </c>
      <c r="L227" s="60"/>
      <c r="M227" s="198" t="s">
        <v>21</v>
      </c>
      <c r="N227" s="199" t="s">
        <v>43</v>
      </c>
      <c r="O227" s="41"/>
      <c r="P227" s="200">
        <f t="shared" si="31"/>
        <v>0</v>
      </c>
      <c r="Q227" s="200">
        <v>0</v>
      </c>
      <c r="R227" s="200">
        <f t="shared" si="32"/>
        <v>0</v>
      </c>
      <c r="S227" s="200">
        <v>0</v>
      </c>
      <c r="T227" s="201">
        <f t="shared" si="33"/>
        <v>0</v>
      </c>
      <c r="AR227" s="23" t="s">
        <v>207</v>
      </c>
      <c r="AT227" s="23" t="s">
        <v>169</v>
      </c>
      <c r="AU227" s="23" t="s">
        <v>82</v>
      </c>
      <c r="AY227" s="23" t="s">
        <v>166</v>
      </c>
      <c r="BE227" s="202">
        <f t="shared" si="34"/>
        <v>0</v>
      </c>
      <c r="BF227" s="202">
        <f t="shared" si="35"/>
        <v>0</v>
      </c>
      <c r="BG227" s="202">
        <f t="shared" si="36"/>
        <v>0</v>
      </c>
      <c r="BH227" s="202">
        <f t="shared" si="37"/>
        <v>0</v>
      </c>
      <c r="BI227" s="202">
        <f t="shared" si="38"/>
        <v>0</v>
      </c>
      <c r="BJ227" s="23" t="s">
        <v>80</v>
      </c>
      <c r="BK227" s="202">
        <f t="shared" si="39"/>
        <v>0</v>
      </c>
      <c r="BL227" s="23" t="s">
        <v>207</v>
      </c>
      <c r="BM227" s="23" t="s">
        <v>768</v>
      </c>
    </row>
    <row r="228" spans="2:65" s="10" customFormat="1" ht="29.85" customHeight="1">
      <c r="B228" s="175"/>
      <c r="C228" s="176"/>
      <c r="D228" s="177" t="s">
        <v>71</v>
      </c>
      <c r="E228" s="189" t="s">
        <v>676</v>
      </c>
      <c r="F228" s="189" t="s">
        <v>677</v>
      </c>
      <c r="G228" s="176"/>
      <c r="H228" s="176"/>
      <c r="I228" s="179"/>
      <c r="J228" s="190">
        <f>BK228</f>
        <v>0</v>
      </c>
      <c r="K228" s="176"/>
      <c r="L228" s="181"/>
      <c r="M228" s="182"/>
      <c r="N228" s="183"/>
      <c r="O228" s="183"/>
      <c r="P228" s="184">
        <f>SUM(P229:P300)</f>
        <v>0</v>
      </c>
      <c r="Q228" s="183"/>
      <c r="R228" s="184">
        <f>SUM(R229:R300)</f>
        <v>0</v>
      </c>
      <c r="S228" s="183"/>
      <c r="T228" s="185">
        <f>SUM(T229:T300)</f>
        <v>0</v>
      </c>
      <c r="AR228" s="186" t="s">
        <v>82</v>
      </c>
      <c r="AT228" s="187" t="s">
        <v>71</v>
      </c>
      <c r="AU228" s="187" t="s">
        <v>80</v>
      </c>
      <c r="AY228" s="186" t="s">
        <v>166</v>
      </c>
      <c r="BK228" s="188">
        <f>SUM(BK229:BK300)</f>
        <v>0</v>
      </c>
    </row>
    <row r="229" spans="2:65" s="1" customFormat="1" ht="16.5" customHeight="1">
      <c r="B229" s="40"/>
      <c r="C229" s="191" t="s">
        <v>769</v>
      </c>
      <c r="D229" s="191" t="s">
        <v>169</v>
      </c>
      <c r="E229" s="192" t="s">
        <v>678</v>
      </c>
      <c r="F229" s="193" t="s">
        <v>679</v>
      </c>
      <c r="G229" s="194" t="s">
        <v>172</v>
      </c>
      <c r="H229" s="195">
        <v>20</v>
      </c>
      <c r="I229" s="196"/>
      <c r="J229" s="197">
        <f t="shared" ref="J229:J234" si="40">ROUND(I229*H229,2)</f>
        <v>0</v>
      </c>
      <c r="K229" s="193" t="s">
        <v>21</v>
      </c>
      <c r="L229" s="60"/>
      <c r="M229" s="198" t="s">
        <v>21</v>
      </c>
      <c r="N229" s="199" t="s">
        <v>43</v>
      </c>
      <c r="O229" s="41"/>
      <c r="P229" s="200">
        <f t="shared" ref="P229:P234" si="41">O229*H229</f>
        <v>0</v>
      </c>
      <c r="Q229" s="200">
        <v>0</v>
      </c>
      <c r="R229" s="200">
        <f t="shared" ref="R229:R234" si="42">Q229*H229</f>
        <v>0</v>
      </c>
      <c r="S229" s="200">
        <v>0</v>
      </c>
      <c r="T229" s="201">
        <f t="shared" ref="T229:T234" si="43">S229*H229</f>
        <v>0</v>
      </c>
      <c r="AR229" s="23" t="s">
        <v>207</v>
      </c>
      <c r="AT229" s="23" t="s">
        <v>169</v>
      </c>
      <c r="AU229" s="23" t="s">
        <v>82</v>
      </c>
      <c r="AY229" s="23" t="s">
        <v>166</v>
      </c>
      <c r="BE229" s="202">
        <f t="shared" ref="BE229:BE234" si="44">IF(N229="základní",J229,0)</f>
        <v>0</v>
      </c>
      <c r="BF229" s="202">
        <f t="shared" ref="BF229:BF234" si="45">IF(N229="snížená",J229,0)</f>
        <v>0</v>
      </c>
      <c r="BG229" s="202">
        <f t="shared" ref="BG229:BG234" si="46">IF(N229="zákl. přenesená",J229,0)</f>
        <v>0</v>
      </c>
      <c r="BH229" s="202">
        <f t="shared" ref="BH229:BH234" si="47">IF(N229="sníž. přenesená",J229,0)</f>
        <v>0</v>
      </c>
      <c r="BI229" s="202">
        <f t="shared" ref="BI229:BI234" si="48">IF(N229="nulová",J229,0)</f>
        <v>0</v>
      </c>
      <c r="BJ229" s="23" t="s">
        <v>80</v>
      </c>
      <c r="BK229" s="202">
        <f t="shared" ref="BK229:BK234" si="49">ROUND(I229*H229,2)</f>
        <v>0</v>
      </c>
      <c r="BL229" s="23" t="s">
        <v>207</v>
      </c>
      <c r="BM229" s="23" t="s">
        <v>772</v>
      </c>
    </row>
    <row r="230" spans="2:65" s="1" customFormat="1" ht="16.5" customHeight="1">
      <c r="B230" s="40"/>
      <c r="C230" s="191" t="s">
        <v>375</v>
      </c>
      <c r="D230" s="191" t="s">
        <v>169</v>
      </c>
      <c r="E230" s="192" t="s">
        <v>682</v>
      </c>
      <c r="F230" s="193" t="s">
        <v>683</v>
      </c>
      <c r="G230" s="194" t="s">
        <v>288</v>
      </c>
      <c r="H230" s="195">
        <v>10</v>
      </c>
      <c r="I230" s="196"/>
      <c r="J230" s="197">
        <f t="shared" si="40"/>
        <v>0</v>
      </c>
      <c r="K230" s="193" t="s">
        <v>21</v>
      </c>
      <c r="L230" s="60"/>
      <c r="M230" s="198" t="s">
        <v>21</v>
      </c>
      <c r="N230" s="199" t="s">
        <v>43</v>
      </c>
      <c r="O230" s="41"/>
      <c r="P230" s="200">
        <f t="shared" si="41"/>
        <v>0</v>
      </c>
      <c r="Q230" s="200">
        <v>0</v>
      </c>
      <c r="R230" s="200">
        <f t="shared" si="42"/>
        <v>0</v>
      </c>
      <c r="S230" s="200">
        <v>0</v>
      </c>
      <c r="T230" s="201">
        <f t="shared" si="43"/>
        <v>0</v>
      </c>
      <c r="AR230" s="23" t="s">
        <v>207</v>
      </c>
      <c r="AT230" s="23" t="s">
        <v>169</v>
      </c>
      <c r="AU230" s="23" t="s">
        <v>82</v>
      </c>
      <c r="AY230" s="23" t="s">
        <v>166</v>
      </c>
      <c r="BE230" s="202">
        <f t="shared" si="44"/>
        <v>0</v>
      </c>
      <c r="BF230" s="202">
        <f t="shared" si="45"/>
        <v>0</v>
      </c>
      <c r="BG230" s="202">
        <f t="shared" si="46"/>
        <v>0</v>
      </c>
      <c r="BH230" s="202">
        <f t="shared" si="47"/>
        <v>0</v>
      </c>
      <c r="BI230" s="202">
        <f t="shared" si="48"/>
        <v>0</v>
      </c>
      <c r="BJ230" s="23" t="s">
        <v>80</v>
      </c>
      <c r="BK230" s="202">
        <f t="shared" si="49"/>
        <v>0</v>
      </c>
      <c r="BL230" s="23" t="s">
        <v>207</v>
      </c>
      <c r="BM230" s="23" t="s">
        <v>775</v>
      </c>
    </row>
    <row r="231" spans="2:65" s="1" customFormat="1" ht="16.5" customHeight="1">
      <c r="B231" s="40"/>
      <c r="C231" s="191" t="s">
        <v>776</v>
      </c>
      <c r="D231" s="191" t="s">
        <v>169</v>
      </c>
      <c r="E231" s="192" t="s">
        <v>1633</v>
      </c>
      <c r="F231" s="193" t="s">
        <v>1634</v>
      </c>
      <c r="G231" s="194" t="s">
        <v>288</v>
      </c>
      <c r="H231" s="195">
        <v>6</v>
      </c>
      <c r="I231" s="196"/>
      <c r="J231" s="197">
        <f t="shared" si="40"/>
        <v>0</v>
      </c>
      <c r="K231" s="193" t="s">
        <v>21</v>
      </c>
      <c r="L231" s="60"/>
      <c r="M231" s="198" t="s">
        <v>21</v>
      </c>
      <c r="N231" s="199" t="s">
        <v>43</v>
      </c>
      <c r="O231" s="41"/>
      <c r="P231" s="200">
        <f t="shared" si="41"/>
        <v>0</v>
      </c>
      <c r="Q231" s="200">
        <v>0</v>
      </c>
      <c r="R231" s="200">
        <f t="shared" si="42"/>
        <v>0</v>
      </c>
      <c r="S231" s="200">
        <v>0</v>
      </c>
      <c r="T231" s="201">
        <f t="shared" si="43"/>
        <v>0</v>
      </c>
      <c r="AR231" s="23" t="s">
        <v>207</v>
      </c>
      <c r="AT231" s="23" t="s">
        <v>169</v>
      </c>
      <c r="AU231" s="23" t="s">
        <v>82</v>
      </c>
      <c r="AY231" s="23" t="s">
        <v>166</v>
      </c>
      <c r="BE231" s="202">
        <f t="shared" si="44"/>
        <v>0</v>
      </c>
      <c r="BF231" s="202">
        <f t="shared" si="45"/>
        <v>0</v>
      </c>
      <c r="BG231" s="202">
        <f t="shared" si="46"/>
        <v>0</v>
      </c>
      <c r="BH231" s="202">
        <f t="shared" si="47"/>
        <v>0</v>
      </c>
      <c r="BI231" s="202">
        <f t="shared" si="48"/>
        <v>0</v>
      </c>
      <c r="BJ231" s="23" t="s">
        <v>80</v>
      </c>
      <c r="BK231" s="202">
        <f t="shared" si="49"/>
        <v>0</v>
      </c>
      <c r="BL231" s="23" t="s">
        <v>207</v>
      </c>
      <c r="BM231" s="23" t="s">
        <v>779</v>
      </c>
    </row>
    <row r="232" spans="2:65" s="1" customFormat="1" ht="16.5" customHeight="1">
      <c r="B232" s="40"/>
      <c r="C232" s="191" t="s">
        <v>381</v>
      </c>
      <c r="D232" s="191" t="s">
        <v>169</v>
      </c>
      <c r="E232" s="192" t="s">
        <v>1635</v>
      </c>
      <c r="F232" s="193" t="s">
        <v>1636</v>
      </c>
      <c r="G232" s="194" t="s">
        <v>288</v>
      </c>
      <c r="H232" s="195">
        <v>2</v>
      </c>
      <c r="I232" s="196"/>
      <c r="J232" s="197">
        <f t="shared" si="40"/>
        <v>0</v>
      </c>
      <c r="K232" s="193" t="s">
        <v>21</v>
      </c>
      <c r="L232" s="60"/>
      <c r="M232" s="198" t="s">
        <v>21</v>
      </c>
      <c r="N232" s="199" t="s">
        <v>43</v>
      </c>
      <c r="O232" s="41"/>
      <c r="P232" s="200">
        <f t="shared" si="41"/>
        <v>0</v>
      </c>
      <c r="Q232" s="200">
        <v>0</v>
      </c>
      <c r="R232" s="200">
        <f t="shared" si="42"/>
        <v>0</v>
      </c>
      <c r="S232" s="200">
        <v>0</v>
      </c>
      <c r="T232" s="201">
        <f t="shared" si="43"/>
        <v>0</v>
      </c>
      <c r="AR232" s="23" t="s">
        <v>207</v>
      </c>
      <c r="AT232" s="23" t="s">
        <v>169</v>
      </c>
      <c r="AU232" s="23" t="s">
        <v>82</v>
      </c>
      <c r="AY232" s="23" t="s">
        <v>166</v>
      </c>
      <c r="BE232" s="202">
        <f t="shared" si="44"/>
        <v>0</v>
      </c>
      <c r="BF232" s="202">
        <f t="shared" si="45"/>
        <v>0</v>
      </c>
      <c r="BG232" s="202">
        <f t="shared" si="46"/>
        <v>0</v>
      </c>
      <c r="BH232" s="202">
        <f t="shared" si="47"/>
        <v>0</v>
      </c>
      <c r="BI232" s="202">
        <f t="shared" si="48"/>
        <v>0</v>
      </c>
      <c r="BJ232" s="23" t="s">
        <v>80</v>
      </c>
      <c r="BK232" s="202">
        <f t="shared" si="49"/>
        <v>0</v>
      </c>
      <c r="BL232" s="23" t="s">
        <v>207</v>
      </c>
      <c r="BM232" s="23" t="s">
        <v>782</v>
      </c>
    </row>
    <row r="233" spans="2:65" s="1" customFormat="1" ht="16.5" customHeight="1">
      <c r="B233" s="40"/>
      <c r="C233" s="191" t="s">
        <v>783</v>
      </c>
      <c r="D233" s="191" t="s">
        <v>169</v>
      </c>
      <c r="E233" s="192" t="s">
        <v>685</v>
      </c>
      <c r="F233" s="193" t="s">
        <v>686</v>
      </c>
      <c r="G233" s="194" t="s">
        <v>172</v>
      </c>
      <c r="H233" s="195">
        <v>50</v>
      </c>
      <c r="I233" s="196"/>
      <c r="J233" s="197">
        <f t="shared" si="40"/>
        <v>0</v>
      </c>
      <c r="K233" s="193" t="s">
        <v>21</v>
      </c>
      <c r="L233" s="60"/>
      <c r="M233" s="198" t="s">
        <v>21</v>
      </c>
      <c r="N233" s="199" t="s">
        <v>43</v>
      </c>
      <c r="O233" s="41"/>
      <c r="P233" s="200">
        <f t="shared" si="41"/>
        <v>0</v>
      </c>
      <c r="Q233" s="200">
        <v>0</v>
      </c>
      <c r="R233" s="200">
        <f t="shared" si="42"/>
        <v>0</v>
      </c>
      <c r="S233" s="200">
        <v>0</v>
      </c>
      <c r="T233" s="201">
        <f t="shared" si="43"/>
        <v>0</v>
      </c>
      <c r="AR233" s="23" t="s">
        <v>207</v>
      </c>
      <c r="AT233" s="23" t="s">
        <v>169</v>
      </c>
      <c r="AU233" s="23" t="s">
        <v>82</v>
      </c>
      <c r="AY233" s="23" t="s">
        <v>166</v>
      </c>
      <c r="BE233" s="202">
        <f t="shared" si="44"/>
        <v>0</v>
      </c>
      <c r="BF233" s="202">
        <f t="shared" si="45"/>
        <v>0</v>
      </c>
      <c r="BG233" s="202">
        <f t="shared" si="46"/>
        <v>0</v>
      </c>
      <c r="BH233" s="202">
        <f t="shared" si="47"/>
        <v>0</v>
      </c>
      <c r="BI233" s="202">
        <f t="shared" si="48"/>
        <v>0</v>
      </c>
      <c r="BJ233" s="23" t="s">
        <v>80</v>
      </c>
      <c r="BK233" s="202">
        <f t="shared" si="49"/>
        <v>0</v>
      </c>
      <c r="BL233" s="23" t="s">
        <v>207</v>
      </c>
      <c r="BM233" s="23" t="s">
        <v>786</v>
      </c>
    </row>
    <row r="234" spans="2:65" s="1" customFormat="1" ht="16.5" customHeight="1">
      <c r="B234" s="40"/>
      <c r="C234" s="191" t="s">
        <v>384</v>
      </c>
      <c r="D234" s="191" t="s">
        <v>169</v>
      </c>
      <c r="E234" s="192" t="s">
        <v>1637</v>
      </c>
      <c r="F234" s="193" t="s">
        <v>1638</v>
      </c>
      <c r="G234" s="194" t="s">
        <v>172</v>
      </c>
      <c r="H234" s="195">
        <v>1</v>
      </c>
      <c r="I234" s="196"/>
      <c r="J234" s="197">
        <f t="shared" si="40"/>
        <v>0</v>
      </c>
      <c r="K234" s="193" t="s">
        <v>21</v>
      </c>
      <c r="L234" s="60"/>
      <c r="M234" s="198" t="s">
        <v>21</v>
      </c>
      <c r="N234" s="199" t="s">
        <v>43</v>
      </c>
      <c r="O234" s="41"/>
      <c r="P234" s="200">
        <f t="shared" si="41"/>
        <v>0</v>
      </c>
      <c r="Q234" s="200">
        <v>0</v>
      </c>
      <c r="R234" s="200">
        <f t="shared" si="42"/>
        <v>0</v>
      </c>
      <c r="S234" s="200">
        <v>0</v>
      </c>
      <c r="T234" s="201">
        <f t="shared" si="43"/>
        <v>0</v>
      </c>
      <c r="AR234" s="23" t="s">
        <v>207</v>
      </c>
      <c r="AT234" s="23" t="s">
        <v>169</v>
      </c>
      <c r="AU234" s="23" t="s">
        <v>82</v>
      </c>
      <c r="AY234" s="23" t="s">
        <v>166</v>
      </c>
      <c r="BE234" s="202">
        <f t="shared" si="44"/>
        <v>0</v>
      </c>
      <c r="BF234" s="202">
        <f t="shared" si="45"/>
        <v>0</v>
      </c>
      <c r="BG234" s="202">
        <f t="shared" si="46"/>
        <v>0</v>
      </c>
      <c r="BH234" s="202">
        <f t="shared" si="47"/>
        <v>0</v>
      </c>
      <c r="BI234" s="202">
        <f t="shared" si="48"/>
        <v>0</v>
      </c>
      <c r="BJ234" s="23" t="s">
        <v>80</v>
      </c>
      <c r="BK234" s="202">
        <f t="shared" si="49"/>
        <v>0</v>
      </c>
      <c r="BL234" s="23" t="s">
        <v>207</v>
      </c>
      <c r="BM234" s="23" t="s">
        <v>790</v>
      </c>
    </row>
    <row r="235" spans="2:65" s="1" customFormat="1" ht="81">
      <c r="B235" s="40"/>
      <c r="C235" s="62"/>
      <c r="D235" s="205" t="s">
        <v>213</v>
      </c>
      <c r="E235" s="62"/>
      <c r="F235" s="236" t="s">
        <v>692</v>
      </c>
      <c r="G235" s="62"/>
      <c r="H235" s="62"/>
      <c r="I235" s="162"/>
      <c r="J235" s="62"/>
      <c r="K235" s="62"/>
      <c r="L235" s="60"/>
      <c r="M235" s="237"/>
      <c r="N235" s="41"/>
      <c r="O235" s="41"/>
      <c r="P235" s="41"/>
      <c r="Q235" s="41"/>
      <c r="R235" s="41"/>
      <c r="S235" s="41"/>
      <c r="T235" s="77"/>
      <c r="AT235" s="23" t="s">
        <v>213</v>
      </c>
      <c r="AU235" s="23" t="s">
        <v>82</v>
      </c>
    </row>
    <row r="236" spans="2:65" s="1" customFormat="1" ht="16.5" customHeight="1">
      <c r="B236" s="40"/>
      <c r="C236" s="191" t="s">
        <v>791</v>
      </c>
      <c r="D236" s="191" t="s">
        <v>169</v>
      </c>
      <c r="E236" s="192" t="s">
        <v>1311</v>
      </c>
      <c r="F236" s="193" t="s">
        <v>1312</v>
      </c>
      <c r="G236" s="194" t="s">
        <v>172</v>
      </c>
      <c r="H236" s="195">
        <v>1</v>
      </c>
      <c r="I236" s="196"/>
      <c r="J236" s="197">
        <f>ROUND(I236*H236,2)</f>
        <v>0</v>
      </c>
      <c r="K236" s="193" t="s">
        <v>21</v>
      </c>
      <c r="L236" s="60"/>
      <c r="M236" s="198" t="s">
        <v>21</v>
      </c>
      <c r="N236" s="199" t="s">
        <v>43</v>
      </c>
      <c r="O236" s="41"/>
      <c r="P236" s="200">
        <f>O236*H236</f>
        <v>0</v>
      </c>
      <c r="Q236" s="200">
        <v>0</v>
      </c>
      <c r="R236" s="200">
        <f>Q236*H236</f>
        <v>0</v>
      </c>
      <c r="S236" s="200">
        <v>0</v>
      </c>
      <c r="T236" s="201">
        <f>S236*H236</f>
        <v>0</v>
      </c>
      <c r="AR236" s="23" t="s">
        <v>207</v>
      </c>
      <c r="AT236" s="23" t="s">
        <v>169</v>
      </c>
      <c r="AU236" s="23" t="s">
        <v>82</v>
      </c>
      <c r="AY236" s="23" t="s">
        <v>166</v>
      </c>
      <c r="BE236" s="202">
        <f>IF(N236="základní",J236,0)</f>
        <v>0</v>
      </c>
      <c r="BF236" s="202">
        <f>IF(N236="snížená",J236,0)</f>
        <v>0</v>
      </c>
      <c r="BG236" s="202">
        <f>IF(N236="zákl. přenesená",J236,0)</f>
        <v>0</v>
      </c>
      <c r="BH236" s="202">
        <f>IF(N236="sníž. přenesená",J236,0)</f>
        <v>0</v>
      </c>
      <c r="BI236" s="202">
        <f>IF(N236="nulová",J236,0)</f>
        <v>0</v>
      </c>
      <c r="BJ236" s="23" t="s">
        <v>80</v>
      </c>
      <c r="BK236" s="202">
        <f>ROUND(I236*H236,2)</f>
        <v>0</v>
      </c>
      <c r="BL236" s="23" t="s">
        <v>207</v>
      </c>
      <c r="BM236" s="23" t="s">
        <v>794</v>
      </c>
    </row>
    <row r="237" spans="2:65" s="1" customFormat="1" ht="81">
      <c r="B237" s="40"/>
      <c r="C237" s="62"/>
      <c r="D237" s="205" t="s">
        <v>213</v>
      </c>
      <c r="E237" s="62"/>
      <c r="F237" s="236" t="s">
        <v>692</v>
      </c>
      <c r="G237" s="62"/>
      <c r="H237" s="62"/>
      <c r="I237" s="162"/>
      <c r="J237" s="62"/>
      <c r="K237" s="62"/>
      <c r="L237" s="60"/>
      <c r="M237" s="237"/>
      <c r="N237" s="41"/>
      <c r="O237" s="41"/>
      <c r="P237" s="41"/>
      <c r="Q237" s="41"/>
      <c r="R237" s="41"/>
      <c r="S237" s="41"/>
      <c r="T237" s="77"/>
      <c r="AT237" s="23" t="s">
        <v>213</v>
      </c>
      <c r="AU237" s="23" t="s">
        <v>82</v>
      </c>
    </row>
    <row r="238" spans="2:65" s="1" customFormat="1" ht="16.5" customHeight="1">
      <c r="B238" s="40"/>
      <c r="C238" s="191" t="s">
        <v>388</v>
      </c>
      <c r="D238" s="191" t="s">
        <v>169</v>
      </c>
      <c r="E238" s="192" t="s">
        <v>689</v>
      </c>
      <c r="F238" s="193" t="s">
        <v>690</v>
      </c>
      <c r="G238" s="194" t="s">
        <v>172</v>
      </c>
      <c r="H238" s="195">
        <v>1</v>
      </c>
      <c r="I238" s="196"/>
      <c r="J238" s="197">
        <f>ROUND(I238*H238,2)</f>
        <v>0</v>
      </c>
      <c r="K238" s="193" t="s">
        <v>21</v>
      </c>
      <c r="L238" s="60"/>
      <c r="M238" s="198" t="s">
        <v>21</v>
      </c>
      <c r="N238" s="199" t="s">
        <v>43</v>
      </c>
      <c r="O238" s="41"/>
      <c r="P238" s="200">
        <f>O238*H238</f>
        <v>0</v>
      </c>
      <c r="Q238" s="200">
        <v>0</v>
      </c>
      <c r="R238" s="200">
        <f>Q238*H238</f>
        <v>0</v>
      </c>
      <c r="S238" s="200">
        <v>0</v>
      </c>
      <c r="T238" s="201">
        <f>S238*H238</f>
        <v>0</v>
      </c>
      <c r="AR238" s="23" t="s">
        <v>207</v>
      </c>
      <c r="AT238" s="23" t="s">
        <v>169</v>
      </c>
      <c r="AU238" s="23" t="s">
        <v>82</v>
      </c>
      <c r="AY238" s="23" t="s">
        <v>166</v>
      </c>
      <c r="BE238" s="202">
        <f>IF(N238="základní",J238,0)</f>
        <v>0</v>
      </c>
      <c r="BF238" s="202">
        <f>IF(N238="snížená",J238,0)</f>
        <v>0</v>
      </c>
      <c r="BG238" s="202">
        <f>IF(N238="zákl. přenesená",J238,0)</f>
        <v>0</v>
      </c>
      <c r="BH238" s="202">
        <f>IF(N238="sníž. přenesená",J238,0)</f>
        <v>0</v>
      </c>
      <c r="BI238" s="202">
        <f>IF(N238="nulová",J238,0)</f>
        <v>0</v>
      </c>
      <c r="BJ238" s="23" t="s">
        <v>80</v>
      </c>
      <c r="BK238" s="202">
        <f>ROUND(I238*H238,2)</f>
        <v>0</v>
      </c>
      <c r="BL238" s="23" t="s">
        <v>207</v>
      </c>
      <c r="BM238" s="23" t="s">
        <v>797</v>
      </c>
    </row>
    <row r="239" spans="2:65" s="1" customFormat="1" ht="81">
      <c r="B239" s="40"/>
      <c r="C239" s="62"/>
      <c r="D239" s="205" t="s">
        <v>213</v>
      </c>
      <c r="E239" s="62"/>
      <c r="F239" s="236" t="s">
        <v>692</v>
      </c>
      <c r="G239" s="62"/>
      <c r="H239" s="62"/>
      <c r="I239" s="162"/>
      <c r="J239" s="62"/>
      <c r="K239" s="62"/>
      <c r="L239" s="60"/>
      <c r="M239" s="237"/>
      <c r="N239" s="41"/>
      <c r="O239" s="41"/>
      <c r="P239" s="41"/>
      <c r="Q239" s="41"/>
      <c r="R239" s="41"/>
      <c r="S239" s="41"/>
      <c r="T239" s="77"/>
      <c r="AT239" s="23" t="s">
        <v>213</v>
      </c>
      <c r="AU239" s="23" t="s">
        <v>82</v>
      </c>
    </row>
    <row r="240" spans="2:65" s="1" customFormat="1" ht="16.5" customHeight="1">
      <c r="B240" s="40"/>
      <c r="C240" s="191" t="s">
        <v>798</v>
      </c>
      <c r="D240" s="191" t="s">
        <v>169</v>
      </c>
      <c r="E240" s="192" t="s">
        <v>693</v>
      </c>
      <c r="F240" s="193" t="s">
        <v>694</v>
      </c>
      <c r="G240" s="194" t="s">
        <v>172</v>
      </c>
      <c r="H240" s="195">
        <v>4</v>
      </c>
      <c r="I240" s="196"/>
      <c r="J240" s="197">
        <f>ROUND(I240*H240,2)</f>
        <v>0</v>
      </c>
      <c r="K240" s="193" t="s">
        <v>21</v>
      </c>
      <c r="L240" s="60"/>
      <c r="M240" s="198" t="s">
        <v>21</v>
      </c>
      <c r="N240" s="199" t="s">
        <v>43</v>
      </c>
      <c r="O240" s="41"/>
      <c r="P240" s="200">
        <f>O240*H240</f>
        <v>0</v>
      </c>
      <c r="Q240" s="200">
        <v>0</v>
      </c>
      <c r="R240" s="200">
        <f>Q240*H240</f>
        <v>0</v>
      </c>
      <c r="S240" s="200">
        <v>0</v>
      </c>
      <c r="T240" s="201">
        <f>S240*H240</f>
        <v>0</v>
      </c>
      <c r="AR240" s="23" t="s">
        <v>207</v>
      </c>
      <c r="AT240" s="23" t="s">
        <v>169</v>
      </c>
      <c r="AU240" s="23" t="s">
        <v>82</v>
      </c>
      <c r="AY240" s="23" t="s">
        <v>166</v>
      </c>
      <c r="BE240" s="202">
        <f>IF(N240="základní",J240,0)</f>
        <v>0</v>
      </c>
      <c r="BF240" s="202">
        <f>IF(N240="snížená",J240,0)</f>
        <v>0</v>
      </c>
      <c r="BG240" s="202">
        <f>IF(N240="zákl. přenesená",J240,0)</f>
        <v>0</v>
      </c>
      <c r="BH240" s="202">
        <f>IF(N240="sníž. přenesená",J240,0)</f>
        <v>0</v>
      </c>
      <c r="BI240" s="202">
        <f>IF(N240="nulová",J240,0)</f>
        <v>0</v>
      </c>
      <c r="BJ240" s="23" t="s">
        <v>80</v>
      </c>
      <c r="BK240" s="202">
        <f>ROUND(I240*H240,2)</f>
        <v>0</v>
      </c>
      <c r="BL240" s="23" t="s">
        <v>207</v>
      </c>
      <c r="BM240" s="23" t="s">
        <v>801</v>
      </c>
    </row>
    <row r="241" spans="2:65" s="1" customFormat="1" ht="81">
      <c r="B241" s="40"/>
      <c r="C241" s="62"/>
      <c r="D241" s="205" t="s">
        <v>213</v>
      </c>
      <c r="E241" s="62"/>
      <c r="F241" s="236" t="s">
        <v>692</v>
      </c>
      <c r="G241" s="62"/>
      <c r="H241" s="62"/>
      <c r="I241" s="162"/>
      <c r="J241" s="62"/>
      <c r="K241" s="62"/>
      <c r="L241" s="60"/>
      <c r="M241" s="237"/>
      <c r="N241" s="41"/>
      <c r="O241" s="41"/>
      <c r="P241" s="41"/>
      <c r="Q241" s="41"/>
      <c r="R241" s="41"/>
      <c r="S241" s="41"/>
      <c r="T241" s="77"/>
      <c r="AT241" s="23" t="s">
        <v>213</v>
      </c>
      <c r="AU241" s="23" t="s">
        <v>82</v>
      </c>
    </row>
    <row r="242" spans="2:65" s="1" customFormat="1" ht="16.5" customHeight="1">
      <c r="B242" s="40"/>
      <c r="C242" s="191" t="s">
        <v>391</v>
      </c>
      <c r="D242" s="191" t="s">
        <v>169</v>
      </c>
      <c r="E242" s="192" t="s">
        <v>1639</v>
      </c>
      <c r="F242" s="193" t="s">
        <v>1640</v>
      </c>
      <c r="G242" s="194" t="s">
        <v>172</v>
      </c>
      <c r="H242" s="195">
        <v>2</v>
      </c>
      <c r="I242" s="196"/>
      <c r="J242" s="197">
        <f>ROUND(I242*H242,2)</f>
        <v>0</v>
      </c>
      <c r="K242" s="193" t="s">
        <v>21</v>
      </c>
      <c r="L242" s="60"/>
      <c r="M242" s="198" t="s">
        <v>21</v>
      </c>
      <c r="N242" s="199" t="s">
        <v>43</v>
      </c>
      <c r="O242" s="41"/>
      <c r="P242" s="200">
        <f>O242*H242</f>
        <v>0</v>
      </c>
      <c r="Q242" s="200">
        <v>0</v>
      </c>
      <c r="R242" s="200">
        <f>Q242*H242</f>
        <v>0</v>
      </c>
      <c r="S242" s="200">
        <v>0</v>
      </c>
      <c r="T242" s="201">
        <f>S242*H242</f>
        <v>0</v>
      </c>
      <c r="AR242" s="23" t="s">
        <v>207</v>
      </c>
      <c r="AT242" s="23" t="s">
        <v>169</v>
      </c>
      <c r="AU242" s="23" t="s">
        <v>82</v>
      </c>
      <c r="AY242" s="23" t="s">
        <v>166</v>
      </c>
      <c r="BE242" s="202">
        <f>IF(N242="základní",J242,0)</f>
        <v>0</v>
      </c>
      <c r="BF242" s="202">
        <f>IF(N242="snížená",J242,0)</f>
        <v>0</v>
      </c>
      <c r="BG242" s="202">
        <f>IF(N242="zákl. přenesená",J242,0)</f>
        <v>0</v>
      </c>
      <c r="BH242" s="202">
        <f>IF(N242="sníž. přenesená",J242,0)</f>
        <v>0</v>
      </c>
      <c r="BI242" s="202">
        <f>IF(N242="nulová",J242,0)</f>
        <v>0</v>
      </c>
      <c r="BJ242" s="23" t="s">
        <v>80</v>
      </c>
      <c r="BK242" s="202">
        <f>ROUND(I242*H242,2)</f>
        <v>0</v>
      </c>
      <c r="BL242" s="23" t="s">
        <v>207</v>
      </c>
      <c r="BM242" s="23" t="s">
        <v>806</v>
      </c>
    </row>
    <row r="243" spans="2:65" s="1" customFormat="1" ht="81">
      <c r="B243" s="40"/>
      <c r="C243" s="62"/>
      <c r="D243" s="205" t="s">
        <v>213</v>
      </c>
      <c r="E243" s="62"/>
      <c r="F243" s="236" t="s">
        <v>692</v>
      </c>
      <c r="G243" s="62"/>
      <c r="H243" s="62"/>
      <c r="I243" s="162"/>
      <c r="J243" s="62"/>
      <c r="K243" s="62"/>
      <c r="L243" s="60"/>
      <c r="M243" s="237"/>
      <c r="N243" s="41"/>
      <c r="O243" s="41"/>
      <c r="P243" s="41"/>
      <c r="Q243" s="41"/>
      <c r="R243" s="41"/>
      <c r="S243" s="41"/>
      <c r="T243" s="77"/>
      <c r="AT243" s="23" t="s">
        <v>213</v>
      </c>
      <c r="AU243" s="23" t="s">
        <v>82</v>
      </c>
    </row>
    <row r="244" spans="2:65" s="1" customFormat="1" ht="16.5" customHeight="1">
      <c r="B244" s="40"/>
      <c r="C244" s="191" t="s">
        <v>808</v>
      </c>
      <c r="D244" s="191" t="s">
        <v>169</v>
      </c>
      <c r="E244" s="192" t="s">
        <v>1641</v>
      </c>
      <c r="F244" s="193" t="s">
        <v>1642</v>
      </c>
      <c r="G244" s="194" t="s">
        <v>172</v>
      </c>
      <c r="H244" s="195">
        <v>2</v>
      </c>
      <c r="I244" s="196"/>
      <c r="J244" s="197">
        <f>ROUND(I244*H244,2)</f>
        <v>0</v>
      </c>
      <c r="K244" s="193" t="s">
        <v>21</v>
      </c>
      <c r="L244" s="60"/>
      <c r="M244" s="198" t="s">
        <v>21</v>
      </c>
      <c r="N244" s="199" t="s">
        <v>43</v>
      </c>
      <c r="O244" s="41"/>
      <c r="P244" s="200">
        <f>O244*H244</f>
        <v>0</v>
      </c>
      <c r="Q244" s="200">
        <v>0</v>
      </c>
      <c r="R244" s="200">
        <f>Q244*H244</f>
        <v>0</v>
      </c>
      <c r="S244" s="200">
        <v>0</v>
      </c>
      <c r="T244" s="201">
        <f>S244*H244</f>
        <v>0</v>
      </c>
      <c r="AR244" s="23" t="s">
        <v>207</v>
      </c>
      <c r="AT244" s="23" t="s">
        <v>169</v>
      </c>
      <c r="AU244" s="23" t="s">
        <v>82</v>
      </c>
      <c r="AY244" s="23" t="s">
        <v>166</v>
      </c>
      <c r="BE244" s="202">
        <f>IF(N244="základní",J244,0)</f>
        <v>0</v>
      </c>
      <c r="BF244" s="202">
        <f>IF(N244="snížená",J244,0)</f>
        <v>0</v>
      </c>
      <c r="BG244" s="202">
        <f>IF(N244="zákl. přenesená",J244,0)</f>
        <v>0</v>
      </c>
      <c r="BH244" s="202">
        <f>IF(N244="sníž. přenesená",J244,0)</f>
        <v>0</v>
      </c>
      <c r="BI244" s="202">
        <f>IF(N244="nulová",J244,0)</f>
        <v>0</v>
      </c>
      <c r="BJ244" s="23" t="s">
        <v>80</v>
      </c>
      <c r="BK244" s="202">
        <f>ROUND(I244*H244,2)</f>
        <v>0</v>
      </c>
      <c r="BL244" s="23" t="s">
        <v>207</v>
      </c>
      <c r="BM244" s="23" t="s">
        <v>811</v>
      </c>
    </row>
    <row r="245" spans="2:65" s="1" customFormat="1" ht="256.5">
      <c r="B245" s="40"/>
      <c r="C245" s="62"/>
      <c r="D245" s="205" t="s">
        <v>213</v>
      </c>
      <c r="E245" s="62"/>
      <c r="F245" s="236" t="s">
        <v>1643</v>
      </c>
      <c r="G245" s="62"/>
      <c r="H245" s="62"/>
      <c r="I245" s="162"/>
      <c r="J245" s="62"/>
      <c r="K245" s="62"/>
      <c r="L245" s="60"/>
      <c r="M245" s="237"/>
      <c r="N245" s="41"/>
      <c r="O245" s="41"/>
      <c r="P245" s="41"/>
      <c r="Q245" s="41"/>
      <c r="R245" s="41"/>
      <c r="S245" s="41"/>
      <c r="T245" s="77"/>
      <c r="AT245" s="23" t="s">
        <v>213</v>
      </c>
      <c r="AU245" s="23" t="s">
        <v>82</v>
      </c>
    </row>
    <row r="246" spans="2:65" s="1" customFormat="1" ht="16.5" customHeight="1">
      <c r="B246" s="40"/>
      <c r="C246" s="191" t="s">
        <v>395</v>
      </c>
      <c r="D246" s="191" t="s">
        <v>169</v>
      </c>
      <c r="E246" s="192" t="s">
        <v>1644</v>
      </c>
      <c r="F246" s="193" t="s">
        <v>1645</v>
      </c>
      <c r="G246" s="194" t="s">
        <v>172</v>
      </c>
      <c r="H246" s="195">
        <v>5</v>
      </c>
      <c r="I246" s="196"/>
      <c r="J246" s="197">
        <f>ROUND(I246*H246,2)</f>
        <v>0</v>
      </c>
      <c r="K246" s="193" t="s">
        <v>21</v>
      </c>
      <c r="L246" s="60"/>
      <c r="M246" s="198" t="s">
        <v>21</v>
      </c>
      <c r="N246" s="199" t="s">
        <v>43</v>
      </c>
      <c r="O246" s="41"/>
      <c r="P246" s="200">
        <f>O246*H246</f>
        <v>0</v>
      </c>
      <c r="Q246" s="200">
        <v>0</v>
      </c>
      <c r="R246" s="200">
        <f>Q246*H246</f>
        <v>0</v>
      </c>
      <c r="S246" s="200">
        <v>0</v>
      </c>
      <c r="T246" s="201">
        <f>S246*H246</f>
        <v>0</v>
      </c>
      <c r="AR246" s="23" t="s">
        <v>207</v>
      </c>
      <c r="AT246" s="23" t="s">
        <v>169</v>
      </c>
      <c r="AU246" s="23" t="s">
        <v>82</v>
      </c>
      <c r="AY246" s="23" t="s">
        <v>166</v>
      </c>
      <c r="BE246" s="202">
        <f>IF(N246="základní",J246,0)</f>
        <v>0</v>
      </c>
      <c r="BF246" s="202">
        <f>IF(N246="snížená",J246,0)</f>
        <v>0</v>
      </c>
      <c r="BG246" s="202">
        <f>IF(N246="zákl. přenesená",J246,0)</f>
        <v>0</v>
      </c>
      <c r="BH246" s="202">
        <f>IF(N246="sníž. přenesená",J246,0)</f>
        <v>0</v>
      </c>
      <c r="BI246" s="202">
        <f>IF(N246="nulová",J246,0)</f>
        <v>0</v>
      </c>
      <c r="BJ246" s="23" t="s">
        <v>80</v>
      </c>
      <c r="BK246" s="202">
        <f>ROUND(I246*H246,2)</f>
        <v>0</v>
      </c>
      <c r="BL246" s="23" t="s">
        <v>207</v>
      </c>
      <c r="BM246" s="23" t="s">
        <v>814</v>
      </c>
    </row>
    <row r="247" spans="2:65" s="1" customFormat="1" ht="16.5" customHeight="1">
      <c r="B247" s="40"/>
      <c r="C247" s="191" t="s">
        <v>819</v>
      </c>
      <c r="D247" s="191" t="s">
        <v>169</v>
      </c>
      <c r="E247" s="192" t="s">
        <v>697</v>
      </c>
      <c r="F247" s="193" t="s">
        <v>698</v>
      </c>
      <c r="G247" s="194" t="s">
        <v>172</v>
      </c>
      <c r="H247" s="195">
        <v>2</v>
      </c>
      <c r="I247" s="196"/>
      <c r="J247" s="197">
        <f>ROUND(I247*H247,2)</f>
        <v>0</v>
      </c>
      <c r="K247" s="193" t="s">
        <v>21</v>
      </c>
      <c r="L247" s="60"/>
      <c r="M247" s="198" t="s">
        <v>21</v>
      </c>
      <c r="N247" s="199" t="s">
        <v>43</v>
      </c>
      <c r="O247" s="41"/>
      <c r="P247" s="200">
        <f>O247*H247</f>
        <v>0</v>
      </c>
      <c r="Q247" s="200">
        <v>0</v>
      </c>
      <c r="R247" s="200">
        <f>Q247*H247</f>
        <v>0</v>
      </c>
      <c r="S247" s="200">
        <v>0</v>
      </c>
      <c r="T247" s="201">
        <f>S247*H247</f>
        <v>0</v>
      </c>
      <c r="AR247" s="23" t="s">
        <v>207</v>
      </c>
      <c r="AT247" s="23" t="s">
        <v>169</v>
      </c>
      <c r="AU247" s="23" t="s">
        <v>82</v>
      </c>
      <c r="AY247" s="23" t="s">
        <v>166</v>
      </c>
      <c r="BE247" s="202">
        <f>IF(N247="základní",J247,0)</f>
        <v>0</v>
      </c>
      <c r="BF247" s="202">
        <f>IF(N247="snížená",J247,0)</f>
        <v>0</v>
      </c>
      <c r="BG247" s="202">
        <f>IF(N247="zákl. přenesená",J247,0)</f>
        <v>0</v>
      </c>
      <c r="BH247" s="202">
        <f>IF(N247="sníž. přenesená",J247,0)</f>
        <v>0</v>
      </c>
      <c r="BI247" s="202">
        <f>IF(N247="nulová",J247,0)</f>
        <v>0</v>
      </c>
      <c r="BJ247" s="23" t="s">
        <v>80</v>
      </c>
      <c r="BK247" s="202">
        <f>ROUND(I247*H247,2)</f>
        <v>0</v>
      </c>
      <c r="BL247" s="23" t="s">
        <v>207</v>
      </c>
      <c r="BM247" s="23" t="s">
        <v>818</v>
      </c>
    </row>
    <row r="248" spans="2:65" s="1" customFormat="1" ht="27">
      <c r="B248" s="40"/>
      <c r="C248" s="62"/>
      <c r="D248" s="205" t="s">
        <v>213</v>
      </c>
      <c r="E248" s="62"/>
      <c r="F248" s="236" t="s">
        <v>700</v>
      </c>
      <c r="G248" s="62"/>
      <c r="H248" s="62"/>
      <c r="I248" s="162"/>
      <c r="J248" s="62"/>
      <c r="K248" s="62"/>
      <c r="L248" s="60"/>
      <c r="M248" s="237"/>
      <c r="N248" s="41"/>
      <c r="O248" s="41"/>
      <c r="P248" s="41"/>
      <c r="Q248" s="41"/>
      <c r="R248" s="41"/>
      <c r="S248" s="41"/>
      <c r="T248" s="77"/>
      <c r="AT248" s="23" t="s">
        <v>213</v>
      </c>
      <c r="AU248" s="23" t="s">
        <v>82</v>
      </c>
    </row>
    <row r="249" spans="2:65" s="1" customFormat="1" ht="16.5" customHeight="1">
      <c r="B249" s="40"/>
      <c r="C249" s="191" t="s">
        <v>406</v>
      </c>
      <c r="D249" s="191" t="s">
        <v>169</v>
      </c>
      <c r="E249" s="192" t="s">
        <v>1313</v>
      </c>
      <c r="F249" s="193" t="s">
        <v>1314</v>
      </c>
      <c r="G249" s="194" t="s">
        <v>172</v>
      </c>
      <c r="H249" s="195">
        <v>1</v>
      </c>
      <c r="I249" s="196"/>
      <c r="J249" s="197">
        <f>ROUND(I249*H249,2)</f>
        <v>0</v>
      </c>
      <c r="K249" s="193" t="s">
        <v>21</v>
      </c>
      <c r="L249" s="60"/>
      <c r="M249" s="198" t="s">
        <v>21</v>
      </c>
      <c r="N249" s="199" t="s">
        <v>43</v>
      </c>
      <c r="O249" s="41"/>
      <c r="P249" s="200">
        <f>O249*H249</f>
        <v>0</v>
      </c>
      <c r="Q249" s="200">
        <v>0</v>
      </c>
      <c r="R249" s="200">
        <f>Q249*H249</f>
        <v>0</v>
      </c>
      <c r="S249" s="200">
        <v>0</v>
      </c>
      <c r="T249" s="201">
        <f>S249*H249</f>
        <v>0</v>
      </c>
      <c r="AR249" s="23" t="s">
        <v>207</v>
      </c>
      <c r="AT249" s="23" t="s">
        <v>169</v>
      </c>
      <c r="AU249" s="23" t="s">
        <v>82</v>
      </c>
      <c r="AY249" s="23" t="s">
        <v>166</v>
      </c>
      <c r="BE249" s="202">
        <f>IF(N249="základní",J249,0)</f>
        <v>0</v>
      </c>
      <c r="BF249" s="202">
        <f>IF(N249="snížená",J249,0)</f>
        <v>0</v>
      </c>
      <c r="BG249" s="202">
        <f>IF(N249="zákl. přenesená",J249,0)</f>
        <v>0</v>
      </c>
      <c r="BH249" s="202">
        <f>IF(N249="sníž. přenesená",J249,0)</f>
        <v>0</v>
      </c>
      <c r="BI249" s="202">
        <f>IF(N249="nulová",J249,0)</f>
        <v>0</v>
      </c>
      <c r="BJ249" s="23" t="s">
        <v>80</v>
      </c>
      <c r="BK249" s="202">
        <f>ROUND(I249*H249,2)</f>
        <v>0</v>
      </c>
      <c r="BL249" s="23" t="s">
        <v>207</v>
      </c>
      <c r="BM249" s="23" t="s">
        <v>823</v>
      </c>
    </row>
    <row r="250" spans="2:65" s="1" customFormat="1" ht="16.5" customHeight="1">
      <c r="B250" s="40"/>
      <c r="C250" s="191" t="s">
        <v>828</v>
      </c>
      <c r="D250" s="191" t="s">
        <v>169</v>
      </c>
      <c r="E250" s="192" t="s">
        <v>701</v>
      </c>
      <c r="F250" s="193" t="s">
        <v>702</v>
      </c>
      <c r="G250" s="194" t="s">
        <v>172</v>
      </c>
      <c r="H250" s="195">
        <v>5</v>
      </c>
      <c r="I250" s="196"/>
      <c r="J250" s="197">
        <f>ROUND(I250*H250,2)</f>
        <v>0</v>
      </c>
      <c r="K250" s="193" t="s">
        <v>21</v>
      </c>
      <c r="L250" s="60"/>
      <c r="M250" s="198" t="s">
        <v>21</v>
      </c>
      <c r="N250" s="199" t="s">
        <v>43</v>
      </c>
      <c r="O250" s="41"/>
      <c r="P250" s="200">
        <f>O250*H250</f>
        <v>0</v>
      </c>
      <c r="Q250" s="200">
        <v>0</v>
      </c>
      <c r="R250" s="200">
        <f>Q250*H250</f>
        <v>0</v>
      </c>
      <c r="S250" s="200">
        <v>0</v>
      </c>
      <c r="T250" s="201">
        <f>S250*H250</f>
        <v>0</v>
      </c>
      <c r="AR250" s="23" t="s">
        <v>207</v>
      </c>
      <c r="AT250" s="23" t="s">
        <v>169</v>
      </c>
      <c r="AU250" s="23" t="s">
        <v>82</v>
      </c>
      <c r="AY250" s="23" t="s">
        <v>166</v>
      </c>
      <c r="BE250" s="202">
        <f>IF(N250="základní",J250,0)</f>
        <v>0</v>
      </c>
      <c r="BF250" s="202">
        <f>IF(N250="snížená",J250,0)</f>
        <v>0</v>
      </c>
      <c r="BG250" s="202">
        <f>IF(N250="zákl. přenesená",J250,0)</f>
        <v>0</v>
      </c>
      <c r="BH250" s="202">
        <f>IF(N250="sníž. přenesená",J250,0)</f>
        <v>0</v>
      </c>
      <c r="BI250" s="202">
        <f>IF(N250="nulová",J250,0)</f>
        <v>0</v>
      </c>
      <c r="BJ250" s="23" t="s">
        <v>80</v>
      </c>
      <c r="BK250" s="202">
        <f>ROUND(I250*H250,2)</f>
        <v>0</v>
      </c>
      <c r="BL250" s="23" t="s">
        <v>207</v>
      </c>
      <c r="BM250" s="23" t="s">
        <v>827</v>
      </c>
    </row>
    <row r="251" spans="2:65" s="1" customFormat="1" ht="27">
      <c r="B251" s="40"/>
      <c r="C251" s="62"/>
      <c r="D251" s="205" t="s">
        <v>213</v>
      </c>
      <c r="E251" s="62"/>
      <c r="F251" s="236" t="s">
        <v>704</v>
      </c>
      <c r="G251" s="62"/>
      <c r="H251" s="62"/>
      <c r="I251" s="162"/>
      <c r="J251" s="62"/>
      <c r="K251" s="62"/>
      <c r="L251" s="60"/>
      <c r="M251" s="237"/>
      <c r="N251" s="41"/>
      <c r="O251" s="41"/>
      <c r="P251" s="41"/>
      <c r="Q251" s="41"/>
      <c r="R251" s="41"/>
      <c r="S251" s="41"/>
      <c r="T251" s="77"/>
      <c r="AT251" s="23" t="s">
        <v>213</v>
      </c>
      <c r="AU251" s="23" t="s">
        <v>82</v>
      </c>
    </row>
    <row r="252" spans="2:65" s="1" customFormat="1" ht="16.5" customHeight="1">
      <c r="B252" s="40"/>
      <c r="C252" s="191" t="s">
        <v>412</v>
      </c>
      <c r="D252" s="191" t="s">
        <v>169</v>
      </c>
      <c r="E252" s="192" t="s">
        <v>706</v>
      </c>
      <c r="F252" s="193" t="s">
        <v>707</v>
      </c>
      <c r="G252" s="194" t="s">
        <v>172</v>
      </c>
      <c r="H252" s="195">
        <v>1</v>
      </c>
      <c r="I252" s="196"/>
      <c r="J252" s="197">
        <f>ROUND(I252*H252,2)</f>
        <v>0</v>
      </c>
      <c r="K252" s="193" t="s">
        <v>21</v>
      </c>
      <c r="L252" s="60"/>
      <c r="M252" s="198" t="s">
        <v>21</v>
      </c>
      <c r="N252" s="199" t="s">
        <v>43</v>
      </c>
      <c r="O252" s="41"/>
      <c r="P252" s="200">
        <f>O252*H252</f>
        <v>0</v>
      </c>
      <c r="Q252" s="200">
        <v>0</v>
      </c>
      <c r="R252" s="200">
        <f>Q252*H252</f>
        <v>0</v>
      </c>
      <c r="S252" s="200">
        <v>0</v>
      </c>
      <c r="T252" s="201">
        <f>S252*H252</f>
        <v>0</v>
      </c>
      <c r="AR252" s="23" t="s">
        <v>207</v>
      </c>
      <c r="AT252" s="23" t="s">
        <v>169</v>
      </c>
      <c r="AU252" s="23" t="s">
        <v>82</v>
      </c>
      <c r="AY252" s="23" t="s">
        <v>166</v>
      </c>
      <c r="BE252" s="202">
        <f>IF(N252="základní",J252,0)</f>
        <v>0</v>
      </c>
      <c r="BF252" s="202">
        <f>IF(N252="snížená",J252,0)</f>
        <v>0</v>
      </c>
      <c r="BG252" s="202">
        <f>IF(N252="zákl. přenesená",J252,0)</f>
        <v>0</v>
      </c>
      <c r="BH252" s="202">
        <f>IF(N252="sníž. přenesená",J252,0)</f>
        <v>0</v>
      </c>
      <c r="BI252" s="202">
        <f>IF(N252="nulová",J252,0)</f>
        <v>0</v>
      </c>
      <c r="BJ252" s="23" t="s">
        <v>80</v>
      </c>
      <c r="BK252" s="202">
        <f>ROUND(I252*H252,2)</f>
        <v>0</v>
      </c>
      <c r="BL252" s="23" t="s">
        <v>207</v>
      </c>
      <c r="BM252" s="23" t="s">
        <v>831</v>
      </c>
    </row>
    <row r="253" spans="2:65" s="1" customFormat="1" ht="27">
      <c r="B253" s="40"/>
      <c r="C253" s="62"/>
      <c r="D253" s="205" t="s">
        <v>213</v>
      </c>
      <c r="E253" s="62"/>
      <c r="F253" s="236" t="s">
        <v>709</v>
      </c>
      <c r="G253" s="62"/>
      <c r="H253" s="62"/>
      <c r="I253" s="162"/>
      <c r="J253" s="62"/>
      <c r="K253" s="62"/>
      <c r="L253" s="60"/>
      <c r="M253" s="237"/>
      <c r="N253" s="41"/>
      <c r="O253" s="41"/>
      <c r="P253" s="41"/>
      <c r="Q253" s="41"/>
      <c r="R253" s="41"/>
      <c r="S253" s="41"/>
      <c r="T253" s="77"/>
      <c r="AT253" s="23" t="s">
        <v>213</v>
      </c>
      <c r="AU253" s="23" t="s">
        <v>82</v>
      </c>
    </row>
    <row r="254" spans="2:65" s="1" customFormat="1" ht="16.5" customHeight="1">
      <c r="B254" s="40"/>
      <c r="C254" s="191" t="s">
        <v>833</v>
      </c>
      <c r="D254" s="191" t="s">
        <v>169</v>
      </c>
      <c r="E254" s="192" t="s">
        <v>710</v>
      </c>
      <c r="F254" s="193" t="s">
        <v>711</v>
      </c>
      <c r="G254" s="194" t="s">
        <v>172</v>
      </c>
      <c r="H254" s="195">
        <v>4</v>
      </c>
      <c r="I254" s="196"/>
      <c r="J254" s="197">
        <f>ROUND(I254*H254,2)</f>
        <v>0</v>
      </c>
      <c r="K254" s="193" t="s">
        <v>21</v>
      </c>
      <c r="L254" s="60"/>
      <c r="M254" s="198" t="s">
        <v>21</v>
      </c>
      <c r="N254" s="199" t="s">
        <v>43</v>
      </c>
      <c r="O254" s="41"/>
      <c r="P254" s="200">
        <f>O254*H254</f>
        <v>0</v>
      </c>
      <c r="Q254" s="200">
        <v>0</v>
      </c>
      <c r="R254" s="200">
        <f>Q254*H254</f>
        <v>0</v>
      </c>
      <c r="S254" s="200">
        <v>0</v>
      </c>
      <c r="T254" s="201">
        <f>S254*H254</f>
        <v>0</v>
      </c>
      <c r="AR254" s="23" t="s">
        <v>207</v>
      </c>
      <c r="AT254" s="23" t="s">
        <v>169</v>
      </c>
      <c r="AU254" s="23" t="s">
        <v>82</v>
      </c>
      <c r="AY254" s="23" t="s">
        <v>166</v>
      </c>
      <c r="BE254" s="202">
        <f>IF(N254="základní",J254,0)</f>
        <v>0</v>
      </c>
      <c r="BF254" s="202">
        <f>IF(N254="snížená",J254,0)</f>
        <v>0</v>
      </c>
      <c r="BG254" s="202">
        <f>IF(N254="zákl. přenesená",J254,0)</f>
        <v>0</v>
      </c>
      <c r="BH254" s="202">
        <f>IF(N254="sníž. přenesená",J254,0)</f>
        <v>0</v>
      </c>
      <c r="BI254" s="202">
        <f>IF(N254="nulová",J254,0)</f>
        <v>0</v>
      </c>
      <c r="BJ254" s="23" t="s">
        <v>80</v>
      </c>
      <c r="BK254" s="202">
        <f>ROUND(I254*H254,2)</f>
        <v>0</v>
      </c>
      <c r="BL254" s="23" t="s">
        <v>207</v>
      </c>
      <c r="BM254" s="23" t="s">
        <v>832</v>
      </c>
    </row>
    <row r="255" spans="2:65" s="1" customFormat="1" ht="16.5" customHeight="1">
      <c r="B255" s="40"/>
      <c r="C255" s="191" t="s">
        <v>416</v>
      </c>
      <c r="D255" s="191" t="s">
        <v>169</v>
      </c>
      <c r="E255" s="192" t="s">
        <v>1646</v>
      </c>
      <c r="F255" s="193" t="s">
        <v>1647</v>
      </c>
      <c r="G255" s="194" t="s">
        <v>172</v>
      </c>
      <c r="H255" s="195">
        <v>10</v>
      </c>
      <c r="I255" s="196"/>
      <c r="J255" s="197">
        <f>ROUND(I255*H255,2)</f>
        <v>0</v>
      </c>
      <c r="K255" s="193" t="s">
        <v>21</v>
      </c>
      <c r="L255" s="60"/>
      <c r="M255" s="198" t="s">
        <v>21</v>
      </c>
      <c r="N255" s="199" t="s">
        <v>43</v>
      </c>
      <c r="O255" s="41"/>
      <c r="P255" s="200">
        <f>O255*H255</f>
        <v>0</v>
      </c>
      <c r="Q255" s="200">
        <v>0</v>
      </c>
      <c r="R255" s="200">
        <f>Q255*H255</f>
        <v>0</v>
      </c>
      <c r="S255" s="200">
        <v>0</v>
      </c>
      <c r="T255" s="201">
        <f>S255*H255</f>
        <v>0</v>
      </c>
      <c r="AR255" s="23" t="s">
        <v>207</v>
      </c>
      <c r="AT255" s="23" t="s">
        <v>169</v>
      </c>
      <c r="AU255" s="23" t="s">
        <v>82</v>
      </c>
      <c r="AY255" s="23" t="s">
        <v>166</v>
      </c>
      <c r="BE255" s="202">
        <f>IF(N255="základní",J255,0)</f>
        <v>0</v>
      </c>
      <c r="BF255" s="202">
        <f>IF(N255="snížená",J255,0)</f>
        <v>0</v>
      </c>
      <c r="BG255" s="202">
        <f>IF(N255="zákl. přenesená",J255,0)</f>
        <v>0</v>
      </c>
      <c r="BH255" s="202">
        <f>IF(N255="sníž. přenesená",J255,0)</f>
        <v>0</v>
      </c>
      <c r="BI255" s="202">
        <f>IF(N255="nulová",J255,0)</f>
        <v>0</v>
      </c>
      <c r="BJ255" s="23" t="s">
        <v>80</v>
      </c>
      <c r="BK255" s="202">
        <f>ROUND(I255*H255,2)</f>
        <v>0</v>
      </c>
      <c r="BL255" s="23" t="s">
        <v>207</v>
      </c>
      <c r="BM255" s="23" t="s">
        <v>836</v>
      </c>
    </row>
    <row r="256" spans="2:65" s="1" customFormat="1" ht="16.5" customHeight="1">
      <c r="B256" s="40"/>
      <c r="C256" s="191" t="s">
        <v>840</v>
      </c>
      <c r="D256" s="191" t="s">
        <v>169</v>
      </c>
      <c r="E256" s="192" t="s">
        <v>1648</v>
      </c>
      <c r="F256" s="193" t="s">
        <v>1649</v>
      </c>
      <c r="G256" s="194" t="s">
        <v>172</v>
      </c>
      <c r="H256" s="195">
        <v>2</v>
      </c>
      <c r="I256" s="196"/>
      <c r="J256" s="197">
        <f>ROUND(I256*H256,2)</f>
        <v>0</v>
      </c>
      <c r="K256" s="193" t="s">
        <v>21</v>
      </c>
      <c r="L256" s="60"/>
      <c r="M256" s="198" t="s">
        <v>21</v>
      </c>
      <c r="N256" s="199" t="s">
        <v>43</v>
      </c>
      <c r="O256" s="41"/>
      <c r="P256" s="200">
        <f>O256*H256</f>
        <v>0</v>
      </c>
      <c r="Q256" s="200">
        <v>0</v>
      </c>
      <c r="R256" s="200">
        <f>Q256*H256</f>
        <v>0</v>
      </c>
      <c r="S256" s="200">
        <v>0</v>
      </c>
      <c r="T256" s="201">
        <f>S256*H256</f>
        <v>0</v>
      </c>
      <c r="AR256" s="23" t="s">
        <v>207</v>
      </c>
      <c r="AT256" s="23" t="s">
        <v>169</v>
      </c>
      <c r="AU256" s="23" t="s">
        <v>82</v>
      </c>
      <c r="AY256" s="23" t="s">
        <v>166</v>
      </c>
      <c r="BE256" s="202">
        <f>IF(N256="základní",J256,0)</f>
        <v>0</v>
      </c>
      <c r="BF256" s="202">
        <f>IF(N256="snížená",J256,0)</f>
        <v>0</v>
      </c>
      <c r="BG256" s="202">
        <f>IF(N256="zákl. přenesená",J256,0)</f>
        <v>0</v>
      </c>
      <c r="BH256" s="202">
        <f>IF(N256="sníž. přenesená",J256,0)</f>
        <v>0</v>
      </c>
      <c r="BI256" s="202">
        <f>IF(N256="nulová",J256,0)</f>
        <v>0</v>
      </c>
      <c r="BJ256" s="23" t="s">
        <v>80</v>
      </c>
      <c r="BK256" s="202">
        <f>ROUND(I256*H256,2)</f>
        <v>0</v>
      </c>
      <c r="BL256" s="23" t="s">
        <v>207</v>
      </c>
      <c r="BM256" s="23" t="s">
        <v>839</v>
      </c>
    </row>
    <row r="257" spans="2:65" s="1" customFormat="1" ht="256.5">
      <c r="B257" s="40"/>
      <c r="C257" s="62"/>
      <c r="D257" s="205" t="s">
        <v>213</v>
      </c>
      <c r="E257" s="62"/>
      <c r="F257" s="236" t="s">
        <v>1650</v>
      </c>
      <c r="G257" s="62"/>
      <c r="H257" s="62"/>
      <c r="I257" s="162"/>
      <c r="J257" s="62"/>
      <c r="K257" s="62"/>
      <c r="L257" s="60"/>
      <c r="M257" s="237"/>
      <c r="N257" s="41"/>
      <c r="O257" s="41"/>
      <c r="P257" s="41"/>
      <c r="Q257" s="41"/>
      <c r="R257" s="41"/>
      <c r="S257" s="41"/>
      <c r="T257" s="77"/>
      <c r="AT257" s="23" t="s">
        <v>213</v>
      </c>
      <c r="AU257" s="23" t="s">
        <v>82</v>
      </c>
    </row>
    <row r="258" spans="2:65" s="1" customFormat="1" ht="16.5" customHeight="1">
      <c r="B258" s="40"/>
      <c r="C258" s="191" t="s">
        <v>421</v>
      </c>
      <c r="D258" s="191" t="s">
        <v>169</v>
      </c>
      <c r="E258" s="192" t="s">
        <v>1651</v>
      </c>
      <c r="F258" s="193" t="s">
        <v>1652</v>
      </c>
      <c r="G258" s="194" t="s">
        <v>172</v>
      </c>
      <c r="H258" s="195">
        <v>3</v>
      </c>
      <c r="I258" s="196"/>
      <c r="J258" s="197">
        <f>ROUND(I258*H258,2)</f>
        <v>0</v>
      </c>
      <c r="K258" s="193" t="s">
        <v>21</v>
      </c>
      <c r="L258" s="60"/>
      <c r="M258" s="198" t="s">
        <v>21</v>
      </c>
      <c r="N258" s="199" t="s">
        <v>43</v>
      </c>
      <c r="O258" s="41"/>
      <c r="P258" s="200">
        <f>O258*H258</f>
        <v>0</v>
      </c>
      <c r="Q258" s="200">
        <v>0</v>
      </c>
      <c r="R258" s="200">
        <f>Q258*H258</f>
        <v>0</v>
      </c>
      <c r="S258" s="200">
        <v>0</v>
      </c>
      <c r="T258" s="201">
        <f>S258*H258</f>
        <v>0</v>
      </c>
      <c r="AR258" s="23" t="s">
        <v>207</v>
      </c>
      <c r="AT258" s="23" t="s">
        <v>169</v>
      </c>
      <c r="AU258" s="23" t="s">
        <v>82</v>
      </c>
      <c r="AY258" s="23" t="s">
        <v>166</v>
      </c>
      <c r="BE258" s="202">
        <f>IF(N258="základní",J258,0)</f>
        <v>0</v>
      </c>
      <c r="BF258" s="202">
        <f>IF(N258="snížená",J258,0)</f>
        <v>0</v>
      </c>
      <c r="BG258" s="202">
        <f>IF(N258="zákl. přenesená",J258,0)</f>
        <v>0</v>
      </c>
      <c r="BH258" s="202">
        <f>IF(N258="sníž. přenesená",J258,0)</f>
        <v>0</v>
      </c>
      <c r="BI258" s="202">
        <f>IF(N258="nulová",J258,0)</f>
        <v>0</v>
      </c>
      <c r="BJ258" s="23" t="s">
        <v>80</v>
      </c>
      <c r="BK258" s="202">
        <f>ROUND(I258*H258,2)</f>
        <v>0</v>
      </c>
      <c r="BL258" s="23" t="s">
        <v>207</v>
      </c>
      <c r="BM258" s="23" t="s">
        <v>843</v>
      </c>
    </row>
    <row r="259" spans="2:65" s="1" customFormat="1" ht="40.5">
      <c r="B259" s="40"/>
      <c r="C259" s="62"/>
      <c r="D259" s="205" t="s">
        <v>213</v>
      </c>
      <c r="E259" s="62"/>
      <c r="F259" s="236" t="s">
        <v>1653</v>
      </c>
      <c r="G259" s="62"/>
      <c r="H259" s="62"/>
      <c r="I259" s="162"/>
      <c r="J259" s="62"/>
      <c r="K259" s="62"/>
      <c r="L259" s="60"/>
      <c r="M259" s="237"/>
      <c r="N259" s="41"/>
      <c r="O259" s="41"/>
      <c r="P259" s="41"/>
      <c r="Q259" s="41"/>
      <c r="R259" s="41"/>
      <c r="S259" s="41"/>
      <c r="T259" s="77"/>
      <c r="AT259" s="23" t="s">
        <v>213</v>
      </c>
      <c r="AU259" s="23" t="s">
        <v>82</v>
      </c>
    </row>
    <row r="260" spans="2:65" s="1" customFormat="1" ht="16.5" customHeight="1">
      <c r="B260" s="40"/>
      <c r="C260" s="191" t="s">
        <v>847</v>
      </c>
      <c r="D260" s="191" t="s">
        <v>169</v>
      </c>
      <c r="E260" s="192" t="s">
        <v>714</v>
      </c>
      <c r="F260" s="193" t="s">
        <v>715</v>
      </c>
      <c r="G260" s="194" t="s">
        <v>172</v>
      </c>
      <c r="H260" s="195">
        <v>20</v>
      </c>
      <c r="I260" s="196"/>
      <c r="J260" s="197">
        <f t="shared" ref="J260:J286" si="50">ROUND(I260*H260,2)</f>
        <v>0</v>
      </c>
      <c r="K260" s="193" t="s">
        <v>21</v>
      </c>
      <c r="L260" s="60"/>
      <c r="M260" s="198" t="s">
        <v>21</v>
      </c>
      <c r="N260" s="199" t="s">
        <v>43</v>
      </c>
      <c r="O260" s="41"/>
      <c r="P260" s="200">
        <f t="shared" ref="P260:P286" si="51">O260*H260</f>
        <v>0</v>
      </c>
      <c r="Q260" s="200">
        <v>0</v>
      </c>
      <c r="R260" s="200">
        <f t="shared" ref="R260:R286" si="52">Q260*H260</f>
        <v>0</v>
      </c>
      <c r="S260" s="200">
        <v>0</v>
      </c>
      <c r="T260" s="201">
        <f t="shared" ref="T260:T286" si="53">S260*H260</f>
        <v>0</v>
      </c>
      <c r="AR260" s="23" t="s">
        <v>207</v>
      </c>
      <c r="AT260" s="23" t="s">
        <v>169</v>
      </c>
      <c r="AU260" s="23" t="s">
        <v>82</v>
      </c>
      <c r="AY260" s="23" t="s">
        <v>166</v>
      </c>
      <c r="BE260" s="202">
        <f t="shared" ref="BE260:BE286" si="54">IF(N260="základní",J260,0)</f>
        <v>0</v>
      </c>
      <c r="BF260" s="202">
        <f t="shared" ref="BF260:BF286" si="55">IF(N260="snížená",J260,0)</f>
        <v>0</v>
      </c>
      <c r="BG260" s="202">
        <f t="shared" ref="BG260:BG286" si="56">IF(N260="zákl. přenesená",J260,0)</f>
        <v>0</v>
      </c>
      <c r="BH260" s="202">
        <f t="shared" ref="BH260:BH286" si="57">IF(N260="sníž. přenesená",J260,0)</f>
        <v>0</v>
      </c>
      <c r="BI260" s="202">
        <f t="shared" ref="BI260:BI286" si="58">IF(N260="nulová",J260,0)</f>
        <v>0</v>
      </c>
      <c r="BJ260" s="23" t="s">
        <v>80</v>
      </c>
      <c r="BK260" s="202">
        <f t="shared" ref="BK260:BK286" si="59">ROUND(I260*H260,2)</f>
        <v>0</v>
      </c>
      <c r="BL260" s="23" t="s">
        <v>207</v>
      </c>
      <c r="BM260" s="23" t="s">
        <v>846</v>
      </c>
    </row>
    <row r="261" spans="2:65" s="1" customFormat="1" ht="16.5" customHeight="1">
      <c r="B261" s="40"/>
      <c r="C261" s="191" t="s">
        <v>434</v>
      </c>
      <c r="D261" s="191" t="s">
        <v>169</v>
      </c>
      <c r="E261" s="192" t="s">
        <v>1317</v>
      </c>
      <c r="F261" s="193" t="s">
        <v>1318</v>
      </c>
      <c r="G261" s="194" t="s">
        <v>172</v>
      </c>
      <c r="H261" s="195">
        <v>1</v>
      </c>
      <c r="I261" s="196"/>
      <c r="J261" s="197">
        <f t="shared" si="50"/>
        <v>0</v>
      </c>
      <c r="K261" s="193" t="s">
        <v>21</v>
      </c>
      <c r="L261" s="60"/>
      <c r="M261" s="198" t="s">
        <v>21</v>
      </c>
      <c r="N261" s="199" t="s">
        <v>43</v>
      </c>
      <c r="O261" s="41"/>
      <c r="P261" s="200">
        <f t="shared" si="51"/>
        <v>0</v>
      </c>
      <c r="Q261" s="200">
        <v>0</v>
      </c>
      <c r="R261" s="200">
        <f t="shared" si="52"/>
        <v>0</v>
      </c>
      <c r="S261" s="200">
        <v>0</v>
      </c>
      <c r="T261" s="201">
        <f t="shared" si="53"/>
        <v>0</v>
      </c>
      <c r="AR261" s="23" t="s">
        <v>207</v>
      </c>
      <c r="AT261" s="23" t="s">
        <v>169</v>
      </c>
      <c r="AU261" s="23" t="s">
        <v>82</v>
      </c>
      <c r="AY261" s="23" t="s">
        <v>166</v>
      </c>
      <c r="BE261" s="202">
        <f t="shared" si="54"/>
        <v>0</v>
      </c>
      <c r="BF261" s="202">
        <f t="shared" si="55"/>
        <v>0</v>
      </c>
      <c r="BG261" s="202">
        <f t="shared" si="56"/>
        <v>0</v>
      </c>
      <c r="BH261" s="202">
        <f t="shared" si="57"/>
        <v>0</v>
      </c>
      <c r="BI261" s="202">
        <f t="shared" si="58"/>
        <v>0</v>
      </c>
      <c r="BJ261" s="23" t="s">
        <v>80</v>
      </c>
      <c r="BK261" s="202">
        <f t="shared" si="59"/>
        <v>0</v>
      </c>
      <c r="BL261" s="23" t="s">
        <v>207</v>
      </c>
      <c r="BM261" s="23" t="s">
        <v>850</v>
      </c>
    </row>
    <row r="262" spans="2:65" s="1" customFormat="1" ht="16.5" customHeight="1">
      <c r="B262" s="40"/>
      <c r="C262" s="191" t="s">
        <v>854</v>
      </c>
      <c r="D262" s="191" t="s">
        <v>169</v>
      </c>
      <c r="E262" s="192" t="s">
        <v>1319</v>
      </c>
      <c r="F262" s="193" t="s">
        <v>1320</v>
      </c>
      <c r="G262" s="194" t="s">
        <v>172</v>
      </c>
      <c r="H262" s="195">
        <v>1</v>
      </c>
      <c r="I262" s="196"/>
      <c r="J262" s="197">
        <f t="shared" si="50"/>
        <v>0</v>
      </c>
      <c r="K262" s="193" t="s">
        <v>21</v>
      </c>
      <c r="L262" s="60"/>
      <c r="M262" s="198" t="s">
        <v>21</v>
      </c>
      <c r="N262" s="199" t="s">
        <v>43</v>
      </c>
      <c r="O262" s="41"/>
      <c r="P262" s="200">
        <f t="shared" si="51"/>
        <v>0</v>
      </c>
      <c r="Q262" s="200">
        <v>0</v>
      </c>
      <c r="R262" s="200">
        <f t="shared" si="52"/>
        <v>0</v>
      </c>
      <c r="S262" s="200">
        <v>0</v>
      </c>
      <c r="T262" s="201">
        <f t="shared" si="53"/>
        <v>0</v>
      </c>
      <c r="AR262" s="23" t="s">
        <v>207</v>
      </c>
      <c r="AT262" s="23" t="s">
        <v>169</v>
      </c>
      <c r="AU262" s="23" t="s">
        <v>82</v>
      </c>
      <c r="AY262" s="23" t="s">
        <v>166</v>
      </c>
      <c r="BE262" s="202">
        <f t="shared" si="54"/>
        <v>0</v>
      </c>
      <c r="BF262" s="202">
        <f t="shared" si="55"/>
        <v>0</v>
      </c>
      <c r="BG262" s="202">
        <f t="shared" si="56"/>
        <v>0</v>
      </c>
      <c r="BH262" s="202">
        <f t="shared" si="57"/>
        <v>0</v>
      </c>
      <c r="BI262" s="202">
        <f t="shared" si="58"/>
        <v>0</v>
      </c>
      <c r="BJ262" s="23" t="s">
        <v>80</v>
      </c>
      <c r="BK262" s="202">
        <f t="shared" si="59"/>
        <v>0</v>
      </c>
      <c r="BL262" s="23" t="s">
        <v>207</v>
      </c>
      <c r="BM262" s="23" t="s">
        <v>853</v>
      </c>
    </row>
    <row r="263" spans="2:65" s="1" customFormat="1" ht="16.5" customHeight="1">
      <c r="B263" s="40"/>
      <c r="C263" s="191" t="s">
        <v>646</v>
      </c>
      <c r="D263" s="191" t="s">
        <v>169</v>
      </c>
      <c r="E263" s="192" t="s">
        <v>717</v>
      </c>
      <c r="F263" s="193" t="s">
        <v>718</v>
      </c>
      <c r="G263" s="194" t="s">
        <v>172</v>
      </c>
      <c r="H263" s="195">
        <v>5</v>
      </c>
      <c r="I263" s="196"/>
      <c r="J263" s="197">
        <f t="shared" si="50"/>
        <v>0</v>
      </c>
      <c r="K263" s="193" t="s">
        <v>21</v>
      </c>
      <c r="L263" s="60"/>
      <c r="M263" s="198" t="s">
        <v>21</v>
      </c>
      <c r="N263" s="199" t="s">
        <v>43</v>
      </c>
      <c r="O263" s="41"/>
      <c r="P263" s="200">
        <f t="shared" si="51"/>
        <v>0</v>
      </c>
      <c r="Q263" s="200">
        <v>0</v>
      </c>
      <c r="R263" s="200">
        <f t="shared" si="52"/>
        <v>0</v>
      </c>
      <c r="S263" s="200">
        <v>0</v>
      </c>
      <c r="T263" s="201">
        <f t="shared" si="53"/>
        <v>0</v>
      </c>
      <c r="AR263" s="23" t="s">
        <v>207</v>
      </c>
      <c r="AT263" s="23" t="s">
        <v>169</v>
      </c>
      <c r="AU263" s="23" t="s">
        <v>82</v>
      </c>
      <c r="AY263" s="23" t="s">
        <v>166</v>
      </c>
      <c r="BE263" s="202">
        <f t="shared" si="54"/>
        <v>0</v>
      </c>
      <c r="BF263" s="202">
        <f t="shared" si="55"/>
        <v>0</v>
      </c>
      <c r="BG263" s="202">
        <f t="shared" si="56"/>
        <v>0</v>
      </c>
      <c r="BH263" s="202">
        <f t="shared" si="57"/>
        <v>0</v>
      </c>
      <c r="BI263" s="202">
        <f t="shared" si="58"/>
        <v>0</v>
      </c>
      <c r="BJ263" s="23" t="s">
        <v>80</v>
      </c>
      <c r="BK263" s="202">
        <f t="shared" si="59"/>
        <v>0</v>
      </c>
      <c r="BL263" s="23" t="s">
        <v>207</v>
      </c>
      <c r="BM263" s="23" t="s">
        <v>857</v>
      </c>
    </row>
    <row r="264" spans="2:65" s="1" customFormat="1" ht="16.5" customHeight="1">
      <c r="B264" s="40"/>
      <c r="C264" s="191" t="s">
        <v>815</v>
      </c>
      <c r="D264" s="191" t="s">
        <v>169</v>
      </c>
      <c r="E264" s="192" t="s">
        <v>721</v>
      </c>
      <c r="F264" s="193" t="s">
        <v>722</v>
      </c>
      <c r="G264" s="194" t="s">
        <v>172</v>
      </c>
      <c r="H264" s="195">
        <v>1</v>
      </c>
      <c r="I264" s="196"/>
      <c r="J264" s="197">
        <f t="shared" si="50"/>
        <v>0</v>
      </c>
      <c r="K264" s="193" t="s">
        <v>21</v>
      </c>
      <c r="L264" s="60"/>
      <c r="M264" s="198" t="s">
        <v>21</v>
      </c>
      <c r="N264" s="199" t="s">
        <v>43</v>
      </c>
      <c r="O264" s="41"/>
      <c r="P264" s="200">
        <f t="shared" si="51"/>
        <v>0</v>
      </c>
      <c r="Q264" s="200">
        <v>0</v>
      </c>
      <c r="R264" s="200">
        <f t="shared" si="52"/>
        <v>0</v>
      </c>
      <c r="S264" s="200">
        <v>0</v>
      </c>
      <c r="T264" s="201">
        <f t="shared" si="53"/>
        <v>0</v>
      </c>
      <c r="AR264" s="23" t="s">
        <v>207</v>
      </c>
      <c r="AT264" s="23" t="s">
        <v>169</v>
      </c>
      <c r="AU264" s="23" t="s">
        <v>82</v>
      </c>
      <c r="AY264" s="23" t="s">
        <v>166</v>
      </c>
      <c r="BE264" s="202">
        <f t="shared" si="54"/>
        <v>0</v>
      </c>
      <c r="BF264" s="202">
        <f t="shared" si="55"/>
        <v>0</v>
      </c>
      <c r="BG264" s="202">
        <f t="shared" si="56"/>
        <v>0</v>
      </c>
      <c r="BH264" s="202">
        <f t="shared" si="57"/>
        <v>0</v>
      </c>
      <c r="BI264" s="202">
        <f t="shared" si="58"/>
        <v>0</v>
      </c>
      <c r="BJ264" s="23" t="s">
        <v>80</v>
      </c>
      <c r="BK264" s="202">
        <f t="shared" si="59"/>
        <v>0</v>
      </c>
      <c r="BL264" s="23" t="s">
        <v>207</v>
      </c>
      <c r="BM264" s="23" t="s">
        <v>861</v>
      </c>
    </row>
    <row r="265" spans="2:65" s="1" customFormat="1" ht="16.5" customHeight="1">
      <c r="B265" s="40"/>
      <c r="C265" s="191" t="s">
        <v>649</v>
      </c>
      <c r="D265" s="191" t="s">
        <v>169</v>
      </c>
      <c r="E265" s="192" t="s">
        <v>1654</v>
      </c>
      <c r="F265" s="193" t="s">
        <v>1655</v>
      </c>
      <c r="G265" s="194" t="s">
        <v>172</v>
      </c>
      <c r="H265" s="195">
        <v>2</v>
      </c>
      <c r="I265" s="196"/>
      <c r="J265" s="197">
        <f t="shared" si="50"/>
        <v>0</v>
      </c>
      <c r="K265" s="193" t="s">
        <v>21</v>
      </c>
      <c r="L265" s="60"/>
      <c r="M265" s="198" t="s">
        <v>21</v>
      </c>
      <c r="N265" s="199" t="s">
        <v>43</v>
      </c>
      <c r="O265" s="41"/>
      <c r="P265" s="200">
        <f t="shared" si="51"/>
        <v>0</v>
      </c>
      <c r="Q265" s="200">
        <v>0</v>
      </c>
      <c r="R265" s="200">
        <f t="shared" si="52"/>
        <v>0</v>
      </c>
      <c r="S265" s="200">
        <v>0</v>
      </c>
      <c r="T265" s="201">
        <f t="shared" si="53"/>
        <v>0</v>
      </c>
      <c r="AR265" s="23" t="s">
        <v>207</v>
      </c>
      <c r="AT265" s="23" t="s">
        <v>169</v>
      </c>
      <c r="AU265" s="23" t="s">
        <v>82</v>
      </c>
      <c r="AY265" s="23" t="s">
        <v>166</v>
      </c>
      <c r="BE265" s="202">
        <f t="shared" si="54"/>
        <v>0</v>
      </c>
      <c r="BF265" s="202">
        <f t="shared" si="55"/>
        <v>0</v>
      </c>
      <c r="BG265" s="202">
        <f t="shared" si="56"/>
        <v>0</v>
      </c>
      <c r="BH265" s="202">
        <f t="shared" si="57"/>
        <v>0</v>
      </c>
      <c r="BI265" s="202">
        <f t="shared" si="58"/>
        <v>0</v>
      </c>
      <c r="BJ265" s="23" t="s">
        <v>80</v>
      </c>
      <c r="BK265" s="202">
        <f t="shared" si="59"/>
        <v>0</v>
      </c>
      <c r="BL265" s="23" t="s">
        <v>207</v>
      </c>
      <c r="BM265" s="23" t="s">
        <v>1329</v>
      </c>
    </row>
    <row r="266" spans="2:65" s="1" customFormat="1" ht="16.5" customHeight="1">
      <c r="B266" s="40"/>
      <c r="C266" s="191" t="s">
        <v>1331</v>
      </c>
      <c r="D266" s="191" t="s">
        <v>169</v>
      </c>
      <c r="E266" s="192" t="s">
        <v>728</v>
      </c>
      <c r="F266" s="193" t="s">
        <v>729</v>
      </c>
      <c r="G266" s="194" t="s">
        <v>172</v>
      </c>
      <c r="H266" s="195">
        <v>4</v>
      </c>
      <c r="I266" s="196"/>
      <c r="J266" s="197">
        <f t="shared" si="50"/>
        <v>0</v>
      </c>
      <c r="K266" s="193" t="s">
        <v>21</v>
      </c>
      <c r="L266" s="60"/>
      <c r="M266" s="198" t="s">
        <v>21</v>
      </c>
      <c r="N266" s="199" t="s">
        <v>43</v>
      </c>
      <c r="O266" s="41"/>
      <c r="P266" s="200">
        <f t="shared" si="51"/>
        <v>0</v>
      </c>
      <c r="Q266" s="200">
        <v>0</v>
      </c>
      <c r="R266" s="200">
        <f t="shared" si="52"/>
        <v>0</v>
      </c>
      <c r="S266" s="200">
        <v>0</v>
      </c>
      <c r="T266" s="201">
        <f t="shared" si="53"/>
        <v>0</v>
      </c>
      <c r="AR266" s="23" t="s">
        <v>207</v>
      </c>
      <c r="AT266" s="23" t="s">
        <v>169</v>
      </c>
      <c r="AU266" s="23" t="s">
        <v>82</v>
      </c>
      <c r="AY266" s="23" t="s">
        <v>166</v>
      </c>
      <c r="BE266" s="202">
        <f t="shared" si="54"/>
        <v>0</v>
      </c>
      <c r="BF266" s="202">
        <f t="shared" si="55"/>
        <v>0</v>
      </c>
      <c r="BG266" s="202">
        <f t="shared" si="56"/>
        <v>0</v>
      </c>
      <c r="BH266" s="202">
        <f t="shared" si="57"/>
        <v>0</v>
      </c>
      <c r="BI266" s="202">
        <f t="shared" si="58"/>
        <v>0</v>
      </c>
      <c r="BJ266" s="23" t="s">
        <v>80</v>
      </c>
      <c r="BK266" s="202">
        <f t="shared" si="59"/>
        <v>0</v>
      </c>
      <c r="BL266" s="23" t="s">
        <v>207</v>
      </c>
      <c r="BM266" s="23" t="s">
        <v>1332</v>
      </c>
    </row>
    <row r="267" spans="2:65" s="1" customFormat="1" ht="16.5" customHeight="1">
      <c r="B267" s="40"/>
      <c r="C267" s="191" t="s">
        <v>653</v>
      </c>
      <c r="D267" s="191" t="s">
        <v>169</v>
      </c>
      <c r="E267" s="192" t="s">
        <v>731</v>
      </c>
      <c r="F267" s="193" t="s">
        <v>732</v>
      </c>
      <c r="G267" s="194" t="s">
        <v>172</v>
      </c>
      <c r="H267" s="195">
        <v>3</v>
      </c>
      <c r="I267" s="196"/>
      <c r="J267" s="197">
        <f t="shared" si="50"/>
        <v>0</v>
      </c>
      <c r="K267" s="193" t="s">
        <v>21</v>
      </c>
      <c r="L267" s="60"/>
      <c r="M267" s="198" t="s">
        <v>21</v>
      </c>
      <c r="N267" s="199" t="s">
        <v>43</v>
      </c>
      <c r="O267" s="41"/>
      <c r="P267" s="200">
        <f t="shared" si="51"/>
        <v>0</v>
      </c>
      <c r="Q267" s="200">
        <v>0</v>
      </c>
      <c r="R267" s="200">
        <f t="shared" si="52"/>
        <v>0</v>
      </c>
      <c r="S267" s="200">
        <v>0</v>
      </c>
      <c r="T267" s="201">
        <f t="shared" si="53"/>
        <v>0</v>
      </c>
      <c r="AR267" s="23" t="s">
        <v>207</v>
      </c>
      <c r="AT267" s="23" t="s">
        <v>169</v>
      </c>
      <c r="AU267" s="23" t="s">
        <v>82</v>
      </c>
      <c r="AY267" s="23" t="s">
        <v>166</v>
      </c>
      <c r="BE267" s="202">
        <f t="shared" si="54"/>
        <v>0</v>
      </c>
      <c r="BF267" s="202">
        <f t="shared" si="55"/>
        <v>0</v>
      </c>
      <c r="BG267" s="202">
        <f t="shared" si="56"/>
        <v>0</v>
      </c>
      <c r="BH267" s="202">
        <f t="shared" si="57"/>
        <v>0</v>
      </c>
      <c r="BI267" s="202">
        <f t="shared" si="58"/>
        <v>0</v>
      </c>
      <c r="BJ267" s="23" t="s">
        <v>80</v>
      </c>
      <c r="BK267" s="202">
        <f t="shared" si="59"/>
        <v>0</v>
      </c>
      <c r="BL267" s="23" t="s">
        <v>207</v>
      </c>
      <c r="BM267" s="23" t="s">
        <v>1333</v>
      </c>
    </row>
    <row r="268" spans="2:65" s="1" customFormat="1" ht="16.5" customHeight="1">
      <c r="B268" s="40"/>
      <c r="C268" s="191" t="s">
        <v>1334</v>
      </c>
      <c r="D268" s="191" t="s">
        <v>169</v>
      </c>
      <c r="E268" s="192" t="s">
        <v>735</v>
      </c>
      <c r="F268" s="193" t="s">
        <v>736</v>
      </c>
      <c r="G268" s="194" t="s">
        <v>172</v>
      </c>
      <c r="H268" s="195">
        <v>8</v>
      </c>
      <c r="I268" s="196"/>
      <c r="J268" s="197">
        <f t="shared" si="50"/>
        <v>0</v>
      </c>
      <c r="K268" s="193" t="s">
        <v>21</v>
      </c>
      <c r="L268" s="60"/>
      <c r="M268" s="198" t="s">
        <v>21</v>
      </c>
      <c r="N268" s="199" t="s">
        <v>43</v>
      </c>
      <c r="O268" s="41"/>
      <c r="P268" s="200">
        <f t="shared" si="51"/>
        <v>0</v>
      </c>
      <c r="Q268" s="200">
        <v>0</v>
      </c>
      <c r="R268" s="200">
        <f t="shared" si="52"/>
        <v>0</v>
      </c>
      <c r="S268" s="200">
        <v>0</v>
      </c>
      <c r="T268" s="201">
        <f t="shared" si="53"/>
        <v>0</v>
      </c>
      <c r="AR268" s="23" t="s">
        <v>207</v>
      </c>
      <c r="AT268" s="23" t="s">
        <v>169</v>
      </c>
      <c r="AU268" s="23" t="s">
        <v>82</v>
      </c>
      <c r="AY268" s="23" t="s">
        <v>166</v>
      </c>
      <c r="BE268" s="202">
        <f t="shared" si="54"/>
        <v>0</v>
      </c>
      <c r="BF268" s="202">
        <f t="shared" si="55"/>
        <v>0</v>
      </c>
      <c r="BG268" s="202">
        <f t="shared" si="56"/>
        <v>0</v>
      </c>
      <c r="BH268" s="202">
        <f t="shared" si="57"/>
        <v>0</v>
      </c>
      <c r="BI268" s="202">
        <f t="shared" si="58"/>
        <v>0</v>
      </c>
      <c r="BJ268" s="23" t="s">
        <v>80</v>
      </c>
      <c r="BK268" s="202">
        <f t="shared" si="59"/>
        <v>0</v>
      </c>
      <c r="BL268" s="23" t="s">
        <v>207</v>
      </c>
      <c r="BM268" s="23" t="s">
        <v>1335</v>
      </c>
    </row>
    <row r="269" spans="2:65" s="1" customFormat="1" ht="16.5" customHeight="1">
      <c r="B269" s="40"/>
      <c r="C269" s="191" t="s">
        <v>657</v>
      </c>
      <c r="D269" s="191" t="s">
        <v>169</v>
      </c>
      <c r="E269" s="192" t="s">
        <v>738</v>
      </c>
      <c r="F269" s="193" t="s">
        <v>739</v>
      </c>
      <c r="G269" s="194" t="s">
        <v>172</v>
      </c>
      <c r="H269" s="195">
        <v>3</v>
      </c>
      <c r="I269" s="196"/>
      <c r="J269" s="197">
        <f t="shared" si="50"/>
        <v>0</v>
      </c>
      <c r="K269" s="193" t="s">
        <v>21</v>
      </c>
      <c r="L269" s="60"/>
      <c r="M269" s="198" t="s">
        <v>21</v>
      </c>
      <c r="N269" s="199" t="s">
        <v>43</v>
      </c>
      <c r="O269" s="41"/>
      <c r="P269" s="200">
        <f t="shared" si="51"/>
        <v>0</v>
      </c>
      <c r="Q269" s="200">
        <v>0</v>
      </c>
      <c r="R269" s="200">
        <f t="shared" si="52"/>
        <v>0</v>
      </c>
      <c r="S269" s="200">
        <v>0</v>
      </c>
      <c r="T269" s="201">
        <f t="shared" si="53"/>
        <v>0</v>
      </c>
      <c r="AR269" s="23" t="s">
        <v>207</v>
      </c>
      <c r="AT269" s="23" t="s">
        <v>169</v>
      </c>
      <c r="AU269" s="23" t="s">
        <v>82</v>
      </c>
      <c r="AY269" s="23" t="s">
        <v>166</v>
      </c>
      <c r="BE269" s="202">
        <f t="shared" si="54"/>
        <v>0</v>
      </c>
      <c r="BF269" s="202">
        <f t="shared" si="55"/>
        <v>0</v>
      </c>
      <c r="BG269" s="202">
        <f t="shared" si="56"/>
        <v>0</v>
      </c>
      <c r="BH269" s="202">
        <f t="shared" si="57"/>
        <v>0</v>
      </c>
      <c r="BI269" s="202">
        <f t="shared" si="58"/>
        <v>0</v>
      </c>
      <c r="BJ269" s="23" t="s">
        <v>80</v>
      </c>
      <c r="BK269" s="202">
        <f t="shared" si="59"/>
        <v>0</v>
      </c>
      <c r="BL269" s="23" t="s">
        <v>207</v>
      </c>
      <c r="BM269" s="23" t="s">
        <v>1336</v>
      </c>
    </row>
    <row r="270" spans="2:65" s="1" customFormat="1" ht="16.5" customHeight="1">
      <c r="B270" s="40"/>
      <c r="C270" s="191" t="s">
        <v>1337</v>
      </c>
      <c r="D270" s="191" t="s">
        <v>169</v>
      </c>
      <c r="E270" s="192" t="s">
        <v>1656</v>
      </c>
      <c r="F270" s="193" t="s">
        <v>1657</v>
      </c>
      <c r="G270" s="194" t="s">
        <v>172</v>
      </c>
      <c r="H270" s="195">
        <v>1</v>
      </c>
      <c r="I270" s="196"/>
      <c r="J270" s="197">
        <f t="shared" si="50"/>
        <v>0</v>
      </c>
      <c r="K270" s="193" t="s">
        <v>21</v>
      </c>
      <c r="L270" s="60"/>
      <c r="M270" s="198" t="s">
        <v>21</v>
      </c>
      <c r="N270" s="199" t="s">
        <v>43</v>
      </c>
      <c r="O270" s="41"/>
      <c r="P270" s="200">
        <f t="shared" si="51"/>
        <v>0</v>
      </c>
      <c r="Q270" s="200">
        <v>0</v>
      </c>
      <c r="R270" s="200">
        <f t="shared" si="52"/>
        <v>0</v>
      </c>
      <c r="S270" s="200">
        <v>0</v>
      </c>
      <c r="T270" s="201">
        <f t="shared" si="53"/>
        <v>0</v>
      </c>
      <c r="AR270" s="23" t="s">
        <v>207</v>
      </c>
      <c r="AT270" s="23" t="s">
        <v>169</v>
      </c>
      <c r="AU270" s="23" t="s">
        <v>82</v>
      </c>
      <c r="AY270" s="23" t="s">
        <v>166</v>
      </c>
      <c r="BE270" s="202">
        <f t="shared" si="54"/>
        <v>0</v>
      </c>
      <c r="BF270" s="202">
        <f t="shared" si="55"/>
        <v>0</v>
      </c>
      <c r="BG270" s="202">
        <f t="shared" si="56"/>
        <v>0</v>
      </c>
      <c r="BH270" s="202">
        <f t="shared" si="57"/>
        <v>0</v>
      </c>
      <c r="BI270" s="202">
        <f t="shared" si="58"/>
        <v>0</v>
      </c>
      <c r="BJ270" s="23" t="s">
        <v>80</v>
      </c>
      <c r="BK270" s="202">
        <f t="shared" si="59"/>
        <v>0</v>
      </c>
      <c r="BL270" s="23" t="s">
        <v>207</v>
      </c>
      <c r="BM270" s="23" t="s">
        <v>1338</v>
      </c>
    </row>
    <row r="271" spans="2:65" s="1" customFormat="1" ht="16.5" customHeight="1">
      <c r="B271" s="40"/>
      <c r="C271" s="191" t="s">
        <v>661</v>
      </c>
      <c r="D271" s="191" t="s">
        <v>169</v>
      </c>
      <c r="E271" s="192" t="s">
        <v>1658</v>
      </c>
      <c r="F271" s="193" t="s">
        <v>1659</v>
      </c>
      <c r="G271" s="194" t="s">
        <v>172</v>
      </c>
      <c r="H271" s="195">
        <v>1</v>
      </c>
      <c r="I271" s="196"/>
      <c r="J271" s="197">
        <f t="shared" si="50"/>
        <v>0</v>
      </c>
      <c r="K271" s="193" t="s">
        <v>21</v>
      </c>
      <c r="L271" s="60"/>
      <c r="M271" s="198" t="s">
        <v>21</v>
      </c>
      <c r="N271" s="199" t="s">
        <v>43</v>
      </c>
      <c r="O271" s="41"/>
      <c r="P271" s="200">
        <f t="shared" si="51"/>
        <v>0</v>
      </c>
      <c r="Q271" s="200">
        <v>0</v>
      </c>
      <c r="R271" s="200">
        <f t="shared" si="52"/>
        <v>0</v>
      </c>
      <c r="S271" s="200">
        <v>0</v>
      </c>
      <c r="T271" s="201">
        <f t="shared" si="53"/>
        <v>0</v>
      </c>
      <c r="AR271" s="23" t="s">
        <v>207</v>
      </c>
      <c r="AT271" s="23" t="s">
        <v>169</v>
      </c>
      <c r="AU271" s="23" t="s">
        <v>82</v>
      </c>
      <c r="AY271" s="23" t="s">
        <v>166</v>
      </c>
      <c r="BE271" s="202">
        <f t="shared" si="54"/>
        <v>0</v>
      </c>
      <c r="BF271" s="202">
        <f t="shared" si="55"/>
        <v>0</v>
      </c>
      <c r="BG271" s="202">
        <f t="shared" si="56"/>
        <v>0</v>
      </c>
      <c r="BH271" s="202">
        <f t="shared" si="57"/>
        <v>0</v>
      </c>
      <c r="BI271" s="202">
        <f t="shared" si="58"/>
        <v>0</v>
      </c>
      <c r="BJ271" s="23" t="s">
        <v>80</v>
      </c>
      <c r="BK271" s="202">
        <f t="shared" si="59"/>
        <v>0</v>
      </c>
      <c r="BL271" s="23" t="s">
        <v>207</v>
      </c>
      <c r="BM271" s="23" t="s">
        <v>1339</v>
      </c>
    </row>
    <row r="272" spans="2:65" s="1" customFormat="1" ht="25.5" customHeight="1">
      <c r="B272" s="40"/>
      <c r="C272" s="191" t="s">
        <v>1340</v>
      </c>
      <c r="D272" s="191" t="s">
        <v>169</v>
      </c>
      <c r="E272" s="192" t="s">
        <v>1660</v>
      </c>
      <c r="F272" s="193" t="s">
        <v>1661</v>
      </c>
      <c r="G272" s="194" t="s">
        <v>172</v>
      </c>
      <c r="H272" s="195">
        <v>1</v>
      </c>
      <c r="I272" s="196"/>
      <c r="J272" s="197">
        <f t="shared" si="50"/>
        <v>0</v>
      </c>
      <c r="K272" s="193" t="s">
        <v>21</v>
      </c>
      <c r="L272" s="60"/>
      <c r="M272" s="198" t="s">
        <v>21</v>
      </c>
      <c r="N272" s="199" t="s">
        <v>43</v>
      </c>
      <c r="O272" s="41"/>
      <c r="P272" s="200">
        <f t="shared" si="51"/>
        <v>0</v>
      </c>
      <c r="Q272" s="200">
        <v>0</v>
      </c>
      <c r="R272" s="200">
        <f t="shared" si="52"/>
        <v>0</v>
      </c>
      <c r="S272" s="200">
        <v>0</v>
      </c>
      <c r="T272" s="201">
        <f t="shared" si="53"/>
        <v>0</v>
      </c>
      <c r="AR272" s="23" t="s">
        <v>207</v>
      </c>
      <c r="AT272" s="23" t="s">
        <v>169</v>
      </c>
      <c r="AU272" s="23" t="s">
        <v>82</v>
      </c>
      <c r="AY272" s="23" t="s">
        <v>166</v>
      </c>
      <c r="BE272" s="202">
        <f t="shared" si="54"/>
        <v>0</v>
      </c>
      <c r="BF272" s="202">
        <f t="shared" si="55"/>
        <v>0</v>
      </c>
      <c r="BG272" s="202">
        <f t="shared" si="56"/>
        <v>0</v>
      </c>
      <c r="BH272" s="202">
        <f t="shared" si="57"/>
        <v>0</v>
      </c>
      <c r="BI272" s="202">
        <f t="shared" si="58"/>
        <v>0</v>
      </c>
      <c r="BJ272" s="23" t="s">
        <v>80</v>
      </c>
      <c r="BK272" s="202">
        <f t="shared" si="59"/>
        <v>0</v>
      </c>
      <c r="BL272" s="23" t="s">
        <v>207</v>
      </c>
      <c r="BM272" s="23" t="s">
        <v>1341</v>
      </c>
    </row>
    <row r="273" spans="2:65" s="1" customFormat="1" ht="16.5" customHeight="1">
      <c r="B273" s="40"/>
      <c r="C273" s="191" t="s">
        <v>664</v>
      </c>
      <c r="D273" s="191" t="s">
        <v>169</v>
      </c>
      <c r="E273" s="192" t="s">
        <v>1662</v>
      </c>
      <c r="F273" s="193" t="s">
        <v>1663</v>
      </c>
      <c r="G273" s="194" t="s">
        <v>172</v>
      </c>
      <c r="H273" s="195">
        <v>1</v>
      </c>
      <c r="I273" s="196"/>
      <c r="J273" s="197">
        <f t="shared" si="50"/>
        <v>0</v>
      </c>
      <c r="K273" s="193" t="s">
        <v>21</v>
      </c>
      <c r="L273" s="60"/>
      <c r="M273" s="198" t="s">
        <v>21</v>
      </c>
      <c r="N273" s="199" t="s">
        <v>43</v>
      </c>
      <c r="O273" s="41"/>
      <c r="P273" s="200">
        <f t="shared" si="51"/>
        <v>0</v>
      </c>
      <c r="Q273" s="200">
        <v>0</v>
      </c>
      <c r="R273" s="200">
        <f t="shared" si="52"/>
        <v>0</v>
      </c>
      <c r="S273" s="200">
        <v>0</v>
      </c>
      <c r="T273" s="201">
        <f t="shared" si="53"/>
        <v>0</v>
      </c>
      <c r="AR273" s="23" t="s">
        <v>207</v>
      </c>
      <c r="AT273" s="23" t="s">
        <v>169</v>
      </c>
      <c r="AU273" s="23" t="s">
        <v>82</v>
      </c>
      <c r="AY273" s="23" t="s">
        <v>166</v>
      </c>
      <c r="BE273" s="202">
        <f t="shared" si="54"/>
        <v>0</v>
      </c>
      <c r="BF273" s="202">
        <f t="shared" si="55"/>
        <v>0</v>
      </c>
      <c r="BG273" s="202">
        <f t="shared" si="56"/>
        <v>0</v>
      </c>
      <c r="BH273" s="202">
        <f t="shared" si="57"/>
        <v>0</v>
      </c>
      <c r="BI273" s="202">
        <f t="shared" si="58"/>
        <v>0</v>
      </c>
      <c r="BJ273" s="23" t="s">
        <v>80</v>
      </c>
      <c r="BK273" s="202">
        <f t="shared" si="59"/>
        <v>0</v>
      </c>
      <c r="BL273" s="23" t="s">
        <v>207</v>
      </c>
      <c r="BM273" s="23" t="s">
        <v>1342</v>
      </c>
    </row>
    <row r="274" spans="2:65" s="1" customFormat="1" ht="16.5" customHeight="1">
      <c r="B274" s="40"/>
      <c r="C274" s="191" t="s">
        <v>1343</v>
      </c>
      <c r="D274" s="191" t="s">
        <v>169</v>
      </c>
      <c r="E274" s="192" t="s">
        <v>1664</v>
      </c>
      <c r="F274" s="193" t="s">
        <v>1665</v>
      </c>
      <c r="G274" s="194" t="s">
        <v>172</v>
      </c>
      <c r="H274" s="195">
        <v>1</v>
      </c>
      <c r="I274" s="196"/>
      <c r="J274" s="197">
        <f t="shared" si="50"/>
        <v>0</v>
      </c>
      <c r="K274" s="193" t="s">
        <v>21</v>
      </c>
      <c r="L274" s="60"/>
      <c r="M274" s="198" t="s">
        <v>21</v>
      </c>
      <c r="N274" s="199" t="s">
        <v>43</v>
      </c>
      <c r="O274" s="41"/>
      <c r="P274" s="200">
        <f t="shared" si="51"/>
        <v>0</v>
      </c>
      <c r="Q274" s="200">
        <v>0</v>
      </c>
      <c r="R274" s="200">
        <f t="shared" si="52"/>
        <v>0</v>
      </c>
      <c r="S274" s="200">
        <v>0</v>
      </c>
      <c r="T274" s="201">
        <f t="shared" si="53"/>
        <v>0</v>
      </c>
      <c r="AR274" s="23" t="s">
        <v>207</v>
      </c>
      <c r="AT274" s="23" t="s">
        <v>169</v>
      </c>
      <c r="AU274" s="23" t="s">
        <v>82</v>
      </c>
      <c r="AY274" s="23" t="s">
        <v>166</v>
      </c>
      <c r="BE274" s="202">
        <f t="shared" si="54"/>
        <v>0</v>
      </c>
      <c r="BF274" s="202">
        <f t="shared" si="55"/>
        <v>0</v>
      </c>
      <c r="BG274" s="202">
        <f t="shared" si="56"/>
        <v>0</v>
      </c>
      <c r="BH274" s="202">
        <f t="shared" si="57"/>
        <v>0</v>
      </c>
      <c r="BI274" s="202">
        <f t="shared" si="58"/>
        <v>0</v>
      </c>
      <c r="BJ274" s="23" t="s">
        <v>80</v>
      </c>
      <c r="BK274" s="202">
        <f t="shared" si="59"/>
        <v>0</v>
      </c>
      <c r="BL274" s="23" t="s">
        <v>207</v>
      </c>
      <c r="BM274" s="23" t="s">
        <v>1344</v>
      </c>
    </row>
    <row r="275" spans="2:65" s="1" customFormat="1" ht="25.5" customHeight="1">
      <c r="B275" s="40"/>
      <c r="C275" s="191" t="s">
        <v>668</v>
      </c>
      <c r="D275" s="191" t="s">
        <v>169</v>
      </c>
      <c r="E275" s="192" t="s">
        <v>752</v>
      </c>
      <c r="F275" s="193" t="s">
        <v>1666</v>
      </c>
      <c r="G275" s="194" t="s">
        <v>172</v>
      </c>
      <c r="H275" s="195">
        <v>2</v>
      </c>
      <c r="I275" s="196"/>
      <c r="J275" s="197">
        <f t="shared" si="50"/>
        <v>0</v>
      </c>
      <c r="K275" s="193" t="s">
        <v>21</v>
      </c>
      <c r="L275" s="60"/>
      <c r="M275" s="198" t="s">
        <v>21</v>
      </c>
      <c r="N275" s="199" t="s">
        <v>43</v>
      </c>
      <c r="O275" s="41"/>
      <c r="P275" s="200">
        <f t="shared" si="51"/>
        <v>0</v>
      </c>
      <c r="Q275" s="200">
        <v>0</v>
      </c>
      <c r="R275" s="200">
        <f t="shared" si="52"/>
        <v>0</v>
      </c>
      <c r="S275" s="200">
        <v>0</v>
      </c>
      <c r="T275" s="201">
        <f t="shared" si="53"/>
        <v>0</v>
      </c>
      <c r="AR275" s="23" t="s">
        <v>207</v>
      </c>
      <c r="AT275" s="23" t="s">
        <v>169</v>
      </c>
      <c r="AU275" s="23" t="s">
        <v>82</v>
      </c>
      <c r="AY275" s="23" t="s">
        <v>166</v>
      </c>
      <c r="BE275" s="202">
        <f t="shared" si="54"/>
        <v>0</v>
      </c>
      <c r="BF275" s="202">
        <f t="shared" si="55"/>
        <v>0</v>
      </c>
      <c r="BG275" s="202">
        <f t="shared" si="56"/>
        <v>0</v>
      </c>
      <c r="BH275" s="202">
        <f t="shared" si="57"/>
        <v>0</v>
      </c>
      <c r="BI275" s="202">
        <f t="shared" si="58"/>
        <v>0</v>
      </c>
      <c r="BJ275" s="23" t="s">
        <v>80</v>
      </c>
      <c r="BK275" s="202">
        <f t="shared" si="59"/>
        <v>0</v>
      </c>
      <c r="BL275" s="23" t="s">
        <v>207</v>
      </c>
      <c r="BM275" s="23" t="s">
        <v>1345</v>
      </c>
    </row>
    <row r="276" spans="2:65" s="1" customFormat="1" ht="16.5" customHeight="1">
      <c r="B276" s="40"/>
      <c r="C276" s="191" t="s">
        <v>1346</v>
      </c>
      <c r="D276" s="191" t="s">
        <v>169</v>
      </c>
      <c r="E276" s="192" t="s">
        <v>756</v>
      </c>
      <c r="F276" s="193" t="s">
        <v>757</v>
      </c>
      <c r="G276" s="194" t="s">
        <v>172</v>
      </c>
      <c r="H276" s="195">
        <v>1</v>
      </c>
      <c r="I276" s="196"/>
      <c r="J276" s="197">
        <f t="shared" si="50"/>
        <v>0</v>
      </c>
      <c r="K276" s="193" t="s">
        <v>21</v>
      </c>
      <c r="L276" s="60"/>
      <c r="M276" s="198" t="s">
        <v>21</v>
      </c>
      <c r="N276" s="199" t="s">
        <v>43</v>
      </c>
      <c r="O276" s="41"/>
      <c r="P276" s="200">
        <f t="shared" si="51"/>
        <v>0</v>
      </c>
      <c r="Q276" s="200">
        <v>0</v>
      </c>
      <c r="R276" s="200">
        <f t="shared" si="52"/>
        <v>0</v>
      </c>
      <c r="S276" s="200">
        <v>0</v>
      </c>
      <c r="T276" s="201">
        <f t="shared" si="53"/>
        <v>0</v>
      </c>
      <c r="AR276" s="23" t="s">
        <v>207</v>
      </c>
      <c r="AT276" s="23" t="s">
        <v>169</v>
      </c>
      <c r="AU276" s="23" t="s">
        <v>82</v>
      </c>
      <c r="AY276" s="23" t="s">
        <v>166</v>
      </c>
      <c r="BE276" s="202">
        <f t="shared" si="54"/>
        <v>0</v>
      </c>
      <c r="BF276" s="202">
        <f t="shared" si="55"/>
        <v>0</v>
      </c>
      <c r="BG276" s="202">
        <f t="shared" si="56"/>
        <v>0</v>
      </c>
      <c r="BH276" s="202">
        <f t="shared" si="57"/>
        <v>0</v>
      </c>
      <c r="BI276" s="202">
        <f t="shared" si="58"/>
        <v>0</v>
      </c>
      <c r="BJ276" s="23" t="s">
        <v>80</v>
      </c>
      <c r="BK276" s="202">
        <f t="shared" si="59"/>
        <v>0</v>
      </c>
      <c r="BL276" s="23" t="s">
        <v>207</v>
      </c>
      <c r="BM276" s="23" t="s">
        <v>1347</v>
      </c>
    </row>
    <row r="277" spans="2:65" s="1" customFormat="1" ht="16.5" customHeight="1">
      <c r="B277" s="40"/>
      <c r="C277" s="191" t="s">
        <v>671</v>
      </c>
      <c r="D277" s="191" t="s">
        <v>169</v>
      </c>
      <c r="E277" s="192" t="s">
        <v>759</v>
      </c>
      <c r="F277" s="193" t="s">
        <v>760</v>
      </c>
      <c r="G277" s="194" t="s">
        <v>172</v>
      </c>
      <c r="H277" s="195">
        <v>1</v>
      </c>
      <c r="I277" s="196"/>
      <c r="J277" s="197">
        <f t="shared" si="50"/>
        <v>0</v>
      </c>
      <c r="K277" s="193" t="s">
        <v>21</v>
      </c>
      <c r="L277" s="60"/>
      <c r="M277" s="198" t="s">
        <v>21</v>
      </c>
      <c r="N277" s="199" t="s">
        <v>43</v>
      </c>
      <c r="O277" s="41"/>
      <c r="P277" s="200">
        <f t="shared" si="51"/>
        <v>0</v>
      </c>
      <c r="Q277" s="200">
        <v>0</v>
      </c>
      <c r="R277" s="200">
        <f t="shared" si="52"/>
        <v>0</v>
      </c>
      <c r="S277" s="200">
        <v>0</v>
      </c>
      <c r="T277" s="201">
        <f t="shared" si="53"/>
        <v>0</v>
      </c>
      <c r="AR277" s="23" t="s">
        <v>207</v>
      </c>
      <c r="AT277" s="23" t="s">
        <v>169</v>
      </c>
      <c r="AU277" s="23" t="s">
        <v>82</v>
      </c>
      <c r="AY277" s="23" t="s">
        <v>166</v>
      </c>
      <c r="BE277" s="202">
        <f t="shared" si="54"/>
        <v>0</v>
      </c>
      <c r="BF277" s="202">
        <f t="shared" si="55"/>
        <v>0</v>
      </c>
      <c r="BG277" s="202">
        <f t="shared" si="56"/>
        <v>0</v>
      </c>
      <c r="BH277" s="202">
        <f t="shared" si="57"/>
        <v>0</v>
      </c>
      <c r="BI277" s="202">
        <f t="shared" si="58"/>
        <v>0</v>
      </c>
      <c r="BJ277" s="23" t="s">
        <v>80</v>
      </c>
      <c r="BK277" s="202">
        <f t="shared" si="59"/>
        <v>0</v>
      </c>
      <c r="BL277" s="23" t="s">
        <v>207</v>
      </c>
      <c r="BM277" s="23" t="s">
        <v>1348</v>
      </c>
    </row>
    <row r="278" spans="2:65" s="1" customFormat="1" ht="16.5" customHeight="1">
      <c r="B278" s="40"/>
      <c r="C278" s="191" t="s">
        <v>1349</v>
      </c>
      <c r="D278" s="191" t="s">
        <v>169</v>
      </c>
      <c r="E278" s="192" t="s">
        <v>763</v>
      </c>
      <c r="F278" s="193" t="s">
        <v>764</v>
      </c>
      <c r="G278" s="194" t="s">
        <v>172</v>
      </c>
      <c r="H278" s="195">
        <v>8</v>
      </c>
      <c r="I278" s="196"/>
      <c r="J278" s="197">
        <f t="shared" si="50"/>
        <v>0</v>
      </c>
      <c r="K278" s="193" t="s">
        <v>21</v>
      </c>
      <c r="L278" s="60"/>
      <c r="M278" s="198" t="s">
        <v>21</v>
      </c>
      <c r="N278" s="199" t="s">
        <v>43</v>
      </c>
      <c r="O278" s="41"/>
      <c r="P278" s="200">
        <f t="shared" si="51"/>
        <v>0</v>
      </c>
      <c r="Q278" s="200">
        <v>0</v>
      </c>
      <c r="R278" s="200">
        <f t="shared" si="52"/>
        <v>0</v>
      </c>
      <c r="S278" s="200">
        <v>0</v>
      </c>
      <c r="T278" s="201">
        <f t="shared" si="53"/>
        <v>0</v>
      </c>
      <c r="AR278" s="23" t="s">
        <v>207</v>
      </c>
      <c r="AT278" s="23" t="s">
        <v>169</v>
      </c>
      <c r="AU278" s="23" t="s">
        <v>82</v>
      </c>
      <c r="AY278" s="23" t="s">
        <v>166</v>
      </c>
      <c r="BE278" s="202">
        <f t="shared" si="54"/>
        <v>0</v>
      </c>
      <c r="BF278" s="202">
        <f t="shared" si="55"/>
        <v>0</v>
      </c>
      <c r="BG278" s="202">
        <f t="shared" si="56"/>
        <v>0</v>
      </c>
      <c r="BH278" s="202">
        <f t="shared" si="57"/>
        <v>0</v>
      </c>
      <c r="BI278" s="202">
        <f t="shared" si="58"/>
        <v>0</v>
      </c>
      <c r="BJ278" s="23" t="s">
        <v>80</v>
      </c>
      <c r="BK278" s="202">
        <f t="shared" si="59"/>
        <v>0</v>
      </c>
      <c r="BL278" s="23" t="s">
        <v>207</v>
      </c>
      <c r="BM278" s="23" t="s">
        <v>1350</v>
      </c>
    </row>
    <row r="279" spans="2:65" s="1" customFormat="1" ht="16.5" customHeight="1">
      <c r="B279" s="40"/>
      <c r="C279" s="191" t="s">
        <v>675</v>
      </c>
      <c r="D279" s="191" t="s">
        <v>169</v>
      </c>
      <c r="E279" s="192" t="s">
        <v>766</v>
      </c>
      <c r="F279" s="193" t="s">
        <v>767</v>
      </c>
      <c r="G279" s="194" t="s">
        <v>172</v>
      </c>
      <c r="H279" s="195">
        <v>6</v>
      </c>
      <c r="I279" s="196"/>
      <c r="J279" s="197">
        <f t="shared" si="50"/>
        <v>0</v>
      </c>
      <c r="K279" s="193" t="s">
        <v>21</v>
      </c>
      <c r="L279" s="60"/>
      <c r="M279" s="198" t="s">
        <v>21</v>
      </c>
      <c r="N279" s="199" t="s">
        <v>43</v>
      </c>
      <c r="O279" s="41"/>
      <c r="P279" s="200">
        <f t="shared" si="51"/>
        <v>0</v>
      </c>
      <c r="Q279" s="200">
        <v>0</v>
      </c>
      <c r="R279" s="200">
        <f t="shared" si="52"/>
        <v>0</v>
      </c>
      <c r="S279" s="200">
        <v>0</v>
      </c>
      <c r="T279" s="201">
        <f t="shared" si="53"/>
        <v>0</v>
      </c>
      <c r="AR279" s="23" t="s">
        <v>207</v>
      </c>
      <c r="AT279" s="23" t="s">
        <v>169</v>
      </c>
      <c r="AU279" s="23" t="s">
        <v>82</v>
      </c>
      <c r="AY279" s="23" t="s">
        <v>166</v>
      </c>
      <c r="BE279" s="202">
        <f t="shared" si="54"/>
        <v>0</v>
      </c>
      <c r="BF279" s="202">
        <f t="shared" si="55"/>
        <v>0</v>
      </c>
      <c r="BG279" s="202">
        <f t="shared" si="56"/>
        <v>0</v>
      </c>
      <c r="BH279" s="202">
        <f t="shared" si="57"/>
        <v>0</v>
      </c>
      <c r="BI279" s="202">
        <f t="shared" si="58"/>
        <v>0</v>
      </c>
      <c r="BJ279" s="23" t="s">
        <v>80</v>
      </c>
      <c r="BK279" s="202">
        <f t="shared" si="59"/>
        <v>0</v>
      </c>
      <c r="BL279" s="23" t="s">
        <v>207</v>
      </c>
      <c r="BM279" s="23" t="s">
        <v>1351</v>
      </c>
    </row>
    <row r="280" spans="2:65" s="1" customFormat="1" ht="16.5" customHeight="1">
      <c r="B280" s="40"/>
      <c r="C280" s="191" t="s">
        <v>1353</v>
      </c>
      <c r="D280" s="191" t="s">
        <v>169</v>
      </c>
      <c r="E280" s="192" t="s">
        <v>1667</v>
      </c>
      <c r="F280" s="193" t="s">
        <v>1668</v>
      </c>
      <c r="G280" s="194" t="s">
        <v>172</v>
      </c>
      <c r="H280" s="195">
        <v>1</v>
      </c>
      <c r="I280" s="196"/>
      <c r="J280" s="197">
        <f t="shared" si="50"/>
        <v>0</v>
      </c>
      <c r="K280" s="193" t="s">
        <v>21</v>
      </c>
      <c r="L280" s="60"/>
      <c r="M280" s="198" t="s">
        <v>21</v>
      </c>
      <c r="N280" s="199" t="s">
        <v>43</v>
      </c>
      <c r="O280" s="41"/>
      <c r="P280" s="200">
        <f t="shared" si="51"/>
        <v>0</v>
      </c>
      <c r="Q280" s="200">
        <v>0</v>
      </c>
      <c r="R280" s="200">
        <f t="shared" si="52"/>
        <v>0</v>
      </c>
      <c r="S280" s="200">
        <v>0</v>
      </c>
      <c r="T280" s="201">
        <f t="shared" si="53"/>
        <v>0</v>
      </c>
      <c r="AR280" s="23" t="s">
        <v>207</v>
      </c>
      <c r="AT280" s="23" t="s">
        <v>169</v>
      </c>
      <c r="AU280" s="23" t="s">
        <v>82</v>
      </c>
      <c r="AY280" s="23" t="s">
        <v>166</v>
      </c>
      <c r="BE280" s="202">
        <f t="shared" si="54"/>
        <v>0</v>
      </c>
      <c r="BF280" s="202">
        <f t="shared" si="55"/>
        <v>0</v>
      </c>
      <c r="BG280" s="202">
        <f t="shared" si="56"/>
        <v>0</v>
      </c>
      <c r="BH280" s="202">
        <f t="shared" si="57"/>
        <v>0</v>
      </c>
      <c r="BI280" s="202">
        <f t="shared" si="58"/>
        <v>0</v>
      </c>
      <c r="BJ280" s="23" t="s">
        <v>80</v>
      </c>
      <c r="BK280" s="202">
        <f t="shared" si="59"/>
        <v>0</v>
      </c>
      <c r="BL280" s="23" t="s">
        <v>207</v>
      </c>
      <c r="BM280" s="23" t="s">
        <v>1354</v>
      </c>
    </row>
    <row r="281" spans="2:65" s="1" customFormat="1" ht="16.5" customHeight="1">
      <c r="B281" s="40"/>
      <c r="C281" s="191" t="s">
        <v>680</v>
      </c>
      <c r="D281" s="191" t="s">
        <v>169</v>
      </c>
      <c r="E281" s="192" t="s">
        <v>1323</v>
      </c>
      <c r="F281" s="193" t="s">
        <v>1324</v>
      </c>
      <c r="G281" s="194" t="s">
        <v>172</v>
      </c>
      <c r="H281" s="195">
        <v>1</v>
      </c>
      <c r="I281" s="196"/>
      <c r="J281" s="197">
        <f t="shared" si="50"/>
        <v>0</v>
      </c>
      <c r="K281" s="193" t="s">
        <v>21</v>
      </c>
      <c r="L281" s="60"/>
      <c r="M281" s="198" t="s">
        <v>21</v>
      </c>
      <c r="N281" s="199" t="s">
        <v>43</v>
      </c>
      <c r="O281" s="41"/>
      <c r="P281" s="200">
        <f t="shared" si="51"/>
        <v>0</v>
      </c>
      <c r="Q281" s="200">
        <v>0</v>
      </c>
      <c r="R281" s="200">
        <f t="shared" si="52"/>
        <v>0</v>
      </c>
      <c r="S281" s="200">
        <v>0</v>
      </c>
      <c r="T281" s="201">
        <f t="shared" si="53"/>
        <v>0</v>
      </c>
      <c r="AR281" s="23" t="s">
        <v>207</v>
      </c>
      <c r="AT281" s="23" t="s">
        <v>169</v>
      </c>
      <c r="AU281" s="23" t="s">
        <v>82</v>
      </c>
      <c r="AY281" s="23" t="s">
        <v>166</v>
      </c>
      <c r="BE281" s="202">
        <f t="shared" si="54"/>
        <v>0</v>
      </c>
      <c r="BF281" s="202">
        <f t="shared" si="55"/>
        <v>0</v>
      </c>
      <c r="BG281" s="202">
        <f t="shared" si="56"/>
        <v>0</v>
      </c>
      <c r="BH281" s="202">
        <f t="shared" si="57"/>
        <v>0</v>
      </c>
      <c r="BI281" s="202">
        <f t="shared" si="58"/>
        <v>0</v>
      </c>
      <c r="BJ281" s="23" t="s">
        <v>80</v>
      </c>
      <c r="BK281" s="202">
        <f t="shared" si="59"/>
        <v>0</v>
      </c>
      <c r="BL281" s="23" t="s">
        <v>207</v>
      </c>
      <c r="BM281" s="23" t="s">
        <v>1669</v>
      </c>
    </row>
    <row r="282" spans="2:65" s="1" customFormat="1" ht="16.5" customHeight="1">
      <c r="B282" s="40"/>
      <c r="C282" s="191" t="s">
        <v>1670</v>
      </c>
      <c r="D282" s="191" t="s">
        <v>169</v>
      </c>
      <c r="E282" s="192" t="s">
        <v>770</v>
      </c>
      <c r="F282" s="193" t="s">
        <v>771</v>
      </c>
      <c r="G282" s="194" t="s">
        <v>172</v>
      </c>
      <c r="H282" s="195">
        <v>9</v>
      </c>
      <c r="I282" s="196"/>
      <c r="J282" s="197">
        <f t="shared" si="50"/>
        <v>0</v>
      </c>
      <c r="K282" s="193" t="s">
        <v>21</v>
      </c>
      <c r="L282" s="60"/>
      <c r="M282" s="198" t="s">
        <v>21</v>
      </c>
      <c r="N282" s="199" t="s">
        <v>43</v>
      </c>
      <c r="O282" s="41"/>
      <c r="P282" s="200">
        <f t="shared" si="51"/>
        <v>0</v>
      </c>
      <c r="Q282" s="200">
        <v>0</v>
      </c>
      <c r="R282" s="200">
        <f t="shared" si="52"/>
        <v>0</v>
      </c>
      <c r="S282" s="200">
        <v>0</v>
      </c>
      <c r="T282" s="201">
        <f t="shared" si="53"/>
        <v>0</v>
      </c>
      <c r="AR282" s="23" t="s">
        <v>207</v>
      </c>
      <c r="AT282" s="23" t="s">
        <v>169</v>
      </c>
      <c r="AU282" s="23" t="s">
        <v>82</v>
      </c>
      <c r="AY282" s="23" t="s">
        <v>166</v>
      </c>
      <c r="BE282" s="202">
        <f t="shared" si="54"/>
        <v>0</v>
      </c>
      <c r="BF282" s="202">
        <f t="shared" si="55"/>
        <v>0</v>
      </c>
      <c r="BG282" s="202">
        <f t="shared" si="56"/>
        <v>0</v>
      </c>
      <c r="BH282" s="202">
        <f t="shared" si="57"/>
        <v>0</v>
      </c>
      <c r="BI282" s="202">
        <f t="shared" si="58"/>
        <v>0</v>
      </c>
      <c r="BJ282" s="23" t="s">
        <v>80</v>
      </c>
      <c r="BK282" s="202">
        <f t="shared" si="59"/>
        <v>0</v>
      </c>
      <c r="BL282" s="23" t="s">
        <v>207</v>
      </c>
      <c r="BM282" s="23" t="s">
        <v>1671</v>
      </c>
    </row>
    <row r="283" spans="2:65" s="1" customFormat="1" ht="16.5" customHeight="1">
      <c r="B283" s="40"/>
      <c r="C283" s="191" t="s">
        <v>684</v>
      </c>
      <c r="D283" s="191" t="s">
        <v>169</v>
      </c>
      <c r="E283" s="192" t="s">
        <v>773</v>
      </c>
      <c r="F283" s="193" t="s">
        <v>774</v>
      </c>
      <c r="G283" s="194" t="s">
        <v>172</v>
      </c>
      <c r="H283" s="195">
        <v>24</v>
      </c>
      <c r="I283" s="196"/>
      <c r="J283" s="197">
        <f t="shared" si="50"/>
        <v>0</v>
      </c>
      <c r="K283" s="193" t="s">
        <v>21</v>
      </c>
      <c r="L283" s="60"/>
      <c r="M283" s="198" t="s">
        <v>21</v>
      </c>
      <c r="N283" s="199" t="s">
        <v>43</v>
      </c>
      <c r="O283" s="41"/>
      <c r="P283" s="200">
        <f t="shared" si="51"/>
        <v>0</v>
      </c>
      <c r="Q283" s="200">
        <v>0</v>
      </c>
      <c r="R283" s="200">
        <f t="shared" si="52"/>
        <v>0</v>
      </c>
      <c r="S283" s="200">
        <v>0</v>
      </c>
      <c r="T283" s="201">
        <f t="shared" si="53"/>
        <v>0</v>
      </c>
      <c r="AR283" s="23" t="s">
        <v>207</v>
      </c>
      <c r="AT283" s="23" t="s">
        <v>169</v>
      </c>
      <c r="AU283" s="23" t="s">
        <v>82</v>
      </c>
      <c r="AY283" s="23" t="s">
        <v>166</v>
      </c>
      <c r="BE283" s="202">
        <f t="shared" si="54"/>
        <v>0</v>
      </c>
      <c r="BF283" s="202">
        <f t="shared" si="55"/>
        <v>0</v>
      </c>
      <c r="BG283" s="202">
        <f t="shared" si="56"/>
        <v>0</v>
      </c>
      <c r="BH283" s="202">
        <f t="shared" si="57"/>
        <v>0</v>
      </c>
      <c r="BI283" s="202">
        <f t="shared" si="58"/>
        <v>0</v>
      </c>
      <c r="BJ283" s="23" t="s">
        <v>80</v>
      </c>
      <c r="BK283" s="202">
        <f t="shared" si="59"/>
        <v>0</v>
      </c>
      <c r="BL283" s="23" t="s">
        <v>207</v>
      </c>
      <c r="BM283" s="23" t="s">
        <v>1672</v>
      </c>
    </row>
    <row r="284" spans="2:65" s="1" customFormat="1" ht="16.5" customHeight="1">
      <c r="B284" s="40"/>
      <c r="C284" s="238" t="s">
        <v>1673</v>
      </c>
      <c r="D284" s="238" t="s">
        <v>232</v>
      </c>
      <c r="E284" s="239" t="s">
        <v>777</v>
      </c>
      <c r="F284" s="240" t="s">
        <v>778</v>
      </c>
      <c r="G284" s="241" t="s">
        <v>172</v>
      </c>
      <c r="H284" s="242">
        <v>24</v>
      </c>
      <c r="I284" s="243"/>
      <c r="J284" s="244">
        <f t="shared" si="50"/>
        <v>0</v>
      </c>
      <c r="K284" s="240" t="s">
        <v>21</v>
      </c>
      <c r="L284" s="245"/>
      <c r="M284" s="246" t="s">
        <v>21</v>
      </c>
      <c r="N284" s="247" t="s">
        <v>43</v>
      </c>
      <c r="O284" s="41"/>
      <c r="P284" s="200">
        <f t="shared" si="51"/>
        <v>0</v>
      </c>
      <c r="Q284" s="200">
        <v>0</v>
      </c>
      <c r="R284" s="200">
        <f t="shared" si="52"/>
        <v>0</v>
      </c>
      <c r="S284" s="200">
        <v>0</v>
      </c>
      <c r="T284" s="201">
        <f t="shared" si="53"/>
        <v>0</v>
      </c>
      <c r="AR284" s="23" t="s">
        <v>242</v>
      </c>
      <c r="AT284" s="23" t="s">
        <v>232</v>
      </c>
      <c r="AU284" s="23" t="s">
        <v>82</v>
      </c>
      <c r="AY284" s="23" t="s">
        <v>166</v>
      </c>
      <c r="BE284" s="202">
        <f t="shared" si="54"/>
        <v>0</v>
      </c>
      <c r="BF284" s="202">
        <f t="shared" si="55"/>
        <v>0</v>
      </c>
      <c r="BG284" s="202">
        <f t="shared" si="56"/>
        <v>0</v>
      </c>
      <c r="BH284" s="202">
        <f t="shared" si="57"/>
        <v>0</v>
      </c>
      <c r="BI284" s="202">
        <f t="shared" si="58"/>
        <v>0</v>
      </c>
      <c r="BJ284" s="23" t="s">
        <v>80</v>
      </c>
      <c r="BK284" s="202">
        <f t="shared" si="59"/>
        <v>0</v>
      </c>
      <c r="BL284" s="23" t="s">
        <v>207</v>
      </c>
      <c r="BM284" s="23" t="s">
        <v>1674</v>
      </c>
    </row>
    <row r="285" spans="2:65" s="1" customFormat="1" ht="16.5" customHeight="1">
      <c r="B285" s="40"/>
      <c r="C285" s="191" t="s">
        <v>687</v>
      </c>
      <c r="D285" s="191" t="s">
        <v>169</v>
      </c>
      <c r="E285" s="192" t="s">
        <v>1675</v>
      </c>
      <c r="F285" s="193" t="s">
        <v>1676</v>
      </c>
      <c r="G285" s="194" t="s">
        <v>172</v>
      </c>
      <c r="H285" s="195">
        <v>1</v>
      </c>
      <c r="I285" s="196"/>
      <c r="J285" s="197">
        <f t="shared" si="50"/>
        <v>0</v>
      </c>
      <c r="K285" s="193" t="s">
        <v>21</v>
      </c>
      <c r="L285" s="60"/>
      <c r="M285" s="198" t="s">
        <v>21</v>
      </c>
      <c r="N285" s="199" t="s">
        <v>43</v>
      </c>
      <c r="O285" s="41"/>
      <c r="P285" s="200">
        <f t="shared" si="51"/>
        <v>0</v>
      </c>
      <c r="Q285" s="200">
        <v>0</v>
      </c>
      <c r="R285" s="200">
        <f t="shared" si="52"/>
        <v>0</v>
      </c>
      <c r="S285" s="200">
        <v>0</v>
      </c>
      <c r="T285" s="201">
        <f t="shared" si="53"/>
        <v>0</v>
      </c>
      <c r="AR285" s="23" t="s">
        <v>207</v>
      </c>
      <c r="AT285" s="23" t="s">
        <v>169</v>
      </c>
      <c r="AU285" s="23" t="s">
        <v>82</v>
      </c>
      <c r="AY285" s="23" t="s">
        <v>166</v>
      </c>
      <c r="BE285" s="202">
        <f t="shared" si="54"/>
        <v>0</v>
      </c>
      <c r="BF285" s="202">
        <f t="shared" si="55"/>
        <v>0</v>
      </c>
      <c r="BG285" s="202">
        <f t="shared" si="56"/>
        <v>0</v>
      </c>
      <c r="BH285" s="202">
        <f t="shared" si="57"/>
        <v>0</v>
      </c>
      <c r="BI285" s="202">
        <f t="shared" si="58"/>
        <v>0</v>
      </c>
      <c r="BJ285" s="23" t="s">
        <v>80</v>
      </c>
      <c r="BK285" s="202">
        <f t="shared" si="59"/>
        <v>0</v>
      </c>
      <c r="BL285" s="23" t="s">
        <v>207</v>
      </c>
      <c r="BM285" s="23" t="s">
        <v>1677</v>
      </c>
    </row>
    <row r="286" spans="2:65" s="1" customFormat="1" ht="16.5" customHeight="1">
      <c r="B286" s="40"/>
      <c r="C286" s="238" t="s">
        <v>1678</v>
      </c>
      <c r="D286" s="238" t="s">
        <v>232</v>
      </c>
      <c r="E286" s="239" t="s">
        <v>1679</v>
      </c>
      <c r="F286" s="240" t="s">
        <v>1680</v>
      </c>
      <c r="G286" s="241" t="s">
        <v>172</v>
      </c>
      <c r="H286" s="242">
        <v>1</v>
      </c>
      <c r="I286" s="243"/>
      <c r="J286" s="244">
        <f t="shared" si="50"/>
        <v>0</v>
      </c>
      <c r="K286" s="240" t="s">
        <v>21</v>
      </c>
      <c r="L286" s="245"/>
      <c r="M286" s="246" t="s">
        <v>21</v>
      </c>
      <c r="N286" s="247" t="s">
        <v>43</v>
      </c>
      <c r="O286" s="41"/>
      <c r="P286" s="200">
        <f t="shared" si="51"/>
        <v>0</v>
      </c>
      <c r="Q286" s="200">
        <v>0</v>
      </c>
      <c r="R286" s="200">
        <f t="shared" si="52"/>
        <v>0</v>
      </c>
      <c r="S286" s="200">
        <v>0</v>
      </c>
      <c r="T286" s="201">
        <f t="shared" si="53"/>
        <v>0</v>
      </c>
      <c r="AR286" s="23" t="s">
        <v>242</v>
      </c>
      <c r="AT286" s="23" t="s">
        <v>232</v>
      </c>
      <c r="AU286" s="23" t="s">
        <v>82</v>
      </c>
      <c r="AY286" s="23" t="s">
        <v>166</v>
      </c>
      <c r="BE286" s="202">
        <f t="shared" si="54"/>
        <v>0</v>
      </c>
      <c r="BF286" s="202">
        <f t="shared" si="55"/>
        <v>0</v>
      </c>
      <c r="BG286" s="202">
        <f t="shared" si="56"/>
        <v>0</v>
      </c>
      <c r="BH286" s="202">
        <f t="shared" si="57"/>
        <v>0</v>
      </c>
      <c r="BI286" s="202">
        <f t="shared" si="58"/>
        <v>0</v>
      </c>
      <c r="BJ286" s="23" t="s">
        <v>80</v>
      </c>
      <c r="BK286" s="202">
        <f t="shared" si="59"/>
        <v>0</v>
      </c>
      <c r="BL286" s="23" t="s">
        <v>207</v>
      </c>
      <c r="BM286" s="23" t="s">
        <v>1681</v>
      </c>
    </row>
    <row r="287" spans="2:65" s="1" customFormat="1" ht="27">
      <c r="B287" s="40"/>
      <c r="C287" s="62"/>
      <c r="D287" s="205" t="s">
        <v>213</v>
      </c>
      <c r="E287" s="62"/>
      <c r="F287" s="236" t="s">
        <v>787</v>
      </c>
      <c r="G287" s="62"/>
      <c r="H287" s="62"/>
      <c r="I287" s="162"/>
      <c r="J287" s="62"/>
      <c r="K287" s="62"/>
      <c r="L287" s="60"/>
      <c r="M287" s="237"/>
      <c r="N287" s="41"/>
      <c r="O287" s="41"/>
      <c r="P287" s="41"/>
      <c r="Q287" s="41"/>
      <c r="R287" s="41"/>
      <c r="S287" s="41"/>
      <c r="T287" s="77"/>
      <c r="AT287" s="23" t="s">
        <v>213</v>
      </c>
      <c r="AU287" s="23" t="s">
        <v>82</v>
      </c>
    </row>
    <row r="288" spans="2:65" s="1" customFormat="1" ht="16.5" customHeight="1">
      <c r="B288" s="40"/>
      <c r="C288" s="191" t="s">
        <v>691</v>
      </c>
      <c r="D288" s="191" t="s">
        <v>169</v>
      </c>
      <c r="E288" s="192" t="s">
        <v>780</v>
      </c>
      <c r="F288" s="193" t="s">
        <v>781</v>
      </c>
      <c r="G288" s="194" t="s">
        <v>172</v>
      </c>
      <c r="H288" s="195">
        <v>2</v>
      </c>
      <c r="I288" s="196"/>
      <c r="J288" s="197">
        <f>ROUND(I288*H288,2)</f>
        <v>0</v>
      </c>
      <c r="K288" s="193" t="s">
        <v>21</v>
      </c>
      <c r="L288" s="60"/>
      <c r="M288" s="198" t="s">
        <v>21</v>
      </c>
      <c r="N288" s="199" t="s">
        <v>43</v>
      </c>
      <c r="O288" s="41"/>
      <c r="P288" s="200">
        <f>O288*H288</f>
        <v>0</v>
      </c>
      <c r="Q288" s="200">
        <v>0</v>
      </c>
      <c r="R288" s="200">
        <f>Q288*H288</f>
        <v>0</v>
      </c>
      <c r="S288" s="200">
        <v>0</v>
      </c>
      <c r="T288" s="201">
        <f>S288*H288</f>
        <v>0</v>
      </c>
      <c r="AR288" s="23" t="s">
        <v>207</v>
      </c>
      <c r="AT288" s="23" t="s">
        <v>169</v>
      </c>
      <c r="AU288" s="23" t="s">
        <v>82</v>
      </c>
      <c r="AY288" s="23" t="s">
        <v>166</v>
      </c>
      <c r="BE288" s="202">
        <f>IF(N288="základní",J288,0)</f>
        <v>0</v>
      </c>
      <c r="BF288" s="202">
        <f>IF(N288="snížená",J288,0)</f>
        <v>0</v>
      </c>
      <c r="BG288" s="202">
        <f>IF(N288="zákl. přenesená",J288,0)</f>
        <v>0</v>
      </c>
      <c r="BH288" s="202">
        <f>IF(N288="sníž. přenesená",J288,0)</f>
        <v>0</v>
      </c>
      <c r="BI288" s="202">
        <f>IF(N288="nulová",J288,0)</f>
        <v>0</v>
      </c>
      <c r="BJ288" s="23" t="s">
        <v>80</v>
      </c>
      <c r="BK288" s="202">
        <f>ROUND(I288*H288,2)</f>
        <v>0</v>
      </c>
      <c r="BL288" s="23" t="s">
        <v>207</v>
      </c>
      <c r="BM288" s="23" t="s">
        <v>1682</v>
      </c>
    </row>
    <row r="289" spans="2:65" s="1" customFormat="1" ht="16.5" customHeight="1">
      <c r="B289" s="40"/>
      <c r="C289" s="238" t="s">
        <v>1683</v>
      </c>
      <c r="D289" s="238" t="s">
        <v>232</v>
      </c>
      <c r="E289" s="239" t="s">
        <v>784</v>
      </c>
      <c r="F289" s="240" t="s">
        <v>785</v>
      </c>
      <c r="G289" s="241" t="s">
        <v>172</v>
      </c>
      <c r="H289" s="242">
        <v>2</v>
      </c>
      <c r="I289" s="243"/>
      <c r="J289" s="244">
        <f>ROUND(I289*H289,2)</f>
        <v>0</v>
      </c>
      <c r="K289" s="240" t="s">
        <v>21</v>
      </c>
      <c r="L289" s="245"/>
      <c r="M289" s="246" t="s">
        <v>21</v>
      </c>
      <c r="N289" s="247" t="s">
        <v>43</v>
      </c>
      <c r="O289" s="41"/>
      <c r="P289" s="200">
        <f>O289*H289</f>
        <v>0</v>
      </c>
      <c r="Q289" s="200">
        <v>0</v>
      </c>
      <c r="R289" s="200">
        <f>Q289*H289</f>
        <v>0</v>
      </c>
      <c r="S289" s="200">
        <v>0</v>
      </c>
      <c r="T289" s="201">
        <f>S289*H289</f>
        <v>0</v>
      </c>
      <c r="AR289" s="23" t="s">
        <v>242</v>
      </c>
      <c r="AT289" s="23" t="s">
        <v>232</v>
      </c>
      <c r="AU289" s="23" t="s">
        <v>82</v>
      </c>
      <c r="AY289" s="23" t="s">
        <v>166</v>
      </c>
      <c r="BE289" s="202">
        <f>IF(N289="základní",J289,0)</f>
        <v>0</v>
      </c>
      <c r="BF289" s="202">
        <f>IF(N289="snížená",J289,0)</f>
        <v>0</v>
      </c>
      <c r="BG289" s="202">
        <f>IF(N289="zákl. přenesená",J289,0)</f>
        <v>0</v>
      </c>
      <c r="BH289" s="202">
        <f>IF(N289="sníž. přenesená",J289,0)</f>
        <v>0</v>
      </c>
      <c r="BI289" s="202">
        <f>IF(N289="nulová",J289,0)</f>
        <v>0</v>
      </c>
      <c r="BJ289" s="23" t="s">
        <v>80</v>
      </c>
      <c r="BK289" s="202">
        <f>ROUND(I289*H289,2)</f>
        <v>0</v>
      </c>
      <c r="BL289" s="23" t="s">
        <v>207</v>
      </c>
      <c r="BM289" s="23" t="s">
        <v>1684</v>
      </c>
    </row>
    <row r="290" spans="2:65" s="1" customFormat="1" ht="27">
      <c r="B290" s="40"/>
      <c r="C290" s="62"/>
      <c r="D290" s="205" t="s">
        <v>213</v>
      </c>
      <c r="E290" s="62"/>
      <c r="F290" s="236" t="s">
        <v>787</v>
      </c>
      <c r="G290" s="62"/>
      <c r="H290" s="62"/>
      <c r="I290" s="162"/>
      <c r="J290" s="62"/>
      <c r="K290" s="62"/>
      <c r="L290" s="60"/>
      <c r="M290" s="237"/>
      <c r="N290" s="41"/>
      <c r="O290" s="41"/>
      <c r="P290" s="41"/>
      <c r="Q290" s="41"/>
      <c r="R290" s="41"/>
      <c r="S290" s="41"/>
      <c r="T290" s="77"/>
      <c r="AT290" s="23" t="s">
        <v>213</v>
      </c>
      <c r="AU290" s="23" t="s">
        <v>82</v>
      </c>
    </row>
    <row r="291" spans="2:65" s="1" customFormat="1" ht="16.5" customHeight="1">
      <c r="B291" s="40"/>
      <c r="C291" s="191" t="s">
        <v>695</v>
      </c>
      <c r="D291" s="191" t="s">
        <v>169</v>
      </c>
      <c r="E291" s="192" t="s">
        <v>1325</v>
      </c>
      <c r="F291" s="193" t="s">
        <v>1326</v>
      </c>
      <c r="G291" s="194" t="s">
        <v>172</v>
      </c>
      <c r="H291" s="195">
        <v>1</v>
      </c>
      <c r="I291" s="196"/>
      <c r="J291" s="197">
        <f>ROUND(I291*H291,2)</f>
        <v>0</v>
      </c>
      <c r="K291" s="193" t="s">
        <v>21</v>
      </c>
      <c r="L291" s="60"/>
      <c r="M291" s="198" t="s">
        <v>21</v>
      </c>
      <c r="N291" s="199" t="s">
        <v>43</v>
      </c>
      <c r="O291" s="41"/>
      <c r="P291" s="200">
        <f>O291*H291</f>
        <v>0</v>
      </c>
      <c r="Q291" s="200">
        <v>0</v>
      </c>
      <c r="R291" s="200">
        <f>Q291*H291</f>
        <v>0</v>
      </c>
      <c r="S291" s="200">
        <v>0</v>
      </c>
      <c r="T291" s="201">
        <f>S291*H291</f>
        <v>0</v>
      </c>
      <c r="AR291" s="23" t="s">
        <v>207</v>
      </c>
      <c r="AT291" s="23" t="s">
        <v>169</v>
      </c>
      <c r="AU291" s="23" t="s">
        <v>82</v>
      </c>
      <c r="AY291" s="23" t="s">
        <v>166</v>
      </c>
      <c r="BE291" s="202">
        <f>IF(N291="základní",J291,0)</f>
        <v>0</v>
      </c>
      <c r="BF291" s="202">
        <f>IF(N291="snížená",J291,0)</f>
        <v>0</v>
      </c>
      <c r="BG291" s="202">
        <f>IF(N291="zákl. přenesená",J291,0)</f>
        <v>0</v>
      </c>
      <c r="BH291" s="202">
        <f>IF(N291="sníž. přenesená",J291,0)</f>
        <v>0</v>
      </c>
      <c r="BI291" s="202">
        <f>IF(N291="nulová",J291,0)</f>
        <v>0</v>
      </c>
      <c r="BJ291" s="23" t="s">
        <v>80</v>
      </c>
      <c r="BK291" s="202">
        <f>ROUND(I291*H291,2)</f>
        <v>0</v>
      </c>
      <c r="BL291" s="23" t="s">
        <v>207</v>
      </c>
      <c r="BM291" s="23" t="s">
        <v>1685</v>
      </c>
    </row>
    <row r="292" spans="2:65" s="1" customFormat="1" ht="16.5" customHeight="1">
      <c r="B292" s="40"/>
      <c r="C292" s="238" t="s">
        <v>1686</v>
      </c>
      <c r="D292" s="238" t="s">
        <v>232</v>
      </c>
      <c r="E292" s="239" t="s">
        <v>1327</v>
      </c>
      <c r="F292" s="240" t="s">
        <v>1328</v>
      </c>
      <c r="G292" s="241" t="s">
        <v>172</v>
      </c>
      <c r="H292" s="242">
        <v>1</v>
      </c>
      <c r="I292" s="243"/>
      <c r="J292" s="244">
        <f>ROUND(I292*H292,2)</f>
        <v>0</v>
      </c>
      <c r="K292" s="240" t="s">
        <v>21</v>
      </c>
      <c r="L292" s="245"/>
      <c r="M292" s="246" t="s">
        <v>21</v>
      </c>
      <c r="N292" s="247" t="s">
        <v>43</v>
      </c>
      <c r="O292" s="41"/>
      <c r="P292" s="200">
        <f>O292*H292</f>
        <v>0</v>
      </c>
      <c r="Q292" s="200">
        <v>0</v>
      </c>
      <c r="R292" s="200">
        <f>Q292*H292</f>
        <v>0</v>
      </c>
      <c r="S292" s="200">
        <v>0</v>
      </c>
      <c r="T292" s="201">
        <f>S292*H292</f>
        <v>0</v>
      </c>
      <c r="AR292" s="23" t="s">
        <v>242</v>
      </c>
      <c r="AT292" s="23" t="s">
        <v>232</v>
      </c>
      <c r="AU292" s="23" t="s">
        <v>82</v>
      </c>
      <c r="AY292" s="23" t="s">
        <v>166</v>
      </c>
      <c r="BE292" s="202">
        <f>IF(N292="základní",J292,0)</f>
        <v>0</v>
      </c>
      <c r="BF292" s="202">
        <f>IF(N292="snížená",J292,0)</f>
        <v>0</v>
      </c>
      <c r="BG292" s="202">
        <f>IF(N292="zákl. přenesená",J292,0)</f>
        <v>0</v>
      </c>
      <c r="BH292" s="202">
        <f>IF(N292="sníž. přenesená",J292,0)</f>
        <v>0</v>
      </c>
      <c r="BI292" s="202">
        <f>IF(N292="nulová",J292,0)</f>
        <v>0</v>
      </c>
      <c r="BJ292" s="23" t="s">
        <v>80</v>
      </c>
      <c r="BK292" s="202">
        <f>ROUND(I292*H292,2)</f>
        <v>0</v>
      </c>
      <c r="BL292" s="23" t="s">
        <v>207</v>
      </c>
      <c r="BM292" s="23" t="s">
        <v>1687</v>
      </c>
    </row>
    <row r="293" spans="2:65" s="1" customFormat="1" ht="27">
      <c r="B293" s="40"/>
      <c r="C293" s="62"/>
      <c r="D293" s="205" t="s">
        <v>213</v>
      </c>
      <c r="E293" s="62"/>
      <c r="F293" s="236" t="s">
        <v>787</v>
      </c>
      <c r="G293" s="62"/>
      <c r="H293" s="62"/>
      <c r="I293" s="162"/>
      <c r="J293" s="62"/>
      <c r="K293" s="62"/>
      <c r="L293" s="60"/>
      <c r="M293" s="237"/>
      <c r="N293" s="41"/>
      <c r="O293" s="41"/>
      <c r="P293" s="41"/>
      <c r="Q293" s="41"/>
      <c r="R293" s="41"/>
      <c r="S293" s="41"/>
      <c r="T293" s="77"/>
      <c r="AT293" s="23" t="s">
        <v>213</v>
      </c>
      <c r="AU293" s="23" t="s">
        <v>82</v>
      </c>
    </row>
    <row r="294" spans="2:65" s="1" customFormat="1" ht="16.5" customHeight="1">
      <c r="B294" s="40"/>
      <c r="C294" s="191" t="s">
        <v>699</v>
      </c>
      <c r="D294" s="191" t="s">
        <v>169</v>
      </c>
      <c r="E294" s="192" t="s">
        <v>1688</v>
      </c>
      <c r="F294" s="193" t="s">
        <v>1689</v>
      </c>
      <c r="G294" s="194" t="s">
        <v>172</v>
      </c>
      <c r="H294" s="195">
        <v>2</v>
      </c>
      <c r="I294" s="196"/>
      <c r="J294" s="197">
        <f>ROUND(I294*H294,2)</f>
        <v>0</v>
      </c>
      <c r="K294" s="193" t="s">
        <v>21</v>
      </c>
      <c r="L294" s="60"/>
      <c r="M294" s="198" t="s">
        <v>21</v>
      </c>
      <c r="N294" s="199" t="s">
        <v>43</v>
      </c>
      <c r="O294" s="41"/>
      <c r="P294" s="200">
        <f>O294*H294</f>
        <v>0</v>
      </c>
      <c r="Q294" s="200">
        <v>0</v>
      </c>
      <c r="R294" s="200">
        <f>Q294*H294</f>
        <v>0</v>
      </c>
      <c r="S294" s="200">
        <v>0</v>
      </c>
      <c r="T294" s="201">
        <f>S294*H294</f>
        <v>0</v>
      </c>
      <c r="AR294" s="23" t="s">
        <v>207</v>
      </c>
      <c r="AT294" s="23" t="s">
        <v>169</v>
      </c>
      <c r="AU294" s="23" t="s">
        <v>82</v>
      </c>
      <c r="AY294" s="23" t="s">
        <v>166</v>
      </c>
      <c r="BE294" s="202">
        <f>IF(N294="základní",J294,0)</f>
        <v>0</v>
      </c>
      <c r="BF294" s="202">
        <f>IF(N294="snížená",J294,0)</f>
        <v>0</v>
      </c>
      <c r="BG294" s="202">
        <f>IF(N294="zákl. přenesená",J294,0)</f>
        <v>0</v>
      </c>
      <c r="BH294" s="202">
        <f>IF(N294="sníž. přenesená",J294,0)</f>
        <v>0</v>
      </c>
      <c r="BI294" s="202">
        <f>IF(N294="nulová",J294,0)</f>
        <v>0</v>
      </c>
      <c r="BJ294" s="23" t="s">
        <v>80</v>
      </c>
      <c r="BK294" s="202">
        <f>ROUND(I294*H294,2)</f>
        <v>0</v>
      </c>
      <c r="BL294" s="23" t="s">
        <v>207</v>
      </c>
      <c r="BM294" s="23" t="s">
        <v>1690</v>
      </c>
    </row>
    <row r="295" spans="2:65" s="1" customFormat="1" ht="16.5" customHeight="1">
      <c r="B295" s="40"/>
      <c r="C295" s="238" t="s">
        <v>1691</v>
      </c>
      <c r="D295" s="238" t="s">
        <v>232</v>
      </c>
      <c r="E295" s="239" t="s">
        <v>1692</v>
      </c>
      <c r="F295" s="240" t="s">
        <v>1693</v>
      </c>
      <c r="G295" s="241" t="s">
        <v>172</v>
      </c>
      <c r="H295" s="242">
        <v>2</v>
      </c>
      <c r="I295" s="243"/>
      <c r="J295" s="244">
        <f>ROUND(I295*H295,2)</f>
        <v>0</v>
      </c>
      <c r="K295" s="240" t="s">
        <v>21</v>
      </c>
      <c r="L295" s="245"/>
      <c r="M295" s="246" t="s">
        <v>21</v>
      </c>
      <c r="N295" s="247" t="s">
        <v>43</v>
      </c>
      <c r="O295" s="41"/>
      <c r="P295" s="200">
        <f>O295*H295</f>
        <v>0</v>
      </c>
      <c r="Q295" s="200">
        <v>0</v>
      </c>
      <c r="R295" s="200">
        <f>Q295*H295</f>
        <v>0</v>
      </c>
      <c r="S295" s="200">
        <v>0</v>
      </c>
      <c r="T295" s="201">
        <f>S295*H295</f>
        <v>0</v>
      </c>
      <c r="AR295" s="23" t="s">
        <v>242</v>
      </c>
      <c r="AT295" s="23" t="s">
        <v>232</v>
      </c>
      <c r="AU295" s="23" t="s">
        <v>82</v>
      </c>
      <c r="AY295" s="23" t="s">
        <v>166</v>
      </c>
      <c r="BE295" s="202">
        <f>IF(N295="základní",J295,0)</f>
        <v>0</v>
      </c>
      <c r="BF295" s="202">
        <f>IF(N295="snížená",J295,0)</f>
        <v>0</v>
      </c>
      <c r="BG295" s="202">
        <f>IF(N295="zákl. přenesená",J295,0)</f>
        <v>0</v>
      </c>
      <c r="BH295" s="202">
        <f>IF(N295="sníž. přenesená",J295,0)</f>
        <v>0</v>
      </c>
      <c r="BI295" s="202">
        <f>IF(N295="nulová",J295,0)</f>
        <v>0</v>
      </c>
      <c r="BJ295" s="23" t="s">
        <v>80</v>
      </c>
      <c r="BK295" s="202">
        <f>ROUND(I295*H295,2)</f>
        <v>0</v>
      </c>
      <c r="BL295" s="23" t="s">
        <v>207</v>
      </c>
      <c r="BM295" s="23" t="s">
        <v>1694</v>
      </c>
    </row>
    <row r="296" spans="2:65" s="1" customFormat="1" ht="27">
      <c r="B296" s="40"/>
      <c r="C296" s="62"/>
      <c r="D296" s="205" t="s">
        <v>213</v>
      </c>
      <c r="E296" s="62"/>
      <c r="F296" s="236" t="s">
        <v>787</v>
      </c>
      <c r="G296" s="62"/>
      <c r="H296" s="62"/>
      <c r="I296" s="162"/>
      <c r="J296" s="62"/>
      <c r="K296" s="62"/>
      <c r="L296" s="60"/>
      <c r="M296" s="237"/>
      <c r="N296" s="41"/>
      <c r="O296" s="41"/>
      <c r="P296" s="41"/>
      <c r="Q296" s="41"/>
      <c r="R296" s="41"/>
      <c r="S296" s="41"/>
      <c r="T296" s="77"/>
      <c r="AT296" s="23" t="s">
        <v>213</v>
      </c>
      <c r="AU296" s="23" t="s">
        <v>82</v>
      </c>
    </row>
    <row r="297" spans="2:65" s="1" customFormat="1" ht="16.5" customHeight="1">
      <c r="B297" s="40"/>
      <c r="C297" s="191" t="s">
        <v>703</v>
      </c>
      <c r="D297" s="191" t="s">
        <v>169</v>
      </c>
      <c r="E297" s="192" t="s">
        <v>788</v>
      </c>
      <c r="F297" s="193" t="s">
        <v>789</v>
      </c>
      <c r="G297" s="194" t="s">
        <v>172</v>
      </c>
      <c r="H297" s="195">
        <v>8</v>
      </c>
      <c r="I297" s="196"/>
      <c r="J297" s="197">
        <f>ROUND(I297*H297,2)</f>
        <v>0</v>
      </c>
      <c r="K297" s="193" t="s">
        <v>21</v>
      </c>
      <c r="L297" s="60"/>
      <c r="M297" s="198" t="s">
        <v>21</v>
      </c>
      <c r="N297" s="199" t="s">
        <v>43</v>
      </c>
      <c r="O297" s="41"/>
      <c r="P297" s="200">
        <f>O297*H297</f>
        <v>0</v>
      </c>
      <c r="Q297" s="200">
        <v>0</v>
      </c>
      <c r="R297" s="200">
        <f>Q297*H297</f>
        <v>0</v>
      </c>
      <c r="S297" s="200">
        <v>0</v>
      </c>
      <c r="T297" s="201">
        <f>S297*H297</f>
        <v>0</v>
      </c>
      <c r="AR297" s="23" t="s">
        <v>207</v>
      </c>
      <c r="AT297" s="23" t="s">
        <v>169</v>
      </c>
      <c r="AU297" s="23" t="s">
        <v>82</v>
      </c>
      <c r="AY297" s="23" t="s">
        <v>166</v>
      </c>
      <c r="BE297" s="202">
        <f>IF(N297="základní",J297,0)</f>
        <v>0</v>
      </c>
      <c r="BF297" s="202">
        <f>IF(N297="snížená",J297,0)</f>
        <v>0</v>
      </c>
      <c r="BG297" s="202">
        <f>IF(N297="zákl. přenesená",J297,0)</f>
        <v>0</v>
      </c>
      <c r="BH297" s="202">
        <f>IF(N297="sníž. přenesená",J297,0)</f>
        <v>0</v>
      </c>
      <c r="BI297" s="202">
        <f>IF(N297="nulová",J297,0)</f>
        <v>0</v>
      </c>
      <c r="BJ297" s="23" t="s">
        <v>80</v>
      </c>
      <c r="BK297" s="202">
        <f>ROUND(I297*H297,2)</f>
        <v>0</v>
      </c>
      <c r="BL297" s="23" t="s">
        <v>207</v>
      </c>
      <c r="BM297" s="23" t="s">
        <v>1695</v>
      </c>
    </row>
    <row r="298" spans="2:65" s="1" customFormat="1" ht="16.5" customHeight="1">
      <c r="B298" s="40"/>
      <c r="C298" s="191" t="s">
        <v>1696</v>
      </c>
      <c r="D298" s="191" t="s">
        <v>169</v>
      </c>
      <c r="E298" s="192" t="s">
        <v>792</v>
      </c>
      <c r="F298" s="193" t="s">
        <v>793</v>
      </c>
      <c r="G298" s="194" t="s">
        <v>172</v>
      </c>
      <c r="H298" s="195">
        <v>16</v>
      </c>
      <c r="I298" s="196"/>
      <c r="J298" s="197">
        <f>ROUND(I298*H298,2)</f>
        <v>0</v>
      </c>
      <c r="K298" s="193" t="s">
        <v>21</v>
      </c>
      <c r="L298" s="60"/>
      <c r="M298" s="198" t="s">
        <v>21</v>
      </c>
      <c r="N298" s="199" t="s">
        <v>43</v>
      </c>
      <c r="O298" s="41"/>
      <c r="P298" s="200">
        <f>O298*H298</f>
        <v>0</v>
      </c>
      <c r="Q298" s="200">
        <v>0</v>
      </c>
      <c r="R298" s="200">
        <f>Q298*H298</f>
        <v>0</v>
      </c>
      <c r="S298" s="200">
        <v>0</v>
      </c>
      <c r="T298" s="201">
        <f>S298*H298</f>
        <v>0</v>
      </c>
      <c r="AR298" s="23" t="s">
        <v>207</v>
      </c>
      <c r="AT298" s="23" t="s">
        <v>169</v>
      </c>
      <c r="AU298" s="23" t="s">
        <v>82</v>
      </c>
      <c r="AY298" s="23" t="s">
        <v>166</v>
      </c>
      <c r="BE298" s="202">
        <f>IF(N298="základní",J298,0)</f>
        <v>0</v>
      </c>
      <c r="BF298" s="202">
        <f>IF(N298="snížená",J298,0)</f>
        <v>0</v>
      </c>
      <c r="BG298" s="202">
        <f>IF(N298="zákl. přenesená",J298,0)</f>
        <v>0</v>
      </c>
      <c r="BH298" s="202">
        <f>IF(N298="sníž. přenesená",J298,0)</f>
        <v>0</v>
      </c>
      <c r="BI298" s="202">
        <f>IF(N298="nulová",J298,0)</f>
        <v>0</v>
      </c>
      <c r="BJ298" s="23" t="s">
        <v>80</v>
      </c>
      <c r="BK298" s="202">
        <f>ROUND(I298*H298,2)</f>
        <v>0</v>
      </c>
      <c r="BL298" s="23" t="s">
        <v>207</v>
      </c>
      <c r="BM298" s="23" t="s">
        <v>1697</v>
      </c>
    </row>
    <row r="299" spans="2:65" s="1" customFormat="1" ht="16.5" customHeight="1">
      <c r="B299" s="40"/>
      <c r="C299" s="191" t="s">
        <v>708</v>
      </c>
      <c r="D299" s="191" t="s">
        <v>169</v>
      </c>
      <c r="E299" s="192" t="s">
        <v>795</v>
      </c>
      <c r="F299" s="193" t="s">
        <v>796</v>
      </c>
      <c r="G299" s="194" t="s">
        <v>172</v>
      </c>
      <c r="H299" s="195">
        <v>52</v>
      </c>
      <c r="I299" s="196"/>
      <c r="J299" s="197">
        <f>ROUND(I299*H299,2)</f>
        <v>0</v>
      </c>
      <c r="K299" s="193" t="s">
        <v>21</v>
      </c>
      <c r="L299" s="60"/>
      <c r="M299" s="198" t="s">
        <v>21</v>
      </c>
      <c r="N299" s="199" t="s">
        <v>43</v>
      </c>
      <c r="O299" s="41"/>
      <c r="P299" s="200">
        <f>O299*H299</f>
        <v>0</v>
      </c>
      <c r="Q299" s="200">
        <v>0</v>
      </c>
      <c r="R299" s="200">
        <f>Q299*H299</f>
        <v>0</v>
      </c>
      <c r="S299" s="200">
        <v>0</v>
      </c>
      <c r="T299" s="201">
        <f>S299*H299</f>
        <v>0</v>
      </c>
      <c r="AR299" s="23" t="s">
        <v>207</v>
      </c>
      <c r="AT299" s="23" t="s">
        <v>169</v>
      </c>
      <c r="AU299" s="23" t="s">
        <v>82</v>
      </c>
      <c r="AY299" s="23" t="s">
        <v>166</v>
      </c>
      <c r="BE299" s="202">
        <f>IF(N299="základní",J299,0)</f>
        <v>0</v>
      </c>
      <c r="BF299" s="202">
        <f>IF(N299="snížená",J299,0)</f>
        <v>0</v>
      </c>
      <c r="BG299" s="202">
        <f>IF(N299="zákl. přenesená",J299,0)</f>
        <v>0</v>
      </c>
      <c r="BH299" s="202">
        <f>IF(N299="sníž. přenesená",J299,0)</f>
        <v>0</v>
      </c>
      <c r="BI299" s="202">
        <f>IF(N299="nulová",J299,0)</f>
        <v>0</v>
      </c>
      <c r="BJ299" s="23" t="s">
        <v>80</v>
      </c>
      <c r="BK299" s="202">
        <f>ROUND(I299*H299,2)</f>
        <v>0</v>
      </c>
      <c r="BL299" s="23" t="s">
        <v>207</v>
      </c>
      <c r="BM299" s="23" t="s">
        <v>1698</v>
      </c>
    </row>
    <row r="300" spans="2:65" s="1" customFormat="1" ht="16.5" customHeight="1">
      <c r="B300" s="40"/>
      <c r="C300" s="191" t="s">
        <v>1699</v>
      </c>
      <c r="D300" s="191" t="s">
        <v>169</v>
      </c>
      <c r="E300" s="192" t="s">
        <v>799</v>
      </c>
      <c r="F300" s="193" t="s">
        <v>800</v>
      </c>
      <c r="G300" s="194" t="s">
        <v>361</v>
      </c>
      <c r="H300" s="248"/>
      <c r="I300" s="196"/>
      <c r="J300" s="197">
        <f>ROUND(I300*H300,2)</f>
        <v>0</v>
      </c>
      <c r="K300" s="193" t="s">
        <v>21</v>
      </c>
      <c r="L300" s="60"/>
      <c r="M300" s="198" t="s">
        <v>21</v>
      </c>
      <c r="N300" s="199" t="s">
        <v>43</v>
      </c>
      <c r="O300" s="41"/>
      <c r="P300" s="200">
        <f>O300*H300</f>
        <v>0</v>
      </c>
      <c r="Q300" s="200">
        <v>0</v>
      </c>
      <c r="R300" s="200">
        <f>Q300*H300</f>
        <v>0</v>
      </c>
      <c r="S300" s="200">
        <v>0</v>
      </c>
      <c r="T300" s="201">
        <f>S300*H300</f>
        <v>0</v>
      </c>
      <c r="AR300" s="23" t="s">
        <v>207</v>
      </c>
      <c r="AT300" s="23" t="s">
        <v>169</v>
      </c>
      <c r="AU300" s="23" t="s">
        <v>82</v>
      </c>
      <c r="AY300" s="23" t="s">
        <v>166</v>
      </c>
      <c r="BE300" s="202">
        <f>IF(N300="základní",J300,0)</f>
        <v>0</v>
      </c>
      <c r="BF300" s="202">
        <f>IF(N300="snížená",J300,0)</f>
        <v>0</v>
      </c>
      <c r="BG300" s="202">
        <f>IF(N300="zákl. přenesená",J300,0)</f>
        <v>0</v>
      </c>
      <c r="BH300" s="202">
        <f>IF(N300="sníž. přenesená",J300,0)</f>
        <v>0</v>
      </c>
      <c r="BI300" s="202">
        <f>IF(N300="nulová",J300,0)</f>
        <v>0</v>
      </c>
      <c r="BJ300" s="23" t="s">
        <v>80</v>
      </c>
      <c r="BK300" s="202">
        <f>ROUND(I300*H300,2)</f>
        <v>0</v>
      </c>
      <c r="BL300" s="23" t="s">
        <v>207</v>
      </c>
      <c r="BM300" s="23" t="s">
        <v>1700</v>
      </c>
    </row>
    <row r="301" spans="2:65" s="10" customFormat="1" ht="29.85" customHeight="1">
      <c r="B301" s="175"/>
      <c r="C301" s="176"/>
      <c r="D301" s="177" t="s">
        <v>71</v>
      </c>
      <c r="E301" s="189" t="s">
        <v>802</v>
      </c>
      <c r="F301" s="189" t="s">
        <v>803</v>
      </c>
      <c r="G301" s="176"/>
      <c r="H301" s="176"/>
      <c r="I301" s="179"/>
      <c r="J301" s="190">
        <f>BK301</f>
        <v>0</v>
      </c>
      <c r="K301" s="176"/>
      <c r="L301" s="181"/>
      <c r="M301" s="182"/>
      <c r="N301" s="183"/>
      <c r="O301" s="183"/>
      <c r="P301" s="184">
        <f>SUM(P302:P316)</f>
        <v>0</v>
      </c>
      <c r="Q301" s="183"/>
      <c r="R301" s="184">
        <f>SUM(R302:R316)</f>
        <v>0</v>
      </c>
      <c r="S301" s="183"/>
      <c r="T301" s="185">
        <f>SUM(T302:T316)</f>
        <v>0</v>
      </c>
      <c r="AR301" s="186" t="s">
        <v>82</v>
      </c>
      <c r="AT301" s="187" t="s">
        <v>71</v>
      </c>
      <c r="AU301" s="187" t="s">
        <v>80</v>
      </c>
      <c r="AY301" s="186" t="s">
        <v>166</v>
      </c>
      <c r="BK301" s="188">
        <f>SUM(BK302:BK316)</f>
        <v>0</v>
      </c>
    </row>
    <row r="302" spans="2:65" s="1" customFormat="1" ht="16.5" customHeight="1">
      <c r="B302" s="40"/>
      <c r="C302" s="191" t="s">
        <v>712</v>
      </c>
      <c r="D302" s="191" t="s">
        <v>169</v>
      </c>
      <c r="E302" s="192" t="s">
        <v>1701</v>
      </c>
      <c r="F302" s="193" t="s">
        <v>1702</v>
      </c>
      <c r="G302" s="194" t="s">
        <v>172</v>
      </c>
      <c r="H302" s="195">
        <v>5</v>
      </c>
      <c r="I302" s="196"/>
      <c r="J302" s="197">
        <f>ROUND(I302*H302,2)</f>
        <v>0</v>
      </c>
      <c r="K302" s="193" t="s">
        <v>21</v>
      </c>
      <c r="L302" s="60"/>
      <c r="M302" s="198" t="s">
        <v>21</v>
      </c>
      <c r="N302" s="199" t="s">
        <v>43</v>
      </c>
      <c r="O302" s="41"/>
      <c r="P302" s="200">
        <f>O302*H302</f>
        <v>0</v>
      </c>
      <c r="Q302" s="200">
        <v>0</v>
      </c>
      <c r="R302" s="200">
        <f>Q302*H302</f>
        <v>0</v>
      </c>
      <c r="S302" s="200">
        <v>0</v>
      </c>
      <c r="T302" s="201">
        <f>S302*H302</f>
        <v>0</v>
      </c>
      <c r="AR302" s="23" t="s">
        <v>207</v>
      </c>
      <c r="AT302" s="23" t="s">
        <v>169</v>
      </c>
      <c r="AU302" s="23" t="s">
        <v>82</v>
      </c>
      <c r="AY302" s="23" t="s">
        <v>166</v>
      </c>
      <c r="BE302" s="202">
        <f>IF(N302="základní",J302,0)</f>
        <v>0</v>
      </c>
      <c r="BF302" s="202">
        <f>IF(N302="snížená",J302,0)</f>
        <v>0</v>
      </c>
      <c r="BG302" s="202">
        <f>IF(N302="zákl. přenesená",J302,0)</f>
        <v>0</v>
      </c>
      <c r="BH302" s="202">
        <f>IF(N302="sníž. přenesená",J302,0)</f>
        <v>0</v>
      </c>
      <c r="BI302" s="202">
        <f>IF(N302="nulová",J302,0)</f>
        <v>0</v>
      </c>
      <c r="BJ302" s="23" t="s">
        <v>80</v>
      </c>
      <c r="BK302" s="202">
        <f>ROUND(I302*H302,2)</f>
        <v>0</v>
      </c>
      <c r="BL302" s="23" t="s">
        <v>207</v>
      </c>
      <c r="BM302" s="23" t="s">
        <v>1703</v>
      </c>
    </row>
    <row r="303" spans="2:65" s="1" customFormat="1" ht="25.5" customHeight="1">
      <c r="B303" s="40"/>
      <c r="C303" s="191" t="s">
        <v>1704</v>
      </c>
      <c r="D303" s="191" t="s">
        <v>169</v>
      </c>
      <c r="E303" s="192" t="s">
        <v>1705</v>
      </c>
      <c r="F303" s="193" t="s">
        <v>1706</v>
      </c>
      <c r="G303" s="194" t="s">
        <v>172</v>
      </c>
      <c r="H303" s="195">
        <v>2</v>
      </c>
      <c r="I303" s="196"/>
      <c r="J303" s="197">
        <f>ROUND(I303*H303,2)</f>
        <v>0</v>
      </c>
      <c r="K303" s="193" t="s">
        <v>21</v>
      </c>
      <c r="L303" s="60"/>
      <c r="M303" s="198" t="s">
        <v>21</v>
      </c>
      <c r="N303" s="199" t="s">
        <v>43</v>
      </c>
      <c r="O303" s="41"/>
      <c r="P303" s="200">
        <f>O303*H303</f>
        <v>0</v>
      </c>
      <c r="Q303" s="200">
        <v>0</v>
      </c>
      <c r="R303" s="200">
        <f>Q303*H303</f>
        <v>0</v>
      </c>
      <c r="S303" s="200">
        <v>0</v>
      </c>
      <c r="T303" s="201">
        <f>S303*H303</f>
        <v>0</v>
      </c>
      <c r="AR303" s="23" t="s">
        <v>207</v>
      </c>
      <c r="AT303" s="23" t="s">
        <v>169</v>
      </c>
      <c r="AU303" s="23" t="s">
        <v>82</v>
      </c>
      <c r="AY303" s="23" t="s">
        <v>166</v>
      </c>
      <c r="BE303" s="202">
        <f>IF(N303="základní",J303,0)</f>
        <v>0</v>
      </c>
      <c r="BF303" s="202">
        <f>IF(N303="snížená",J303,0)</f>
        <v>0</v>
      </c>
      <c r="BG303" s="202">
        <f>IF(N303="zákl. přenesená",J303,0)</f>
        <v>0</v>
      </c>
      <c r="BH303" s="202">
        <f>IF(N303="sníž. přenesená",J303,0)</f>
        <v>0</v>
      </c>
      <c r="BI303" s="202">
        <f>IF(N303="nulová",J303,0)</f>
        <v>0</v>
      </c>
      <c r="BJ303" s="23" t="s">
        <v>80</v>
      </c>
      <c r="BK303" s="202">
        <f>ROUND(I303*H303,2)</f>
        <v>0</v>
      </c>
      <c r="BL303" s="23" t="s">
        <v>207</v>
      </c>
      <c r="BM303" s="23" t="s">
        <v>1707</v>
      </c>
    </row>
    <row r="304" spans="2:65" s="1" customFormat="1" ht="25.5" customHeight="1">
      <c r="B304" s="40"/>
      <c r="C304" s="191" t="s">
        <v>716</v>
      </c>
      <c r="D304" s="191" t="s">
        <v>169</v>
      </c>
      <c r="E304" s="192" t="s">
        <v>1708</v>
      </c>
      <c r="F304" s="193" t="s">
        <v>1709</v>
      </c>
      <c r="G304" s="194" t="s">
        <v>172</v>
      </c>
      <c r="H304" s="195">
        <v>3</v>
      </c>
      <c r="I304" s="196"/>
      <c r="J304" s="197">
        <f>ROUND(I304*H304,2)</f>
        <v>0</v>
      </c>
      <c r="K304" s="193" t="s">
        <v>21</v>
      </c>
      <c r="L304" s="60"/>
      <c r="M304" s="198" t="s">
        <v>21</v>
      </c>
      <c r="N304" s="199" t="s">
        <v>43</v>
      </c>
      <c r="O304" s="41"/>
      <c r="P304" s="200">
        <f>O304*H304</f>
        <v>0</v>
      </c>
      <c r="Q304" s="200">
        <v>0</v>
      </c>
      <c r="R304" s="200">
        <f>Q304*H304</f>
        <v>0</v>
      </c>
      <c r="S304" s="200">
        <v>0</v>
      </c>
      <c r="T304" s="201">
        <f>S304*H304</f>
        <v>0</v>
      </c>
      <c r="AR304" s="23" t="s">
        <v>207</v>
      </c>
      <c r="AT304" s="23" t="s">
        <v>169</v>
      </c>
      <c r="AU304" s="23" t="s">
        <v>82</v>
      </c>
      <c r="AY304" s="23" t="s">
        <v>166</v>
      </c>
      <c r="BE304" s="202">
        <f>IF(N304="základní",J304,0)</f>
        <v>0</v>
      </c>
      <c r="BF304" s="202">
        <f>IF(N304="snížená",J304,0)</f>
        <v>0</v>
      </c>
      <c r="BG304" s="202">
        <f>IF(N304="zákl. přenesená",J304,0)</f>
        <v>0</v>
      </c>
      <c r="BH304" s="202">
        <f>IF(N304="sníž. přenesená",J304,0)</f>
        <v>0</v>
      </c>
      <c r="BI304" s="202">
        <f>IF(N304="nulová",J304,0)</f>
        <v>0</v>
      </c>
      <c r="BJ304" s="23" t="s">
        <v>80</v>
      </c>
      <c r="BK304" s="202">
        <f>ROUND(I304*H304,2)</f>
        <v>0</v>
      </c>
      <c r="BL304" s="23" t="s">
        <v>207</v>
      </c>
      <c r="BM304" s="23" t="s">
        <v>1710</v>
      </c>
    </row>
    <row r="305" spans="2:65" s="1" customFormat="1" ht="16.5" customHeight="1">
      <c r="B305" s="40"/>
      <c r="C305" s="191" t="s">
        <v>1711</v>
      </c>
      <c r="D305" s="191" t="s">
        <v>169</v>
      </c>
      <c r="E305" s="192" t="s">
        <v>1712</v>
      </c>
      <c r="F305" s="193" t="s">
        <v>1713</v>
      </c>
      <c r="G305" s="194" t="s">
        <v>172</v>
      </c>
      <c r="H305" s="195">
        <v>5</v>
      </c>
      <c r="I305" s="196"/>
      <c r="J305" s="197">
        <f>ROUND(I305*H305,2)</f>
        <v>0</v>
      </c>
      <c r="K305" s="193" t="s">
        <v>21</v>
      </c>
      <c r="L305" s="60"/>
      <c r="M305" s="198" t="s">
        <v>21</v>
      </c>
      <c r="N305" s="199" t="s">
        <v>43</v>
      </c>
      <c r="O305" s="41"/>
      <c r="P305" s="200">
        <f>O305*H305</f>
        <v>0</v>
      </c>
      <c r="Q305" s="200">
        <v>0</v>
      </c>
      <c r="R305" s="200">
        <f>Q305*H305</f>
        <v>0</v>
      </c>
      <c r="S305" s="200">
        <v>0</v>
      </c>
      <c r="T305" s="201">
        <f>S305*H305</f>
        <v>0</v>
      </c>
      <c r="AR305" s="23" t="s">
        <v>207</v>
      </c>
      <c r="AT305" s="23" t="s">
        <v>169</v>
      </c>
      <c r="AU305" s="23" t="s">
        <v>82</v>
      </c>
      <c r="AY305" s="23" t="s">
        <v>166</v>
      </c>
      <c r="BE305" s="202">
        <f>IF(N305="základní",J305,0)</f>
        <v>0</v>
      </c>
      <c r="BF305" s="202">
        <f>IF(N305="snížená",J305,0)</f>
        <v>0</v>
      </c>
      <c r="BG305" s="202">
        <f>IF(N305="zákl. přenesená",J305,0)</f>
        <v>0</v>
      </c>
      <c r="BH305" s="202">
        <f>IF(N305="sníž. přenesená",J305,0)</f>
        <v>0</v>
      </c>
      <c r="BI305" s="202">
        <f>IF(N305="nulová",J305,0)</f>
        <v>0</v>
      </c>
      <c r="BJ305" s="23" t="s">
        <v>80</v>
      </c>
      <c r="BK305" s="202">
        <f>ROUND(I305*H305,2)</f>
        <v>0</v>
      </c>
      <c r="BL305" s="23" t="s">
        <v>207</v>
      </c>
      <c r="BM305" s="23" t="s">
        <v>1714</v>
      </c>
    </row>
    <row r="306" spans="2:65" s="1" customFormat="1" ht="16.5" customHeight="1">
      <c r="B306" s="40"/>
      <c r="C306" s="191" t="s">
        <v>719</v>
      </c>
      <c r="D306" s="191" t="s">
        <v>169</v>
      </c>
      <c r="E306" s="192" t="s">
        <v>804</v>
      </c>
      <c r="F306" s="193" t="s">
        <v>805</v>
      </c>
      <c r="G306" s="194" t="s">
        <v>181</v>
      </c>
      <c r="H306" s="195">
        <v>1622.7270000000001</v>
      </c>
      <c r="I306" s="196"/>
      <c r="J306" s="197">
        <f>ROUND(I306*H306,2)</f>
        <v>0</v>
      </c>
      <c r="K306" s="193" t="s">
        <v>21</v>
      </c>
      <c r="L306" s="60"/>
      <c r="M306" s="198" t="s">
        <v>21</v>
      </c>
      <c r="N306" s="199" t="s">
        <v>43</v>
      </c>
      <c r="O306" s="41"/>
      <c r="P306" s="200">
        <f>O306*H306</f>
        <v>0</v>
      </c>
      <c r="Q306" s="200">
        <v>0</v>
      </c>
      <c r="R306" s="200">
        <f>Q306*H306</f>
        <v>0</v>
      </c>
      <c r="S306" s="200">
        <v>0</v>
      </c>
      <c r="T306" s="201">
        <f>S306*H306</f>
        <v>0</v>
      </c>
      <c r="AR306" s="23" t="s">
        <v>207</v>
      </c>
      <c r="AT306" s="23" t="s">
        <v>169</v>
      </c>
      <c r="AU306" s="23" t="s">
        <v>82</v>
      </c>
      <c r="AY306" s="23" t="s">
        <v>166</v>
      </c>
      <c r="BE306" s="202">
        <f>IF(N306="základní",J306,0)</f>
        <v>0</v>
      </c>
      <c r="BF306" s="202">
        <f>IF(N306="snížená",J306,0)</f>
        <v>0</v>
      </c>
      <c r="BG306" s="202">
        <f>IF(N306="zákl. přenesená",J306,0)</f>
        <v>0</v>
      </c>
      <c r="BH306" s="202">
        <f>IF(N306="sníž. přenesená",J306,0)</f>
        <v>0</v>
      </c>
      <c r="BI306" s="202">
        <f>IF(N306="nulová",J306,0)</f>
        <v>0</v>
      </c>
      <c r="BJ306" s="23" t="s">
        <v>80</v>
      </c>
      <c r="BK306" s="202">
        <f>ROUND(I306*H306,2)</f>
        <v>0</v>
      </c>
      <c r="BL306" s="23" t="s">
        <v>207</v>
      </c>
      <c r="BM306" s="23" t="s">
        <v>1715</v>
      </c>
    </row>
    <row r="307" spans="2:65" s="11" customFormat="1">
      <c r="B307" s="203"/>
      <c r="C307" s="204"/>
      <c r="D307" s="205" t="s">
        <v>174</v>
      </c>
      <c r="E307" s="206" t="s">
        <v>21</v>
      </c>
      <c r="F307" s="207" t="s">
        <v>1716</v>
      </c>
      <c r="G307" s="204"/>
      <c r="H307" s="208">
        <v>1622.7270000000001</v>
      </c>
      <c r="I307" s="209"/>
      <c r="J307" s="204"/>
      <c r="K307" s="204"/>
      <c r="L307" s="210"/>
      <c r="M307" s="211"/>
      <c r="N307" s="212"/>
      <c r="O307" s="212"/>
      <c r="P307" s="212"/>
      <c r="Q307" s="212"/>
      <c r="R307" s="212"/>
      <c r="S307" s="212"/>
      <c r="T307" s="213"/>
      <c r="AT307" s="214" t="s">
        <v>174</v>
      </c>
      <c r="AU307" s="214" t="s">
        <v>82</v>
      </c>
      <c r="AV307" s="11" t="s">
        <v>82</v>
      </c>
      <c r="AW307" s="11" t="s">
        <v>35</v>
      </c>
      <c r="AX307" s="11" t="s">
        <v>72</v>
      </c>
      <c r="AY307" s="214" t="s">
        <v>166</v>
      </c>
    </row>
    <row r="308" spans="2:65" s="12" customFormat="1">
      <c r="B308" s="215"/>
      <c r="C308" s="216"/>
      <c r="D308" s="205" t="s">
        <v>174</v>
      </c>
      <c r="E308" s="217" t="s">
        <v>21</v>
      </c>
      <c r="F308" s="218" t="s">
        <v>176</v>
      </c>
      <c r="G308" s="216"/>
      <c r="H308" s="219">
        <v>1622.7270000000001</v>
      </c>
      <c r="I308" s="220"/>
      <c r="J308" s="216"/>
      <c r="K308" s="216"/>
      <c r="L308" s="221"/>
      <c r="M308" s="222"/>
      <c r="N308" s="223"/>
      <c r="O308" s="223"/>
      <c r="P308" s="223"/>
      <c r="Q308" s="223"/>
      <c r="R308" s="223"/>
      <c r="S308" s="223"/>
      <c r="T308" s="224"/>
      <c r="AT308" s="225" t="s">
        <v>174</v>
      </c>
      <c r="AU308" s="225" t="s">
        <v>82</v>
      </c>
      <c r="AV308" s="12" t="s">
        <v>173</v>
      </c>
      <c r="AW308" s="12" t="s">
        <v>35</v>
      </c>
      <c r="AX308" s="12" t="s">
        <v>80</v>
      </c>
      <c r="AY308" s="225" t="s">
        <v>166</v>
      </c>
    </row>
    <row r="309" spans="2:65" s="1" customFormat="1" ht="16.5" customHeight="1">
      <c r="B309" s="40"/>
      <c r="C309" s="191" t="s">
        <v>1717</v>
      </c>
      <c r="D309" s="191" t="s">
        <v>169</v>
      </c>
      <c r="E309" s="192" t="s">
        <v>809</v>
      </c>
      <c r="F309" s="193" t="s">
        <v>810</v>
      </c>
      <c r="G309" s="194" t="s">
        <v>181</v>
      </c>
      <c r="H309" s="195">
        <v>1622.7270000000001</v>
      </c>
      <c r="I309" s="196"/>
      <c r="J309" s="197">
        <f>ROUND(I309*H309,2)</f>
        <v>0</v>
      </c>
      <c r="K309" s="193" t="s">
        <v>21</v>
      </c>
      <c r="L309" s="60"/>
      <c r="M309" s="198" t="s">
        <v>21</v>
      </c>
      <c r="N309" s="199" t="s">
        <v>43</v>
      </c>
      <c r="O309" s="41"/>
      <c r="P309" s="200">
        <f>O309*H309</f>
        <v>0</v>
      </c>
      <c r="Q309" s="200">
        <v>0</v>
      </c>
      <c r="R309" s="200">
        <f>Q309*H309</f>
        <v>0</v>
      </c>
      <c r="S309" s="200">
        <v>0</v>
      </c>
      <c r="T309" s="201">
        <f>S309*H309</f>
        <v>0</v>
      </c>
      <c r="AR309" s="23" t="s">
        <v>207</v>
      </c>
      <c r="AT309" s="23" t="s">
        <v>169</v>
      </c>
      <c r="AU309" s="23" t="s">
        <v>82</v>
      </c>
      <c r="AY309" s="23" t="s">
        <v>166</v>
      </c>
      <c r="BE309" s="202">
        <f>IF(N309="základní",J309,0)</f>
        <v>0</v>
      </c>
      <c r="BF309" s="202">
        <f>IF(N309="snížená",J309,0)</f>
        <v>0</v>
      </c>
      <c r="BG309" s="202">
        <f>IF(N309="zákl. přenesená",J309,0)</f>
        <v>0</v>
      </c>
      <c r="BH309" s="202">
        <f>IF(N309="sníž. přenesená",J309,0)</f>
        <v>0</v>
      </c>
      <c r="BI309" s="202">
        <f>IF(N309="nulová",J309,0)</f>
        <v>0</v>
      </c>
      <c r="BJ309" s="23" t="s">
        <v>80</v>
      </c>
      <c r="BK309" s="202">
        <f>ROUND(I309*H309,2)</f>
        <v>0</v>
      </c>
      <c r="BL309" s="23" t="s">
        <v>207</v>
      </c>
      <c r="BM309" s="23" t="s">
        <v>1718</v>
      </c>
    </row>
    <row r="310" spans="2:65" s="1" customFormat="1" ht="27">
      <c r="B310" s="40"/>
      <c r="C310" s="62"/>
      <c r="D310" s="205" t="s">
        <v>213</v>
      </c>
      <c r="E310" s="62"/>
      <c r="F310" s="236" t="s">
        <v>1719</v>
      </c>
      <c r="G310" s="62"/>
      <c r="H310" s="62"/>
      <c r="I310" s="162"/>
      <c r="J310" s="62"/>
      <c r="K310" s="62"/>
      <c r="L310" s="60"/>
      <c r="M310" s="237"/>
      <c r="N310" s="41"/>
      <c r="O310" s="41"/>
      <c r="P310" s="41"/>
      <c r="Q310" s="41"/>
      <c r="R310" s="41"/>
      <c r="S310" s="41"/>
      <c r="T310" s="77"/>
      <c r="AT310" s="23" t="s">
        <v>213</v>
      </c>
      <c r="AU310" s="23" t="s">
        <v>82</v>
      </c>
    </row>
    <row r="311" spans="2:65" s="11" customFormat="1">
      <c r="B311" s="203"/>
      <c r="C311" s="204"/>
      <c r="D311" s="205" t="s">
        <v>174</v>
      </c>
      <c r="E311" s="206" t="s">
        <v>21</v>
      </c>
      <c r="F311" s="207" t="s">
        <v>1716</v>
      </c>
      <c r="G311" s="204"/>
      <c r="H311" s="208">
        <v>1622.7270000000001</v>
      </c>
      <c r="I311" s="209"/>
      <c r="J311" s="204"/>
      <c r="K311" s="204"/>
      <c r="L311" s="210"/>
      <c r="M311" s="211"/>
      <c r="N311" s="212"/>
      <c r="O311" s="212"/>
      <c r="P311" s="212"/>
      <c r="Q311" s="212"/>
      <c r="R311" s="212"/>
      <c r="S311" s="212"/>
      <c r="T311" s="213"/>
      <c r="AT311" s="214" t="s">
        <v>174</v>
      </c>
      <c r="AU311" s="214" t="s">
        <v>82</v>
      </c>
      <c r="AV311" s="11" t="s">
        <v>82</v>
      </c>
      <c r="AW311" s="11" t="s">
        <v>35</v>
      </c>
      <c r="AX311" s="11" t="s">
        <v>72</v>
      </c>
      <c r="AY311" s="214" t="s">
        <v>166</v>
      </c>
    </row>
    <row r="312" spans="2:65" s="12" customFormat="1">
      <c r="B312" s="215"/>
      <c r="C312" s="216"/>
      <c r="D312" s="205" t="s">
        <v>174</v>
      </c>
      <c r="E312" s="217" t="s">
        <v>21</v>
      </c>
      <c r="F312" s="218" t="s">
        <v>176</v>
      </c>
      <c r="G312" s="216"/>
      <c r="H312" s="219">
        <v>1622.7270000000001</v>
      </c>
      <c r="I312" s="220"/>
      <c r="J312" s="216"/>
      <c r="K312" s="216"/>
      <c r="L312" s="221"/>
      <c r="M312" s="222"/>
      <c r="N312" s="223"/>
      <c r="O312" s="223"/>
      <c r="P312" s="223"/>
      <c r="Q312" s="223"/>
      <c r="R312" s="223"/>
      <c r="S312" s="223"/>
      <c r="T312" s="224"/>
      <c r="AT312" s="225" t="s">
        <v>174</v>
      </c>
      <c r="AU312" s="225" t="s">
        <v>82</v>
      </c>
      <c r="AV312" s="12" t="s">
        <v>173</v>
      </c>
      <c r="AW312" s="12" t="s">
        <v>35</v>
      </c>
      <c r="AX312" s="12" t="s">
        <v>80</v>
      </c>
      <c r="AY312" s="225" t="s">
        <v>166</v>
      </c>
    </row>
    <row r="313" spans="2:65" s="1" customFormat="1" ht="16.5" customHeight="1">
      <c r="B313" s="40"/>
      <c r="C313" s="191" t="s">
        <v>723</v>
      </c>
      <c r="D313" s="191" t="s">
        <v>169</v>
      </c>
      <c r="E313" s="192" t="s">
        <v>812</v>
      </c>
      <c r="F313" s="193" t="s">
        <v>813</v>
      </c>
      <c r="G313" s="194" t="s">
        <v>181</v>
      </c>
      <c r="H313" s="195">
        <v>1622.7270000000001</v>
      </c>
      <c r="I313" s="196"/>
      <c r="J313" s="197">
        <f>ROUND(I313*H313,2)</f>
        <v>0</v>
      </c>
      <c r="K313" s="193" t="s">
        <v>21</v>
      </c>
      <c r="L313" s="60"/>
      <c r="M313" s="198" t="s">
        <v>21</v>
      </c>
      <c r="N313" s="199" t="s">
        <v>43</v>
      </c>
      <c r="O313" s="41"/>
      <c r="P313" s="200">
        <f>O313*H313</f>
        <v>0</v>
      </c>
      <c r="Q313" s="200">
        <v>0</v>
      </c>
      <c r="R313" s="200">
        <f>Q313*H313</f>
        <v>0</v>
      </c>
      <c r="S313" s="200">
        <v>0</v>
      </c>
      <c r="T313" s="201">
        <f>S313*H313</f>
        <v>0</v>
      </c>
      <c r="AR313" s="23" t="s">
        <v>207</v>
      </c>
      <c r="AT313" s="23" t="s">
        <v>169</v>
      </c>
      <c r="AU313" s="23" t="s">
        <v>82</v>
      </c>
      <c r="AY313" s="23" t="s">
        <v>166</v>
      </c>
      <c r="BE313" s="202">
        <f>IF(N313="základní",J313,0)</f>
        <v>0</v>
      </c>
      <c r="BF313" s="202">
        <f>IF(N313="snížená",J313,0)</f>
        <v>0</v>
      </c>
      <c r="BG313" s="202">
        <f>IF(N313="zákl. přenesená",J313,0)</f>
        <v>0</v>
      </c>
      <c r="BH313" s="202">
        <f>IF(N313="sníž. přenesená",J313,0)</f>
        <v>0</v>
      </c>
      <c r="BI313" s="202">
        <f>IF(N313="nulová",J313,0)</f>
        <v>0</v>
      </c>
      <c r="BJ313" s="23" t="s">
        <v>80</v>
      </c>
      <c r="BK313" s="202">
        <f>ROUND(I313*H313,2)</f>
        <v>0</v>
      </c>
      <c r="BL313" s="23" t="s">
        <v>207</v>
      </c>
      <c r="BM313" s="23" t="s">
        <v>1720</v>
      </c>
    </row>
    <row r="314" spans="2:65" s="11" customFormat="1">
      <c r="B314" s="203"/>
      <c r="C314" s="204"/>
      <c r="D314" s="205" t="s">
        <v>174</v>
      </c>
      <c r="E314" s="206" t="s">
        <v>21</v>
      </c>
      <c r="F314" s="207" t="s">
        <v>1716</v>
      </c>
      <c r="G314" s="204"/>
      <c r="H314" s="208">
        <v>1622.7270000000001</v>
      </c>
      <c r="I314" s="209"/>
      <c r="J314" s="204"/>
      <c r="K314" s="204"/>
      <c r="L314" s="210"/>
      <c r="M314" s="211"/>
      <c r="N314" s="212"/>
      <c r="O314" s="212"/>
      <c r="P314" s="212"/>
      <c r="Q314" s="212"/>
      <c r="R314" s="212"/>
      <c r="S314" s="212"/>
      <c r="T314" s="213"/>
      <c r="AT314" s="214" t="s">
        <v>174</v>
      </c>
      <c r="AU314" s="214" t="s">
        <v>82</v>
      </c>
      <c r="AV314" s="11" t="s">
        <v>82</v>
      </c>
      <c r="AW314" s="11" t="s">
        <v>35</v>
      </c>
      <c r="AX314" s="11" t="s">
        <v>72</v>
      </c>
      <c r="AY314" s="214" t="s">
        <v>166</v>
      </c>
    </row>
    <row r="315" spans="2:65" s="12" customFormat="1">
      <c r="B315" s="215"/>
      <c r="C315" s="216"/>
      <c r="D315" s="205" t="s">
        <v>174</v>
      </c>
      <c r="E315" s="217" t="s">
        <v>21</v>
      </c>
      <c r="F315" s="218" t="s">
        <v>176</v>
      </c>
      <c r="G315" s="216"/>
      <c r="H315" s="219">
        <v>1622.7270000000001</v>
      </c>
      <c r="I315" s="220"/>
      <c r="J315" s="216"/>
      <c r="K315" s="216"/>
      <c r="L315" s="221"/>
      <c r="M315" s="222"/>
      <c r="N315" s="223"/>
      <c r="O315" s="223"/>
      <c r="P315" s="223"/>
      <c r="Q315" s="223"/>
      <c r="R315" s="223"/>
      <c r="S315" s="223"/>
      <c r="T315" s="224"/>
      <c r="AT315" s="225" t="s">
        <v>174</v>
      </c>
      <c r="AU315" s="225" t="s">
        <v>82</v>
      </c>
      <c r="AV315" s="12" t="s">
        <v>173</v>
      </c>
      <c r="AW315" s="12" t="s">
        <v>35</v>
      </c>
      <c r="AX315" s="12" t="s">
        <v>80</v>
      </c>
      <c r="AY315" s="225" t="s">
        <v>166</v>
      </c>
    </row>
    <row r="316" spans="2:65" s="1" customFormat="1" ht="16.5" customHeight="1">
      <c r="B316" s="40"/>
      <c r="C316" s="191" t="s">
        <v>1721</v>
      </c>
      <c r="D316" s="191" t="s">
        <v>169</v>
      </c>
      <c r="E316" s="192" t="s">
        <v>816</v>
      </c>
      <c r="F316" s="193" t="s">
        <v>817</v>
      </c>
      <c r="G316" s="194" t="s">
        <v>361</v>
      </c>
      <c r="H316" s="248"/>
      <c r="I316" s="196"/>
      <c r="J316" s="197">
        <f>ROUND(I316*H316,2)</f>
        <v>0</v>
      </c>
      <c r="K316" s="193" t="s">
        <v>21</v>
      </c>
      <c r="L316" s="60"/>
      <c r="M316" s="198" t="s">
        <v>21</v>
      </c>
      <c r="N316" s="199" t="s">
        <v>43</v>
      </c>
      <c r="O316" s="41"/>
      <c r="P316" s="200">
        <f>O316*H316</f>
        <v>0</v>
      </c>
      <c r="Q316" s="200">
        <v>0</v>
      </c>
      <c r="R316" s="200">
        <f>Q316*H316</f>
        <v>0</v>
      </c>
      <c r="S316" s="200">
        <v>0</v>
      </c>
      <c r="T316" s="201">
        <f>S316*H316</f>
        <v>0</v>
      </c>
      <c r="AR316" s="23" t="s">
        <v>207</v>
      </c>
      <c r="AT316" s="23" t="s">
        <v>169</v>
      </c>
      <c r="AU316" s="23" t="s">
        <v>82</v>
      </c>
      <c r="AY316" s="23" t="s">
        <v>166</v>
      </c>
      <c r="BE316" s="202">
        <f>IF(N316="základní",J316,0)</f>
        <v>0</v>
      </c>
      <c r="BF316" s="202">
        <f>IF(N316="snížená",J316,0)</f>
        <v>0</v>
      </c>
      <c r="BG316" s="202">
        <f>IF(N316="zákl. přenesená",J316,0)</f>
        <v>0</v>
      </c>
      <c r="BH316" s="202">
        <f>IF(N316="sníž. přenesená",J316,0)</f>
        <v>0</v>
      </c>
      <c r="BI316" s="202">
        <f>IF(N316="nulová",J316,0)</f>
        <v>0</v>
      </c>
      <c r="BJ316" s="23" t="s">
        <v>80</v>
      </c>
      <c r="BK316" s="202">
        <f>ROUND(I316*H316,2)</f>
        <v>0</v>
      </c>
      <c r="BL316" s="23" t="s">
        <v>207</v>
      </c>
      <c r="BM316" s="23" t="s">
        <v>1722</v>
      </c>
    </row>
    <row r="317" spans="2:65" s="10" customFormat="1" ht="29.85" customHeight="1">
      <c r="B317" s="175"/>
      <c r="C317" s="176"/>
      <c r="D317" s="177" t="s">
        <v>71</v>
      </c>
      <c r="E317" s="189" t="s">
        <v>329</v>
      </c>
      <c r="F317" s="189" t="s">
        <v>330</v>
      </c>
      <c r="G317" s="176"/>
      <c r="H317" s="176"/>
      <c r="I317" s="179"/>
      <c r="J317" s="190">
        <f>BK317</f>
        <v>0</v>
      </c>
      <c r="K317" s="176"/>
      <c r="L317" s="181"/>
      <c r="M317" s="182"/>
      <c r="N317" s="183"/>
      <c r="O317" s="183"/>
      <c r="P317" s="184">
        <f>SUM(P318:P324)</f>
        <v>0</v>
      </c>
      <c r="Q317" s="183"/>
      <c r="R317" s="184">
        <f>SUM(R318:R324)</f>
        <v>0</v>
      </c>
      <c r="S317" s="183"/>
      <c r="T317" s="185">
        <f>SUM(T318:T324)</f>
        <v>0</v>
      </c>
      <c r="AR317" s="186" t="s">
        <v>82</v>
      </c>
      <c r="AT317" s="187" t="s">
        <v>71</v>
      </c>
      <c r="AU317" s="187" t="s">
        <v>80</v>
      </c>
      <c r="AY317" s="186" t="s">
        <v>166</v>
      </c>
      <c r="BK317" s="188">
        <f>SUM(BK318:BK324)</f>
        <v>0</v>
      </c>
    </row>
    <row r="318" spans="2:65" s="1" customFormat="1" ht="16.5" customHeight="1">
      <c r="B318" s="40"/>
      <c r="C318" s="191" t="s">
        <v>726</v>
      </c>
      <c r="D318" s="191" t="s">
        <v>169</v>
      </c>
      <c r="E318" s="192" t="s">
        <v>820</v>
      </c>
      <c r="F318" s="193" t="s">
        <v>821</v>
      </c>
      <c r="G318" s="194" t="s">
        <v>822</v>
      </c>
      <c r="H318" s="195">
        <v>50</v>
      </c>
      <c r="I318" s="196"/>
      <c r="J318" s="197">
        <f>ROUND(I318*H318,2)</f>
        <v>0</v>
      </c>
      <c r="K318" s="193" t="s">
        <v>21</v>
      </c>
      <c r="L318" s="60"/>
      <c r="M318" s="198" t="s">
        <v>21</v>
      </c>
      <c r="N318" s="199" t="s">
        <v>43</v>
      </c>
      <c r="O318" s="41"/>
      <c r="P318" s="200">
        <f>O318*H318</f>
        <v>0</v>
      </c>
      <c r="Q318" s="200">
        <v>0</v>
      </c>
      <c r="R318" s="200">
        <f>Q318*H318</f>
        <v>0</v>
      </c>
      <c r="S318" s="200">
        <v>0</v>
      </c>
      <c r="T318" s="201">
        <f>S318*H318</f>
        <v>0</v>
      </c>
      <c r="AR318" s="23" t="s">
        <v>207</v>
      </c>
      <c r="AT318" s="23" t="s">
        <v>169</v>
      </c>
      <c r="AU318" s="23" t="s">
        <v>82</v>
      </c>
      <c r="AY318" s="23" t="s">
        <v>166</v>
      </c>
      <c r="BE318" s="202">
        <f>IF(N318="základní",J318,0)</f>
        <v>0</v>
      </c>
      <c r="BF318" s="202">
        <f>IF(N318="snížená",J318,0)</f>
        <v>0</v>
      </c>
      <c r="BG318" s="202">
        <f>IF(N318="zákl. přenesená",J318,0)</f>
        <v>0</v>
      </c>
      <c r="BH318" s="202">
        <f>IF(N318="sníž. přenesená",J318,0)</f>
        <v>0</v>
      </c>
      <c r="BI318" s="202">
        <f>IF(N318="nulová",J318,0)</f>
        <v>0</v>
      </c>
      <c r="BJ318" s="23" t="s">
        <v>80</v>
      </c>
      <c r="BK318" s="202">
        <f>ROUND(I318*H318,2)</f>
        <v>0</v>
      </c>
      <c r="BL318" s="23" t="s">
        <v>207</v>
      </c>
      <c r="BM318" s="23" t="s">
        <v>1723</v>
      </c>
    </row>
    <row r="319" spans="2:65" s="1" customFormat="1" ht="27">
      <c r="B319" s="40"/>
      <c r="C319" s="62"/>
      <c r="D319" s="205" t="s">
        <v>213</v>
      </c>
      <c r="E319" s="62"/>
      <c r="F319" s="236" t="s">
        <v>824</v>
      </c>
      <c r="G319" s="62"/>
      <c r="H319" s="62"/>
      <c r="I319" s="162"/>
      <c r="J319" s="62"/>
      <c r="K319" s="62"/>
      <c r="L319" s="60"/>
      <c r="M319" s="237"/>
      <c r="N319" s="41"/>
      <c r="O319" s="41"/>
      <c r="P319" s="41"/>
      <c r="Q319" s="41"/>
      <c r="R319" s="41"/>
      <c r="S319" s="41"/>
      <c r="T319" s="77"/>
      <c r="AT319" s="23" t="s">
        <v>213</v>
      </c>
      <c r="AU319" s="23" t="s">
        <v>82</v>
      </c>
    </row>
    <row r="320" spans="2:65" s="1" customFormat="1" ht="16.5" customHeight="1">
      <c r="B320" s="40"/>
      <c r="C320" s="191" t="s">
        <v>1724</v>
      </c>
      <c r="D320" s="191" t="s">
        <v>169</v>
      </c>
      <c r="E320" s="192" t="s">
        <v>825</v>
      </c>
      <c r="F320" s="193" t="s">
        <v>826</v>
      </c>
      <c r="G320" s="194" t="s">
        <v>822</v>
      </c>
      <c r="H320" s="195">
        <v>50</v>
      </c>
      <c r="I320" s="196"/>
      <c r="J320" s="197">
        <f>ROUND(I320*H320,2)</f>
        <v>0</v>
      </c>
      <c r="K320" s="193" t="s">
        <v>21</v>
      </c>
      <c r="L320" s="60"/>
      <c r="M320" s="198" t="s">
        <v>21</v>
      </c>
      <c r="N320" s="199" t="s">
        <v>43</v>
      </c>
      <c r="O320" s="41"/>
      <c r="P320" s="200">
        <f>O320*H320</f>
        <v>0</v>
      </c>
      <c r="Q320" s="200">
        <v>0</v>
      </c>
      <c r="R320" s="200">
        <f>Q320*H320</f>
        <v>0</v>
      </c>
      <c r="S320" s="200">
        <v>0</v>
      </c>
      <c r="T320" s="201">
        <f>S320*H320</f>
        <v>0</v>
      </c>
      <c r="AR320" s="23" t="s">
        <v>207</v>
      </c>
      <c r="AT320" s="23" t="s">
        <v>169</v>
      </c>
      <c r="AU320" s="23" t="s">
        <v>82</v>
      </c>
      <c r="AY320" s="23" t="s">
        <v>166</v>
      </c>
      <c r="BE320" s="202">
        <f>IF(N320="základní",J320,0)</f>
        <v>0</v>
      </c>
      <c r="BF320" s="202">
        <f>IF(N320="snížená",J320,0)</f>
        <v>0</v>
      </c>
      <c r="BG320" s="202">
        <f>IF(N320="zákl. přenesená",J320,0)</f>
        <v>0</v>
      </c>
      <c r="BH320" s="202">
        <f>IF(N320="sníž. přenesená",J320,0)</f>
        <v>0</v>
      </c>
      <c r="BI320" s="202">
        <f>IF(N320="nulová",J320,0)</f>
        <v>0</v>
      </c>
      <c r="BJ320" s="23" t="s">
        <v>80</v>
      </c>
      <c r="BK320" s="202">
        <f>ROUND(I320*H320,2)</f>
        <v>0</v>
      </c>
      <c r="BL320" s="23" t="s">
        <v>207</v>
      </c>
      <c r="BM320" s="23" t="s">
        <v>1725</v>
      </c>
    </row>
    <row r="321" spans="2:65" s="1" customFormat="1" ht="27">
      <c r="B321" s="40"/>
      <c r="C321" s="62"/>
      <c r="D321" s="205" t="s">
        <v>213</v>
      </c>
      <c r="E321" s="62"/>
      <c r="F321" s="236" t="s">
        <v>824</v>
      </c>
      <c r="G321" s="62"/>
      <c r="H321" s="62"/>
      <c r="I321" s="162"/>
      <c r="J321" s="62"/>
      <c r="K321" s="62"/>
      <c r="L321" s="60"/>
      <c r="M321" s="237"/>
      <c r="N321" s="41"/>
      <c r="O321" s="41"/>
      <c r="P321" s="41"/>
      <c r="Q321" s="41"/>
      <c r="R321" s="41"/>
      <c r="S321" s="41"/>
      <c r="T321" s="77"/>
      <c r="AT321" s="23" t="s">
        <v>213</v>
      </c>
      <c r="AU321" s="23" t="s">
        <v>82</v>
      </c>
    </row>
    <row r="322" spans="2:65" s="1" customFormat="1" ht="16.5" customHeight="1">
      <c r="B322" s="40"/>
      <c r="C322" s="238" t="s">
        <v>730</v>
      </c>
      <c r="D322" s="238" t="s">
        <v>232</v>
      </c>
      <c r="E322" s="239" t="s">
        <v>829</v>
      </c>
      <c r="F322" s="240" t="s">
        <v>830</v>
      </c>
      <c r="G322" s="241" t="s">
        <v>822</v>
      </c>
      <c r="H322" s="242">
        <v>100</v>
      </c>
      <c r="I322" s="243"/>
      <c r="J322" s="244">
        <f>ROUND(I322*H322,2)</f>
        <v>0</v>
      </c>
      <c r="K322" s="240" t="s">
        <v>21</v>
      </c>
      <c r="L322" s="245"/>
      <c r="M322" s="246" t="s">
        <v>21</v>
      </c>
      <c r="N322" s="247" t="s">
        <v>43</v>
      </c>
      <c r="O322" s="41"/>
      <c r="P322" s="200">
        <f>O322*H322</f>
        <v>0</v>
      </c>
      <c r="Q322" s="200">
        <v>0</v>
      </c>
      <c r="R322" s="200">
        <f>Q322*H322</f>
        <v>0</v>
      </c>
      <c r="S322" s="200">
        <v>0</v>
      </c>
      <c r="T322" s="201">
        <f>S322*H322</f>
        <v>0</v>
      </c>
      <c r="AR322" s="23" t="s">
        <v>242</v>
      </c>
      <c r="AT322" s="23" t="s">
        <v>232</v>
      </c>
      <c r="AU322" s="23" t="s">
        <v>82</v>
      </c>
      <c r="AY322" s="23" t="s">
        <v>166</v>
      </c>
      <c r="BE322" s="202">
        <f>IF(N322="základní",J322,0)</f>
        <v>0</v>
      </c>
      <c r="BF322" s="202">
        <f>IF(N322="snížená",J322,0)</f>
        <v>0</v>
      </c>
      <c r="BG322" s="202">
        <f>IF(N322="zákl. přenesená",J322,0)</f>
        <v>0</v>
      </c>
      <c r="BH322" s="202">
        <f>IF(N322="sníž. přenesená",J322,0)</f>
        <v>0</v>
      </c>
      <c r="BI322" s="202">
        <f>IF(N322="nulová",J322,0)</f>
        <v>0</v>
      </c>
      <c r="BJ322" s="23" t="s">
        <v>80</v>
      </c>
      <c r="BK322" s="202">
        <f>ROUND(I322*H322,2)</f>
        <v>0</v>
      </c>
      <c r="BL322" s="23" t="s">
        <v>207</v>
      </c>
      <c r="BM322" s="23" t="s">
        <v>1726</v>
      </c>
    </row>
    <row r="323" spans="2:65" s="1" customFormat="1" ht="25.5" customHeight="1">
      <c r="B323" s="40"/>
      <c r="C323" s="191" t="s">
        <v>1727</v>
      </c>
      <c r="D323" s="191" t="s">
        <v>169</v>
      </c>
      <c r="E323" s="192" t="s">
        <v>1728</v>
      </c>
      <c r="F323" s="193" t="s">
        <v>1729</v>
      </c>
      <c r="G323" s="194" t="s">
        <v>822</v>
      </c>
      <c r="H323" s="195">
        <v>100</v>
      </c>
      <c r="I323" s="196"/>
      <c r="J323" s="197">
        <f>ROUND(I323*H323,2)</f>
        <v>0</v>
      </c>
      <c r="K323" s="193" t="s">
        <v>21</v>
      </c>
      <c r="L323" s="60"/>
      <c r="M323" s="198" t="s">
        <v>21</v>
      </c>
      <c r="N323" s="199" t="s">
        <v>43</v>
      </c>
      <c r="O323" s="41"/>
      <c r="P323" s="200">
        <f>O323*H323</f>
        <v>0</v>
      </c>
      <c r="Q323" s="200">
        <v>0</v>
      </c>
      <c r="R323" s="200">
        <f>Q323*H323</f>
        <v>0</v>
      </c>
      <c r="S323" s="200">
        <v>0</v>
      </c>
      <c r="T323" s="201">
        <f>S323*H323</f>
        <v>0</v>
      </c>
      <c r="AR323" s="23" t="s">
        <v>207</v>
      </c>
      <c r="AT323" s="23" t="s">
        <v>169</v>
      </c>
      <c r="AU323" s="23" t="s">
        <v>82</v>
      </c>
      <c r="AY323" s="23" t="s">
        <v>166</v>
      </c>
      <c r="BE323" s="202">
        <f>IF(N323="základní",J323,0)</f>
        <v>0</v>
      </c>
      <c r="BF323" s="202">
        <f>IF(N323="snížená",J323,0)</f>
        <v>0</v>
      </c>
      <c r="BG323" s="202">
        <f>IF(N323="zákl. přenesená",J323,0)</f>
        <v>0</v>
      </c>
      <c r="BH323" s="202">
        <f>IF(N323="sníž. přenesená",J323,0)</f>
        <v>0</v>
      </c>
      <c r="BI323" s="202">
        <f>IF(N323="nulová",J323,0)</f>
        <v>0</v>
      </c>
      <c r="BJ323" s="23" t="s">
        <v>80</v>
      </c>
      <c r="BK323" s="202">
        <f>ROUND(I323*H323,2)</f>
        <v>0</v>
      </c>
      <c r="BL323" s="23" t="s">
        <v>207</v>
      </c>
      <c r="BM323" s="23" t="s">
        <v>1730</v>
      </c>
    </row>
    <row r="324" spans="2:65" s="1" customFormat="1" ht="16.5" customHeight="1">
      <c r="B324" s="40"/>
      <c r="C324" s="191" t="s">
        <v>733</v>
      </c>
      <c r="D324" s="191" t="s">
        <v>169</v>
      </c>
      <c r="E324" s="192" t="s">
        <v>359</v>
      </c>
      <c r="F324" s="193" t="s">
        <v>360</v>
      </c>
      <c r="G324" s="194" t="s">
        <v>361</v>
      </c>
      <c r="H324" s="248"/>
      <c r="I324" s="196"/>
      <c r="J324" s="197">
        <f>ROUND(I324*H324,2)</f>
        <v>0</v>
      </c>
      <c r="K324" s="193" t="s">
        <v>21</v>
      </c>
      <c r="L324" s="60"/>
      <c r="M324" s="198" t="s">
        <v>21</v>
      </c>
      <c r="N324" s="199" t="s">
        <v>43</v>
      </c>
      <c r="O324" s="41"/>
      <c r="P324" s="200">
        <f>O324*H324</f>
        <v>0</v>
      </c>
      <c r="Q324" s="200">
        <v>0</v>
      </c>
      <c r="R324" s="200">
        <f>Q324*H324</f>
        <v>0</v>
      </c>
      <c r="S324" s="200">
        <v>0</v>
      </c>
      <c r="T324" s="201">
        <f>S324*H324</f>
        <v>0</v>
      </c>
      <c r="AR324" s="23" t="s">
        <v>207</v>
      </c>
      <c r="AT324" s="23" t="s">
        <v>169</v>
      </c>
      <c r="AU324" s="23" t="s">
        <v>82</v>
      </c>
      <c r="AY324" s="23" t="s">
        <v>166</v>
      </c>
      <c r="BE324" s="202">
        <f>IF(N324="základní",J324,0)</f>
        <v>0</v>
      </c>
      <c r="BF324" s="202">
        <f>IF(N324="snížená",J324,0)</f>
        <v>0</v>
      </c>
      <c r="BG324" s="202">
        <f>IF(N324="zákl. přenesená",J324,0)</f>
        <v>0</v>
      </c>
      <c r="BH324" s="202">
        <f>IF(N324="sníž. přenesená",J324,0)</f>
        <v>0</v>
      </c>
      <c r="BI324" s="202">
        <f>IF(N324="nulová",J324,0)</f>
        <v>0</v>
      </c>
      <c r="BJ324" s="23" t="s">
        <v>80</v>
      </c>
      <c r="BK324" s="202">
        <f>ROUND(I324*H324,2)</f>
        <v>0</v>
      </c>
      <c r="BL324" s="23" t="s">
        <v>207</v>
      </c>
      <c r="BM324" s="23" t="s">
        <v>1731</v>
      </c>
    </row>
    <row r="325" spans="2:65" s="10" customFormat="1" ht="29.85" customHeight="1">
      <c r="B325" s="175"/>
      <c r="C325" s="176"/>
      <c r="D325" s="177" t="s">
        <v>71</v>
      </c>
      <c r="E325" s="189" t="s">
        <v>376</v>
      </c>
      <c r="F325" s="189" t="s">
        <v>377</v>
      </c>
      <c r="G325" s="176"/>
      <c r="H325" s="176"/>
      <c r="I325" s="179"/>
      <c r="J325" s="190">
        <f>BK325</f>
        <v>0</v>
      </c>
      <c r="K325" s="176"/>
      <c r="L325" s="181"/>
      <c r="M325" s="182"/>
      <c r="N325" s="183"/>
      <c r="O325" s="183"/>
      <c r="P325" s="184">
        <f>SUM(P326:P328)</f>
        <v>0</v>
      </c>
      <c r="Q325" s="183"/>
      <c r="R325" s="184">
        <f>SUM(R326:R328)</f>
        <v>0</v>
      </c>
      <c r="S325" s="183"/>
      <c r="T325" s="185">
        <f>SUM(T326:T328)</f>
        <v>0</v>
      </c>
      <c r="AR325" s="186" t="s">
        <v>82</v>
      </c>
      <c r="AT325" s="187" t="s">
        <v>71</v>
      </c>
      <c r="AU325" s="187" t="s">
        <v>80</v>
      </c>
      <c r="AY325" s="186" t="s">
        <v>166</v>
      </c>
      <c r="BK325" s="188">
        <f>SUM(BK326:BK328)</f>
        <v>0</v>
      </c>
    </row>
    <row r="326" spans="2:65" s="1" customFormat="1" ht="16.5" customHeight="1">
      <c r="B326" s="40"/>
      <c r="C326" s="191" t="s">
        <v>1732</v>
      </c>
      <c r="D326" s="191" t="s">
        <v>169</v>
      </c>
      <c r="E326" s="192" t="s">
        <v>834</v>
      </c>
      <c r="F326" s="193" t="s">
        <v>835</v>
      </c>
      <c r="G326" s="194" t="s">
        <v>181</v>
      </c>
      <c r="H326" s="195">
        <v>10</v>
      </c>
      <c r="I326" s="196"/>
      <c r="J326" s="197">
        <f>ROUND(I326*H326,2)</f>
        <v>0</v>
      </c>
      <c r="K326" s="193" t="s">
        <v>21</v>
      </c>
      <c r="L326" s="60"/>
      <c r="M326" s="198" t="s">
        <v>21</v>
      </c>
      <c r="N326" s="199" t="s">
        <v>43</v>
      </c>
      <c r="O326" s="41"/>
      <c r="P326" s="200">
        <f>O326*H326</f>
        <v>0</v>
      </c>
      <c r="Q326" s="200">
        <v>0</v>
      </c>
      <c r="R326" s="200">
        <f>Q326*H326</f>
        <v>0</v>
      </c>
      <c r="S326" s="200">
        <v>0</v>
      </c>
      <c r="T326" s="201">
        <f>S326*H326</f>
        <v>0</v>
      </c>
      <c r="AR326" s="23" t="s">
        <v>207</v>
      </c>
      <c r="AT326" s="23" t="s">
        <v>169</v>
      </c>
      <c r="AU326" s="23" t="s">
        <v>82</v>
      </c>
      <c r="AY326" s="23" t="s">
        <v>166</v>
      </c>
      <c r="BE326" s="202">
        <f>IF(N326="základní",J326,0)</f>
        <v>0</v>
      </c>
      <c r="BF326" s="202">
        <f>IF(N326="snížená",J326,0)</f>
        <v>0</v>
      </c>
      <c r="BG326" s="202">
        <f>IF(N326="zákl. přenesená",J326,0)</f>
        <v>0</v>
      </c>
      <c r="BH326" s="202">
        <f>IF(N326="sníž. přenesená",J326,0)</f>
        <v>0</v>
      </c>
      <c r="BI326" s="202">
        <f>IF(N326="nulová",J326,0)</f>
        <v>0</v>
      </c>
      <c r="BJ326" s="23" t="s">
        <v>80</v>
      </c>
      <c r="BK326" s="202">
        <f>ROUND(I326*H326,2)</f>
        <v>0</v>
      </c>
      <c r="BL326" s="23" t="s">
        <v>207</v>
      </c>
      <c r="BM326" s="23" t="s">
        <v>1733</v>
      </c>
    </row>
    <row r="327" spans="2:65" s="1" customFormat="1" ht="25.5" customHeight="1">
      <c r="B327" s="40"/>
      <c r="C327" s="191" t="s">
        <v>737</v>
      </c>
      <c r="D327" s="191" t="s">
        <v>169</v>
      </c>
      <c r="E327" s="192" t="s">
        <v>837</v>
      </c>
      <c r="F327" s="193" t="s">
        <v>838</v>
      </c>
      <c r="G327" s="194" t="s">
        <v>272</v>
      </c>
      <c r="H327" s="195">
        <v>63</v>
      </c>
      <c r="I327" s="196"/>
      <c r="J327" s="197">
        <f>ROUND(I327*H327,2)</f>
        <v>0</v>
      </c>
      <c r="K327" s="193" t="s">
        <v>21</v>
      </c>
      <c r="L327" s="60"/>
      <c r="M327" s="198" t="s">
        <v>21</v>
      </c>
      <c r="N327" s="199" t="s">
        <v>43</v>
      </c>
      <c r="O327" s="41"/>
      <c r="P327" s="200">
        <f>O327*H327</f>
        <v>0</v>
      </c>
      <c r="Q327" s="200">
        <v>0</v>
      </c>
      <c r="R327" s="200">
        <f>Q327*H327</f>
        <v>0</v>
      </c>
      <c r="S327" s="200">
        <v>0</v>
      </c>
      <c r="T327" s="201">
        <f>S327*H327</f>
        <v>0</v>
      </c>
      <c r="AR327" s="23" t="s">
        <v>207</v>
      </c>
      <c r="AT327" s="23" t="s">
        <v>169</v>
      </c>
      <c r="AU327" s="23" t="s">
        <v>82</v>
      </c>
      <c r="AY327" s="23" t="s">
        <v>166</v>
      </c>
      <c r="BE327" s="202">
        <f>IF(N327="základní",J327,0)</f>
        <v>0</v>
      </c>
      <c r="BF327" s="202">
        <f>IF(N327="snížená",J327,0)</f>
        <v>0</v>
      </c>
      <c r="BG327" s="202">
        <f>IF(N327="zákl. přenesená",J327,0)</f>
        <v>0</v>
      </c>
      <c r="BH327" s="202">
        <f>IF(N327="sníž. přenesená",J327,0)</f>
        <v>0</v>
      </c>
      <c r="BI327" s="202">
        <f>IF(N327="nulová",J327,0)</f>
        <v>0</v>
      </c>
      <c r="BJ327" s="23" t="s">
        <v>80</v>
      </c>
      <c r="BK327" s="202">
        <f>ROUND(I327*H327,2)</f>
        <v>0</v>
      </c>
      <c r="BL327" s="23" t="s">
        <v>207</v>
      </c>
      <c r="BM327" s="23" t="s">
        <v>1734</v>
      </c>
    </row>
    <row r="328" spans="2:65" s="1" customFormat="1" ht="25.5" customHeight="1">
      <c r="B328" s="40"/>
      <c r="C328" s="191" t="s">
        <v>1735</v>
      </c>
      <c r="D328" s="191" t="s">
        <v>169</v>
      </c>
      <c r="E328" s="192" t="s">
        <v>841</v>
      </c>
      <c r="F328" s="193" t="s">
        <v>842</v>
      </c>
      <c r="G328" s="194" t="s">
        <v>272</v>
      </c>
      <c r="H328" s="195">
        <v>58</v>
      </c>
      <c r="I328" s="196"/>
      <c r="J328" s="197">
        <f>ROUND(I328*H328,2)</f>
        <v>0</v>
      </c>
      <c r="K328" s="193" t="s">
        <v>21</v>
      </c>
      <c r="L328" s="60"/>
      <c r="M328" s="198" t="s">
        <v>21</v>
      </c>
      <c r="N328" s="199" t="s">
        <v>43</v>
      </c>
      <c r="O328" s="41"/>
      <c r="P328" s="200">
        <f>O328*H328</f>
        <v>0</v>
      </c>
      <c r="Q328" s="200">
        <v>0</v>
      </c>
      <c r="R328" s="200">
        <f>Q328*H328</f>
        <v>0</v>
      </c>
      <c r="S328" s="200">
        <v>0</v>
      </c>
      <c r="T328" s="201">
        <f>S328*H328</f>
        <v>0</v>
      </c>
      <c r="AR328" s="23" t="s">
        <v>207</v>
      </c>
      <c r="AT328" s="23" t="s">
        <v>169</v>
      </c>
      <c r="AU328" s="23" t="s">
        <v>82</v>
      </c>
      <c r="AY328" s="23" t="s">
        <v>166</v>
      </c>
      <c r="BE328" s="202">
        <f>IF(N328="základní",J328,0)</f>
        <v>0</v>
      </c>
      <c r="BF328" s="202">
        <f>IF(N328="snížená",J328,0)</f>
        <v>0</v>
      </c>
      <c r="BG328" s="202">
        <f>IF(N328="zákl. přenesená",J328,0)</f>
        <v>0</v>
      </c>
      <c r="BH328" s="202">
        <f>IF(N328="sníž. přenesená",J328,0)</f>
        <v>0</v>
      </c>
      <c r="BI328" s="202">
        <f>IF(N328="nulová",J328,0)</f>
        <v>0</v>
      </c>
      <c r="BJ328" s="23" t="s">
        <v>80</v>
      </c>
      <c r="BK328" s="202">
        <f>ROUND(I328*H328,2)</f>
        <v>0</v>
      </c>
      <c r="BL328" s="23" t="s">
        <v>207</v>
      </c>
      <c r="BM328" s="23" t="s">
        <v>1736</v>
      </c>
    </row>
    <row r="329" spans="2:65" s="10" customFormat="1" ht="37.35" customHeight="1">
      <c r="B329" s="175"/>
      <c r="C329" s="176"/>
      <c r="D329" s="177" t="s">
        <v>71</v>
      </c>
      <c r="E329" s="178" t="s">
        <v>428</v>
      </c>
      <c r="F329" s="178" t="s">
        <v>429</v>
      </c>
      <c r="G329" s="176"/>
      <c r="H329" s="176"/>
      <c r="I329" s="179"/>
      <c r="J329" s="180">
        <f>BK329</f>
        <v>0</v>
      </c>
      <c r="K329" s="176"/>
      <c r="L329" s="181"/>
      <c r="M329" s="182"/>
      <c r="N329" s="183"/>
      <c r="O329" s="183"/>
      <c r="P329" s="184">
        <f>SUM(P330:P337)</f>
        <v>0</v>
      </c>
      <c r="Q329" s="183"/>
      <c r="R329" s="184">
        <f>SUM(R330:R337)</f>
        <v>0</v>
      </c>
      <c r="S329" s="183"/>
      <c r="T329" s="185">
        <f>SUM(T330:T337)</f>
        <v>0</v>
      </c>
      <c r="AR329" s="186" t="s">
        <v>173</v>
      </c>
      <c r="AT329" s="187" t="s">
        <v>71</v>
      </c>
      <c r="AU329" s="187" t="s">
        <v>72</v>
      </c>
      <c r="AY329" s="186" t="s">
        <v>166</v>
      </c>
      <c r="BK329" s="188">
        <f>SUM(BK330:BK337)</f>
        <v>0</v>
      </c>
    </row>
    <row r="330" spans="2:65" s="1" customFormat="1" ht="16.5" customHeight="1">
      <c r="B330" s="40"/>
      <c r="C330" s="191" t="s">
        <v>740</v>
      </c>
      <c r="D330" s="191" t="s">
        <v>169</v>
      </c>
      <c r="E330" s="192" t="s">
        <v>844</v>
      </c>
      <c r="F330" s="193" t="s">
        <v>845</v>
      </c>
      <c r="G330" s="194" t="s">
        <v>432</v>
      </c>
      <c r="H330" s="195">
        <v>24</v>
      </c>
      <c r="I330" s="196"/>
      <c r="J330" s="197">
        <f>ROUND(I330*H330,2)</f>
        <v>0</v>
      </c>
      <c r="K330" s="193" t="s">
        <v>21</v>
      </c>
      <c r="L330" s="60"/>
      <c r="M330" s="198" t="s">
        <v>21</v>
      </c>
      <c r="N330" s="199" t="s">
        <v>43</v>
      </c>
      <c r="O330" s="41"/>
      <c r="P330" s="200">
        <f>O330*H330</f>
        <v>0</v>
      </c>
      <c r="Q330" s="200">
        <v>0</v>
      </c>
      <c r="R330" s="200">
        <f>Q330*H330</f>
        <v>0</v>
      </c>
      <c r="S330" s="200">
        <v>0</v>
      </c>
      <c r="T330" s="201">
        <f>S330*H330</f>
        <v>0</v>
      </c>
      <c r="AR330" s="23" t="s">
        <v>433</v>
      </c>
      <c r="AT330" s="23" t="s">
        <v>169</v>
      </c>
      <c r="AU330" s="23" t="s">
        <v>80</v>
      </c>
      <c r="AY330" s="23" t="s">
        <v>166</v>
      </c>
      <c r="BE330" s="202">
        <f>IF(N330="základní",J330,0)</f>
        <v>0</v>
      </c>
      <c r="BF330" s="202">
        <f>IF(N330="snížená",J330,0)</f>
        <v>0</v>
      </c>
      <c r="BG330" s="202">
        <f>IF(N330="zákl. přenesená",J330,0)</f>
        <v>0</v>
      </c>
      <c r="BH330" s="202">
        <f>IF(N330="sníž. přenesená",J330,0)</f>
        <v>0</v>
      </c>
      <c r="BI330" s="202">
        <f>IF(N330="nulová",J330,0)</f>
        <v>0</v>
      </c>
      <c r="BJ330" s="23" t="s">
        <v>80</v>
      </c>
      <c r="BK330" s="202">
        <f>ROUND(I330*H330,2)</f>
        <v>0</v>
      </c>
      <c r="BL330" s="23" t="s">
        <v>433</v>
      </c>
      <c r="BM330" s="23" t="s">
        <v>1737</v>
      </c>
    </row>
    <row r="331" spans="2:65" s="1" customFormat="1" ht="16.5" customHeight="1">
      <c r="B331" s="40"/>
      <c r="C331" s="191" t="s">
        <v>1738</v>
      </c>
      <c r="D331" s="191" t="s">
        <v>169</v>
      </c>
      <c r="E331" s="192" t="s">
        <v>848</v>
      </c>
      <c r="F331" s="193" t="s">
        <v>849</v>
      </c>
      <c r="G331" s="194" t="s">
        <v>432</v>
      </c>
      <c r="H331" s="195">
        <v>4</v>
      </c>
      <c r="I331" s="196"/>
      <c r="J331" s="197">
        <f>ROUND(I331*H331,2)</f>
        <v>0</v>
      </c>
      <c r="K331" s="193" t="s">
        <v>21</v>
      </c>
      <c r="L331" s="60"/>
      <c r="M331" s="198" t="s">
        <v>21</v>
      </c>
      <c r="N331" s="199" t="s">
        <v>43</v>
      </c>
      <c r="O331" s="41"/>
      <c r="P331" s="200">
        <f>O331*H331</f>
        <v>0</v>
      </c>
      <c r="Q331" s="200">
        <v>0</v>
      </c>
      <c r="R331" s="200">
        <f>Q331*H331</f>
        <v>0</v>
      </c>
      <c r="S331" s="200">
        <v>0</v>
      </c>
      <c r="T331" s="201">
        <f>S331*H331</f>
        <v>0</v>
      </c>
      <c r="AR331" s="23" t="s">
        <v>433</v>
      </c>
      <c r="AT331" s="23" t="s">
        <v>169</v>
      </c>
      <c r="AU331" s="23" t="s">
        <v>80</v>
      </c>
      <c r="AY331" s="23" t="s">
        <v>166</v>
      </c>
      <c r="BE331" s="202">
        <f>IF(N331="základní",J331,0)</f>
        <v>0</v>
      </c>
      <c r="BF331" s="202">
        <f>IF(N331="snížená",J331,0)</f>
        <v>0</v>
      </c>
      <c r="BG331" s="202">
        <f>IF(N331="zákl. přenesená",J331,0)</f>
        <v>0</v>
      </c>
      <c r="BH331" s="202">
        <f>IF(N331="sníž. přenesená",J331,0)</f>
        <v>0</v>
      </c>
      <c r="BI331" s="202">
        <f>IF(N331="nulová",J331,0)</f>
        <v>0</v>
      </c>
      <c r="BJ331" s="23" t="s">
        <v>80</v>
      </c>
      <c r="BK331" s="202">
        <f>ROUND(I331*H331,2)</f>
        <v>0</v>
      </c>
      <c r="BL331" s="23" t="s">
        <v>433</v>
      </c>
      <c r="BM331" s="23" t="s">
        <v>1739</v>
      </c>
    </row>
    <row r="332" spans="2:65" s="1" customFormat="1" ht="16.5" customHeight="1">
      <c r="B332" s="40"/>
      <c r="C332" s="191" t="s">
        <v>744</v>
      </c>
      <c r="D332" s="191" t="s">
        <v>169</v>
      </c>
      <c r="E332" s="192" t="s">
        <v>851</v>
      </c>
      <c r="F332" s="193" t="s">
        <v>852</v>
      </c>
      <c r="G332" s="194" t="s">
        <v>432</v>
      </c>
      <c r="H332" s="195">
        <v>4</v>
      </c>
      <c r="I332" s="196"/>
      <c r="J332" s="197">
        <f>ROUND(I332*H332,2)</f>
        <v>0</v>
      </c>
      <c r="K332" s="193" t="s">
        <v>21</v>
      </c>
      <c r="L332" s="60"/>
      <c r="M332" s="198" t="s">
        <v>21</v>
      </c>
      <c r="N332" s="199" t="s">
        <v>43</v>
      </c>
      <c r="O332" s="41"/>
      <c r="P332" s="200">
        <f>O332*H332</f>
        <v>0</v>
      </c>
      <c r="Q332" s="200">
        <v>0</v>
      </c>
      <c r="R332" s="200">
        <f>Q332*H332</f>
        <v>0</v>
      </c>
      <c r="S332" s="200">
        <v>0</v>
      </c>
      <c r="T332" s="201">
        <f>S332*H332</f>
        <v>0</v>
      </c>
      <c r="AR332" s="23" t="s">
        <v>433</v>
      </c>
      <c r="AT332" s="23" t="s">
        <v>169</v>
      </c>
      <c r="AU332" s="23" t="s">
        <v>80</v>
      </c>
      <c r="AY332" s="23" t="s">
        <v>166</v>
      </c>
      <c r="BE332" s="202">
        <f>IF(N332="základní",J332,0)</f>
        <v>0</v>
      </c>
      <c r="BF332" s="202">
        <f>IF(N332="snížená",J332,0)</f>
        <v>0</v>
      </c>
      <c r="BG332" s="202">
        <f>IF(N332="zákl. přenesená",J332,0)</f>
        <v>0</v>
      </c>
      <c r="BH332" s="202">
        <f>IF(N332="sníž. přenesená",J332,0)</f>
        <v>0</v>
      </c>
      <c r="BI332" s="202">
        <f>IF(N332="nulová",J332,0)</f>
        <v>0</v>
      </c>
      <c r="BJ332" s="23" t="s">
        <v>80</v>
      </c>
      <c r="BK332" s="202">
        <f>ROUND(I332*H332,2)</f>
        <v>0</v>
      </c>
      <c r="BL332" s="23" t="s">
        <v>433</v>
      </c>
      <c r="BM332" s="23" t="s">
        <v>1740</v>
      </c>
    </row>
    <row r="333" spans="2:65" s="1" customFormat="1" ht="16.5" customHeight="1">
      <c r="B333" s="40"/>
      <c r="C333" s="191" t="s">
        <v>1741</v>
      </c>
      <c r="D333" s="191" t="s">
        <v>169</v>
      </c>
      <c r="E333" s="192" t="s">
        <v>855</v>
      </c>
      <c r="F333" s="193" t="s">
        <v>856</v>
      </c>
      <c r="G333" s="194" t="s">
        <v>432</v>
      </c>
      <c r="H333" s="195">
        <v>80</v>
      </c>
      <c r="I333" s="196"/>
      <c r="J333" s="197">
        <f>ROUND(I333*H333,2)</f>
        <v>0</v>
      </c>
      <c r="K333" s="193" t="s">
        <v>21</v>
      </c>
      <c r="L333" s="60"/>
      <c r="M333" s="198" t="s">
        <v>21</v>
      </c>
      <c r="N333" s="199" t="s">
        <v>43</v>
      </c>
      <c r="O333" s="41"/>
      <c r="P333" s="200">
        <f>O333*H333</f>
        <v>0</v>
      </c>
      <c r="Q333" s="200">
        <v>0</v>
      </c>
      <c r="R333" s="200">
        <f>Q333*H333</f>
        <v>0</v>
      </c>
      <c r="S333" s="200">
        <v>0</v>
      </c>
      <c r="T333" s="201">
        <f>S333*H333</f>
        <v>0</v>
      </c>
      <c r="AR333" s="23" t="s">
        <v>433</v>
      </c>
      <c r="AT333" s="23" t="s">
        <v>169</v>
      </c>
      <c r="AU333" s="23" t="s">
        <v>80</v>
      </c>
      <c r="AY333" s="23" t="s">
        <v>166</v>
      </c>
      <c r="BE333" s="202">
        <f>IF(N333="základní",J333,0)</f>
        <v>0</v>
      </c>
      <c r="BF333" s="202">
        <f>IF(N333="snížená",J333,0)</f>
        <v>0</v>
      </c>
      <c r="BG333" s="202">
        <f>IF(N333="zákl. přenesená",J333,0)</f>
        <v>0</v>
      </c>
      <c r="BH333" s="202">
        <f>IF(N333="sníž. přenesená",J333,0)</f>
        <v>0</v>
      </c>
      <c r="BI333" s="202">
        <f>IF(N333="nulová",J333,0)</f>
        <v>0</v>
      </c>
      <c r="BJ333" s="23" t="s">
        <v>80</v>
      </c>
      <c r="BK333" s="202">
        <f>ROUND(I333*H333,2)</f>
        <v>0</v>
      </c>
      <c r="BL333" s="23" t="s">
        <v>433</v>
      </c>
      <c r="BM333" s="23" t="s">
        <v>1742</v>
      </c>
    </row>
    <row r="334" spans="2:65" s="1" customFormat="1" ht="27">
      <c r="B334" s="40"/>
      <c r="C334" s="62"/>
      <c r="D334" s="205" t="s">
        <v>213</v>
      </c>
      <c r="E334" s="62"/>
      <c r="F334" s="236" t="s">
        <v>1743</v>
      </c>
      <c r="G334" s="62"/>
      <c r="H334" s="62"/>
      <c r="I334" s="162"/>
      <c r="J334" s="62"/>
      <c r="K334" s="62"/>
      <c r="L334" s="60"/>
      <c r="M334" s="237"/>
      <c r="N334" s="41"/>
      <c r="O334" s="41"/>
      <c r="P334" s="41"/>
      <c r="Q334" s="41"/>
      <c r="R334" s="41"/>
      <c r="S334" s="41"/>
      <c r="T334" s="77"/>
      <c r="AT334" s="23" t="s">
        <v>213</v>
      </c>
      <c r="AU334" s="23" t="s">
        <v>80</v>
      </c>
    </row>
    <row r="335" spans="2:65" s="1" customFormat="1" ht="16.5" customHeight="1">
      <c r="B335" s="40"/>
      <c r="C335" s="191" t="s">
        <v>747</v>
      </c>
      <c r="D335" s="191" t="s">
        <v>169</v>
      </c>
      <c r="E335" s="192" t="s">
        <v>1744</v>
      </c>
      <c r="F335" s="193" t="s">
        <v>1745</v>
      </c>
      <c r="G335" s="194" t="s">
        <v>432</v>
      </c>
      <c r="H335" s="195">
        <v>24</v>
      </c>
      <c r="I335" s="196"/>
      <c r="J335" s="197">
        <f>ROUND(I335*H335,2)</f>
        <v>0</v>
      </c>
      <c r="K335" s="193" t="s">
        <v>21</v>
      </c>
      <c r="L335" s="60"/>
      <c r="M335" s="198" t="s">
        <v>21</v>
      </c>
      <c r="N335" s="199" t="s">
        <v>43</v>
      </c>
      <c r="O335" s="41"/>
      <c r="P335" s="200">
        <f>O335*H335</f>
        <v>0</v>
      </c>
      <c r="Q335" s="200">
        <v>0</v>
      </c>
      <c r="R335" s="200">
        <f>Q335*H335</f>
        <v>0</v>
      </c>
      <c r="S335" s="200">
        <v>0</v>
      </c>
      <c r="T335" s="201">
        <f>S335*H335</f>
        <v>0</v>
      </c>
      <c r="AR335" s="23" t="s">
        <v>433</v>
      </c>
      <c r="AT335" s="23" t="s">
        <v>169</v>
      </c>
      <c r="AU335" s="23" t="s">
        <v>80</v>
      </c>
      <c r="AY335" s="23" t="s">
        <v>166</v>
      </c>
      <c r="BE335" s="202">
        <f>IF(N335="základní",J335,0)</f>
        <v>0</v>
      </c>
      <c r="BF335" s="202">
        <f>IF(N335="snížená",J335,0)</f>
        <v>0</v>
      </c>
      <c r="BG335" s="202">
        <f>IF(N335="zákl. přenesená",J335,0)</f>
        <v>0</v>
      </c>
      <c r="BH335" s="202">
        <f>IF(N335="sníž. přenesená",J335,0)</f>
        <v>0</v>
      </c>
      <c r="BI335" s="202">
        <f>IF(N335="nulová",J335,0)</f>
        <v>0</v>
      </c>
      <c r="BJ335" s="23" t="s">
        <v>80</v>
      </c>
      <c r="BK335" s="202">
        <f>ROUND(I335*H335,2)</f>
        <v>0</v>
      </c>
      <c r="BL335" s="23" t="s">
        <v>433</v>
      </c>
      <c r="BM335" s="23" t="s">
        <v>1746</v>
      </c>
    </row>
    <row r="336" spans="2:65" s="1" customFormat="1" ht="27">
      <c r="B336" s="40"/>
      <c r="C336" s="62"/>
      <c r="D336" s="205" t="s">
        <v>213</v>
      </c>
      <c r="E336" s="62"/>
      <c r="F336" s="236" t="s">
        <v>1352</v>
      </c>
      <c r="G336" s="62"/>
      <c r="H336" s="62"/>
      <c r="I336" s="162"/>
      <c r="J336" s="62"/>
      <c r="K336" s="62"/>
      <c r="L336" s="60"/>
      <c r="M336" s="237"/>
      <c r="N336" s="41"/>
      <c r="O336" s="41"/>
      <c r="P336" s="41"/>
      <c r="Q336" s="41"/>
      <c r="R336" s="41"/>
      <c r="S336" s="41"/>
      <c r="T336" s="77"/>
      <c r="AT336" s="23" t="s">
        <v>213</v>
      </c>
      <c r="AU336" s="23" t="s">
        <v>80</v>
      </c>
    </row>
    <row r="337" spans="2:65" s="1" customFormat="1" ht="16.5" customHeight="1">
      <c r="B337" s="40"/>
      <c r="C337" s="191" t="s">
        <v>1747</v>
      </c>
      <c r="D337" s="191" t="s">
        <v>169</v>
      </c>
      <c r="E337" s="192" t="s">
        <v>859</v>
      </c>
      <c r="F337" s="193" t="s">
        <v>860</v>
      </c>
      <c r="G337" s="194" t="s">
        <v>432</v>
      </c>
      <c r="H337" s="195">
        <v>4</v>
      </c>
      <c r="I337" s="196"/>
      <c r="J337" s="197">
        <f>ROUND(I337*H337,2)</f>
        <v>0</v>
      </c>
      <c r="K337" s="193" t="s">
        <v>21</v>
      </c>
      <c r="L337" s="60"/>
      <c r="M337" s="198" t="s">
        <v>21</v>
      </c>
      <c r="N337" s="249" t="s">
        <v>43</v>
      </c>
      <c r="O337" s="250"/>
      <c r="P337" s="251">
        <f>O337*H337</f>
        <v>0</v>
      </c>
      <c r="Q337" s="251">
        <v>0</v>
      </c>
      <c r="R337" s="251">
        <f>Q337*H337</f>
        <v>0</v>
      </c>
      <c r="S337" s="251">
        <v>0</v>
      </c>
      <c r="T337" s="252">
        <f>S337*H337</f>
        <v>0</v>
      </c>
      <c r="AR337" s="23" t="s">
        <v>433</v>
      </c>
      <c r="AT337" s="23" t="s">
        <v>169</v>
      </c>
      <c r="AU337" s="23" t="s">
        <v>80</v>
      </c>
      <c r="AY337" s="23" t="s">
        <v>166</v>
      </c>
      <c r="BE337" s="202">
        <f>IF(N337="základní",J337,0)</f>
        <v>0</v>
      </c>
      <c r="BF337" s="202">
        <f>IF(N337="snížená",J337,0)</f>
        <v>0</v>
      </c>
      <c r="BG337" s="202">
        <f>IF(N337="zákl. přenesená",J337,0)</f>
        <v>0</v>
      </c>
      <c r="BH337" s="202">
        <f>IF(N337="sníž. přenesená",J337,0)</f>
        <v>0</v>
      </c>
      <c r="BI337" s="202">
        <f>IF(N337="nulová",J337,0)</f>
        <v>0</v>
      </c>
      <c r="BJ337" s="23" t="s">
        <v>80</v>
      </c>
      <c r="BK337" s="202">
        <f>ROUND(I337*H337,2)</f>
        <v>0</v>
      </c>
      <c r="BL337" s="23" t="s">
        <v>433</v>
      </c>
      <c r="BM337" s="23" t="s">
        <v>1748</v>
      </c>
    </row>
    <row r="338" spans="2:65" s="1" customFormat="1" ht="6.95" customHeight="1">
      <c r="B338" s="55"/>
      <c r="C338" s="56"/>
      <c r="D338" s="56"/>
      <c r="E338" s="56"/>
      <c r="F338" s="56"/>
      <c r="G338" s="56"/>
      <c r="H338" s="56"/>
      <c r="I338" s="138"/>
      <c r="J338" s="56"/>
      <c r="K338" s="56"/>
      <c r="L338" s="60"/>
    </row>
  </sheetData>
  <sheetProtection algorithmName="SHA-512" hashValue="0MfZ76dqja80/5A0QU/mEOwCmCqvR1swxad5/U9iWVRRvbnpl2cMrMm/ww9Uf053dMxi12zid3tuXTby7GJC1g==" saltValue="utrJsnjwpwXTN31eQaV/ihLBRo0/+QIduRIIvr9DGlGu1be6tSm6uCF26yTpVAlottAd54KcJxe3LbWpOlkJrg==" spinCount="100000" sheet="1" objects="1" scenarios="1" formatColumns="0" formatRows="0" autoFilter="0"/>
  <autoFilter ref="C88:K337"/>
  <mergeCells count="10">
    <mergeCell ref="J51:J52"/>
    <mergeCell ref="E79:H79"/>
    <mergeCell ref="E81:H8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121</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1749</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ROUND(J79,2)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ROUND(SUM(BE79:BE107), 2)</f>
        <v>0</v>
      </c>
      <c r="G30" s="41"/>
      <c r="H30" s="41"/>
      <c r="I30" s="130">
        <v>0.21</v>
      </c>
      <c r="J30" s="129">
        <f>ROUND(ROUND((SUM(BE79:BE107)), 2)*I30, 2)</f>
        <v>0</v>
      </c>
      <c r="K30" s="44"/>
    </row>
    <row r="31" spans="2:11" s="1" customFormat="1" ht="14.45" customHeight="1">
      <c r="B31" s="40"/>
      <c r="C31" s="41"/>
      <c r="D31" s="41"/>
      <c r="E31" s="48" t="s">
        <v>44</v>
      </c>
      <c r="F31" s="129">
        <f>ROUND(SUM(BF79:BF107), 2)</f>
        <v>0</v>
      </c>
      <c r="G31" s="41"/>
      <c r="H31" s="41"/>
      <c r="I31" s="130">
        <v>0.15</v>
      </c>
      <c r="J31" s="129">
        <f>ROUND(ROUND((SUM(BF79:BF107)), 2)*I31, 2)</f>
        <v>0</v>
      </c>
      <c r="K31" s="44"/>
    </row>
    <row r="32" spans="2:11" s="1" customFormat="1" ht="14.45" hidden="1" customHeight="1">
      <c r="B32" s="40"/>
      <c r="C32" s="41"/>
      <c r="D32" s="41"/>
      <c r="E32" s="48" t="s">
        <v>45</v>
      </c>
      <c r="F32" s="129">
        <f>ROUND(SUM(BG79:BG107), 2)</f>
        <v>0</v>
      </c>
      <c r="G32" s="41"/>
      <c r="H32" s="41"/>
      <c r="I32" s="130">
        <v>0.21</v>
      </c>
      <c r="J32" s="129">
        <v>0</v>
      </c>
      <c r="K32" s="44"/>
    </row>
    <row r="33" spans="2:11" s="1" customFormat="1" ht="14.45" hidden="1" customHeight="1">
      <c r="B33" s="40"/>
      <c r="C33" s="41"/>
      <c r="D33" s="41"/>
      <c r="E33" s="48" t="s">
        <v>46</v>
      </c>
      <c r="F33" s="129">
        <f>ROUND(SUM(BH79:BH107), 2)</f>
        <v>0</v>
      </c>
      <c r="G33" s="41"/>
      <c r="H33" s="41"/>
      <c r="I33" s="130">
        <v>0.15</v>
      </c>
      <c r="J33" s="129">
        <v>0</v>
      </c>
      <c r="K33" s="44"/>
    </row>
    <row r="34" spans="2:11" s="1" customFormat="1" ht="14.45" hidden="1" customHeight="1">
      <c r="B34" s="40"/>
      <c r="C34" s="41"/>
      <c r="D34" s="41"/>
      <c r="E34" s="48" t="s">
        <v>47</v>
      </c>
      <c r="F34" s="129">
        <f>ROUND(SUM(BI79:BI107),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3.4 - Budova 5 - Vnitřní plynoistalace</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J79</f>
        <v>0</v>
      </c>
      <c r="K56" s="44"/>
      <c r="AU56" s="23" t="s">
        <v>137</v>
      </c>
    </row>
    <row r="57" spans="2:47" s="7" customFormat="1" ht="24.95" customHeight="1">
      <c r="B57" s="148"/>
      <c r="C57" s="149"/>
      <c r="D57" s="150" t="s">
        <v>144</v>
      </c>
      <c r="E57" s="151"/>
      <c r="F57" s="151"/>
      <c r="G57" s="151"/>
      <c r="H57" s="151"/>
      <c r="I57" s="152"/>
      <c r="J57" s="153">
        <f>J80</f>
        <v>0</v>
      </c>
      <c r="K57" s="154"/>
    </row>
    <row r="58" spans="2:47" s="8" customFormat="1" ht="19.899999999999999" customHeight="1">
      <c r="B58" s="155"/>
      <c r="C58" s="156"/>
      <c r="D58" s="157" t="s">
        <v>863</v>
      </c>
      <c r="E58" s="158"/>
      <c r="F58" s="158"/>
      <c r="G58" s="158"/>
      <c r="H58" s="158"/>
      <c r="I58" s="159"/>
      <c r="J58" s="160">
        <f>J81</f>
        <v>0</v>
      </c>
      <c r="K58" s="161"/>
    </row>
    <row r="59" spans="2:47" s="8" customFormat="1" ht="19.899999999999999" customHeight="1">
      <c r="B59" s="155"/>
      <c r="C59" s="156"/>
      <c r="D59" s="157" t="s">
        <v>147</v>
      </c>
      <c r="E59" s="158"/>
      <c r="F59" s="158"/>
      <c r="G59" s="158"/>
      <c r="H59" s="158"/>
      <c r="I59" s="159"/>
      <c r="J59" s="160">
        <f>J106</f>
        <v>0</v>
      </c>
      <c r="K59" s="161"/>
    </row>
    <row r="60" spans="2:47" s="1" customFormat="1" ht="21.75" customHeight="1">
      <c r="B60" s="40"/>
      <c r="C60" s="41"/>
      <c r="D60" s="41"/>
      <c r="E60" s="41"/>
      <c r="F60" s="41"/>
      <c r="G60" s="41"/>
      <c r="H60" s="41"/>
      <c r="I60" s="117"/>
      <c r="J60" s="41"/>
      <c r="K60" s="44"/>
    </row>
    <row r="61" spans="2:47" s="1" customFormat="1" ht="6.95" customHeight="1">
      <c r="B61" s="55"/>
      <c r="C61" s="56"/>
      <c r="D61" s="56"/>
      <c r="E61" s="56"/>
      <c r="F61" s="56"/>
      <c r="G61" s="56"/>
      <c r="H61" s="56"/>
      <c r="I61" s="138"/>
      <c r="J61" s="56"/>
      <c r="K61" s="57"/>
    </row>
    <row r="65" spans="2:63" s="1" customFormat="1" ht="6.95" customHeight="1">
      <c r="B65" s="58"/>
      <c r="C65" s="59"/>
      <c r="D65" s="59"/>
      <c r="E65" s="59"/>
      <c r="F65" s="59"/>
      <c r="G65" s="59"/>
      <c r="H65" s="59"/>
      <c r="I65" s="141"/>
      <c r="J65" s="59"/>
      <c r="K65" s="59"/>
      <c r="L65" s="60"/>
    </row>
    <row r="66" spans="2:63" s="1" customFormat="1" ht="36.950000000000003" customHeight="1">
      <c r="B66" s="40"/>
      <c r="C66" s="61" t="s">
        <v>150</v>
      </c>
      <c r="D66" s="62"/>
      <c r="E66" s="62"/>
      <c r="F66" s="62"/>
      <c r="G66" s="62"/>
      <c r="H66" s="62"/>
      <c r="I66" s="162"/>
      <c r="J66" s="62"/>
      <c r="K66" s="62"/>
      <c r="L66" s="60"/>
    </row>
    <row r="67" spans="2:63" s="1" customFormat="1" ht="6.95" customHeight="1">
      <c r="B67" s="40"/>
      <c r="C67" s="62"/>
      <c r="D67" s="62"/>
      <c r="E67" s="62"/>
      <c r="F67" s="62"/>
      <c r="G67" s="62"/>
      <c r="H67" s="62"/>
      <c r="I67" s="162"/>
      <c r="J67" s="62"/>
      <c r="K67" s="62"/>
      <c r="L67" s="60"/>
    </row>
    <row r="68" spans="2:63" s="1" customFormat="1" ht="14.45" customHeight="1">
      <c r="B68" s="40"/>
      <c r="C68" s="64" t="s">
        <v>18</v>
      </c>
      <c r="D68" s="62"/>
      <c r="E68" s="62"/>
      <c r="F68" s="62"/>
      <c r="G68" s="62"/>
      <c r="H68" s="62"/>
      <c r="I68" s="162"/>
      <c r="J68" s="62"/>
      <c r="K68" s="62"/>
      <c r="L68" s="60"/>
    </row>
    <row r="69" spans="2:63" s="1" customFormat="1" ht="16.5" customHeight="1">
      <c r="B69" s="40"/>
      <c r="C69" s="62"/>
      <c r="D69" s="62"/>
      <c r="E69" s="372" t="str">
        <f>E7</f>
        <v>Brno, Šumavská - modernizace kotelen v kasárnách</v>
      </c>
      <c r="F69" s="373"/>
      <c r="G69" s="373"/>
      <c r="H69" s="373"/>
      <c r="I69" s="162"/>
      <c r="J69" s="62"/>
      <c r="K69" s="62"/>
      <c r="L69" s="60"/>
    </row>
    <row r="70" spans="2:63" s="1" customFormat="1" ht="14.45" customHeight="1">
      <c r="B70" s="40"/>
      <c r="C70" s="64" t="s">
        <v>131</v>
      </c>
      <c r="D70" s="62"/>
      <c r="E70" s="62"/>
      <c r="F70" s="62"/>
      <c r="G70" s="62"/>
      <c r="H70" s="62"/>
      <c r="I70" s="162"/>
      <c r="J70" s="62"/>
      <c r="K70" s="62"/>
      <c r="L70" s="60"/>
    </row>
    <row r="71" spans="2:63" s="1" customFormat="1" ht="17.25" customHeight="1">
      <c r="B71" s="40"/>
      <c r="C71" s="62"/>
      <c r="D71" s="62"/>
      <c r="E71" s="339" t="str">
        <f>E9</f>
        <v>SO 3.4 - Budova 5 - Vnitřní plynoistalace</v>
      </c>
      <c r="F71" s="374"/>
      <c r="G71" s="374"/>
      <c r="H71" s="374"/>
      <c r="I71" s="162"/>
      <c r="J71" s="62"/>
      <c r="K71" s="62"/>
      <c r="L71" s="60"/>
    </row>
    <row r="72" spans="2:63" s="1" customFormat="1" ht="6.95" customHeight="1">
      <c r="B72" s="40"/>
      <c r="C72" s="62"/>
      <c r="D72" s="62"/>
      <c r="E72" s="62"/>
      <c r="F72" s="62"/>
      <c r="G72" s="62"/>
      <c r="H72" s="62"/>
      <c r="I72" s="162"/>
      <c r="J72" s="62"/>
      <c r="K72" s="62"/>
      <c r="L72" s="60"/>
    </row>
    <row r="73" spans="2:63" s="1" customFormat="1" ht="18" customHeight="1">
      <c r="B73" s="40"/>
      <c r="C73" s="64" t="s">
        <v>23</v>
      </c>
      <c r="D73" s="62"/>
      <c r="E73" s="62"/>
      <c r="F73" s="163" t="str">
        <f>F12</f>
        <v>Brno</v>
      </c>
      <c r="G73" s="62"/>
      <c r="H73" s="62"/>
      <c r="I73" s="164" t="s">
        <v>25</v>
      </c>
      <c r="J73" s="72" t="str">
        <f>IF(J12="","",J12)</f>
        <v>7. 2. 2018</v>
      </c>
      <c r="K73" s="62"/>
      <c r="L73" s="60"/>
    </row>
    <row r="74" spans="2:63" s="1" customFormat="1" ht="6.95" customHeight="1">
      <c r="B74" s="40"/>
      <c r="C74" s="62"/>
      <c r="D74" s="62"/>
      <c r="E74" s="62"/>
      <c r="F74" s="62"/>
      <c r="G74" s="62"/>
      <c r="H74" s="62"/>
      <c r="I74" s="162"/>
      <c r="J74" s="62"/>
      <c r="K74" s="62"/>
      <c r="L74" s="60"/>
    </row>
    <row r="75" spans="2:63" s="1" customFormat="1" ht="15">
      <c r="B75" s="40"/>
      <c r="C75" s="64" t="s">
        <v>27</v>
      </c>
      <c r="D75" s="62"/>
      <c r="E75" s="62"/>
      <c r="F75" s="163" t="str">
        <f>E15</f>
        <v>Armádní Servisní, p. o.</v>
      </c>
      <c r="G75" s="62"/>
      <c r="H75" s="62"/>
      <c r="I75" s="164" t="s">
        <v>33</v>
      </c>
      <c r="J75" s="163" t="str">
        <f>E21</f>
        <v>Ing. Hynek Farka</v>
      </c>
      <c r="K75" s="62"/>
      <c r="L75" s="60"/>
    </row>
    <row r="76" spans="2:63" s="1" customFormat="1" ht="14.45" customHeight="1">
      <c r="B76" s="40"/>
      <c r="C76" s="64" t="s">
        <v>31</v>
      </c>
      <c r="D76" s="62"/>
      <c r="E76" s="62"/>
      <c r="F76" s="163" t="str">
        <f>IF(E18="","",E18)</f>
        <v/>
      </c>
      <c r="G76" s="62"/>
      <c r="H76" s="62"/>
      <c r="I76" s="162"/>
      <c r="J76" s="62"/>
      <c r="K76" s="62"/>
      <c r="L76" s="60"/>
    </row>
    <row r="77" spans="2:63" s="1" customFormat="1" ht="10.35" customHeight="1">
      <c r="B77" s="40"/>
      <c r="C77" s="62"/>
      <c r="D77" s="62"/>
      <c r="E77" s="62"/>
      <c r="F77" s="62"/>
      <c r="G77" s="62"/>
      <c r="H77" s="62"/>
      <c r="I77" s="162"/>
      <c r="J77" s="62"/>
      <c r="K77" s="62"/>
      <c r="L77" s="60"/>
    </row>
    <row r="78" spans="2:63" s="9" customFormat="1" ht="29.25" customHeight="1">
      <c r="B78" s="165"/>
      <c r="C78" s="166" t="s">
        <v>151</v>
      </c>
      <c r="D78" s="167" t="s">
        <v>57</v>
      </c>
      <c r="E78" s="167" t="s">
        <v>53</v>
      </c>
      <c r="F78" s="167" t="s">
        <v>152</v>
      </c>
      <c r="G78" s="167" t="s">
        <v>153</v>
      </c>
      <c r="H78" s="167" t="s">
        <v>154</v>
      </c>
      <c r="I78" s="168" t="s">
        <v>155</v>
      </c>
      <c r="J78" s="167" t="s">
        <v>135</v>
      </c>
      <c r="K78" s="169" t="s">
        <v>156</v>
      </c>
      <c r="L78" s="170"/>
      <c r="M78" s="80" t="s">
        <v>157</v>
      </c>
      <c r="N78" s="81" t="s">
        <v>42</v>
      </c>
      <c r="O78" s="81" t="s">
        <v>158</v>
      </c>
      <c r="P78" s="81" t="s">
        <v>159</v>
      </c>
      <c r="Q78" s="81" t="s">
        <v>160</v>
      </c>
      <c r="R78" s="81" t="s">
        <v>161</v>
      </c>
      <c r="S78" s="81" t="s">
        <v>162</v>
      </c>
      <c r="T78" s="82" t="s">
        <v>163</v>
      </c>
    </row>
    <row r="79" spans="2:63" s="1" customFormat="1" ht="29.25" customHeight="1">
      <c r="B79" s="40"/>
      <c r="C79" s="86" t="s">
        <v>136</v>
      </c>
      <c r="D79" s="62"/>
      <c r="E79" s="62"/>
      <c r="F79" s="62"/>
      <c r="G79" s="62"/>
      <c r="H79" s="62"/>
      <c r="I79" s="162"/>
      <c r="J79" s="171">
        <f>BK79</f>
        <v>0</v>
      </c>
      <c r="K79" s="62"/>
      <c r="L79" s="60"/>
      <c r="M79" s="83"/>
      <c r="N79" s="84"/>
      <c r="O79" s="84"/>
      <c r="P79" s="172">
        <f>P80</f>
        <v>0</v>
      </c>
      <c r="Q79" s="84"/>
      <c r="R79" s="172">
        <f>R80</f>
        <v>0</v>
      </c>
      <c r="S79" s="84"/>
      <c r="T79" s="173">
        <f>T80</f>
        <v>0</v>
      </c>
      <c r="AT79" s="23" t="s">
        <v>71</v>
      </c>
      <c r="AU79" s="23" t="s">
        <v>137</v>
      </c>
      <c r="BK79" s="174">
        <f>BK80</f>
        <v>0</v>
      </c>
    </row>
    <row r="80" spans="2:63" s="10" customFormat="1" ht="37.35" customHeight="1">
      <c r="B80" s="175"/>
      <c r="C80" s="176"/>
      <c r="D80" s="177" t="s">
        <v>71</v>
      </c>
      <c r="E80" s="178" t="s">
        <v>327</v>
      </c>
      <c r="F80" s="178" t="s">
        <v>328</v>
      </c>
      <c r="G80" s="176"/>
      <c r="H80" s="176"/>
      <c r="I80" s="179"/>
      <c r="J80" s="180">
        <f>BK80</f>
        <v>0</v>
      </c>
      <c r="K80" s="176"/>
      <c r="L80" s="181"/>
      <c r="M80" s="182"/>
      <c r="N80" s="183"/>
      <c r="O80" s="183"/>
      <c r="P80" s="184">
        <f>P81+P106</f>
        <v>0</v>
      </c>
      <c r="Q80" s="183"/>
      <c r="R80" s="184">
        <f>R81+R106</f>
        <v>0</v>
      </c>
      <c r="S80" s="183"/>
      <c r="T80" s="185">
        <f>T81+T106</f>
        <v>0</v>
      </c>
      <c r="AR80" s="186" t="s">
        <v>82</v>
      </c>
      <c r="AT80" s="187" t="s">
        <v>71</v>
      </c>
      <c r="AU80" s="187" t="s">
        <v>72</v>
      </c>
      <c r="AY80" s="186" t="s">
        <v>166</v>
      </c>
      <c r="BK80" s="188">
        <f>BK81+BK106</f>
        <v>0</v>
      </c>
    </row>
    <row r="81" spans="2:65" s="10" customFormat="1" ht="19.899999999999999" customHeight="1">
      <c r="B81" s="175"/>
      <c r="C81" s="176"/>
      <c r="D81" s="177" t="s">
        <v>71</v>
      </c>
      <c r="E81" s="189" t="s">
        <v>864</v>
      </c>
      <c r="F81" s="189" t="s">
        <v>865</v>
      </c>
      <c r="G81" s="176"/>
      <c r="H81" s="176"/>
      <c r="I81" s="179"/>
      <c r="J81" s="190">
        <f>BK81</f>
        <v>0</v>
      </c>
      <c r="K81" s="176"/>
      <c r="L81" s="181"/>
      <c r="M81" s="182"/>
      <c r="N81" s="183"/>
      <c r="O81" s="183"/>
      <c r="P81" s="184">
        <f>SUM(P82:P105)</f>
        <v>0</v>
      </c>
      <c r="Q81" s="183"/>
      <c r="R81" s="184">
        <f>SUM(R82:R105)</f>
        <v>0</v>
      </c>
      <c r="S81" s="183"/>
      <c r="T81" s="185">
        <f>SUM(T82:T105)</f>
        <v>0</v>
      </c>
      <c r="AR81" s="186" t="s">
        <v>82</v>
      </c>
      <c r="AT81" s="187" t="s">
        <v>71</v>
      </c>
      <c r="AU81" s="187" t="s">
        <v>80</v>
      </c>
      <c r="AY81" s="186" t="s">
        <v>166</v>
      </c>
      <c r="BK81" s="188">
        <f>SUM(BK82:BK105)</f>
        <v>0</v>
      </c>
    </row>
    <row r="82" spans="2:65" s="1" customFormat="1" ht="16.5" customHeight="1">
      <c r="B82" s="40"/>
      <c r="C82" s="191" t="s">
        <v>80</v>
      </c>
      <c r="D82" s="191" t="s">
        <v>169</v>
      </c>
      <c r="E82" s="192" t="s">
        <v>1356</v>
      </c>
      <c r="F82" s="193" t="s">
        <v>1357</v>
      </c>
      <c r="G82" s="194" t="s">
        <v>272</v>
      </c>
      <c r="H82" s="195">
        <v>20</v>
      </c>
      <c r="I82" s="196"/>
      <c r="J82" s="197">
        <f t="shared" ref="J82:J105" si="0">ROUND(I82*H82,2)</f>
        <v>0</v>
      </c>
      <c r="K82" s="193" t="s">
        <v>21</v>
      </c>
      <c r="L82" s="60"/>
      <c r="M82" s="198" t="s">
        <v>21</v>
      </c>
      <c r="N82" s="199" t="s">
        <v>43</v>
      </c>
      <c r="O82" s="41"/>
      <c r="P82" s="200">
        <f t="shared" ref="P82:P105" si="1">O82*H82</f>
        <v>0</v>
      </c>
      <c r="Q82" s="200">
        <v>0</v>
      </c>
      <c r="R82" s="200">
        <f t="shared" ref="R82:R105" si="2">Q82*H82</f>
        <v>0</v>
      </c>
      <c r="S82" s="200">
        <v>0</v>
      </c>
      <c r="T82" s="201">
        <f t="shared" ref="T82:T105" si="3">S82*H82</f>
        <v>0</v>
      </c>
      <c r="AR82" s="23" t="s">
        <v>207</v>
      </c>
      <c r="AT82" s="23" t="s">
        <v>169</v>
      </c>
      <c r="AU82" s="23" t="s">
        <v>82</v>
      </c>
      <c r="AY82" s="23" t="s">
        <v>166</v>
      </c>
      <c r="BE82" s="202">
        <f t="shared" ref="BE82:BE105" si="4">IF(N82="základní",J82,0)</f>
        <v>0</v>
      </c>
      <c r="BF82" s="202">
        <f t="shared" ref="BF82:BF105" si="5">IF(N82="snížená",J82,0)</f>
        <v>0</v>
      </c>
      <c r="BG82" s="202">
        <f t="shared" ref="BG82:BG105" si="6">IF(N82="zákl. přenesená",J82,0)</f>
        <v>0</v>
      </c>
      <c r="BH82" s="202">
        <f t="shared" ref="BH82:BH105" si="7">IF(N82="sníž. přenesená",J82,0)</f>
        <v>0</v>
      </c>
      <c r="BI82" s="202">
        <f t="shared" ref="BI82:BI105" si="8">IF(N82="nulová",J82,0)</f>
        <v>0</v>
      </c>
      <c r="BJ82" s="23" t="s">
        <v>80</v>
      </c>
      <c r="BK82" s="202">
        <f t="shared" ref="BK82:BK105" si="9">ROUND(I82*H82,2)</f>
        <v>0</v>
      </c>
      <c r="BL82" s="23" t="s">
        <v>207</v>
      </c>
      <c r="BM82" s="23" t="s">
        <v>82</v>
      </c>
    </row>
    <row r="83" spans="2:65" s="1" customFormat="1" ht="25.5" customHeight="1">
      <c r="B83" s="40"/>
      <c r="C83" s="191" t="s">
        <v>82</v>
      </c>
      <c r="D83" s="191" t="s">
        <v>169</v>
      </c>
      <c r="E83" s="192" t="s">
        <v>1750</v>
      </c>
      <c r="F83" s="193" t="s">
        <v>1751</v>
      </c>
      <c r="G83" s="194" t="s">
        <v>272</v>
      </c>
      <c r="H83" s="195">
        <v>4</v>
      </c>
      <c r="I83" s="196"/>
      <c r="J83" s="197">
        <f t="shared" si="0"/>
        <v>0</v>
      </c>
      <c r="K83" s="193" t="s">
        <v>21</v>
      </c>
      <c r="L83" s="60"/>
      <c r="M83" s="198" t="s">
        <v>21</v>
      </c>
      <c r="N83" s="199" t="s">
        <v>43</v>
      </c>
      <c r="O83" s="41"/>
      <c r="P83" s="200">
        <f t="shared" si="1"/>
        <v>0</v>
      </c>
      <c r="Q83" s="200">
        <v>0</v>
      </c>
      <c r="R83" s="200">
        <f t="shared" si="2"/>
        <v>0</v>
      </c>
      <c r="S83" s="200">
        <v>0</v>
      </c>
      <c r="T83" s="201">
        <f t="shared" si="3"/>
        <v>0</v>
      </c>
      <c r="AR83" s="23" t="s">
        <v>207</v>
      </c>
      <c r="AT83" s="23" t="s">
        <v>169</v>
      </c>
      <c r="AU83" s="23" t="s">
        <v>82</v>
      </c>
      <c r="AY83" s="23" t="s">
        <v>166</v>
      </c>
      <c r="BE83" s="202">
        <f t="shared" si="4"/>
        <v>0</v>
      </c>
      <c r="BF83" s="202">
        <f t="shared" si="5"/>
        <v>0</v>
      </c>
      <c r="BG83" s="202">
        <f t="shared" si="6"/>
        <v>0</v>
      </c>
      <c r="BH83" s="202">
        <f t="shared" si="7"/>
        <v>0</v>
      </c>
      <c r="BI83" s="202">
        <f t="shared" si="8"/>
        <v>0</v>
      </c>
      <c r="BJ83" s="23" t="s">
        <v>80</v>
      </c>
      <c r="BK83" s="202">
        <f t="shared" si="9"/>
        <v>0</v>
      </c>
      <c r="BL83" s="23" t="s">
        <v>207</v>
      </c>
      <c r="BM83" s="23" t="s">
        <v>173</v>
      </c>
    </row>
    <row r="84" spans="2:65" s="1" customFormat="1" ht="16.5" customHeight="1">
      <c r="B84" s="40"/>
      <c r="C84" s="191" t="s">
        <v>167</v>
      </c>
      <c r="D84" s="191" t="s">
        <v>169</v>
      </c>
      <c r="E84" s="192" t="s">
        <v>1360</v>
      </c>
      <c r="F84" s="193" t="s">
        <v>1361</v>
      </c>
      <c r="G84" s="194" t="s">
        <v>288</v>
      </c>
      <c r="H84" s="195">
        <v>1</v>
      </c>
      <c r="I84" s="196"/>
      <c r="J84" s="197">
        <f t="shared" si="0"/>
        <v>0</v>
      </c>
      <c r="K84" s="193" t="s">
        <v>21</v>
      </c>
      <c r="L84" s="60"/>
      <c r="M84" s="198" t="s">
        <v>21</v>
      </c>
      <c r="N84" s="199" t="s">
        <v>43</v>
      </c>
      <c r="O84" s="41"/>
      <c r="P84" s="200">
        <f t="shared" si="1"/>
        <v>0</v>
      </c>
      <c r="Q84" s="200">
        <v>0</v>
      </c>
      <c r="R84" s="200">
        <f t="shared" si="2"/>
        <v>0</v>
      </c>
      <c r="S84" s="200">
        <v>0</v>
      </c>
      <c r="T84" s="201">
        <f t="shared" si="3"/>
        <v>0</v>
      </c>
      <c r="AR84" s="23" t="s">
        <v>207</v>
      </c>
      <c r="AT84" s="23" t="s">
        <v>169</v>
      </c>
      <c r="AU84" s="23" t="s">
        <v>82</v>
      </c>
      <c r="AY84" s="23" t="s">
        <v>166</v>
      </c>
      <c r="BE84" s="202">
        <f t="shared" si="4"/>
        <v>0</v>
      </c>
      <c r="BF84" s="202">
        <f t="shared" si="5"/>
        <v>0</v>
      </c>
      <c r="BG84" s="202">
        <f t="shared" si="6"/>
        <v>0</v>
      </c>
      <c r="BH84" s="202">
        <f t="shared" si="7"/>
        <v>0</v>
      </c>
      <c r="BI84" s="202">
        <f t="shared" si="8"/>
        <v>0</v>
      </c>
      <c r="BJ84" s="23" t="s">
        <v>80</v>
      </c>
      <c r="BK84" s="202">
        <f t="shared" si="9"/>
        <v>0</v>
      </c>
      <c r="BL84" s="23" t="s">
        <v>207</v>
      </c>
      <c r="BM84" s="23" t="s">
        <v>177</v>
      </c>
    </row>
    <row r="85" spans="2:65" s="1" customFormat="1" ht="16.5" customHeight="1">
      <c r="B85" s="40"/>
      <c r="C85" s="191" t="s">
        <v>173</v>
      </c>
      <c r="D85" s="191" t="s">
        <v>169</v>
      </c>
      <c r="E85" s="192" t="s">
        <v>1362</v>
      </c>
      <c r="F85" s="193" t="s">
        <v>1363</v>
      </c>
      <c r="G85" s="194" t="s">
        <v>288</v>
      </c>
      <c r="H85" s="195">
        <v>1</v>
      </c>
      <c r="I85" s="196"/>
      <c r="J85" s="197">
        <f t="shared" si="0"/>
        <v>0</v>
      </c>
      <c r="K85" s="193" t="s">
        <v>21</v>
      </c>
      <c r="L85" s="60"/>
      <c r="M85" s="198" t="s">
        <v>21</v>
      </c>
      <c r="N85" s="199" t="s">
        <v>43</v>
      </c>
      <c r="O85" s="41"/>
      <c r="P85" s="200">
        <f t="shared" si="1"/>
        <v>0</v>
      </c>
      <c r="Q85" s="200">
        <v>0</v>
      </c>
      <c r="R85" s="200">
        <f t="shared" si="2"/>
        <v>0</v>
      </c>
      <c r="S85" s="200">
        <v>0</v>
      </c>
      <c r="T85" s="201">
        <f t="shared" si="3"/>
        <v>0</v>
      </c>
      <c r="AR85" s="23" t="s">
        <v>207</v>
      </c>
      <c r="AT85" s="23" t="s">
        <v>169</v>
      </c>
      <c r="AU85" s="23" t="s">
        <v>82</v>
      </c>
      <c r="AY85" s="23" t="s">
        <v>166</v>
      </c>
      <c r="BE85" s="202">
        <f t="shared" si="4"/>
        <v>0</v>
      </c>
      <c r="BF85" s="202">
        <f t="shared" si="5"/>
        <v>0</v>
      </c>
      <c r="BG85" s="202">
        <f t="shared" si="6"/>
        <v>0</v>
      </c>
      <c r="BH85" s="202">
        <f t="shared" si="7"/>
        <v>0</v>
      </c>
      <c r="BI85" s="202">
        <f t="shared" si="8"/>
        <v>0</v>
      </c>
      <c r="BJ85" s="23" t="s">
        <v>80</v>
      </c>
      <c r="BK85" s="202">
        <f t="shared" si="9"/>
        <v>0</v>
      </c>
      <c r="BL85" s="23" t="s">
        <v>207</v>
      </c>
      <c r="BM85" s="23" t="s">
        <v>187</v>
      </c>
    </row>
    <row r="86" spans="2:65" s="1" customFormat="1" ht="25.5" customHeight="1">
      <c r="B86" s="40"/>
      <c r="C86" s="191" t="s">
        <v>190</v>
      </c>
      <c r="D86" s="191" t="s">
        <v>169</v>
      </c>
      <c r="E86" s="192" t="s">
        <v>870</v>
      </c>
      <c r="F86" s="193" t="s">
        <v>871</v>
      </c>
      <c r="G86" s="194" t="s">
        <v>288</v>
      </c>
      <c r="H86" s="195">
        <v>20</v>
      </c>
      <c r="I86" s="196"/>
      <c r="J86" s="197">
        <f t="shared" si="0"/>
        <v>0</v>
      </c>
      <c r="K86" s="193" t="s">
        <v>21</v>
      </c>
      <c r="L86" s="60"/>
      <c r="M86" s="198" t="s">
        <v>21</v>
      </c>
      <c r="N86" s="199" t="s">
        <v>43</v>
      </c>
      <c r="O86" s="41"/>
      <c r="P86" s="200">
        <f t="shared" si="1"/>
        <v>0</v>
      </c>
      <c r="Q86" s="200">
        <v>0</v>
      </c>
      <c r="R86" s="200">
        <f t="shared" si="2"/>
        <v>0</v>
      </c>
      <c r="S86" s="200">
        <v>0</v>
      </c>
      <c r="T86" s="201">
        <f t="shared" si="3"/>
        <v>0</v>
      </c>
      <c r="AR86" s="23" t="s">
        <v>207</v>
      </c>
      <c r="AT86" s="23" t="s">
        <v>169</v>
      </c>
      <c r="AU86" s="23" t="s">
        <v>82</v>
      </c>
      <c r="AY86" s="23" t="s">
        <v>166</v>
      </c>
      <c r="BE86" s="202">
        <f t="shared" si="4"/>
        <v>0</v>
      </c>
      <c r="BF86" s="202">
        <f t="shared" si="5"/>
        <v>0</v>
      </c>
      <c r="BG86" s="202">
        <f t="shared" si="6"/>
        <v>0</v>
      </c>
      <c r="BH86" s="202">
        <f t="shared" si="7"/>
        <v>0</v>
      </c>
      <c r="BI86" s="202">
        <f t="shared" si="8"/>
        <v>0</v>
      </c>
      <c r="BJ86" s="23" t="s">
        <v>80</v>
      </c>
      <c r="BK86" s="202">
        <f t="shared" si="9"/>
        <v>0</v>
      </c>
      <c r="BL86" s="23" t="s">
        <v>207</v>
      </c>
      <c r="BM86" s="23" t="s">
        <v>193</v>
      </c>
    </row>
    <row r="87" spans="2:65" s="1" customFormat="1" ht="16.5" customHeight="1">
      <c r="B87" s="40"/>
      <c r="C87" s="191" t="s">
        <v>177</v>
      </c>
      <c r="D87" s="191" t="s">
        <v>169</v>
      </c>
      <c r="E87" s="192" t="s">
        <v>872</v>
      </c>
      <c r="F87" s="193" t="s">
        <v>873</v>
      </c>
      <c r="G87" s="194" t="s">
        <v>272</v>
      </c>
      <c r="H87" s="195">
        <v>40</v>
      </c>
      <c r="I87" s="196"/>
      <c r="J87" s="197">
        <f t="shared" si="0"/>
        <v>0</v>
      </c>
      <c r="K87" s="193" t="s">
        <v>21</v>
      </c>
      <c r="L87" s="60"/>
      <c r="M87" s="198" t="s">
        <v>21</v>
      </c>
      <c r="N87" s="199" t="s">
        <v>43</v>
      </c>
      <c r="O87" s="41"/>
      <c r="P87" s="200">
        <f t="shared" si="1"/>
        <v>0</v>
      </c>
      <c r="Q87" s="200">
        <v>0</v>
      </c>
      <c r="R87" s="200">
        <f t="shared" si="2"/>
        <v>0</v>
      </c>
      <c r="S87" s="200">
        <v>0</v>
      </c>
      <c r="T87" s="201">
        <f t="shared" si="3"/>
        <v>0</v>
      </c>
      <c r="AR87" s="23" t="s">
        <v>207</v>
      </c>
      <c r="AT87" s="23" t="s">
        <v>169</v>
      </c>
      <c r="AU87" s="23" t="s">
        <v>82</v>
      </c>
      <c r="AY87" s="23" t="s">
        <v>166</v>
      </c>
      <c r="BE87" s="202">
        <f t="shared" si="4"/>
        <v>0</v>
      </c>
      <c r="BF87" s="202">
        <f t="shared" si="5"/>
        <v>0</v>
      </c>
      <c r="BG87" s="202">
        <f t="shared" si="6"/>
        <v>0</v>
      </c>
      <c r="BH87" s="202">
        <f t="shared" si="7"/>
        <v>0</v>
      </c>
      <c r="BI87" s="202">
        <f t="shared" si="8"/>
        <v>0</v>
      </c>
      <c r="BJ87" s="23" t="s">
        <v>80</v>
      </c>
      <c r="BK87" s="202">
        <f t="shared" si="9"/>
        <v>0</v>
      </c>
      <c r="BL87" s="23" t="s">
        <v>207</v>
      </c>
      <c r="BM87" s="23" t="s">
        <v>198</v>
      </c>
    </row>
    <row r="88" spans="2:65" s="1" customFormat="1" ht="16.5" customHeight="1">
      <c r="B88" s="40"/>
      <c r="C88" s="191" t="s">
        <v>199</v>
      </c>
      <c r="D88" s="191" t="s">
        <v>169</v>
      </c>
      <c r="E88" s="192" t="s">
        <v>874</v>
      </c>
      <c r="F88" s="193" t="s">
        <v>875</v>
      </c>
      <c r="G88" s="194" t="s">
        <v>172</v>
      </c>
      <c r="H88" s="195">
        <v>1</v>
      </c>
      <c r="I88" s="196"/>
      <c r="J88" s="197">
        <f t="shared" si="0"/>
        <v>0</v>
      </c>
      <c r="K88" s="193" t="s">
        <v>21</v>
      </c>
      <c r="L88" s="60"/>
      <c r="M88" s="198" t="s">
        <v>21</v>
      </c>
      <c r="N88" s="199" t="s">
        <v>43</v>
      </c>
      <c r="O88" s="41"/>
      <c r="P88" s="200">
        <f t="shared" si="1"/>
        <v>0</v>
      </c>
      <c r="Q88" s="200">
        <v>0</v>
      </c>
      <c r="R88" s="200">
        <f t="shared" si="2"/>
        <v>0</v>
      </c>
      <c r="S88" s="200">
        <v>0</v>
      </c>
      <c r="T88" s="201">
        <f t="shared" si="3"/>
        <v>0</v>
      </c>
      <c r="AR88" s="23" t="s">
        <v>207</v>
      </c>
      <c r="AT88" s="23" t="s">
        <v>169</v>
      </c>
      <c r="AU88" s="23" t="s">
        <v>82</v>
      </c>
      <c r="AY88" s="23" t="s">
        <v>166</v>
      </c>
      <c r="BE88" s="202">
        <f t="shared" si="4"/>
        <v>0</v>
      </c>
      <c r="BF88" s="202">
        <f t="shared" si="5"/>
        <v>0</v>
      </c>
      <c r="BG88" s="202">
        <f t="shared" si="6"/>
        <v>0</v>
      </c>
      <c r="BH88" s="202">
        <f t="shared" si="7"/>
        <v>0</v>
      </c>
      <c r="BI88" s="202">
        <f t="shared" si="8"/>
        <v>0</v>
      </c>
      <c r="BJ88" s="23" t="s">
        <v>80</v>
      </c>
      <c r="BK88" s="202">
        <f t="shared" si="9"/>
        <v>0</v>
      </c>
      <c r="BL88" s="23" t="s">
        <v>207</v>
      </c>
      <c r="BM88" s="23" t="s">
        <v>202</v>
      </c>
    </row>
    <row r="89" spans="2:65" s="1" customFormat="1" ht="16.5" customHeight="1">
      <c r="B89" s="40"/>
      <c r="C89" s="191" t="s">
        <v>187</v>
      </c>
      <c r="D89" s="191" t="s">
        <v>169</v>
      </c>
      <c r="E89" s="192" t="s">
        <v>1364</v>
      </c>
      <c r="F89" s="193" t="s">
        <v>1365</v>
      </c>
      <c r="G89" s="194" t="s">
        <v>172</v>
      </c>
      <c r="H89" s="195">
        <v>1</v>
      </c>
      <c r="I89" s="196"/>
      <c r="J89" s="197">
        <f t="shared" si="0"/>
        <v>0</v>
      </c>
      <c r="K89" s="193" t="s">
        <v>21</v>
      </c>
      <c r="L89" s="60"/>
      <c r="M89" s="198" t="s">
        <v>21</v>
      </c>
      <c r="N89" s="199" t="s">
        <v>43</v>
      </c>
      <c r="O89" s="41"/>
      <c r="P89" s="200">
        <f t="shared" si="1"/>
        <v>0</v>
      </c>
      <c r="Q89" s="200">
        <v>0</v>
      </c>
      <c r="R89" s="200">
        <f t="shared" si="2"/>
        <v>0</v>
      </c>
      <c r="S89" s="200">
        <v>0</v>
      </c>
      <c r="T89" s="201">
        <f t="shared" si="3"/>
        <v>0</v>
      </c>
      <c r="AR89" s="23" t="s">
        <v>207</v>
      </c>
      <c r="AT89" s="23" t="s">
        <v>169</v>
      </c>
      <c r="AU89" s="23" t="s">
        <v>82</v>
      </c>
      <c r="AY89" s="23" t="s">
        <v>166</v>
      </c>
      <c r="BE89" s="202">
        <f t="shared" si="4"/>
        <v>0</v>
      </c>
      <c r="BF89" s="202">
        <f t="shared" si="5"/>
        <v>0</v>
      </c>
      <c r="BG89" s="202">
        <f t="shared" si="6"/>
        <v>0</v>
      </c>
      <c r="BH89" s="202">
        <f t="shared" si="7"/>
        <v>0</v>
      </c>
      <c r="BI89" s="202">
        <f t="shared" si="8"/>
        <v>0</v>
      </c>
      <c r="BJ89" s="23" t="s">
        <v>80</v>
      </c>
      <c r="BK89" s="202">
        <f t="shared" si="9"/>
        <v>0</v>
      </c>
      <c r="BL89" s="23" t="s">
        <v>207</v>
      </c>
      <c r="BM89" s="23" t="s">
        <v>207</v>
      </c>
    </row>
    <row r="90" spans="2:65" s="1" customFormat="1" ht="16.5" customHeight="1">
      <c r="B90" s="40"/>
      <c r="C90" s="191" t="s">
        <v>209</v>
      </c>
      <c r="D90" s="191" t="s">
        <v>169</v>
      </c>
      <c r="E90" s="192" t="s">
        <v>876</v>
      </c>
      <c r="F90" s="193" t="s">
        <v>877</v>
      </c>
      <c r="G90" s="194" t="s">
        <v>288</v>
      </c>
      <c r="H90" s="195">
        <v>1</v>
      </c>
      <c r="I90" s="196"/>
      <c r="J90" s="197">
        <f t="shared" si="0"/>
        <v>0</v>
      </c>
      <c r="K90" s="193" t="s">
        <v>21</v>
      </c>
      <c r="L90" s="60"/>
      <c r="M90" s="198" t="s">
        <v>21</v>
      </c>
      <c r="N90" s="199" t="s">
        <v>43</v>
      </c>
      <c r="O90" s="41"/>
      <c r="P90" s="200">
        <f t="shared" si="1"/>
        <v>0</v>
      </c>
      <c r="Q90" s="200">
        <v>0</v>
      </c>
      <c r="R90" s="200">
        <f t="shared" si="2"/>
        <v>0</v>
      </c>
      <c r="S90" s="200">
        <v>0</v>
      </c>
      <c r="T90" s="201">
        <f t="shared" si="3"/>
        <v>0</v>
      </c>
      <c r="AR90" s="23" t="s">
        <v>207</v>
      </c>
      <c r="AT90" s="23" t="s">
        <v>169</v>
      </c>
      <c r="AU90" s="23" t="s">
        <v>82</v>
      </c>
      <c r="AY90" s="23" t="s">
        <v>166</v>
      </c>
      <c r="BE90" s="202">
        <f t="shared" si="4"/>
        <v>0</v>
      </c>
      <c r="BF90" s="202">
        <f t="shared" si="5"/>
        <v>0</v>
      </c>
      <c r="BG90" s="202">
        <f t="shared" si="6"/>
        <v>0</v>
      </c>
      <c r="BH90" s="202">
        <f t="shared" si="7"/>
        <v>0</v>
      </c>
      <c r="BI90" s="202">
        <f t="shared" si="8"/>
        <v>0</v>
      </c>
      <c r="BJ90" s="23" t="s">
        <v>80</v>
      </c>
      <c r="BK90" s="202">
        <f t="shared" si="9"/>
        <v>0</v>
      </c>
      <c r="BL90" s="23" t="s">
        <v>207</v>
      </c>
      <c r="BM90" s="23" t="s">
        <v>212</v>
      </c>
    </row>
    <row r="91" spans="2:65" s="1" customFormat="1" ht="16.5" customHeight="1">
      <c r="B91" s="40"/>
      <c r="C91" s="191" t="s">
        <v>193</v>
      </c>
      <c r="D91" s="191" t="s">
        <v>169</v>
      </c>
      <c r="E91" s="192" t="s">
        <v>878</v>
      </c>
      <c r="F91" s="193" t="s">
        <v>879</v>
      </c>
      <c r="G91" s="194" t="s">
        <v>172</v>
      </c>
      <c r="H91" s="195">
        <v>5</v>
      </c>
      <c r="I91" s="196"/>
      <c r="J91" s="197">
        <f t="shared" si="0"/>
        <v>0</v>
      </c>
      <c r="K91" s="193" t="s">
        <v>21</v>
      </c>
      <c r="L91" s="60"/>
      <c r="M91" s="198" t="s">
        <v>21</v>
      </c>
      <c r="N91" s="199" t="s">
        <v>43</v>
      </c>
      <c r="O91" s="41"/>
      <c r="P91" s="200">
        <f t="shared" si="1"/>
        <v>0</v>
      </c>
      <c r="Q91" s="200">
        <v>0</v>
      </c>
      <c r="R91" s="200">
        <f t="shared" si="2"/>
        <v>0</v>
      </c>
      <c r="S91" s="200">
        <v>0</v>
      </c>
      <c r="T91" s="201">
        <f t="shared" si="3"/>
        <v>0</v>
      </c>
      <c r="AR91" s="23" t="s">
        <v>207</v>
      </c>
      <c r="AT91" s="23" t="s">
        <v>169</v>
      </c>
      <c r="AU91" s="23" t="s">
        <v>82</v>
      </c>
      <c r="AY91" s="23" t="s">
        <v>166</v>
      </c>
      <c r="BE91" s="202">
        <f t="shared" si="4"/>
        <v>0</v>
      </c>
      <c r="BF91" s="202">
        <f t="shared" si="5"/>
        <v>0</v>
      </c>
      <c r="BG91" s="202">
        <f t="shared" si="6"/>
        <v>0</v>
      </c>
      <c r="BH91" s="202">
        <f t="shared" si="7"/>
        <v>0</v>
      </c>
      <c r="BI91" s="202">
        <f t="shared" si="8"/>
        <v>0</v>
      </c>
      <c r="BJ91" s="23" t="s">
        <v>80</v>
      </c>
      <c r="BK91" s="202">
        <f t="shared" si="9"/>
        <v>0</v>
      </c>
      <c r="BL91" s="23" t="s">
        <v>207</v>
      </c>
      <c r="BM91" s="23" t="s">
        <v>217</v>
      </c>
    </row>
    <row r="92" spans="2:65" s="1" customFormat="1" ht="16.5" customHeight="1">
      <c r="B92" s="40"/>
      <c r="C92" s="191" t="s">
        <v>218</v>
      </c>
      <c r="D92" s="191" t="s">
        <v>169</v>
      </c>
      <c r="E92" s="192" t="s">
        <v>880</v>
      </c>
      <c r="F92" s="193" t="s">
        <v>881</v>
      </c>
      <c r="G92" s="194" t="s">
        <v>172</v>
      </c>
      <c r="H92" s="195">
        <v>4</v>
      </c>
      <c r="I92" s="196"/>
      <c r="J92" s="197">
        <f t="shared" si="0"/>
        <v>0</v>
      </c>
      <c r="K92" s="193" t="s">
        <v>21</v>
      </c>
      <c r="L92" s="60"/>
      <c r="M92" s="198" t="s">
        <v>21</v>
      </c>
      <c r="N92" s="199" t="s">
        <v>43</v>
      </c>
      <c r="O92" s="41"/>
      <c r="P92" s="200">
        <f t="shared" si="1"/>
        <v>0</v>
      </c>
      <c r="Q92" s="200">
        <v>0</v>
      </c>
      <c r="R92" s="200">
        <f t="shared" si="2"/>
        <v>0</v>
      </c>
      <c r="S92" s="200">
        <v>0</v>
      </c>
      <c r="T92" s="201">
        <f t="shared" si="3"/>
        <v>0</v>
      </c>
      <c r="AR92" s="23" t="s">
        <v>207</v>
      </c>
      <c r="AT92" s="23" t="s">
        <v>169</v>
      </c>
      <c r="AU92" s="23" t="s">
        <v>82</v>
      </c>
      <c r="AY92" s="23" t="s">
        <v>166</v>
      </c>
      <c r="BE92" s="202">
        <f t="shared" si="4"/>
        <v>0</v>
      </c>
      <c r="BF92" s="202">
        <f t="shared" si="5"/>
        <v>0</v>
      </c>
      <c r="BG92" s="202">
        <f t="shared" si="6"/>
        <v>0</v>
      </c>
      <c r="BH92" s="202">
        <f t="shared" si="7"/>
        <v>0</v>
      </c>
      <c r="BI92" s="202">
        <f t="shared" si="8"/>
        <v>0</v>
      </c>
      <c r="BJ92" s="23" t="s">
        <v>80</v>
      </c>
      <c r="BK92" s="202">
        <f t="shared" si="9"/>
        <v>0</v>
      </c>
      <c r="BL92" s="23" t="s">
        <v>207</v>
      </c>
      <c r="BM92" s="23" t="s">
        <v>221</v>
      </c>
    </row>
    <row r="93" spans="2:65" s="1" customFormat="1" ht="16.5" customHeight="1">
      <c r="B93" s="40"/>
      <c r="C93" s="191" t="s">
        <v>198</v>
      </c>
      <c r="D93" s="191" t="s">
        <v>169</v>
      </c>
      <c r="E93" s="192" t="s">
        <v>882</v>
      </c>
      <c r="F93" s="193" t="s">
        <v>883</v>
      </c>
      <c r="G93" s="194" t="s">
        <v>172</v>
      </c>
      <c r="H93" s="195">
        <v>4</v>
      </c>
      <c r="I93" s="196"/>
      <c r="J93" s="197">
        <f t="shared" si="0"/>
        <v>0</v>
      </c>
      <c r="K93" s="193" t="s">
        <v>21</v>
      </c>
      <c r="L93" s="60"/>
      <c r="M93" s="198" t="s">
        <v>21</v>
      </c>
      <c r="N93" s="199" t="s">
        <v>43</v>
      </c>
      <c r="O93" s="41"/>
      <c r="P93" s="200">
        <f t="shared" si="1"/>
        <v>0</v>
      </c>
      <c r="Q93" s="200">
        <v>0</v>
      </c>
      <c r="R93" s="200">
        <f t="shared" si="2"/>
        <v>0</v>
      </c>
      <c r="S93" s="200">
        <v>0</v>
      </c>
      <c r="T93" s="201">
        <f t="shared" si="3"/>
        <v>0</v>
      </c>
      <c r="AR93" s="23" t="s">
        <v>207</v>
      </c>
      <c r="AT93" s="23" t="s">
        <v>169</v>
      </c>
      <c r="AU93" s="23" t="s">
        <v>82</v>
      </c>
      <c r="AY93" s="23" t="s">
        <v>166</v>
      </c>
      <c r="BE93" s="202">
        <f t="shared" si="4"/>
        <v>0</v>
      </c>
      <c r="BF93" s="202">
        <f t="shared" si="5"/>
        <v>0</v>
      </c>
      <c r="BG93" s="202">
        <f t="shared" si="6"/>
        <v>0</v>
      </c>
      <c r="BH93" s="202">
        <f t="shared" si="7"/>
        <v>0</v>
      </c>
      <c r="BI93" s="202">
        <f t="shared" si="8"/>
        <v>0</v>
      </c>
      <c r="BJ93" s="23" t="s">
        <v>80</v>
      </c>
      <c r="BK93" s="202">
        <f t="shared" si="9"/>
        <v>0</v>
      </c>
      <c r="BL93" s="23" t="s">
        <v>207</v>
      </c>
      <c r="BM93" s="23" t="s">
        <v>225</v>
      </c>
    </row>
    <row r="94" spans="2:65" s="1" customFormat="1" ht="16.5" customHeight="1">
      <c r="B94" s="40"/>
      <c r="C94" s="191" t="s">
        <v>227</v>
      </c>
      <c r="D94" s="191" t="s">
        <v>169</v>
      </c>
      <c r="E94" s="192" t="s">
        <v>884</v>
      </c>
      <c r="F94" s="193" t="s">
        <v>885</v>
      </c>
      <c r="G94" s="194" t="s">
        <v>172</v>
      </c>
      <c r="H94" s="195">
        <v>2</v>
      </c>
      <c r="I94" s="196"/>
      <c r="J94" s="197">
        <f t="shared" si="0"/>
        <v>0</v>
      </c>
      <c r="K94" s="193" t="s">
        <v>21</v>
      </c>
      <c r="L94" s="60"/>
      <c r="M94" s="198" t="s">
        <v>21</v>
      </c>
      <c r="N94" s="199" t="s">
        <v>43</v>
      </c>
      <c r="O94" s="41"/>
      <c r="P94" s="200">
        <f t="shared" si="1"/>
        <v>0</v>
      </c>
      <c r="Q94" s="200">
        <v>0</v>
      </c>
      <c r="R94" s="200">
        <f t="shared" si="2"/>
        <v>0</v>
      </c>
      <c r="S94" s="200">
        <v>0</v>
      </c>
      <c r="T94" s="201">
        <f t="shared" si="3"/>
        <v>0</v>
      </c>
      <c r="AR94" s="23" t="s">
        <v>207</v>
      </c>
      <c r="AT94" s="23" t="s">
        <v>169</v>
      </c>
      <c r="AU94" s="23" t="s">
        <v>82</v>
      </c>
      <c r="AY94" s="23" t="s">
        <v>166</v>
      </c>
      <c r="BE94" s="202">
        <f t="shared" si="4"/>
        <v>0</v>
      </c>
      <c r="BF94" s="202">
        <f t="shared" si="5"/>
        <v>0</v>
      </c>
      <c r="BG94" s="202">
        <f t="shared" si="6"/>
        <v>0</v>
      </c>
      <c r="BH94" s="202">
        <f t="shared" si="7"/>
        <v>0</v>
      </c>
      <c r="BI94" s="202">
        <f t="shared" si="8"/>
        <v>0</v>
      </c>
      <c r="BJ94" s="23" t="s">
        <v>80</v>
      </c>
      <c r="BK94" s="202">
        <f t="shared" si="9"/>
        <v>0</v>
      </c>
      <c r="BL94" s="23" t="s">
        <v>207</v>
      </c>
      <c r="BM94" s="23" t="s">
        <v>230</v>
      </c>
    </row>
    <row r="95" spans="2:65" s="1" customFormat="1" ht="16.5" customHeight="1">
      <c r="B95" s="40"/>
      <c r="C95" s="191" t="s">
        <v>202</v>
      </c>
      <c r="D95" s="191" t="s">
        <v>169</v>
      </c>
      <c r="E95" s="192" t="s">
        <v>886</v>
      </c>
      <c r="F95" s="193" t="s">
        <v>887</v>
      </c>
      <c r="G95" s="194" t="s">
        <v>172</v>
      </c>
      <c r="H95" s="195">
        <v>4</v>
      </c>
      <c r="I95" s="196"/>
      <c r="J95" s="197">
        <f t="shared" si="0"/>
        <v>0</v>
      </c>
      <c r="K95" s="193" t="s">
        <v>21</v>
      </c>
      <c r="L95" s="60"/>
      <c r="M95" s="198" t="s">
        <v>21</v>
      </c>
      <c r="N95" s="199" t="s">
        <v>43</v>
      </c>
      <c r="O95" s="41"/>
      <c r="P95" s="200">
        <f t="shared" si="1"/>
        <v>0</v>
      </c>
      <c r="Q95" s="200">
        <v>0</v>
      </c>
      <c r="R95" s="200">
        <f t="shared" si="2"/>
        <v>0</v>
      </c>
      <c r="S95" s="200">
        <v>0</v>
      </c>
      <c r="T95" s="201">
        <f t="shared" si="3"/>
        <v>0</v>
      </c>
      <c r="AR95" s="23" t="s">
        <v>207</v>
      </c>
      <c r="AT95" s="23" t="s">
        <v>169</v>
      </c>
      <c r="AU95" s="23" t="s">
        <v>82</v>
      </c>
      <c r="AY95" s="23" t="s">
        <v>166</v>
      </c>
      <c r="BE95" s="202">
        <f t="shared" si="4"/>
        <v>0</v>
      </c>
      <c r="BF95" s="202">
        <f t="shared" si="5"/>
        <v>0</v>
      </c>
      <c r="BG95" s="202">
        <f t="shared" si="6"/>
        <v>0</v>
      </c>
      <c r="BH95" s="202">
        <f t="shared" si="7"/>
        <v>0</v>
      </c>
      <c r="BI95" s="202">
        <f t="shared" si="8"/>
        <v>0</v>
      </c>
      <c r="BJ95" s="23" t="s">
        <v>80</v>
      </c>
      <c r="BK95" s="202">
        <f t="shared" si="9"/>
        <v>0</v>
      </c>
      <c r="BL95" s="23" t="s">
        <v>207</v>
      </c>
      <c r="BM95" s="23" t="s">
        <v>235</v>
      </c>
    </row>
    <row r="96" spans="2:65" s="1" customFormat="1" ht="16.5" customHeight="1">
      <c r="B96" s="40"/>
      <c r="C96" s="191" t="s">
        <v>10</v>
      </c>
      <c r="D96" s="191" t="s">
        <v>169</v>
      </c>
      <c r="E96" s="192" t="s">
        <v>1752</v>
      </c>
      <c r="F96" s="193" t="s">
        <v>1753</v>
      </c>
      <c r="G96" s="194" t="s">
        <v>172</v>
      </c>
      <c r="H96" s="195">
        <v>1</v>
      </c>
      <c r="I96" s="196"/>
      <c r="J96" s="197">
        <f t="shared" si="0"/>
        <v>0</v>
      </c>
      <c r="K96" s="193" t="s">
        <v>21</v>
      </c>
      <c r="L96" s="60"/>
      <c r="M96" s="198" t="s">
        <v>21</v>
      </c>
      <c r="N96" s="199" t="s">
        <v>43</v>
      </c>
      <c r="O96" s="41"/>
      <c r="P96" s="200">
        <f t="shared" si="1"/>
        <v>0</v>
      </c>
      <c r="Q96" s="200">
        <v>0</v>
      </c>
      <c r="R96" s="200">
        <f t="shared" si="2"/>
        <v>0</v>
      </c>
      <c r="S96" s="200">
        <v>0</v>
      </c>
      <c r="T96" s="201">
        <f t="shared" si="3"/>
        <v>0</v>
      </c>
      <c r="AR96" s="23" t="s">
        <v>207</v>
      </c>
      <c r="AT96" s="23" t="s">
        <v>169</v>
      </c>
      <c r="AU96" s="23" t="s">
        <v>82</v>
      </c>
      <c r="AY96" s="23" t="s">
        <v>166</v>
      </c>
      <c r="BE96" s="202">
        <f t="shared" si="4"/>
        <v>0</v>
      </c>
      <c r="BF96" s="202">
        <f t="shared" si="5"/>
        <v>0</v>
      </c>
      <c r="BG96" s="202">
        <f t="shared" si="6"/>
        <v>0</v>
      </c>
      <c r="BH96" s="202">
        <f t="shared" si="7"/>
        <v>0</v>
      </c>
      <c r="BI96" s="202">
        <f t="shared" si="8"/>
        <v>0</v>
      </c>
      <c r="BJ96" s="23" t="s">
        <v>80</v>
      </c>
      <c r="BK96" s="202">
        <f t="shared" si="9"/>
        <v>0</v>
      </c>
      <c r="BL96" s="23" t="s">
        <v>207</v>
      </c>
      <c r="BM96" s="23" t="s">
        <v>238</v>
      </c>
    </row>
    <row r="97" spans="2:65" s="1" customFormat="1" ht="16.5" customHeight="1">
      <c r="B97" s="40"/>
      <c r="C97" s="238" t="s">
        <v>207</v>
      </c>
      <c r="D97" s="238" t="s">
        <v>232</v>
      </c>
      <c r="E97" s="239" t="s">
        <v>1754</v>
      </c>
      <c r="F97" s="240" t="s">
        <v>1755</v>
      </c>
      <c r="G97" s="241" t="s">
        <v>172</v>
      </c>
      <c r="H97" s="242">
        <v>1</v>
      </c>
      <c r="I97" s="243"/>
      <c r="J97" s="244">
        <f t="shared" si="0"/>
        <v>0</v>
      </c>
      <c r="K97" s="240" t="s">
        <v>21</v>
      </c>
      <c r="L97" s="245"/>
      <c r="M97" s="246" t="s">
        <v>21</v>
      </c>
      <c r="N97" s="247" t="s">
        <v>43</v>
      </c>
      <c r="O97" s="41"/>
      <c r="P97" s="200">
        <f t="shared" si="1"/>
        <v>0</v>
      </c>
      <c r="Q97" s="200">
        <v>0</v>
      </c>
      <c r="R97" s="200">
        <f t="shared" si="2"/>
        <v>0</v>
      </c>
      <c r="S97" s="200">
        <v>0</v>
      </c>
      <c r="T97" s="201">
        <f t="shared" si="3"/>
        <v>0</v>
      </c>
      <c r="AR97" s="23" t="s">
        <v>242</v>
      </c>
      <c r="AT97" s="23" t="s">
        <v>232</v>
      </c>
      <c r="AU97" s="23" t="s">
        <v>82</v>
      </c>
      <c r="AY97" s="23" t="s">
        <v>166</v>
      </c>
      <c r="BE97" s="202">
        <f t="shared" si="4"/>
        <v>0</v>
      </c>
      <c r="BF97" s="202">
        <f t="shared" si="5"/>
        <v>0</v>
      </c>
      <c r="BG97" s="202">
        <f t="shared" si="6"/>
        <v>0</v>
      </c>
      <c r="BH97" s="202">
        <f t="shared" si="7"/>
        <v>0</v>
      </c>
      <c r="BI97" s="202">
        <f t="shared" si="8"/>
        <v>0</v>
      </c>
      <c r="BJ97" s="23" t="s">
        <v>80</v>
      </c>
      <c r="BK97" s="202">
        <f t="shared" si="9"/>
        <v>0</v>
      </c>
      <c r="BL97" s="23" t="s">
        <v>207</v>
      </c>
      <c r="BM97" s="23" t="s">
        <v>242</v>
      </c>
    </row>
    <row r="98" spans="2:65" s="1" customFormat="1" ht="16.5" customHeight="1">
      <c r="B98" s="40"/>
      <c r="C98" s="191" t="s">
        <v>244</v>
      </c>
      <c r="D98" s="191" t="s">
        <v>169</v>
      </c>
      <c r="E98" s="192" t="s">
        <v>1756</v>
      </c>
      <c r="F98" s="193" t="s">
        <v>1757</v>
      </c>
      <c r="G98" s="194" t="s">
        <v>172</v>
      </c>
      <c r="H98" s="195">
        <v>1</v>
      </c>
      <c r="I98" s="196"/>
      <c r="J98" s="197">
        <f t="shared" si="0"/>
        <v>0</v>
      </c>
      <c r="K98" s="193" t="s">
        <v>21</v>
      </c>
      <c r="L98" s="60"/>
      <c r="M98" s="198" t="s">
        <v>21</v>
      </c>
      <c r="N98" s="199" t="s">
        <v>43</v>
      </c>
      <c r="O98" s="41"/>
      <c r="P98" s="200">
        <f t="shared" si="1"/>
        <v>0</v>
      </c>
      <c r="Q98" s="200">
        <v>0</v>
      </c>
      <c r="R98" s="200">
        <f t="shared" si="2"/>
        <v>0</v>
      </c>
      <c r="S98" s="200">
        <v>0</v>
      </c>
      <c r="T98" s="201">
        <f t="shared" si="3"/>
        <v>0</v>
      </c>
      <c r="AR98" s="23" t="s">
        <v>207</v>
      </c>
      <c r="AT98" s="23" t="s">
        <v>169</v>
      </c>
      <c r="AU98" s="23" t="s">
        <v>82</v>
      </c>
      <c r="AY98" s="23" t="s">
        <v>166</v>
      </c>
      <c r="BE98" s="202">
        <f t="shared" si="4"/>
        <v>0</v>
      </c>
      <c r="BF98" s="202">
        <f t="shared" si="5"/>
        <v>0</v>
      </c>
      <c r="BG98" s="202">
        <f t="shared" si="6"/>
        <v>0</v>
      </c>
      <c r="BH98" s="202">
        <f t="shared" si="7"/>
        <v>0</v>
      </c>
      <c r="BI98" s="202">
        <f t="shared" si="8"/>
        <v>0</v>
      </c>
      <c r="BJ98" s="23" t="s">
        <v>80</v>
      </c>
      <c r="BK98" s="202">
        <f t="shared" si="9"/>
        <v>0</v>
      </c>
      <c r="BL98" s="23" t="s">
        <v>207</v>
      </c>
      <c r="BM98" s="23" t="s">
        <v>247</v>
      </c>
    </row>
    <row r="99" spans="2:65" s="1" customFormat="1" ht="16.5" customHeight="1">
      <c r="B99" s="40"/>
      <c r="C99" s="191" t="s">
        <v>212</v>
      </c>
      <c r="D99" s="191" t="s">
        <v>169</v>
      </c>
      <c r="E99" s="192" t="s">
        <v>892</v>
      </c>
      <c r="F99" s="193" t="s">
        <v>893</v>
      </c>
      <c r="G99" s="194" t="s">
        <v>172</v>
      </c>
      <c r="H99" s="195">
        <v>4</v>
      </c>
      <c r="I99" s="196"/>
      <c r="J99" s="197">
        <f t="shared" si="0"/>
        <v>0</v>
      </c>
      <c r="K99" s="193" t="s">
        <v>21</v>
      </c>
      <c r="L99" s="60"/>
      <c r="M99" s="198" t="s">
        <v>21</v>
      </c>
      <c r="N99" s="199" t="s">
        <v>43</v>
      </c>
      <c r="O99" s="41"/>
      <c r="P99" s="200">
        <f t="shared" si="1"/>
        <v>0</v>
      </c>
      <c r="Q99" s="200">
        <v>0</v>
      </c>
      <c r="R99" s="200">
        <f t="shared" si="2"/>
        <v>0</v>
      </c>
      <c r="S99" s="200">
        <v>0</v>
      </c>
      <c r="T99" s="201">
        <f t="shared" si="3"/>
        <v>0</v>
      </c>
      <c r="AR99" s="23" t="s">
        <v>207</v>
      </c>
      <c r="AT99" s="23" t="s">
        <v>169</v>
      </c>
      <c r="AU99" s="23" t="s">
        <v>82</v>
      </c>
      <c r="AY99" s="23" t="s">
        <v>166</v>
      </c>
      <c r="BE99" s="202">
        <f t="shared" si="4"/>
        <v>0</v>
      </c>
      <c r="BF99" s="202">
        <f t="shared" si="5"/>
        <v>0</v>
      </c>
      <c r="BG99" s="202">
        <f t="shared" si="6"/>
        <v>0</v>
      </c>
      <c r="BH99" s="202">
        <f t="shared" si="7"/>
        <v>0</v>
      </c>
      <c r="BI99" s="202">
        <f t="shared" si="8"/>
        <v>0</v>
      </c>
      <c r="BJ99" s="23" t="s">
        <v>80</v>
      </c>
      <c r="BK99" s="202">
        <f t="shared" si="9"/>
        <v>0</v>
      </c>
      <c r="BL99" s="23" t="s">
        <v>207</v>
      </c>
      <c r="BM99" s="23" t="s">
        <v>250</v>
      </c>
    </row>
    <row r="100" spans="2:65" s="1" customFormat="1" ht="16.5" customHeight="1">
      <c r="B100" s="40"/>
      <c r="C100" s="191" t="s">
        <v>252</v>
      </c>
      <c r="D100" s="191" t="s">
        <v>169</v>
      </c>
      <c r="E100" s="192" t="s">
        <v>894</v>
      </c>
      <c r="F100" s="193" t="s">
        <v>895</v>
      </c>
      <c r="G100" s="194" t="s">
        <v>172</v>
      </c>
      <c r="H100" s="195">
        <v>4</v>
      </c>
      <c r="I100" s="196"/>
      <c r="J100" s="197">
        <f t="shared" si="0"/>
        <v>0</v>
      </c>
      <c r="K100" s="193" t="s">
        <v>21</v>
      </c>
      <c r="L100" s="60"/>
      <c r="M100" s="198" t="s">
        <v>21</v>
      </c>
      <c r="N100" s="199" t="s">
        <v>43</v>
      </c>
      <c r="O100" s="41"/>
      <c r="P100" s="200">
        <f t="shared" si="1"/>
        <v>0</v>
      </c>
      <c r="Q100" s="200">
        <v>0</v>
      </c>
      <c r="R100" s="200">
        <f t="shared" si="2"/>
        <v>0</v>
      </c>
      <c r="S100" s="200">
        <v>0</v>
      </c>
      <c r="T100" s="201">
        <f t="shared" si="3"/>
        <v>0</v>
      </c>
      <c r="AR100" s="23" t="s">
        <v>207</v>
      </c>
      <c r="AT100" s="23" t="s">
        <v>169</v>
      </c>
      <c r="AU100" s="23" t="s">
        <v>82</v>
      </c>
      <c r="AY100" s="23" t="s">
        <v>166</v>
      </c>
      <c r="BE100" s="202">
        <f t="shared" si="4"/>
        <v>0</v>
      </c>
      <c r="BF100" s="202">
        <f t="shared" si="5"/>
        <v>0</v>
      </c>
      <c r="BG100" s="202">
        <f t="shared" si="6"/>
        <v>0</v>
      </c>
      <c r="BH100" s="202">
        <f t="shared" si="7"/>
        <v>0</v>
      </c>
      <c r="BI100" s="202">
        <f t="shared" si="8"/>
        <v>0</v>
      </c>
      <c r="BJ100" s="23" t="s">
        <v>80</v>
      </c>
      <c r="BK100" s="202">
        <f t="shared" si="9"/>
        <v>0</v>
      </c>
      <c r="BL100" s="23" t="s">
        <v>207</v>
      </c>
      <c r="BM100" s="23" t="s">
        <v>255</v>
      </c>
    </row>
    <row r="101" spans="2:65" s="1" customFormat="1" ht="16.5" customHeight="1">
      <c r="B101" s="40"/>
      <c r="C101" s="191" t="s">
        <v>217</v>
      </c>
      <c r="D101" s="191" t="s">
        <v>169</v>
      </c>
      <c r="E101" s="192" t="s">
        <v>898</v>
      </c>
      <c r="F101" s="193" t="s">
        <v>899</v>
      </c>
      <c r="G101" s="194" t="s">
        <v>172</v>
      </c>
      <c r="H101" s="195">
        <v>1</v>
      </c>
      <c r="I101" s="196"/>
      <c r="J101" s="197">
        <f t="shared" si="0"/>
        <v>0</v>
      </c>
      <c r="K101" s="193" t="s">
        <v>21</v>
      </c>
      <c r="L101" s="60"/>
      <c r="M101" s="198" t="s">
        <v>21</v>
      </c>
      <c r="N101" s="199" t="s">
        <v>43</v>
      </c>
      <c r="O101" s="41"/>
      <c r="P101" s="200">
        <f t="shared" si="1"/>
        <v>0</v>
      </c>
      <c r="Q101" s="200">
        <v>0</v>
      </c>
      <c r="R101" s="200">
        <f t="shared" si="2"/>
        <v>0</v>
      </c>
      <c r="S101" s="200">
        <v>0</v>
      </c>
      <c r="T101" s="201">
        <f t="shared" si="3"/>
        <v>0</v>
      </c>
      <c r="AR101" s="23" t="s">
        <v>207</v>
      </c>
      <c r="AT101" s="23" t="s">
        <v>169</v>
      </c>
      <c r="AU101" s="23" t="s">
        <v>82</v>
      </c>
      <c r="AY101" s="23" t="s">
        <v>166</v>
      </c>
      <c r="BE101" s="202">
        <f t="shared" si="4"/>
        <v>0</v>
      </c>
      <c r="BF101" s="202">
        <f t="shared" si="5"/>
        <v>0</v>
      </c>
      <c r="BG101" s="202">
        <f t="shared" si="6"/>
        <v>0</v>
      </c>
      <c r="BH101" s="202">
        <f t="shared" si="7"/>
        <v>0</v>
      </c>
      <c r="BI101" s="202">
        <f t="shared" si="8"/>
        <v>0</v>
      </c>
      <c r="BJ101" s="23" t="s">
        <v>80</v>
      </c>
      <c r="BK101" s="202">
        <f t="shared" si="9"/>
        <v>0</v>
      </c>
      <c r="BL101" s="23" t="s">
        <v>207</v>
      </c>
      <c r="BM101" s="23" t="s">
        <v>259</v>
      </c>
    </row>
    <row r="102" spans="2:65" s="1" customFormat="1" ht="16.5" customHeight="1">
      <c r="B102" s="40"/>
      <c r="C102" s="191" t="s">
        <v>9</v>
      </c>
      <c r="D102" s="191" t="s">
        <v>169</v>
      </c>
      <c r="E102" s="192" t="s">
        <v>902</v>
      </c>
      <c r="F102" s="193" t="s">
        <v>903</v>
      </c>
      <c r="G102" s="194" t="s">
        <v>172</v>
      </c>
      <c r="H102" s="195">
        <v>1</v>
      </c>
      <c r="I102" s="196"/>
      <c r="J102" s="197">
        <f t="shared" si="0"/>
        <v>0</v>
      </c>
      <c r="K102" s="193" t="s">
        <v>21</v>
      </c>
      <c r="L102" s="60"/>
      <c r="M102" s="198" t="s">
        <v>21</v>
      </c>
      <c r="N102" s="199" t="s">
        <v>43</v>
      </c>
      <c r="O102" s="41"/>
      <c r="P102" s="200">
        <f t="shared" si="1"/>
        <v>0</v>
      </c>
      <c r="Q102" s="200">
        <v>0</v>
      </c>
      <c r="R102" s="200">
        <f t="shared" si="2"/>
        <v>0</v>
      </c>
      <c r="S102" s="200">
        <v>0</v>
      </c>
      <c r="T102" s="201">
        <f t="shared" si="3"/>
        <v>0</v>
      </c>
      <c r="AR102" s="23" t="s">
        <v>207</v>
      </c>
      <c r="AT102" s="23" t="s">
        <v>169</v>
      </c>
      <c r="AU102" s="23" t="s">
        <v>82</v>
      </c>
      <c r="AY102" s="23" t="s">
        <v>166</v>
      </c>
      <c r="BE102" s="202">
        <f t="shared" si="4"/>
        <v>0</v>
      </c>
      <c r="BF102" s="202">
        <f t="shared" si="5"/>
        <v>0</v>
      </c>
      <c r="BG102" s="202">
        <f t="shared" si="6"/>
        <v>0</v>
      </c>
      <c r="BH102" s="202">
        <f t="shared" si="7"/>
        <v>0</v>
      </c>
      <c r="BI102" s="202">
        <f t="shared" si="8"/>
        <v>0</v>
      </c>
      <c r="BJ102" s="23" t="s">
        <v>80</v>
      </c>
      <c r="BK102" s="202">
        <f t="shared" si="9"/>
        <v>0</v>
      </c>
      <c r="BL102" s="23" t="s">
        <v>207</v>
      </c>
      <c r="BM102" s="23" t="s">
        <v>263</v>
      </c>
    </row>
    <row r="103" spans="2:65" s="1" customFormat="1" ht="16.5" customHeight="1">
      <c r="B103" s="40"/>
      <c r="C103" s="191" t="s">
        <v>221</v>
      </c>
      <c r="D103" s="191" t="s">
        <v>169</v>
      </c>
      <c r="E103" s="192" t="s">
        <v>1758</v>
      </c>
      <c r="F103" s="193" t="s">
        <v>1759</v>
      </c>
      <c r="G103" s="194" t="s">
        <v>172</v>
      </c>
      <c r="H103" s="195">
        <v>1</v>
      </c>
      <c r="I103" s="196"/>
      <c r="J103" s="197">
        <f t="shared" si="0"/>
        <v>0</v>
      </c>
      <c r="K103" s="193" t="s">
        <v>21</v>
      </c>
      <c r="L103" s="60"/>
      <c r="M103" s="198" t="s">
        <v>21</v>
      </c>
      <c r="N103" s="199" t="s">
        <v>43</v>
      </c>
      <c r="O103" s="41"/>
      <c r="P103" s="200">
        <f t="shared" si="1"/>
        <v>0</v>
      </c>
      <c r="Q103" s="200">
        <v>0</v>
      </c>
      <c r="R103" s="200">
        <f t="shared" si="2"/>
        <v>0</v>
      </c>
      <c r="S103" s="200">
        <v>0</v>
      </c>
      <c r="T103" s="201">
        <f t="shared" si="3"/>
        <v>0</v>
      </c>
      <c r="AR103" s="23" t="s">
        <v>207</v>
      </c>
      <c r="AT103" s="23" t="s">
        <v>169</v>
      </c>
      <c r="AU103" s="23" t="s">
        <v>82</v>
      </c>
      <c r="AY103" s="23" t="s">
        <v>166</v>
      </c>
      <c r="BE103" s="202">
        <f t="shared" si="4"/>
        <v>0</v>
      </c>
      <c r="BF103" s="202">
        <f t="shared" si="5"/>
        <v>0</v>
      </c>
      <c r="BG103" s="202">
        <f t="shared" si="6"/>
        <v>0</v>
      </c>
      <c r="BH103" s="202">
        <f t="shared" si="7"/>
        <v>0</v>
      </c>
      <c r="BI103" s="202">
        <f t="shared" si="8"/>
        <v>0</v>
      </c>
      <c r="BJ103" s="23" t="s">
        <v>80</v>
      </c>
      <c r="BK103" s="202">
        <f t="shared" si="9"/>
        <v>0</v>
      </c>
      <c r="BL103" s="23" t="s">
        <v>207</v>
      </c>
      <c r="BM103" s="23" t="s">
        <v>267</v>
      </c>
    </row>
    <row r="104" spans="2:65" s="1" customFormat="1" ht="16.5" customHeight="1">
      <c r="B104" s="40"/>
      <c r="C104" s="191" t="s">
        <v>269</v>
      </c>
      <c r="D104" s="191" t="s">
        <v>169</v>
      </c>
      <c r="E104" s="192" t="s">
        <v>904</v>
      </c>
      <c r="F104" s="193" t="s">
        <v>905</v>
      </c>
      <c r="G104" s="194" t="s">
        <v>172</v>
      </c>
      <c r="H104" s="195">
        <v>1</v>
      </c>
      <c r="I104" s="196"/>
      <c r="J104" s="197">
        <f t="shared" si="0"/>
        <v>0</v>
      </c>
      <c r="K104" s="193" t="s">
        <v>21</v>
      </c>
      <c r="L104" s="60"/>
      <c r="M104" s="198" t="s">
        <v>21</v>
      </c>
      <c r="N104" s="199" t="s">
        <v>43</v>
      </c>
      <c r="O104" s="41"/>
      <c r="P104" s="200">
        <f t="shared" si="1"/>
        <v>0</v>
      </c>
      <c r="Q104" s="200">
        <v>0</v>
      </c>
      <c r="R104" s="200">
        <f t="shared" si="2"/>
        <v>0</v>
      </c>
      <c r="S104" s="200">
        <v>0</v>
      </c>
      <c r="T104" s="201">
        <f t="shared" si="3"/>
        <v>0</v>
      </c>
      <c r="AR104" s="23" t="s">
        <v>207</v>
      </c>
      <c r="AT104" s="23" t="s">
        <v>169</v>
      </c>
      <c r="AU104" s="23" t="s">
        <v>82</v>
      </c>
      <c r="AY104" s="23" t="s">
        <v>166</v>
      </c>
      <c r="BE104" s="202">
        <f t="shared" si="4"/>
        <v>0</v>
      </c>
      <c r="BF104" s="202">
        <f t="shared" si="5"/>
        <v>0</v>
      </c>
      <c r="BG104" s="202">
        <f t="shared" si="6"/>
        <v>0</v>
      </c>
      <c r="BH104" s="202">
        <f t="shared" si="7"/>
        <v>0</v>
      </c>
      <c r="BI104" s="202">
        <f t="shared" si="8"/>
        <v>0</v>
      </c>
      <c r="BJ104" s="23" t="s">
        <v>80</v>
      </c>
      <c r="BK104" s="202">
        <f t="shared" si="9"/>
        <v>0</v>
      </c>
      <c r="BL104" s="23" t="s">
        <v>207</v>
      </c>
      <c r="BM104" s="23" t="s">
        <v>273</v>
      </c>
    </row>
    <row r="105" spans="2:65" s="1" customFormat="1" ht="16.5" customHeight="1">
      <c r="B105" s="40"/>
      <c r="C105" s="191" t="s">
        <v>225</v>
      </c>
      <c r="D105" s="191" t="s">
        <v>169</v>
      </c>
      <c r="E105" s="192" t="s">
        <v>906</v>
      </c>
      <c r="F105" s="193" t="s">
        <v>907</v>
      </c>
      <c r="G105" s="194" t="s">
        <v>361</v>
      </c>
      <c r="H105" s="248"/>
      <c r="I105" s="196"/>
      <c r="J105" s="197">
        <f t="shared" si="0"/>
        <v>0</v>
      </c>
      <c r="K105" s="193" t="s">
        <v>21</v>
      </c>
      <c r="L105" s="60"/>
      <c r="M105" s="198" t="s">
        <v>21</v>
      </c>
      <c r="N105" s="199" t="s">
        <v>43</v>
      </c>
      <c r="O105" s="41"/>
      <c r="P105" s="200">
        <f t="shared" si="1"/>
        <v>0</v>
      </c>
      <c r="Q105" s="200">
        <v>0</v>
      </c>
      <c r="R105" s="200">
        <f t="shared" si="2"/>
        <v>0</v>
      </c>
      <c r="S105" s="200">
        <v>0</v>
      </c>
      <c r="T105" s="201">
        <f t="shared" si="3"/>
        <v>0</v>
      </c>
      <c r="AR105" s="23" t="s">
        <v>207</v>
      </c>
      <c r="AT105" s="23" t="s">
        <v>169</v>
      </c>
      <c r="AU105" s="23" t="s">
        <v>82</v>
      </c>
      <c r="AY105" s="23" t="s">
        <v>166</v>
      </c>
      <c r="BE105" s="202">
        <f t="shared" si="4"/>
        <v>0</v>
      </c>
      <c r="BF105" s="202">
        <f t="shared" si="5"/>
        <v>0</v>
      </c>
      <c r="BG105" s="202">
        <f t="shared" si="6"/>
        <v>0</v>
      </c>
      <c r="BH105" s="202">
        <f t="shared" si="7"/>
        <v>0</v>
      </c>
      <c r="BI105" s="202">
        <f t="shared" si="8"/>
        <v>0</v>
      </c>
      <c r="BJ105" s="23" t="s">
        <v>80</v>
      </c>
      <c r="BK105" s="202">
        <f t="shared" si="9"/>
        <v>0</v>
      </c>
      <c r="BL105" s="23" t="s">
        <v>207</v>
      </c>
      <c r="BM105" s="23" t="s">
        <v>277</v>
      </c>
    </row>
    <row r="106" spans="2:65" s="10" customFormat="1" ht="29.85" customHeight="1">
      <c r="B106" s="175"/>
      <c r="C106" s="176"/>
      <c r="D106" s="177" t="s">
        <v>71</v>
      </c>
      <c r="E106" s="189" t="s">
        <v>376</v>
      </c>
      <c r="F106" s="189" t="s">
        <v>377</v>
      </c>
      <c r="G106" s="176"/>
      <c r="H106" s="176"/>
      <c r="I106" s="179"/>
      <c r="J106" s="190">
        <f>BK106</f>
        <v>0</v>
      </c>
      <c r="K106" s="176"/>
      <c r="L106" s="181"/>
      <c r="M106" s="182"/>
      <c r="N106" s="183"/>
      <c r="O106" s="183"/>
      <c r="P106" s="184">
        <f>P107</f>
        <v>0</v>
      </c>
      <c r="Q106" s="183"/>
      <c r="R106" s="184">
        <f>R107</f>
        <v>0</v>
      </c>
      <c r="S106" s="183"/>
      <c r="T106" s="185">
        <f>T107</f>
        <v>0</v>
      </c>
      <c r="AR106" s="186" t="s">
        <v>82</v>
      </c>
      <c r="AT106" s="187" t="s">
        <v>71</v>
      </c>
      <c r="AU106" s="187" t="s">
        <v>80</v>
      </c>
      <c r="AY106" s="186" t="s">
        <v>166</v>
      </c>
      <c r="BK106" s="188">
        <f>BK107</f>
        <v>0</v>
      </c>
    </row>
    <row r="107" spans="2:65" s="1" customFormat="1" ht="25.5" customHeight="1">
      <c r="B107" s="40"/>
      <c r="C107" s="191" t="s">
        <v>278</v>
      </c>
      <c r="D107" s="191" t="s">
        <v>169</v>
      </c>
      <c r="E107" s="192" t="s">
        <v>908</v>
      </c>
      <c r="F107" s="193" t="s">
        <v>909</v>
      </c>
      <c r="G107" s="194" t="s">
        <v>272</v>
      </c>
      <c r="H107" s="195">
        <v>70</v>
      </c>
      <c r="I107" s="196"/>
      <c r="J107" s="197">
        <f>ROUND(I107*H107,2)</f>
        <v>0</v>
      </c>
      <c r="K107" s="193" t="s">
        <v>21</v>
      </c>
      <c r="L107" s="60"/>
      <c r="M107" s="198" t="s">
        <v>21</v>
      </c>
      <c r="N107" s="249" t="s">
        <v>43</v>
      </c>
      <c r="O107" s="250"/>
      <c r="P107" s="251">
        <f>O107*H107</f>
        <v>0</v>
      </c>
      <c r="Q107" s="251">
        <v>0</v>
      </c>
      <c r="R107" s="251">
        <f>Q107*H107</f>
        <v>0</v>
      </c>
      <c r="S107" s="251">
        <v>0</v>
      </c>
      <c r="T107" s="252">
        <f>S107*H107</f>
        <v>0</v>
      </c>
      <c r="AR107" s="23" t="s">
        <v>207</v>
      </c>
      <c r="AT107" s="23" t="s">
        <v>169</v>
      </c>
      <c r="AU107" s="23" t="s">
        <v>82</v>
      </c>
      <c r="AY107" s="23" t="s">
        <v>166</v>
      </c>
      <c r="BE107" s="202">
        <f>IF(N107="základní",J107,0)</f>
        <v>0</v>
      </c>
      <c r="BF107" s="202">
        <f>IF(N107="snížená",J107,0)</f>
        <v>0</v>
      </c>
      <c r="BG107" s="202">
        <f>IF(N107="zákl. přenesená",J107,0)</f>
        <v>0</v>
      </c>
      <c r="BH107" s="202">
        <f>IF(N107="sníž. přenesená",J107,0)</f>
        <v>0</v>
      </c>
      <c r="BI107" s="202">
        <f>IF(N107="nulová",J107,0)</f>
        <v>0</v>
      </c>
      <c r="BJ107" s="23" t="s">
        <v>80</v>
      </c>
      <c r="BK107" s="202">
        <f>ROUND(I107*H107,2)</f>
        <v>0</v>
      </c>
      <c r="BL107" s="23" t="s">
        <v>207</v>
      </c>
      <c r="BM107" s="23" t="s">
        <v>281</v>
      </c>
    </row>
    <row r="108" spans="2:65" s="1" customFormat="1" ht="6.95" customHeight="1">
      <c r="B108" s="55"/>
      <c r="C108" s="56"/>
      <c r="D108" s="56"/>
      <c r="E108" s="56"/>
      <c r="F108" s="56"/>
      <c r="G108" s="56"/>
      <c r="H108" s="56"/>
      <c r="I108" s="138"/>
      <c r="J108" s="56"/>
      <c r="K108" s="56"/>
      <c r="L108" s="60"/>
    </row>
  </sheetData>
  <sheetProtection algorithmName="SHA-512" hashValue="WmdQ/R3I9MnJ9iPCVXmJhYzqV2m6GXQzpK27EBauPeCIbJQmIXm0zqpMYs8Zq3RY5zSQYPyuQFJ8/7CQR36qeQ==" saltValue="qJzWkNLceLTlews5GMrxJh6BR1AnQx08k3Uw30XSeZKBwc/gykh5U/L1gDqduUertXA7EZ7CoWkIRShxTZRKxQ==" spinCount="100000" sheet="1" objects="1" scenarios="1" formatColumns="0" formatRows="0" autoFilter="0"/>
  <autoFilter ref="C78:K107"/>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125</v>
      </c>
      <c r="G1" s="375" t="s">
        <v>126</v>
      </c>
      <c r="H1" s="375"/>
      <c r="I1" s="114"/>
      <c r="J1" s="113" t="s">
        <v>127</v>
      </c>
      <c r="K1" s="112" t="s">
        <v>128</v>
      </c>
      <c r="L1" s="113" t="s">
        <v>129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3"/>
      <c r="M2" s="333"/>
      <c r="N2" s="333"/>
      <c r="O2" s="333"/>
      <c r="P2" s="333"/>
      <c r="Q2" s="333"/>
      <c r="R2" s="333"/>
      <c r="S2" s="333"/>
      <c r="T2" s="333"/>
      <c r="U2" s="333"/>
      <c r="V2" s="333"/>
      <c r="AT2" s="23" t="s">
        <v>124</v>
      </c>
    </row>
    <row r="3" spans="1:70" ht="6.95" customHeight="1">
      <c r="B3" s="24"/>
      <c r="C3" s="25"/>
      <c r="D3" s="25"/>
      <c r="E3" s="25"/>
      <c r="F3" s="25"/>
      <c r="G3" s="25"/>
      <c r="H3" s="25"/>
      <c r="I3" s="115"/>
      <c r="J3" s="25"/>
      <c r="K3" s="26"/>
      <c r="AT3" s="23" t="s">
        <v>82</v>
      </c>
    </row>
    <row r="4" spans="1:70" ht="36.950000000000003" customHeight="1">
      <c r="B4" s="27"/>
      <c r="C4" s="28"/>
      <c r="D4" s="29" t="s">
        <v>130</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Brno, Šumavská - modernizace kotelen v kasárnách</v>
      </c>
      <c r="F7" s="377"/>
      <c r="G7" s="377"/>
      <c r="H7" s="377"/>
      <c r="I7" s="116"/>
      <c r="J7" s="28"/>
      <c r="K7" s="30"/>
    </row>
    <row r="8" spans="1:70" s="1" customFormat="1" ht="15">
      <c r="B8" s="40"/>
      <c r="C8" s="41"/>
      <c r="D8" s="36" t="s">
        <v>131</v>
      </c>
      <c r="E8" s="41"/>
      <c r="F8" s="41"/>
      <c r="G8" s="41"/>
      <c r="H8" s="41"/>
      <c r="I8" s="117"/>
      <c r="J8" s="41"/>
      <c r="K8" s="44"/>
    </row>
    <row r="9" spans="1:70" s="1" customFormat="1" ht="36.950000000000003" customHeight="1">
      <c r="B9" s="40"/>
      <c r="C9" s="41"/>
      <c r="D9" s="41"/>
      <c r="E9" s="378" t="s">
        <v>1760</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7. 2. 2018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29</v>
      </c>
      <c r="F15" s="41"/>
      <c r="G15" s="41"/>
      <c r="H15" s="41"/>
      <c r="I15" s="118" t="s">
        <v>30</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33</v>
      </c>
      <c r="E20" s="41"/>
      <c r="F20" s="41"/>
      <c r="G20" s="41"/>
      <c r="H20" s="41"/>
      <c r="I20" s="118" t="s">
        <v>28</v>
      </c>
      <c r="J20" s="34" t="s">
        <v>21</v>
      </c>
      <c r="K20" s="44"/>
    </row>
    <row r="21" spans="2:11" s="1" customFormat="1" ht="18" customHeight="1">
      <c r="B21" s="40"/>
      <c r="C21" s="41"/>
      <c r="D21" s="41"/>
      <c r="E21" s="34" t="s">
        <v>34</v>
      </c>
      <c r="F21" s="41"/>
      <c r="G21" s="41"/>
      <c r="H21" s="41"/>
      <c r="I21" s="118" t="s">
        <v>30</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36</v>
      </c>
      <c r="E23" s="41"/>
      <c r="F23" s="41"/>
      <c r="G23" s="41"/>
      <c r="H23" s="41"/>
      <c r="I23" s="117"/>
      <c r="J23" s="41"/>
      <c r="K23" s="44"/>
    </row>
    <row r="24" spans="2:11" s="6" customFormat="1" ht="16.5" customHeight="1">
      <c r="B24" s="120"/>
      <c r="C24" s="121"/>
      <c r="D24" s="121"/>
      <c r="E24" s="367" t="s">
        <v>21</v>
      </c>
      <c r="F24" s="367"/>
      <c r="G24" s="367"/>
      <c r="H24" s="36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ROUND(J83,2)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ROUND(SUM(BE83:BE250), 2)</f>
        <v>0</v>
      </c>
      <c r="G30" s="41"/>
      <c r="H30" s="41"/>
      <c r="I30" s="130">
        <v>0.21</v>
      </c>
      <c r="J30" s="129">
        <f>ROUND(ROUND((SUM(BE83:BE250)), 2)*I30, 2)</f>
        <v>0</v>
      </c>
      <c r="K30" s="44"/>
    </row>
    <row r="31" spans="2:11" s="1" customFormat="1" ht="14.45" customHeight="1">
      <c r="B31" s="40"/>
      <c r="C31" s="41"/>
      <c r="D31" s="41"/>
      <c r="E31" s="48" t="s">
        <v>44</v>
      </c>
      <c r="F31" s="129">
        <f>ROUND(SUM(BF83:BF250), 2)</f>
        <v>0</v>
      </c>
      <c r="G31" s="41"/>
      <c r="H31" s="41"/>
      <c r="I31" s="130">
        <v>0.15</v>
      </c>
      <c r="J31" s="129">
        <f>ROUND(ROUND((SUM(BF83:BF250)), 2)*I31, 2)</f>
        <v>0</v>
      </c>
      <c r="K31" s="44"/>
    </row>
    <row r="32" spans="2:11" s="1" customFormat="1" ht="14.45" hidden="1" customHeight="1">
      <c r="B32" s="40"/>
      <c r="C32" s="41"/>
      <c r="D32" s="41"/>
      <c r="E32" s="48" t="s">
        <v>45</v>
      </c>
      <c r="F32" s="129">
        <f>ROUND(SUM(BG83:BG250), 2)</f>
        <v>0</v>
      </c>
      <c r="G32" s="41"/>
      <c r="H32" s="41"/>
      <c r="I32" s="130">
        <v>0.21</v>
      </c>
      <c r="J32" s="129">
        <v>0</v>
      </c>
      <c r="K32" s="44"/>
    </row>
    <row r="33" spans="2:11" s="1" customFormat="1" ht="14.45" hidden="1" customHeight="1">
      <c r="B33" s="40"/>
      <c r="C33" s="41"/>
      <c r="D33" s="41"/>
      <c r="E33" s="48" t="s">
        <v>46</v>
      </c>
      <c r="F33" s="129">
        <f>ROUND(SUM(BH83:BH250), 2)</f>
        <v>0</v>
      </c>
      <c r="G33" s="41"/>
      <c r="H33" s="41"/>
      <c r="I33" s="130">
        <v>0.15</v>
      </c>
      <c r="J33" s="129">
        <v>0</v>
      </c>
      <c r="K33" s="44"/>
    </row>
    <row r="34" spans="2:11" s="1" customFormat="1" ht="14.45" hidden="1" customHeight="1">
      <c r="B34" s="40"/>
      <c r="C34" s="41"/>
      <c r="D34" s="41"/>
      <c r="E34" s="48" t="s">
        <v>47</v>
      </c>
      <c r="F34" s="129">
        <f>ROUND(SUM(BI83:BI250),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Brno, Šumavská - modernizace kotelen v kasárnách</v>
      </c>
      <c r="F45" s="377"/>
      <c r="G45" s="377"/>
      <c r="H45" s="377"/>
      <c r="I45" s="117"/>
      <c r="J45" s="41"/>
      <c r="K45" s="44"/>
    </row>
    <row r="46" spans="2:11" s="1" customFormat="1" ht="14.45" customHeight="1">
      <c r="B46" s="40"/>
      <c r="C46" s="36" t="s">
        <v>131</v>
      </c>
      <c r="D46" s="41"/>
      <c r="E46" s="41"/>
      <c r="F46" s="41"/>
      <c r="G46" s="41"/>
      <c r="H46" s="41"/>
      <c r="I46" s="117"/>
      <c r="J46" s="41"/>
      <c r="K46" s="44"/>
    </row>
    <row r="47" spans="2:11" s="1" customFormat="1" ht="17.25" customHeight="1">
      <c r="B47" s="40"/>
      <c r="C47" s="41"/>
      <c r="D47" s="41"/>
      <c r="E47" s="378" t="str">
        <f>E9</f>
        <v>SO 3.5 - Budova 5 - Elektroinstalace a MaR</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Brno</v>
      </c>
      <c r="G49" s="41"/>
      <c r="H49" s="41"/>
      <c r="I49" s="118" t="s">
        <v>25</v>
      </c>
      <c r="J49" s="119" t="str">
        <f>IF(J12="","",J12)</f>
        <v>7. 2. 2018</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Armádní Servisní, p. o.</v>
      </c>
      <c r="G51" s="41"/>
      <c r="H51" s="41"/>
      <c r="I51" s="118" t="s">
        <v>33</v>
      </c>
      <c r="J51" s="367" t="str">
        <f>E21</f>
        <v>Ing. Hynek Farka</v>
      </c>
      <c r="K51" s="44"/>
    </row>
    <row r="52" spans="2:47" s="1" customFormat="1" ht="14.45" customHeight="1">
      <c r="B52" s="40"/>
      <c r="C52" s="36" t="s">
        <v>31</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134</v>
      </c>
      <c r="D54" s="131"/>
      <c r="E54" s="131"/>
      <c r="F54" s="131"/>
      <c r="G54" s="131"/>
      <c r="H54" s="131"/>
      <c r="I54" s="144"/>
      <c r="J54" s="145" t="s">
        <v>135</v>
      </c>
      <c r="K54" s="146"/>
    </row>
    <row r="55" spans="2:47" s="1" customFormat="1" ht="10.35" customHeight="1">
      <c r="B55" s="40"/>
      <c r="C55" s="41"/>
      <c r="D55" s="41"/>
      <c r="E55" s="41"/>
      <c r="F55" s="41"/>
      <c r="G55" s="41"/>
      <c r="H55" s="41"/>
      <c r="I55" s="117"/>
      <c r="J55" s="41"/>
      <c r="K55" s="44"/>
    </row>
    <row r="56" spans="2:47" s="1" customFormat="1" ht="29.25" customHeight="1">
      <c r="B56" s="40"/>
      <c r="C56" s="147" t="s">
        <v>136</v>
      </c>
      <c r="D56" s="41"/>
      <c r="E56" s="41"/>
      <c r="F56" s="41"/>
      <c r="G56" s="41"/>
      <c r="H56" s="41"/>
      <c r="I56" s="117"/>
      <c r="J56" s="127">
        <f>J83</f>
        <v>0</v>
      </c>
      <c r="K56" s="44"/>
      <c r="AU56" s="23" t="s">
        <v>137</v>
      </c>
    </row>
    <row r="57" spans="2:47" s="7" customFormat="1" ht="24.95" customHeight="1">
      <c r="B57" s="148"/>
      <c r="C57" s="149"/>
      <c r="D57" s="150" t="s">
        <v>144</v>
      </c>
      <c r="E57" s="151"/>
      <c r="F57" s="151"/>
      <c r="G57" s="151"/>
      <c r="H57" s="151"/>
      <c r="I57" s="152"/>
      <c r="J57" s="153">
        <f>J84</f>
        <v>0</v>
      </c>
      <c r="K57" s="154"/>
    </row>
    <row r="58" spans="2:47" s="8" customFormat="1" ht="19.899999999999999" customHeight="1">
      <c r="B58" s="155"/>
      <c r="C58" s="156"/>
      <c r="D58" s="157" t="s">
        <v>911</v>
      </c>
      <c r="E58" s="158"/>
      <c r="F58" s="158"/>
      <c r="G58" s="158"/>
      <c r="H58" s="158"/>
      <c r="I58" s="159"/>
      <c r="J58" s="160">
        <f>J85</f>
        <v>0</v>
      </c>
      <c r="K58" s="161"/>
    </row>
    <row r="59" spans="2:47" s="7" customFormat="1" ht="24.95" customHeight="1">
      <c r="B59" s="148"/>
      <c r="C59" s="149"/>
      <c r="D59" s="150" t="s">
        <v>912</v>
      </c>
      <c r="E59" s="151"/>
      <c r="F59" s="151"/>
      <c r="G59" s="151"/>
      <c r="H59" s="151"/>
      <c r="I59" s="152"/>
      <c r="J59" s="153">
        <f>J87</f>
        <v>0</v>
      </c>
      <c r="K59" s="154"/>
    </row>
    <row r="60" spans="2:47" s="8" customFormat="1" ht="19.899999999999999" customHeight="1">
      <c r="B60" s="155"/>
      <c r="C60" s="156"/>
      <c r="D60" s="157" t="s">
        <v>913</v>
      </c>
      <c r="E60" s="158"/>
      <c r="F60" s="158"/>
      <c r="G60" s="158"/>
      <c r="H60" s="158"/>
      <c r="I60" s="159"/>
      <c r="J60" s="160">
        <f>J88</f>
        <v>0</v>
      </c>
      <c r="K60" s="161"/>
    </row>
    <row r="61" spans="2:47" s="8" customFormat="1" ht="19.899999999999999" customHeight="1">
      <c r="B61" s="155"/>
      <c r="C61" s="156"/>
      <c r="D61" s="157" t="s">
        <v>914</v>
      </c>
      <c r="E61" s="158"/>
      <c r="F61" s="158"/>
      <c r="G61" s="158"/>
      <c r="H61" s="158"/>
      <c r="I61" s="159"/>
      <c r="J61" s="160">
        <f>J156</f>
        <v>0</v>
      </c>
      <c r="K61" s="161"/>
    </row>
    <row r="62" spans="2:47" s="7" customFormat="1" ht="24.95" customHeight="1">
      <c r="B62" s="148"/>
      <c r="C62" s="149"/>
      <c r="D62" s="150" t="s">
        <v>915</v>
      </c>
      <c r="E62" s="151"/>
      <c r="F62" s="151"/>
      <c r="G62" s="151"/>
      <c r="H62" s="151"/>
      <c r="I62" s="152"/>
      <c r="J62" s="153">
        <f>J160</f>
        <v>0</v>
      </c>
      <c r="K62" s="154"/>
    </row>
    <row r="63" spans="2:47" s="7" customFormat="1" ht="24.95" customHeight="1">
      <c r="B63" s="148"/>
      <c r="C63" s="149"/>
      <c r="D63" s="150" t="s">
        <v>149</v>
      </c>
      <c r="E63" s="151"/>
      <c r="F63" s="151"/>
      <c r="G63" s="151"/>
      <c r="H63" s="151"/>
      <c r="I63" s="152"/>
      <c r="J63" s="153">
        <f>J238</f>
        <v>0</v>
      </c>
      <c r="K63" s="154"/>
    </row>
    <row r="64" spans="2:47" s="1" customFormat="1" ht="21.75" customHeight="1">
      <c r="B64" s="40"/>
      <c r="C64" s="41"/>
      <c r="D64" s="41"/>
      <c r="E64" s="41"/>
      <c r="F64" s="41"/>
      <c r="G64" s="41"/>
      <c r="H64" s="41"/>
      <c r="I64" s="117"/>
      <c r="J64" s="41"/>
      <c r="K64" s="44"/>
    </row>
    <row r="65" spans="2:12" s="1" customFormat="1" ht="6.95" customHeight="1">
      <c r="B65" s="55"/>
      <c r="C65" s="56"/>
      <c r="D65" s="56"/>
      <c r="E65" s="56"/>
      <c r="F65" s="56"/>
      <c r="G65" s="56"/>
      <c r="H65" s="56"/>
      <c r="I65" s="138"/>
      <c r="J65" s="56"/>
      <c r="K65" s="57"/>
    </row>
    <row r="69" spans="2:12" s="1" customFormat="1" ht="6.95" customHeight="1">
      <c r="B69" s="58"/>
      <c r="C69" s="59"/>
      <c r="D69" s="59"/>
      <c r="E69" s="59"/>
      <c r="F69" s="59"/>
      <c r="G69" s="59"/>
      <c r="H69" s="59"/>
      <c r="I69" s="141"/>
      <c r="J69" s="59"/>
      <c r="K69" s="59"/>
      <c r="L69" s="60"/>
    </row>
    <row r="70" spans="2:12" s="1" customFormat="1" ht="36.950000000000003" customHeight="1">
      <c r="B70" s="40"/>
      <c r="C70" s="61" t="s">
        <v>150</v>
      </c>
      <c r="D70" s="62"/>
      <c r="E70" s="62"/>
      <c r="F70" s="62"/>
      <c r="G70" s="62"/>
      <c r="H70" s="62"/>
      <c r="I70" s="162"/>
      <c r="J70" s="62"/>
      <c r="K70" s="62"/>
      <c r="L70" s="60"/>
    </row>
    <row r="71" spans="2:12" s="1" customFormat="1" ht="6.95" customHeight="1">
      <c r="B71" s="40"/>
      <c r="C71" s="62"/>
      <c r="D71" s="62"/>
      <c r="E71" s="62"/>
      <c r="F71" s="62"/>
      <c r="G71" s="62"/>
      <c r="H71" s="62"/>
      <c r="I71" s="162"/>
      <c r="J71" s="62"/>
      <c r="K71" s="62"/>
      <c r="L71" s="60"/>
    </row>
    <row r="72" spans="2:12" s="1" customFormat="1" ht="14.45" customHeight="1">
      <c r="B72" s="40"/>
      <c r="C72" s="64" t="s">
        <v>18</v>
      </c>
      <c r="D72" s="62"/>
      <c r="E72" s="62"/>
      <c r="F72" s="62"/>
      <c r="G72" s="62"/>
      <c r="H72" s="62"/>
      <c r="I72" s="162"/>
      <c r="J72" s="62"/>
      <c r="K72" s="62"/>
      <c r="L72" s="60"/>
    </row>
    <row r="73" spans="2:12" s="1" customFormat="1" ht="16.5" customHeight="1">
      <c r="B73" s="40"/>
      <c r="C73" s="62"/>
      <c r="D73" s="62"/>
      <c r="E73" s="372" t="str">
        <f>E7</f>
        <v>Brno, Šumavská - modernizace kotelen v kasárnách</v>
      </c>
      <c r="F73" s="373"/>
      <c r="G73" s="373"/>
      <c r="H73" s="373"/>
      <c r="I73" s="162"/>
      <c r="J73" s="62"/>
      <c r="K73" s="62"/>
      <c r="L73" s="60"/>
    </row>
    <row r="74" spans="2:12" s="1" customFormat="1" ht="14.45" customHeight="1">
      <c r="B74" s="40"/>
      <c r="C74" s="64" t="s">
        <v>131</v>
      </c>
      <c r="D74" s="62"/>
      <c r="E74" s="62"/>
      <c r="F74" s="62"/>
      <c r="G74" s="62"/>
      <c r="H74" s="62"/>
      <c r="I74" s="162"/>
      <c r="J74" s="62"/>
      <c r="K74" s="62"/>
      <c r="L74" s="60"/>
    </row>
    <row r="75" spans="2:12" s="1" customFormat="1" ht="17.25" customHeight="1">
      <c r="B75" s="40"/>
      <c r="C75" s="62"/>
      <c r="D75" s="62"/>
      <c r="E75" s="339" t="str">
        <f>E9</f>
        <v>SO 3.5 - Budova 5 - Elektroinstalace a MaR</v>
      </c>
      <c r="F75" s="374"/>
      <c r="G75" s="374"/>
      <c r="H75" s="374"/>
      <c r="I75" s="162"/>
      <c r="J75" s="62"/>
      <c r="K75" s="62"/>
      <c r="L75" s="60"/>
    </row>
    <row r="76" spans="2:12" s="1" customFormat="1" ht="6.95" customHeight="1">
      <c r="B76" s="40"/>
      <c r="C76" s="62"/>
      <c r="D76" s="62"/>
      <c r="E76" s="62"/>
      <c r="F76" s="62"/>
      <c r="G76" s="62"/>
      <c r="H76" s="62"/>
      <c r="I76" s="162"/>
      <c r="J76" s="62"/>
      <c r="K76" s="62"/>
      <c r="L76" s="60"/>
    </row>
    <row r="77" spans="2:12" s="1" customFormat="1" ht="18" customHeight="1">
      <c r="B77" s="40"/>
      <c r="C77" s="64" t="s">
        <v>23</v>
      </c>
      <c r="D77" s="62"/>
      <c r="E77" s="62"/>
      <c r="F77" s="163" t="str">
        <f>F12</f>
        <v>Brno</v>
      </c>
      <c r="G77" s="62"/>
      <c r="H77" s="62"/>
      <c r="I77" s="164" t="s">
        <v>25</v>
      </c>
      <c r="J77" s="72" t="str">
        <f>IF(J12="","",J12)</f>
        <v>7. 2. 2018</v>
      </c>
      <c r="K77" s="62"/>
      <c r="L77" s="60"/>
    </row>
    <row r="78" spans="2:12" s="1" customFormat="1" ht="6.95" customHeight="1">
      <c r="B78" s="40"/>
      <c r="C78" s="62"/>
      <c r="D78" s="62"/>
      <c r="E78" s="62"/>
      <c r="F78" s="62"/>
      <c r="G78" s="62"/>
      <c r="H78" s="62"/>
      <c r="I78" s="162"/>
      <c r="J78" s="62"/>
      <c r="K78" s="62"/>
      <c r="L78" s="60"/>
    </row>
    <row r="79" spans="2:12" s="1" customFormat="1" ht="15">
      <c r="B79" s="40"/>
      <c r="C79" s="64" t="s">
        <v>27</v>
      </c>
      <c r="D79" s="62"/>
      <c r="E79" s="62"/>
      <c r="F79" s="163" t="str">
        <f>E15</f>
        <v>Armádní Servisní, p. o.</v>
      </c>
      <c r="G79" s="62"/>
      <c r="H79" s="62"/>
      <c r="I79" s="164" t="s">
        <v>33</v>
      </c>
      <c r="J79" s="163" t="str">
        <f>E21</f>
        <v>Ing. Hynek Farka</v>
      </c>
      <c r="K79" s="62"/>
      <c r="L79" s="60"/>
    </row>
    <row r="80" spans="2:12" s="1" customFormat="1" ht="14.45" customHeight="1">
      <c r="B80" s="40"/>
      <c r="C80" s="64" t="s">
        <v>31</v>
      </c>
      <c r="D80" s="62"/>
      <c r="E80" s="62"/>
      <c r="F80" s="163" t="str">
        <f>IF(E18="","",E18)</f>
        <v/>
      </c>
      <c r="G80" s="62"/>
      <c r="H80" s="62"/>
      <c r="I80" s="162"/>
      <c r="J80" s="62"/>
      <c r="K80" s="62"/>
      <c r="L80" s="60"/>
    </row>
    <row r="81" spans="2:65" s="1" customFormat="1" ht="10.35" customHeight="1">
      <c r="B81" s="40"/>
      <c r="C81" s="62"/>
      <c r="D81" s="62"/>
      <c r="E81" s="62"/>
      <c r="F81" s="62"/>
      <c r="G81" s="62"/>
      <c r="H81" s="62"/>
      <c r="I81" s="162"/>
      <c r="J81" s="62"/>
      <c r="K81" s="62"/>
      <c r="L81" s="60"/>
    </row>
    <row r="82" spans="2:65" s="9" customFormat="1" ht="29.25" customHeight="1">
      <c r="B82" s="165"/>
      <c r="C82" s="166" t="s">
        <v>151</v>
      </c>
      <c r="D82" s="167" t="s">
        <v>57</v>
      </c>
      <c r="E82" s="167" t="s">
        <v>53</v>
      </c>
      <c r="F82" s="167" t="s">
        <v>152</v>
      </c>
      <c r="G82" s="167" t="s">
        <v>153</v>
      </c>
      <c r="H82" s="167" t="s">
        <v>154</v>
      </c>
      <c r="I82" s="168" t="s">
        <v>155</v>
      </c>
      <c r="J82" s="167" t="s">
        <v>135</v>
      </c>
      <c r="K82" s="169" t="s">
        <v>156</v>
      </c>
      <c r="L82" s="170"/>
      <c r="M82" s="80" t="s">
        <v>157</v>
      </c>
      <c r="N82" s="81" t="s">
        <v>42</v>
      </c>
      <c r="O82" s="81" t="s">
        <v>158</v>
      </c>
      <c r="P82" s="81" t="s">
        <v>159</v>
      </c>
      <c r="Q82" s="81" t="s">
        <v>160</v>
      </c>
      <c r="R82" s="81" t="s">
        <v>161</v>
      </c>
      <c r="S82" s="81" t="s">
        <v>162</v>
      </c>
      <c r="T82" s="82" t="s">
        <v>163</v>
      </c>
    </row>
    <row r="83" spans="2:65" s="1" customFormat="1" ht="29.25" customHeight="1">
      <c r="B83" s="40"/>
      <c r="C83" s="86" t="s">
        <v>136</v>
      </c>
      <c r="D83" s="62"/>
      <c r="E83" s="62"/>
      <c r="F83" s="62"/>
      <c r="G83" s="62"/>
      <c r="H83" s="62"/>
      <c r="I83" s="162"/>
      <c r="J83" s="171">
        <f>BK83</f>
        <v>0</v>
      </c>
      <c r="K83" s="62"/>
      <c r="L83" s="60"/>
      <c r="M83" s="83"/>
      <c r="N83" s="84"/>
      <c r="O83" s="84"/>
      <c r="P83" s="172">
        <f>P84+P87+P160+P238</f>
        <v>0</v>
      </c>
      <c r="Q83" s="84"/>
      <c r="R83" s="172">
        <f>R84+R87+R160+R238</f>
        <v>0</v>
      </c>
      <c r="S83" s="84"/>
      <c r="T83" s="173">
        <f>T84+T87+T160+T238</f>
        <v>0</v>
      </c>
      <c r="AT83" s="23" t="s">
        <v>71</v>
      </c>
      <c r="AU83" s="23" t="s">
        <v>137</v>
      </c>
      <c r="BK83" s="174">
        <f>BK84+BK87+BK160+BK238</f>
        <v>0</v>
      </c>
    </row>
    <row r="84" spans="2:65" s="10" customFormat="1" ht="37.35" customHeight="1">
      <c r="B84" s="175"/>
      <c r="C84" s="176"/>
      <c r="D84" s="177" t="s">
        <v>71</v>
      </c>
      <c r="E84" s="178" t="s">
        <v>327</v>
      </c>
      <c r="F84" s="178" t="s">
        <v>328</v>
      </c>
      <c r="G84" s="176"/>
      <c r="H84" s="176"/>
      <c r="I84" s="179"/>
      <c r="J84" s="180">
        <f>BK84</f>
        <v>0</v>
      </c>
      <c r="K84" s="176"/>
      <c r="L84" s="181"/>
      <c r="M84" s="182"/>
      <c r="N84" s="183"/>
      <c r="O84" s="183"/>
      <c r="P84" s="184">
        <f>P85</f>
        <v>0</v>
      </c>
      <c r="Q84" s="183"/>
      <c r="R84" s="184">
        <f>R85</f>
        <v>0</v>
      </c>
      <c r="S84" s="183"/>
      <c r="T84" s="185">
        <f>T85</f>
        <v>0</v>
      </c>
      <c r="AR84" s="186" t="s">
        <v>80</v>
      </c>
      <c r="AT84" s="187" t="s">
        <v>71</v>
      </c>
      <c r="AU84" s="187" t="s">
        <v>72</v>
      </c>
      <c r="AY84" s="186" t="s">
        <v>166</v>
      </c>
      <c r="BK84" s="188">
        <f>BK85</f>
        <v>0</v>
      </c>
    </row>
    <row r="85" spans="2:65" s="10" customFormat="1" ht="19.899999999999999" customHeight="1">
      <c r="B85" s="175"/>
      <c r="C85" s="176"/>
      <c r="D85" s="177" t="s">
        <v>71</v>
      </c>
      <c r="E85" s="189" t="s">
        <v>916</v>
      </c>
      <c r="F85" s="189" t="s">
        <v>917</v>
      </c>
      <c r="G85" s="176"/>
      <c r="H85" s="176"/>
      <c r="I85" s="179"/>
      <c r="J85" s="190">
        <f>BK85</f>
        <v>0</v>
      </c>
      <c r="K85" s="176"/>
      <c r="L85" s="181"/>
      <c r="M85" s="182"/>
      <c r="N85" s="183"/>
      <c r="O85" s="183"/>
      <c r="P85" s="184">
        <f>P86</f>
        <v>0</v>
      </c>
      <c r="Q85" s="183"/>
      <c r="R85" s="184">
        <f>R86</f>
        <v>0</v>
      </c>
      <c r="S85" s="183"/>
      <c r="T85" s="185">
        <f>T86</f>
        <v>0</v>
      </c>
      <c r="AR85" s="186" t="s">
        <v>80</v>
      </c>
      <c r="AT85" s="187" t="s">
        <v>71</v>
      </c>
      <c r="AU85" s="187" t="s">
        <v>80</v>
      </c>
      <c r="AY85" s="186" t="s">
        <v>166</v>
      </c>
      <c r="BK85" s="188">
        <f>BK86</f>
        <v>0</v>
      </c>
    </row>
    <row r="86" spans="2:65" s="1" customFormat="1" ht="16.5" customHeight="1">
      <c r="B86" s="40"/>
      <c r="C86" s="191" t="s">
        <v>80</v>
      </c>
      <c r="D86" s="191" t="s">
        <v>169</v>
      </c>
      <c r="E86" s="192" t="s">
        <v>918</v>
      </c>
      <c r="F86" s="193" t="s">
        <v>919</v>
      </c>
      <c r="G86" s="194" t="s">
        <v>172</v>
      </c>
      <c r="H86" s="195">
        <v>1</v>
      </c>
      <c r="I86" s="196"/>
      <c r="J86" s="197">
        <f>ROUND(I86*H86,2)</f>
        <v>0</v>
      </c>
      <c r="K86" s="193" t="s">
        <v>21</v>
      </c>
      <c r="L86" s="60"/>
      <c r="M86" s="198" t="s">
        <v>21</v>
      </c>
      <c r="N86" s="199" t="s">
        <v>43</v>
      </c>
      <c r="O86" s="41"/>
      <c r="P86" s="200">
        <f>O86*H86</f>
        <v>0</v>
      </c>
      <c r="Q86" s="200">
        <v>0</v>
      </c>
      <c r="R86" s="200">
        <f>Q86*H86</f>
        <v>0</v>
      </c>
      <c r="S86" s="200">
        <v>0</v>
      </c>
      <c r="T86" s="201">
        <f>S86*H86</f>
        <v>0</v>
      </c>
      <c r="AR86" s="23" t="s">
        <v>173</v>
      </c>
      <c r="AT86" s="23" t="s">
        <v>169</v>
      </c>
      <c r="AU86" s="23" t="s">
        <v>82</v>
      </c>
      <c r="AY86" s="23" t="s">
        <v>166</v>
      </c>
      <c r="BE86" s="202">
        <f>IF(N86="základní",J86,0)</f>
        <v>0</v>
      </c>
      <c r="BF86" s="202">
        <f>IF(N86="snížená",J86,0)</f>
        <v>0</v>
      </c>
      <c r="BG86" s="202">
        <f>IF(N86="zákl. přenesená",J86,0)</f>
        <v>0</v>
      </c>
      <c r="BH86" s="202">
        <f>IF(N86="sníž. přenesená",J86,0)</f>
        <v>0</v>
      </c>
      <c r="BI86" s="202">
        <f>IF(N86="nulová",J86,0)</f>
        <v>0</v>
      </c>
      <c r="BJ86" s="23" t="s">
        <v>80</v>
      </c>
      <c r="BK86" s="202">
        <f>ROUND(I86*H86,2)</f>
        <v>0</v>
      </c>
      <c r="BL86" s="23" t="s">
        <v>173</v>
      </c>
      <c r="BM86" s="23" t="s">
        <v>82</v>
      </c>
    </row>
    <row r="87" spans="2:65" s="10" customFormat="1" ht="37.35" customHeight="1">
      <c r="B87" s="175"/>
      <c r="C87" s="176"/>
      <c r="D87" s="177" t="s">
        <v>71</v>
      </c>
      <c r="E87" s="178" t="s">
        <v>232</v>
      </c>
      <c r="F87" s="178" t="s">
        <v>920</v>
      </c>
      <c r="G87" s="176"/>
      <c r="H87" s="176"/>
      <c r="I87" s="179"/>
      <c r="J87" s="180">
        <f>BK87</f>
        <v>0</v>
      </c>
      <c r="K87" s="176"/>
      <c r="L87" s="181"/>
      <c r="M87" s="182"/>
      <c r="N87" s="183"/>
      <c r="O87" s="183"/>
      <c r="P87" s="184">
        <f>P88+P156</f>
        <v>0</v>
      </c>
      <c r="Q87" s="183"/>
      <c r="R87" s="184">
        <f>R88+R156</f>
        <v>0</v>
      </c>
      <c r="S87" s="183"/>
      <c r="T87" s="185">
        <f>T88+T156</f>
        <v>0</v>
      </c>
      <c r="AR87" s="186" t="s">
        <v>80</v>
      </c>
      <c r="AT87" s="187" t="s">
        <v>71</v>
      </c>
      <c r="AU87" s="187" t="s">
        <v>72</v>
      </c>
      <c r="AY87" s="186" t="s">
        <v>166</v>
      </c>
      <c r="BK87" s="188">
        <f>BK88+BK156</f>
        <v>0</v>
      </c>
    </row>
    <row r="88" spans="2:65" s="10" customFormat="1" ht="19.899999999999999" customHeight="1">
      <c r="B88" s="175"/>
      <c r="C88" s="176"/>
      <c r="D88" s="177" t="s">
        <v>71</v>
      </c>
      <c r="E88" s="189" t="s">
        <v>921</v>
      </c>
      <c r="F88" s="189" t="s">
        <v>922</v>
      </c>
      <c r="G88" s="176"/>
      <c r="H88" s="176"/>
      <c r="I88" s="179"/>
      <c r="J88" s="190">
        <f>BK88</f>
        <v>0</v>
      </c>
      <c r="K88" s="176"/>
      <c r="L88" s="181"/>
      <c r="M88" s="182"/>
      <c r="N88" s="183"/>
      <c r="O88" s="183"/>
      <c r="P88" s="184">
        <f>SUM(P89:P155)</f>
        <v>0</v>
      </c>
      <c r="Q88" s="183"/>
      <c r="R88" s="184">
        <f>SUM(R89:R155)</f>
        <v>0</v>
      </c>
      <c r="S88" s="183"/>
      <c r="T88" s="185">
        <f>SUM(T89:T155)</f>
        <v>0</v>
      </c>
      <c r="AR88" s="186" t="s">
        <v>80</v>
      </c>
      <c r="AT88" s="187" t="s">
        <v>71</v>
      </c>
      <c r="AU88" s="187" t="s">
        <v>80</v>
      </c>
      <c r="AY88" s="186" t="s">
        <v>166</v>
      </c>
      <c r="BK88" s="188">
        <f>SUM(BK89:BK155)</f>
        <v>0</v>
      </c>
    </row>
    <row r="89" spans="2:65" s="1" customFormat="1" ht="16.5" customHeight="1">
      <c r="B89" s="40"/>
      <c r="C89" s="191" t="s">
        <v>82</v>
      </c>
      <c r="D89" s="191" t="s">
        <v>169</v>
      </c>
      <c r="E89" s="192" t="s">
        <v>923</v>
      </c>
      <c r="F89" s="193" t="s">
        <v>924</v>
      </c>
      <c r="G89" s="194" t="s">
        <v>272</v>
      </c>
      <c r="H89" s="195">
        <v>10</v>
      </c>
      <c r="I89" s="196"/>
      <c r="J89" s="197">
        <f>ROUND(I89*H89,2)</f>
        <v>0</v>
      </c>
      <c r="K89" s="193" t="s">
        <v>21</v>
      </c>
      <c r="L89" s="60"/>
      <c r="M89" s="198" t="s">
        <v>21</v>
      </c>
      <c r="N89" s="199" t="s">
        <v>43</v>
      </c>
      <c r="O89" s="41"/>
      <c r="P89" s="200">
        <f>O89*H89</f>
        <v>0</v>
      </c>
      <c r="Q89" s="200">
        <v>0</v>
      </c>
      <c r="R89" s="200">
        <f>Q89*H89</f>
        <v>0</v>
      </c>
      <c r="S89" s="200">
        <v>0</v>
      </c>
      <c r="T89" s="201">
        <f>S89*H89</f>
        <v>0</v>
      </c>
      <c r="AR89" s="23" t="s">
        <v>173</v>
      </c>
      <c r="AT89" s="23" t="s">
        <v>169</v>
      </c>
      <c r="AU89" s="23" t="s">
        <v>82</v>
      </c>
      <c r="AY89" s="23" t="s">
        <v>166</v>
      </c>
      <c r="BE89" s="202">
        <f>IF(N89="základní",J89,0)</f>
        <v>0</v>
      </c>
      <c r="BF89" s="202">
        <f>IF(N89="snížená",J89,0)</f>
        <v>0</v>
      </c>
      <c r="BG89" s="202">
        <f>IF(N89="zákl. přenesená",J89,0)</f>
        <v>0</v>
      </c>
      <c r="BH89" s="202">
        <f>IF(N89="sníž. přenesená",J89,0)</f>
        <v>0</v>
      </c>
      <c r="BI89" s="202">
        <f>IF(N89="nulová",J89,0)</f>
        <v>0</v>
      </c>
      <c r="BJ89" s="23" t="s">
        <v>80</v>
      </c>
      <c r="BK89" s="202">
        <f>ROUND(I89*H89,2)</f>
        <v>0</v>
      </c>
      <c r="BL89" s="23" t="s">
        <v>173</v>
      </c>
      <c r="BM89" s="23" t="s">
        <v>173</v>
      </c>
    </row>
    <row r="90" spans="2:65" s="1" customFormat="1" ht="16.5" customHeight="1">
      <c r="B90" s="40"/>
      <c r="C90" s="238" t="s">
        <v>167</v>
      </c>
      <c r="D90" s="238" t="s">
        <v>232</v>
      </c>
      <c r="E90" s="239" t="s">
        <v>925</v>
      </c>
      <c r="F90" s="240" t="s">
        <v>926</v>
      </c>
      <c r="G90" s="241" t="s">
        <v>272</v>
      </c>
      <c r="H90" s="242">
        <v>10</v>
      </c>
      <c r="I90" s="243"/>
      <c r="J90" s="244">
        <f>ROUND(I90*H90,2)</f>
        <v>0</v>
      </c>
      <c r="K90" s="240" t="s">
        <v>21</v>
      </c>
      <c r="L90" s="245"/>
      <c r="M90" s="246" t="s">
        <v>21</v>
      </c>
      <c r="N90" s="247" t="s">
        <v>43</v>
      </c>
      <c r="O90" s="41"/>
      <c r="P90" s="200">
        <f>O90*H90</f>
        <v>0</v>
      </c>
      <c r="Q90" s="200">
        <v>0</v>
      </c>
      <c r="R90" s="200">
        <f>Q90*H90</f>
        <v>0</v>
      </c>
      <c r="S90" s="200">
        <v>0</v>
      </c>
      <c r="T90" s="201">
        <f>S90*H90</f>
        <v>0</v>
      </c>
      <c r="AR90" s="23" t="s">
        <v>187</v>
      </c>
      <c r="AT90" s="23" t="s">
        <v>232</v>
      </c>
      <c r="AU90" s="23" t="s">
        <v>82</v>
      </c>
      <c r="AY90" s="23" t="s">
        <v>166</v>
      </c>
      <c r="BE90" s="202">
        <f>IF(N90="základní",J90,0)</f>
        <v>0</v>
      </c>
      <c r="BF90" s="202">
        <f>IF(N90="snížená",J90,0)</f>
        <v>0</v>
      </c>
      <c r="BG90" s="202">
        <f>IF(N90="zákl. přenesená",J90,0)</f>
        <v>0</v>
      </c>
      <c r="BH90" s="202">
        <f>IF(N90="sníž. přenesená",J90,0)</f>
        <v>0</v>
      </c>
      <c r="BI90" s="202">
        <f>IF(N90="nulová",J90,0)</f>
        <v>0</v>
      </c>
      <c r="BJ90" s="23" t="s">
        <v>80</v>
      </c>
      <c r="BK90" s="202">
        <f>ROUND(I90*H90,2)</f>
        <v>0</v>
      </c>
      <c r="BL90" s="23" t="s">
        <v>173</v>
      </c>
      <c r="BM90" s="23" t="s">
        <v>177</v>
      </c>
    </row>
    <row r="91" spans="2:65" s="1" customFormat="1" ht="27">
      <c r="B91" s="40"/>
      <c r="C91" s="62"/>
      <c r="D91" s="205" t="s">
        <v>213</v>
      </c>
      <c r="E91" s="62"/>
      <c r="F91" s="236" t="s">
        <v>927</v>
      </c>
      <c r="G91" s="62"/>
      <c r="H91" s="62"/>
      <c r="I91" s="162"/>
      <c r="J91" s="62"/>
      <c r="K91" s="62"/>
      <c r="L91" s="60"/>
      <c r="M91" s="237"/>
      <c r="N91" s="41"/>
      <c r="O91" s="41"/>
      <c r="P91" s="41"/>
      <c r="Q91" s="41"/>
      <c r="R91" s="41"/>
      <c r="S91" s="41"/>
      <c r="T91" s="77"/>
      <c r="AT91" s="23" t="s">
        <v>213</v>
      </c>
      <c r="AU91" s="23" t="s">
        <v>82</v>
      </c>
    </row>
    <row r="92" spans="2:65" s="1" customFormat="1" ht="16.5" customHeight="1">
      <c r="B92" s="40"/>
      <c r="C92" s="191" t="s">
        <v>173</v>
      </c>
      <c r="D92" s="191" t="s">
        <v>169</v>
      </c>
      <c r="E92" s="192" t="s">
        <v>928</v>
      </c>
      <c r="F92" s="193" t="s">
        <v>929</v>
      </c>
      <c r="G92" s="194" t="s">
        <v>272</v>
      </c>
      <c r="H92" s="195">
        <v>4</v>
      </c>
      <c r="I92" s="196"/>
      <c r="J92" s="197">
        <f>ROUND(I92*H92,2)</f>
        <v>0</v>
      </c>
      <c r="K92" s="193" t="s">
        <v>21</v>
      </c>
      <c r="L92" s="60"/>
      <c r="M92" s="198" t="s">
        <v>21</v>
      </c>
      <c r="N92" s="199" t="s">
        <v>43</v>
      </c>
      <c r="O92" s="41"/>
      <c r="P92" s="200">
        <f>O92*H92</f>
        <v>0</v>
      </c>
      <c r="Q92" s="200">
        <v>0</v>
      </c>
      <c r="R92" s="200">
        <f>Q92*H92</f>
        <v>0</v>
      </c>
      <c r="S92" s="200">
        <v>0</v>
      </c>
      <c r="T92" s="201">
        <f>S92*H92</f>
        <v>0</v>
      </c>
      <c r="AR92" s="23" t="s">
        <v>173</v>
      </c>
      <c r="AT92" s="23" t="s">
        <v>169</v>
      </c>
      <c r="AU92" s="23" t="s">
        <v>82</v>
      </c>
      <c r="AY92" s="23" t="s">
        <v>166</v>
      </c>
      <c r="BE92" s="202">
        <f>IF(N92="základní",J92,0)</f>
        <v>0</v>
      </c>
      <c r="BF92" s="202">
        <f>IF(N92="snížená",J92,0)</f>
        <v>0</v>
      </c>
      <c r="BG92" s="202">
        <f>IF(N92="zákl. přenesená",J92,0)</f>
        <v>0</v>
      </c>
      <c r="BH92" s="202">
        <f>IF(N92="sníž. přenesená",J92,0)</f>
        <v>0</v>
      </c>
      <c r="BI92" s="202">
        <f>IF(N92="nulová",J92,0)</f>
        <v>0</v>
      </c>
      <c r="BJ92" s="23" t="s">
        <v>80</v>
      </c>
      <c r="BK92" s="202">
        <f>ROUND(I92*H92,2)</f>
        <v>0</v>
      </c>
      <c r="BL92" s="23" t="s">
        <v>173</v>
      </c>
      <c r="BM92" s="23" t="s">
        <v>187</v>
      </c>
    </row>
    <row r="93" spans="2:65" s="1" customFormat="1" ht="16.5" customHeight="1">
      <c r="B93" s="40"/>
      <c r="C93" s="238" t="s">
        <v>190</v>
      </c>
      <c r="D93" s="238" t="s">
        <v>232</v>
      </c>
      <c r="E93" s="239" t="s">
        <v>930</v>
      </c>
      <c r="F93" s="240" t="s">
        <v>931</v>
      </c>
      <c r="G93" s="241" t="s">
        <v>272</v>
      </c>
      <c r="H93" s="242">
        <v>4</v>
      </c>
      <c r="I93" s="243"/>
      <c r="J93" s="244">
        <f>ROUND(I93*H93,2)</f>
        <v>0</v>
      </c>
      <c r="K93" s="240" t="s">
        <v>21</v>
      </c>
      <c r="L93" s="245"/>
      <c r="M93" s="246" t="s">
        <v>21</v>
      </c>
      <c r="N93" s="247" t="s">
        <v>43</v>
      </c>
      <c r="O93" s="41"/>
      <c r="P93" s="200">
        <f>O93*H93</f>
        <v>0</v>
      </c>
      <c r="Q93" s="200">
        <v>0</v>
      </c>
      <c r="R93" s="200">
        <f>Q93*H93</f>
        <v>0</v>
      </c>
      <c r="S93" s="200">
        <v>0</v>
      </c>
      <c r="T93" s="201">
        <f>S93*H93</f>
        <v>0</v>
      </c>
      <c r="AR93" s="23" t="s">
        <v>187</v>
      </c>
      <c r="AT93" s="23" t="s">
        <v>232</v>
      </c>
      <c r="AU93" s="23" t="s">
        <v>82</v>
      </c>
      <c r="AY93" s="23" t="s">
        <v>166</v>
      </c>
      <c r="BE93" s="202">
        <f>IF(N93="základní",J93,0)</f>
        <v>0</v>
      </c>
      <c r="BF93" s="202">
        <f>IF(N93="snížená",J93,0)</f>
        <v>0</v>
      </c>
      <c r="BG93" s="202">
        <f>IF(N93="zákl. přenesená",J93,0)</f>
        <v>0</v>
      </c>
      <c r="BH93" s="202">
        <f>IF(N93="sníž. přenesená",J93,0)</f>
        <v>0</v>
      </c>
      <c r="BI93" s="202">
        <f>IF(N93="nulová",J93,0)</f>
        <v>0</v>
      </c>
      <c r="BJ93" s="23" t="s">
        <v>80</v>
      </c>
      <c r="BK93" s="202">
        <f>ROUND(I93*H93,2)</f>
        <v>0</v>
      </c>
      <c r="BL93" s="23" t="s">
        <v>173</v>
      </c>
      <c r="BM93" s="23" t="s">
        <v>193</v>
      </c>
    </row>
    <row r="94" spans="2:65" s="1" customFormat="1" ht="27">
      <c r="B94" s="40"/>
      <c r="C94" s="62"/>
      <c r="D94" s="205" t="s">
        <v>213</v>
      </c>
      <c r="E94" s="62"/>
      <c r="F94" s="236" t="s">
        <v>932</v>
      </c>
      <c r="G94" s="62"/>
      <c r="H94" s="62"/>
      <c r="I94" s="162"/>
      <c r="J94" s="62"/>
      <c r="K94" s="62"/>
      <c r="L94" s="60"/>
      <c r="M94" s="237"/>
      <c r="N94" s="41"/>
      <c r="O94" s="41"/>
      <c r="P94" s="41"/>
      <c r="Q94" s="41"/>
      <c r="R94" s="41"/>
      <c r="S94" s="41"/>
      <c r="T94" s="77"/>
      <c r="AT94" s="23" t="s">
        <v>213</v>
      </c>
      <c r="AU94" s="23" t="s">
        <v>82</v>
      </c>
    </row>
    <row r="95" spans="2:65" s="1" customFormat="1" ht="16.5" customHeight="1">
      <c r="B95" s="40"/>
      <c r="C95" s="191" t="s">
        <v>177</v>
      </c>
      <c r="D95" s="191" t="s">
        <v>169</v>
      </c>
      <c r="E95" s="192" t="s">
        <v>933</v>
      </c>
      <c r="F95" s="193" t="s">
        <v>934</v>
      </c>
      <c r="G95" s="194" t="s">
        <v>172</v>
      </c>
      <c r="H95" s="195">
        <v>28</v>
      </c>
      <c r="I95" s="196"/>
      <c r="J95" s="197">
        <f>ROUND(I95*H95,2)</f>
        <v>0</v>
      </c>
      <c r="K95" s="193" t="s">
        <v>21</v>
      </c>
      <c r="L95" s="60"/>
      <c r="M95" s="198" t="s">
        <v>21</v>
      </c>
      <c r="N95" s="199" t="s">
        <v>43</v>
      </c>
      <c r="O95" s="41"/>
      <c r="P95" s="200">
        <f>O95*H95</f>
        <v>0</v>
      </c>
      <c r="Q95" s="200">
        <v>0</v>
      </c>
      <c r="R95" s="200">
        <f>Q95*H95</f>
        <v>0</v>
      </c>
      <c r="S95" s="200">
        <v>0</v>
      </c>
      <c r="T95" s="201">
        <f>S95*H95</f>
        <v>0</v>
      </c>
      <c r="AR95" s="23" t="s">
        <v>173</v>
      </c>
      <c r="AT95" s="23" t="s">
        <v>169</v>
      </c>
      <c r="AU95" s="23" t="s">
        <v>82</v>
      </c>
      <c r="AY95" s="23" t="s">
        <v>166</v>
      </c>
      <c r="BE95" s="202">
        <f>IF(N95="základní",J95,0)</f>
        <v>0</v>
      </c>
      <c r="BF95" s="202">
        <f>IF(N95="snížená",J95,0)</f>
        <v>0</v>
      </c>
      <c r="BG95" s="202">
        <f>IF(N95="zákl. přenesená",J95,0)</f>
        <v>0</v>
      </c>
      <c r="BH95" s="202">
        <f>IF(N95="sníž. přenesená",J95,0)</f>
        <v>0</v>
      </c>
      <c r="BI95" s="202">
        <f>IF(N95="nulová",J95,0)</f>
        <v>0</v>
      </c>
      <c r="BJ95" s="23" t="s">
        <v>80</v>
      </c>
      <c r="BK95" s="202">
        <f>ROUND(I95*H95,2)</f>
        <v>0</v>
      </c>
      <c r="BL95" s="23" t="s">
        <v>173</v>
      </c>
      <c r="BM95" s="23" t="s">
        <v>198</v>
      </c>
    </row>
    <row r="96" spans="2:65" s="1" customFormat="1" ht="25.5" customHeight="1">
      <c r="B96" s="40"/>
      <c r="C96" s="191" t="s">
        <v>199</v>
      </c>
      <c r="D96" s="191" t="s">
        <v>169</v>
      </c>
      <c r="E96" s="192" t="s">
        <v>935</v>
      </c>
      <c r="F96" s="193" t="s">
        <v>936</v>
      </c>
      <c r="G96" s="194" t="s">
        <v>172</v>
      </c>
      <c r="H96" s="195">
        <v>5</v>
      </c>
      <c r="I96" s="196"/>
      <c r="J96" s="197">
        <f>ROUND(I96*H96,2)</f>
        <v>0</v>
      </c>
      <c r="K96" s="193" t="s">
        <v>21</v>
      </c>
      <c r="L96" s="60"/>
      <c r="M96" s="198" t="s">
        <v>21</v>
      </c>
      <c r="N96" s="199" t="s">
        <v>43</v>
      </c>
      <c r="O96" s="41"/>
      <c r="P96" s="200">
        <f>O96*H96</f>
        <v>0</v>
      </c>
      <c r="Q96" s="200">
        <v>0</v>
      </c>
      <c r="R96" s="200">
        <f>Q96*H96</f>
        <v>0</v>
      </c>
      <c r="S96" s="200">
        <v>0</v>
      </c>
      <c r="T96" s="201">
        <f>S96*H96</f>
        <v>0</v>
      </c>
      <c r="AR96" s="23" t="s">
        <v>173</v>
      </c>
      <c r="AT96" s="23" t="s">
        <v>169</v>
      </c>
      <c r="AU96" s="23" t="s">
        <v>82</v>
      </c>
      <c r="AY96" s="23" t="s">
        <v>166</v>
      </c>
      <c r="BE96" s="202">
        <f>IF(N96="základní",J96,0)</f>
        <v>0</v>
      </c>
      <c r="BF96" s="202">
        <f>IF(N96="snížená",J96,0)</f>
        <v>0</v>
      </c>
      <c r="BG96" s="202">
        <f>IF(N96="zákl. přenesená",J96,0)</f>
        <v>0</v>
      </c>
      <c r="BH96" s="202">
        <f>IF(N96="sníž. přenesená",J96,0)</f>
        <v>0</v>
      </c>
      <c r="BI96" s="202">
        <f>IF(N96="nulová",J96,0)</f>
        <v>0</v>
      </c>
      <c r="BJ96" s="23" t="s">
        <v>80</v>
      </c>
      <c r="BK96" s="202">
        <f>ROUND(I96*H96,2)</f>
        <v>0</v>
      </c>
      <c r="BL96" s="23" t="s">
        <v>173</v>
      </c>
      <c r="BM96" s="23" t="s">
        <v>202</v>
      </c>
    </row>
    <row r="97" spans="2:65" s="1" customFormat="1" ht="25.5" customHeight="1">
      <c r="B97" s="40"/>
      <c r="C97" s="191" t="s">
        <v>187</v>
      </c>
      <c r="D97" s="191" t="s">
        <v>169</v>
      </c>
      <c r="E97" s="192" t="s">
        <v>937</v>
      </c>
      <c r="F97" s="193" t="s">
        <v>938</v>
      </c>
      <c r="G97" s="194" t="s">
        <v>172</v>
      </c>
      <c r="H97" s="195">
        <v>60</v>
      </c>
      <c r="I97" s="196"/>
      <c r="J97" s="197">
        <f>ROUND(I97*H97,2)</f>
        <v>0</v>
      </c>
      <c r="K97" s="193" t="s">
        <v>21</v>
      </c>
      <c r="L97" s="60"/>
      <c r="M97" s="198" t="s">
        <v>21</v>
      </c>
      <c r="N97" s="199" t="s">
        <v>43</v>
      </c>
      <c r="O97" s="41"/>
      <c r="P97" s="200">
        <f>O97*H97</f>
        <v>0</v>
      </c>
      <c r="Q97" s="200">
        <v>0</v>
      </c>
      <c r="R97" s="200">
        <f>Q97*H97</f>
        <v>0</v>
      </c>
      <c r="S97" s="200">
        <v>0</v>
      </c>
      <c r="T97" s="201">
        <f>S97*H97</f>
        <v>0</v>
      </c>
      <c r="AR97" s="23" t="s">
        <v>173</v>
      </c>
      <c r="AT97" s="23" t="s">
        <v>169</v>
      </c>
      <c r="AU97" s="23" t="s">
        <v>82</v>
      </c>
      <c r="AY97" s="23" t="s">
        <v>166</v>
      </c>
      <c r="BE97" s="202">
        <f>IF(N97="základní",J97,0)</f>
        <v>0</v>
      </c>
      <c r="BF97" s="202">
        <f>IF(N97="snížená",J97,0)</f>
        <v>0</v>
      </c>
      <c r="BG97" s="202">
        <f>IF(N97="zákl. přenesená",J97,0)</f>
        <v>0</v>
      </c>
      <c r="BH97" s="202">
        <f>IF(N97="sníž. přenesená",J97,0)</f>
        <v>0</v>
      </c>
      <c r="BI97" s="202">
        <f>IF(N97="nulová",J97,0)</f>
        <v>0</v>
      </c>
      <c r="BJ97" s="23" t="s">
        <v>80</v>
      </c>
      <c r="BK97" s="202">
        <f>ROUND(I97*H97,2)</f>
        <v>0</v>
      </c>
      <c r="BL97" s="23" t="s">
        <v>173</v>
      </c>
      <c r="BM97" s="23" t="s">
        <v>207</v>
      </c>
    </row>
    <row r="98" spans="2:65" s="1" customFormat="1" ht="16.5" customHeight="1">
      <c r="B98" s="40"/>
      <c r="C98" s="191" t="s">
        <v>209</v>
      </c>
      <c r="D98" s="191" t="s">
        <v>169</v>
      </c>
      <c r="E98" s="192" t="s">
        <v>939</v>
      </c>
      <c r="F98" s="193" t="s">
        <v>940</v>
      </c>
      <c r="G98" s="194" t="s">
        <v>272</v>
      </c>
      <c r="H98" s="195">
        <v>28</v>
      </c>
      <c r="I98" s="196"/>
      <c r="J98" s="197">
        <f>ROUND(I98*H98,2)</f>
        <v>0</v>
      </c>
      <c r="K98" s="193" t="s">
        <v>21</v>
      </c>
      <c r="L98" s="60"/>
      <c r="M98" s="198" t="s">
        <v>21</v>
      </c>
      <c r="N98" s="199" t="s">
        <v>43</v>
      </c>
      <c r="O98" s="41"/>
      <c r="P98" s="200">
        <f>O98*H98</f>
        <v>0</v>
      </c>
      <c r="Q98" s="200">
        <v>0</v>
      </c>
      <c r="R98" s="200">
        <f>Q98*H98</f>
        <v>0</v>
      </c>
      <c r="S98" s="200">
        <v>0</v>
      </c>
      <c r="T98" s="201">
        <f>S98*H98</f>
        <v>0</v>
      </c>
      <c r="AR98" s="23" t="s">
        <v>173</v>
      </c>
      <c r="AT98" s="23" t="s">
        <v>169</v>
      </c>
      <c r="AU98" s="23" t="s">
        <v>82</v>
      </c>
      <c r="AY98" s="23" t="s">
        <v>166</v>
      </c>
      <c r="BE98" s="202">
        <f>IF(N98="základní",J98,0)</f>
        <v>0</v>
      </c>
      <c r="BF98" s="202">
        <f>IF(N98="snížená",J98,0)</f>
        <v>0</v>
      </c>
      <c r="BG98" s="202">
        <f>IF(N98="zákl. přenesená",J98,0)</f>
        <v>0</v>
      </c>
      <c r="BH98" s="202">
        <f>IF(N98="sníž. přenesená",J98,0)</f>
        <v>0</v>
      </c>
      <c r="BI98" s="202">
        <f>IF(N98="nulová",J98,0)</f>
        <v>0</v>
      </c>
      <c r="BJ98" s="23" t="s">
        <v>80</v>
      </c>
      <c r="BK98" s="202">
        <f>ROUND(I98*H98,2)</f>
        <v>0</v>
      </c>
      <c r="BL98" s="23" t="s">
        <v>173</v>
      </c>
      <c r="BM98" s="23" t="s">
        <v>212</v>
      </c>
    </row>
    <row r="99" spans="2:65" s="1" customFormat="1" ht="27">
      <c r="B99" s="40"/>
      <c r="C99" s="62"/>
      <c r="D99" s="205" t="s">
        <v>213</v>
      </c>
      <c r="E99" s="62"/>
      <c r="F99" s="236" t="s">
        <v>941</v>
      </c>
      <c r="G99" s="62"/>
      <c r="H99" s="62"/>
      <c r="I99" s="162"/>
      <c r="J99" s="62"/>
      <c r="K99" s="62"/>
      <c r="L99" s="60"/>
      <c r="M99" s="237"/>
      <c r="N99" s="41"/>
      <c r="O99" s="41"/>
      <c r="P99" s="41"/>
      <c r="Q99" s="41"/>
      <c r="R99" s="41"/>
      <c r="S99" s="41"/>
      <c r="T99" s="77"/>
      <c r="AT99" s="23" t="s">
        <v>213</v>
      </c>
      <c r="AU99" s="23" t="s">
        <v>82</v>
      </c>
    </row>
    <row r="100" spans="2:65" s="1" customFormat="1" ht="16.5" customHeight="1">
      <c r="B100" s="40"/>
      <c r="C100" s="191" t="s">
        <v>193</v>
      </c>
      <c r="D100" s="191" t="s">
        <v>169</v>
      </c>
      <c r="E100" s="192" t="s">
        <v>942</v>
      </c>
      <c r="F100" s="193" t="s">
        <v>943</v>
      </c>
      <c r="G100" s="194" t="s">
        <v>272</v>
      </c>
      <c r="H100" s="195">
        <v>18</v>
      </c>
      <c r="I100" s="196"/>
      <c r="J100" s="197">
        <f>ROUND(I100*H100,2)</f>
        <v>0</v>
      </c>
      <c r="K100" s="193" t="s">
        <v>21</v>
      </c>
      <c r="L100" s="60"/>
      <c r="M100" s="198" t="s">
        <v>21</v>
      </c>
      <c r="N100" s="199" t="s">
        <v>43</v>
      </c>
      <c r="O100" s="41"/>
      <c r="P100" s="200">
        <f>O100*H100</f>
        <v>0</v>
      </c>
      <c r="Q100" s="200">
        <v>0</v>
      </c>
      <c r="R100" s="200">
        <f>Q100*H100</f>
        <v>0</v>
      </c>
      <c r="S100" s="200">
        <v>0</v>
      </c>
      <c r="T100" s="201">
        <f>S100*H100</f>
        <v>0</v>
      </c>
      <c r="AR100" s="23" t="s">
        <v>173</v>
      </c>
      <c r="AT100" s="23" t="s">
        <v>169</v>
      </c>
      <c r="AU100" s="23" t="s">
        <v>82</v>
      </c>
      <c r="AY100" s="23" t="s">
        <v>166</v>
      </c>
      <c r="BE100" s="202">
        <f>IF(N100="základní",J100,0)</f>
        <v>0</v>
      </c>
      <c r="BF100" s="202">
        <f>IF(N100="snížená",J100,0)</f>
        <v>0</v>
      </c>
      <c r="BG100" s="202">
        <f>IF(N100="zákl. přenesená",J100,0)</f>
        <v>0</v>
      </c>
      <c r="BH100" s="202">
        <f>IF(N100="sníž. přenesená",J100,0)</f>
        <v>0</v>
      </c>
      <c r="BI100" s="202">
        <f>IF(N100="nulová",J100,0)</f>
        <v>0</v>
      </c>
      <c r="BJ100" s="23" t="s">
        <v>80</v>
      </c>
      <c r="BK100" s="202">
        <f>ROUND(I100*H100,2)</f>
        <v>0</v>
      </c>
      <c r="BL100" s="23" t="s">
        <v>173</v>
      </c>
      <c r="BM100" s="23" t="s">
        <v>217</v>
      </c>
    </row>
    <row r="101" spans="2:65" s="1" customFormat="1" ht="16.5" customHeight="1">
      <c r="B101" s="40"/>
      <c r="C101" s="238" t="s">
        <v>218</v>
      </c>
      <c r="D101" s="238" t="s">
        <v>232</v>
      </c>
      <c r="E101" s="239" t="s">
        <v>944</v>
      </c>
      <c r="F101" s="240" t="s">
        <v>945</v>
      </c>
      <c r="G101" s="241" t="s">
        <v>172</v>
      </c>
      <c r="H101" s="242">
        <v>18</v>
      </c>
      <c r="I101" s="243"/>
      <c r="J101" s="244">
        <f>ROUND(I101*H101,2)</f>
        <v>0</v>
      </c>
      <c r="K101" s="240" t="s">
        <v>21</v>
      </c>
      <c r="L101" s="245"/>
      <c r="M101" s="246" t="s">
        <v>21</v>
      </c>
      <c r="N101" s="247" t="s">
        <v>43</v>
      </c>
      <c r="O101" s="41"/>
      <c r="P101" s="200">
        <f>O101*H101</f>
        <v>0</v>
      </c>
      <c r="Q101" s="200">
        <v>0</v>
      </c>
      <c r="R101" s="200">
        <f>Q101*H101</f>
        <v>0</v>
      </c>
      <c r="S101" s="200">
        <v>0</v>
      </c>
      <c r="T101" s="201">
        <f>S101*H101</f>
        <v>0</v>
      </c>
      <c r="AR101" s="23" t="s">
        <v>187</v>
      </c>
      <c r="AT101" s="23" t="s">
        <v>232</v>
      </c>
      <c r="AU101" s="23" t="s">
        <v>82</v>
      </c>
      <c r="AY101" s="23" t="s">
        <v>166</v>
      </c>
      <c r="BE101" s="202">
        <f>IF(N101="základní",J101,0)</f>
        <v>0</v>
      </c>
      <c r="BF101" s="202">
        <f>IF(N101="snížená",J101,0)</f>
        <v>0</v>
      </c>
      <c r="BG101" s="202">
        <f>IF(N101="zákl. přenesená",J101,0)</f>
        <v>0</v>
      </c>
      <c r="BH101" s="202">
        <f>IF(N101="sníž. přenesená",J101,0)</f>
        <v>0</v>
      </c>
      <c r="BI101" s="202">
        <f>IF(N101="nulová",J101,0)</f>
        <v>0</v>
      </c>
      <c r="BJ101" s="23" t="s">
        <v>80</v>
      </c>
      <c r="BK101" s="202">
        <f>ROUND(I101*H101,2)</f>
        <v>0</v>
      </c>
      <c r="BL101" s="23" t="s">
        <v>173</v>
      </c>
      <c r="BM101" s="23" t="s">
        <v>221</v>
      </c>
    </row>
    <row r="102" spans="2:65" s="1" customFormat="1" ht="27">
      <c r="B102" s="40"/>
      <c r="C102" s="62"/>
      <c r="D102" s="205" t="s">
        <v>213</v>
      </c>
      <c r="E102" s="62"/>
      <c r="F102" s="236" t="s">
        <v>946</v>
      </c>
      <c r="G102" s="62"/>
      <c r="H102" s="62"/>
      <c r="I102" s="162"/>
      <c r="J102" s="62"/>
      <c r="K102" s="62"/>
      <c r="L102" s="60"/>
      <c r="M102" s="237"/>
      <c r="N102" s="41"/>
      <c r="O102" s="41"/>
      <c r="P102" s="41"/>
      <c r="Q102" s="41"/>
      <c r="R102" s="41"/>
      <c r="S102" s="41"/>
      <c r="T102" s="77"/>
      <c r="AT102" s="23" t="s">
        <v>213</v>
      </c>
      <c r="AU102" s="23" t="s">
        <v>82</v>
      </c>
    </row>
    <row r="103" spans="2:65" s="1" customFormat="1" ht="25.5" customHeight="1">
      <c r="B103" s="40"/>
      <c r="C103" s="191" t="s">
        <v>198</v>
      </c>
      <c r="D103" s="191" t="s">
        <v>169</v>
      </c>
      <c r="E103" s="192" t="s">
        <v>947</v>
      </c>
      <c r="F103" s="193" t="s">
        <v>948</v>
      </c>
      <c r="G103" s="194" t="s">
        <v>172</v>
      </c>
      <c r="H103" s="195">
        <v>60</v>
      </c>
      <c r="I103" s="196"/>
      <c r="J103" s="197">
        <f t="shared" ref="J103:J109" si="0">ROUND(I103*H103,2)</f>
        <v>0</v>
      </c>
      <c r="K103" s="193" t="s">
        <v>21</v>
      </c>
      <c r="L103" s="60"/>
      <c r="M103" s="198" t="s">
        <v>21</v>
      </c>
      <c r="N103" s="199" t="s">
        <v>43</v>
      </c>
      <c r="O103" s="41"/>
      <c r="P103" s="200">
        <f t="shared" ref="P103:P109" si="1">O103*H103</f>
        <v>0</v>
      </c>
      <c r="Q103" s="200">
        <v>0</v>
      </c>
      <c r="R103" s="200">
        <f t="shared" ref="R103:R109" si="2">Q103*H103</f>
        <v>0</v>
      </c>
      <c r="S103" s="200">
        <v>0</v>
      </c>
      <c r="T103" s="201">
        <f t="shared" ref="T103:T109" si="3">S103*H103</f>
        <v>0</v>
      </c>
      <c r="AR103" s="23" t="s">
        <v>173</v>
      </c>
      <c r="AT103" s="23" t="s">
        <v>169</v>
      </c>
      <c r="AU103" s="23" t="s">
        <v>82</v>
      </c>
      <c r="AY103" s="23" t="s">
        <v>166</v>
      </c>
      <c r="BE103" s="202">
        <f t="shared" ref="BE103:BE109" si="4">IF(N103="základní",J103,0)</f>
        <v>0</v>
      </c>
      <c r="BF103" s="202">
        <f t="shared" ref="BF103:BF109" si="5">IF(N103="snížená",J103,0)</f>
        <v>0</v>
      </c>
      <c r="BG103" s="202">
        <f t="shared" ref="BG103:BG109" si="6">IF(N103="zákl. přenesená",J103,0)</f>
        <v>0</v>
      </c>
      <c r="BH103" s="202">
        <f t="shared" ref="BH103:BH109" si="7">IF(N103="sníž. přenesená",J103,0)</f>
        <v>0</v>
      </c>
      <c r="BI103" s="202">
        <f t="shared" ref="BI103:BI109" si="8">IF(N103="nulová",J103,0)</f>
        <v>0</v>
      </c>
      <c r="BJ103" s="23" t="s">
        <v>80</v>
      </c>
      <c r="BK103" s="202">
        <f t="shared" ref="BK103:BK109" si="9">ROUND(I103*H103,2)</f>
        <v>0</v>
      </c>
      <c r="BL103" s="23" t="s">
        <v>173</v>
      </c>
      <c r="BM103" s="23" t="s">
        <v>225</v>
      </c>
    </row>
    <row r="104" spans="2:65" s="1" customFormat="1" ht="16.5" customHeight="1">
      <c r="B104" s="40"/>
      <c r="C104" s="191" t="s">
        <v>227</v>
      </c>
      <c r="D104" s="191" t="s">
        <v>169</v>
      </c>
      <c r="E104" s="192" t="s">
        <v>949</v>
      </c>
      <c r="F104" s="193" t="s">
        <v>950</v>
      </c>
      <c r="G104" s="194" t="s">
        <v>172</v>
      </c>
      <c r="H104" s="195">
        <v>10</v>
      </c>
      <c r="I104" s="196"/>
      <c r="J104" s="197">
        <f t="shared" si="0"/>
        <v>0</v>
      </c>
      <c r="K104" s="193" t="s">
        <v>21</v>
      </c>
      <c r="L104" s="60"/>
      <c r="M104" s="198" t="s">
        <v>21</v>
      </c>
      <c r="N104" s="199" t="s">
        <v>43</v>
      </c>
      <c r="O104" s="41"/>
      <c r="P104" s="200">
        <f t="shared" si="1"/>
        <v>0</v>
      </c>
      <c r="Q104" s="200">
        <v>0</v>
      </c>
      <c r="R104" s="200">
        <f t="shared" si="2"/>
        <v>0</v>
      </c>
      <c r="S104" s="200">
        <v>0</v>
      </c>
      <c r="T104" s="201">
        <f t="shared" si="3"/>
        <v>0</v>
      </c>
      <c r="AR104" s="23" t="s">
        <v>173</v>
      </c>
      <c r="AT104" s="23" t="s">
        <v>169</v>
      </c>
      <c r="AU104" s="23" t="s">
        <v>82</v>
      </c>
      <c r="AY104" s="23" t="s">
        <v>166</v>
      </c>
      <c r="BE104" s="202">
        <f t="shared" si="4"/>
        <v>0</v>
      </c>
      <c r="BF104" s="202">
        <f t="shared" si="5"/>
        <v>0</v>
      </c>
      <c r="BG104" s="202">
        <f t="shared" si="6"/>
        <v>0</v>
      </c>
      <c r="BH104" s="202">
        <f t="shared" si="7"/>
        <v>0</v>
      </c>
      <c r="BI104" s="202">
        <f t="shared" si="8"/>
        <v>0</v>
      </c>
      <c r="BJ104" s="23" t="s">
        <v>80</v>
      </c>
      <c r="BK104" s="202">
        <f t="shared" si="9"/>
        <v>0</v>
      </c>
      <c r="BL104" s="23" t="s">
        <v>173</v>
      </c>
      <c r="BM104" s="23" t="s">
        <v>230</v>
      </c>
    </row>
    <row r="105" spans="2:65" s="1" customFormat="1" ht="16.5" customHeight="1">
      <c r="B105" s="40"/>
      <c r="C105" s="191" t="s">
        <v>202</v>
      </c>
      <c r="D105" s="191" t="s">
        <v>169</v>
      </c>
      <c r="E105" s="192" t="s">
        <v>951</v>
      </c>
      <c r="F105" s="193" t="s">
        <v>952</v>
      </c>
      <c r="G105" s="194" t="s">
        <v>172</v>
      </c>
      <c r="H105" s="195">
        <v>1</v>
      </c>
      <c r="I105" s="196"/>
      <c r="J105" s="197">
        <f t="shared" si="0"/>
        <v>0</v>
      </c>
      <c r="K105" s="193" t="s">
        <v>21</v>
      </c>
      <c r="L105" s="60"/>
      <c r="M105" s="198" t="s">
        <v>21</v>
      </c>
      <c r="N105" s="199" t="s">
        <v>43</v>
      </c>
      <c r="O105" s="41"/>
      <c r="P105" s="200">
        <f t="shared" si="1"/>
        <v>0</v>
      </c>
      <c r="Q105" s="200">
        <v>0</v>
      </c>
      <c r="R105" s="200">
        <f t="shared" si="2"/>
        <v>0</v>
      </c>
      <c r="S105" s="200">
        <v>0</v>
      </c>
      <c r="T105" s="201">
        <f t="shared" si="3"/>
        <v>0</v>
      </c>
      <c r="AR105" s="23" t="s">
        <v>173</v>
      </c>
      <c r="AT105" s="23" t="s">
        <v>169</v>
      </c>
      <c r="AU105" s="23" t="s">
        <v>82</v>
      </c>
      <c r="AY105" s="23" t="s">
        <v>166</v>
      </c>
      <c r="BE105" s="202">
        <f t="shared" si="4"/>
        <v>0</v>
      </c>
      <c r="BF105" s="202">
        <f t="shared" si="5"/>
        <v>0</v>
      </c>
      <c r="BG105" s="202">
        <f t="shared" si="6"/>
        <v>0</v>
      </c>
      <c r="BH105" s="202">
        <f t="shared" si="7"/>
        <v>0</v>
      </c>
      <c r="BI105" s="202">
        <f t="shared" si="8"/>
        <v>0</v>
      </c>
      <c r="BJ105" s="23" t="s">
        <v>80</v>
      </c>
      <c r="BK105" s="202">
        <f t="shared" si="9"/>
        <v>0</v>
      </c>
      <c r="BL105" s="23" t="s">
        <v>173</v>
      </c>
      <c r="BM105" s="23" t="s">
        <v>235</v>
      </c>
    </row>
    <row r="106" spans="2:65" s="1" customFormat="1" ht="16.5" customHeight="1">
      <c r="B106" s="40"/>
      <c r="C106" s="191" t="s">
        <v>10</v>
      </c>
      <c r="D106" s="191" t="s">
        <v>169</v>
      </c>
      <c r="E106" s="192" t="s">
        <v>953</v>
      </c>
      <c r="F106" s="193" t="s">
        <v>954</v>
      </c>
      <c r="G106" s="194" t="s">
        <v>172</v>
      </c>
      <c r="H106" s="195">
        <v>2</v>
      </c>
      <c r="I106" s="196"/>
      <c r="J106" s="197">
        <f t="shared" si="0"/>
        <v>0</v>
      </c>
      <c r="K106" s="193" t="s">
        <v>21</v>
      </c>
      <c r="L106" s="60"/>
      <c r="M106" s="198" t="s">
        <v>21</v>
      </c>
      <c r="N106" s="199" t="s">
        <v>43</v>
      </c>
      <c r="O106" s="41"/>
      <c r="P106" s="200">
        <f t="shared" si="1"/>
        <v>0</v>
      </c>
      <c r="Q106" s="200">
        <v>0</v>
      </c>
      <c r="R106" s="200">
        <f t="shared" si="2"/>
        <v>0</v>
      </c>
      <c r="S106" s="200">
        <v>0</v>
      </c>
      <c r="T106" s="201">
        <f t="shared" si="3"/>
        <v>0</v>
      </c>
      <c r="AR106" s="23" t="s">
        <v>173</v>
      </c>
      <c r="AT106" s="23" t="s">
        <v>169</v>
      </c>
      <c r="AU106" s="23" t="s">
        <v>82</v>
      </c>
      <c r="AY106" s="23" t="s">
        <v>166</v>
      </c>
      <c r="BE106" s="202">
        <f t="shared" si="4"/>
        <v>0</v>
      </c>
      <c r="BF106" s="202">
        <f t="shared" si="5"/>
        <v>0</v>
      </c>
      <c r="BG106" s="202">
        <f t="shared" si="6"/>
        <v>0</v>
      </c>
      <c r="BH106" s="202">
        <f t="shared" si="7"/>
        <v>0</v>
      </c>
      <c r="BI106" s="202">
        <f t="shared" si="8"/>
        <v>0</v>
      </c>
      <c r="BJ106" s="23" t="s">
        <v>80</v>
      </c>
      <c r="BK106" s="202">
        <f t="shared" si="9"/>
        <v>0</v>
      </c>
      <c r="BL106" s="23" t="s">
        <v>173</v>
      </c>
      <c r="BM106" s="23" t="s">
        <v>238</v>
      </c>
    </row>
    <row r="107" spans="2:65" s="1" customFormat="1" ht="16.5" customHeight="1">
      <c r="B107" s="40"/>
      <c r="C107" s="238" t="s">
        <v>207</v>
      </c>
      <c r="D107" s="238" t="s">
        <v>232</v>
      </c>
      <c r="E107" s="239" t="s">
        <v>955</v>
      </c>
      <c r="F107" s="240" t="s">
        <v>956</v>
      </c>
      <c r="G107" s="241" t="s">
        <v>172</v>
      </c>
      <c r="H107" s="242">
        <v>2</v>
      </c>
      <c r="I107" s="243"/>
      <c r="J107" s="244">
        <f t="shared" si="0"/>
        <v>0</v>
      </c>
      <c r="K107" s="240" t="s">
        <v>21</v>
      </c>
      <c r="L107" s="245"/>
      <c r="M107" s="246" t="s">
        <v>21</v>
      </c>
      <c r="N107" s="247" t="s">
        <v>43</v>
      </c>
      <c r="O107" s="41"/>
      <c r="P107" s="200">
        <f t="shared" si="1"/>
        <v>0</v>
      </c>
      <c r="Q107" s="200">
        <v>0</v>
      </c>
      <c r="R107" s="200">
        <f t="shared" si="2"/>
        <v>0</v>
      </c>
      <c r="S107" s="200">
        <v>0</v>
      </c>
      <c r="T107" s="201">
        <f t="shared" si="3"/>
        <v>0</v>
      </c>
      <c r="AR107" s="23" t="s">
        <v>187</v>
      </c>
      <c r="AT107" s="23" t="s">
        <v>232</v>
      </c>
      <c r="AU107" s="23" t="s">
        <v>82</v>
      </c>
      <c r="AY107" s="23" t="s">
        <v>166</v>
      </c>
      <c r="BE107" s="202">
        <f t="shared" si="4"/>
        <v>0</v>
      </c>
      <c r="BF107" s="202">
        <f t="shared" si="5"/>
        <v>0</v>
      </c>
      <c r="BG107" s="202">
        <f t="shared" si="6"/>
        <v>0</v>
      </c>
      <c r="BH107" s="202">
        <f t="shared" si="7"/>
        <v>0</v>
      </c>
      <c r="BI107" s="202">
        <f t="shared" si="8"/>
        <v>0</v>
      </c>
      <c r="BJ107" s="23" t="s">
        <v>80</v>
      </c>
      <c r="BK107" s="202">
        <f t="shared" si="9"/>
        <v>0</v>
      </c>
      <c r="BL107" s="23" t="s">
        <v>173</v>
      </c>
      <c r="BM107" s="23" t="s">
        <v>242</v>
      </c>
    </row>
    <row r="108" spans="2:65" s="1" customFormat="1" ht="16.5" customHeight="1">
      <c r="B108" s="40"/>
      <c r="C108" s="191" t="s">
        <v>244</v>
      </c>
      <c r="D108" s="191" t="s">
        <v>169</v>
      </c>
      <c r="E108" s="192" t="s">
        <v>957</v>
      </c>
      <c r="F108" s="193" t="s">
        <v>958</v>
      </c>
      <c r="G108" s="194" t="s">
        <v>172</v>
      </c>
      <c r="H108" s="195">
        <v>14</v>
      </c>
      <c r="I108" s="196"/>
      <c r="J108" s="197">
        <f t="shared" si="0"/>
        <v>0</v>
      </c>
      <c r="K108" s="193" t="s">
        <v>21</v>
      </c>
      <c r="L108" s="60"/>
      <c r="M108" s="198" t="s">
        <v>21</v>
      </c>
      <c r="N108" s="199" t="s">
        <v>43</v>
      </c>
      <c r="O108" s="41"/>
      <c r="P108" s="200">
        <f t="shared" si="1"/>
        <v>0</v>
      </c>
      <c r="Q108" s="200">
        <v>0</v>
      </c>
      <c r="R108" s="200">
        <f t="shared" si="2"/>
        <v>0</v>
      </c>
      <c r="S108" s="200">
        <v>0</v>
      </c>
      <c r="T108" s="201">
        <f t="shared" si="3"/>
        <v>0</v>
      </c>
      <c r="AR108" s="23" t="s">
        <v>173</v>
      </c>
      <c r="AT108" s="23" t="s">
        <v>169</v>
      </c>
      <c r="AU108" s="23" t="s">
        <v>82</v>
      </c>
      <c r="AY108" s="23" t="s">
        <v>166</v>
      </c>
      <c r="BE108" s="202">
        <f t="shared" si="4"/>
        <v>0</v>
      </c>
      <c r="BF108" s="202">
        <f t="shared" si="5"/>
        <v>0</v>
      </c>
      <c r="BG108" s="202">
        <f t="shared" si="6"/>
        <v>0</v>
      </c>
      <c r="BH108" s="202">
        <f t="shared" si="7"/>
        <v>0</v>
      </c>
      <c r="BI108" s="202">
        <f t="shared" si="8"/>
        <v>0</v>
      </c>
      <c r="BJ108" s="23" t="s">
        <v>80</v>
      </c>
      <c r="BK108" s="202">
        <f t="shared" si="9"/>
        <v>0</v>
      </c>
      <c r="BL108" s="23" t="s">
        <v>173</v>
      </c>
      <c r="BM108" s="23" t="s">
        <v>247</v>
      </c>
    </row>
    <row r="109" spans="2:65" s="1" customFormat="1" ht="16.5" customHeight="1">
      <c r="B109" s="40"/>
      <c r="C109" s="238" t="s">
        <v>212</v>
      </c>
      <c r="D109" s="238" t="s">
        <v>232</v>
      </c>
      <c r="E109" s="239" t="s">
        <v>959</v>
      </c>
      <c r="F109" s="240" t="s">
        <v>960</v>
      </c>
      <c r="G109" s="241" t="s">
        <v>172</v>
      </c>
      <c r="H109" s="242">
        <v>28</v>
      </c>
      <c r="I109" s="243"/>
      <c r="J109" s="244">
        <f t="shared" si="0"/>
        <v>0</v>
      </c>
      <c r="K109" s="240" t="s">
        <v>21</v>
      </c>
      <c r="L109" s="245"/>
      <c r="M109" s="246" t="s">
        <v>21</v>
      </c>
      <c r="N109" s="247" t="s">
        <v>43</v>
      </c>
      <c r="O109" s="41"/>
      <c r="P109" s="200">
        <f t="shared" si="1"/>
        <v>0</v>
      </c>
      <c r="Q109" s="200">
        <v>0</v>
      </c>
      <c r="R109" s="200">
        <f t="shared" si="2"/>
        <v>0</v>
      </c>
      <c r="S109" s="200">
        <v>0</v>
      </c>
      <c r="T109" s="201">
        <f t="shared" si="3"/>
        <v>0</v>
      </c>
      <c r="AR109" s="23" t="s">
        <v>187</v>
      </c>
      <c r="AT109" s="23" t="s">
        <v>232</v>
      </c>
      <c r="AU109" s="23" t="s">
        <v>82</v>
      </c>
      <c r="AY109" s="23" t="s">
        <v>166</v>
      </c>
      <c r="BE109" s="202">
        <f t="shared" si="4"/>
        <v>0</v>
      </c>
      <c r="BF109" s="202">
        <f t="shared" si="5"/>
        <v>0</v>
      </c>
      <c r="BG109" s="202">
        <f t="shared" si="6"/>
        <v>0</v>
      </c>
      <c r="BH109" s="202">
        <f t="shared" si="7"/>
        <v>0</v>
      </c>
      <c r="BI109" s="202">
        <f t="shared" si="8"/>
        <v>0</v>
      </c>
      <c r="BJ109" s="23" t="s">
        <v>80</v>
      </c>
      <c r="BK109" s="202">
        <f t="shared" si="9"/>
        <v>0</v>
      </c>
      <c r="BL109" s="23" t="s">
        <v>173</v>
      </c>
      <c r="BM109" s="23" t="s">
        <v>250</v>
      </c>
    </row>
    <row r="110" spans="2:65" s="1" customFormat="1" ht="27">
      <c r="B110" s="40"/>
      <c r="C110" s="62"/>
      <c r="D110" s="205" t="s">
        <v>213</v>
      </c>
      <c r="E110" s="62"/>
      <c r="F110" s="236" t="s">
        <v>961</v>
      </c>
      <c r="G110" s="62"/>
      <c r="H110" s="62"/>
      <c r="I110" s="162"/>
      <c r="J110" s="62"/>
      <c r="K110" s="62"/>
      <c r="L110" s="60"/>
      <c r="M110" s="237"/>
      <c r="N110" s="41"/>
      <c r="O110" s="41"/>
      <c r="P110" s="41"/>
      <c r="Q110" s="41"/>
      <c r="R110" s="41"/>
      <c r="S110" s="41"/>
      <c r="T110" s="77"/>
      <c r="AT110" s="23" t="s">
        <v>213</v>
      </c>
      <c r="AU110" s="23" t="s">
        <v>82</v>
      </c>
    </row>
    <row r="111" spans="2:65" s="1" customFormat="1" ht="25.5" customHeight="1">
      <c r="B111" s="40"/>
      <c r="C111" s="191" t="s">
        <v>252</v>
      </c>
      <c r="D111" s="191" t="s">
        <v>169</v>
      </c>
      <c r="E111" s="192" t="s">
        <v>1761</v>
      </c>
      <c r="F111" s="193" t="s">
        <v>1762</v>
      </c>
      <c r="G111" s="194" t="s">
        <v>272</v>
      </c>
      <c r="H111" s="195">
        <v>10</v>
      </c>
      <c r="I111" s="196"/>
      <c r="J111" s="197">
        <f>ROUND(I111*H111,2)</f>
        <v>0</v>
      </c>
      <c r="K111" s="193" t="s">
        <v>21</v>
      </c>
      <c r="L111" s="60"/>
      <c r="M111" s="198" t="s">
        <v>21</v>
      </c>
      <c r="N111" s="199" t="s">
        <v>43</v>
      </c>
      <c r="O111" s="41"/>
      <c r="P111" s="200">
        <f>O111*H111</f>
        <v>0</v>
      </c>
      <c r="Q111" s="200">
        <v>0</v>
      </c>
      <c r="R111" s="200">
        <f>Q111*H111</f>
        <v>0</v>
      </c>
      <c r="S111" s="200">
        <v>0</v>
      </c>
      <c r="T111" s="201">
        <f>S111*H111</f>
        <v>0</v>
      </c>
      <c r="AR111" s="23" t="s">
        <v>173</v>
      </c>
      <c r="AT111" s="23" t="s">
        <v>169</v>
      </c>
      <c r="AU111" s="23" t="s">
        <v>82</v>
      </c>
      <c r="AY111" s="23" t="s">
        <v>166</v>
      </c>
      <c r="BE111" s="202">
        <f>IF(N111="základní",J111,0)</f>
        <v>0</v>
      </c>
      <c r="BF111" s="202">
        <f>IF(N111="snížená",J111,0)</f>
        <v>0</v>
      </c>
      <c r="BG111" s="202">
        <f>IF(N111="zákl. přenesená",J111,0)</f>
        <v>0</v>
      </c>
      <c r="BH111" s="202">
        <f>IF(N111="sníž. přenesená",J111,0)</f>
        <v>0</v>
      </c>
      <c r="BI111" s="202">
        <f>IF(N111="nulová",J111,0)</f>
        <v>0</v>
      </c>
      <c r="BJ111" s="23" t="s">
        <v>80</v>
      </c>
      <c r="BK111" s="202">
        <f>ROUND(I111*H111,2)</f>
        <v>0</v>
      </c>
      <c r="BL111" s="23" t="s">
        <v>173</v>
      </c>
      <c r="BM111" s="23" t="s">
        <v>255</v>
      </c>
    </row>
    <row r="112" spans="2:65" s="1" customFormat="1" ht="16.5" customHeight="1">
      <c r="B112" s="40"/>
      <c r="C112" s="238" t="s">
        <v>217</v>
      </c>
      <c r="D112" s="238" t="s">
        <v>232</v>
      </c>
      <c r="E112" s="239" t="s">
        <v>1763</v>
      </c>
      <c r="F112" s="240" t="s">
        <v>1764</v>
      </c>
      <c r="G112" s="241" t="s">
        <v>822</v>
      </c>
      <c r="H112" s="242">
        <v>10</v>
      </c>
      <c r="I112" s="243"/>
      <c r="J112" s="244">
        <f>ROUND(I112*H112,2)</f>
        <v>0</v>
      </c>
      <c r="K112" s="240" t="s">
        <v>21</v>
      </c>
      <c r="L112" s="245"/>
      <c r="M112" s="246" t="s">
        <v>21</v>
      </c>
      <c r="N112" s="247" t="s">
        <v>43</v>
      </c>
      <c r="O112" s="41"/>
      <c r="P112" s="200">
        <f>O112*H112</f>
        <v>0</v>
      </c>
      <c r="Q112" s="200">
        <v>0</v>
      </c>
      <c r="R112" s="200">
        <f>Q112*H112</f>
        <v>0</v>
      </c>
      <c r="S112" s="200">
        <v>0</v>
      </c>
      <c r="T112" s="201">
        <f>S112*H112</f>
        <v>0</v>
      </c>
      <c r="AR112" s="23" t="s">
        <v>187</v>
      </c>
      <c r="AT112" s="23" t="s">
        <v>232</v>
      </c>
      <c r="AU112" s="23" t="s">
        <v>82</v>
      </c>
      <c r="AY112" s="23" t="s">
        <v>166</v>
      </c>
      <c r="BE112" s="202">
        <f>IF(N112="základní",J112,0)</f>
        <v>0</v>
      </c>
      <c r="BF112" s="202">
        <f>IF(N112="snížená",J112,0)</f>
        <v>0</v>
      </c>
      <c r="BG112" s="202">
        <f>IF(N112="zákl. přenesená",J112,0)</f>
        <v>0</v>
      </c>
      <c r="BH112" s="202">
        <f>IF(N112="sníž. přenesená",J112,0)</f>
        <v>0</v>
      </c>
      <c r="BI112" s="202">
        <f>IF(N112="nulová",J112,0)</f>
        <v>0</v>
      </c>
      <c r="BJ112" s="23" t="s">
        <v>80</v>
      </c>
      <c r="BK112" s="202">
        <f>ROUND(I112*H112,2)</f>
        <v>0</v>
      </c>
      <c r="BL112" s="23" t="s">
        <v>173</v>
      </c>
      <c r="BM112" s="23" t="s">
        <v>259</v>
      </c>
    </row>
    <row r="113" spans="2:65" s="1" customFormat="1" ht="25.5" customHeight="1">
      <c r="B113" s="40"/>
      <c r="C113" s="191" t="s">
        <v>9</v>
      </c>
      <c r="D113" s="191" t="s">
        <v>169</v>
      </c>
      <c r="E113" s="192" t="s">
        <v>962</v>
      </c>
      <c r="F113" s="193" t="s">
        <v>963</v>
      </c>
      <c r="G113" s="194" t="s">
        <v>272</v>
      </c>
      <c r="H113" s="195">
        <v>8</v>
      </c>
      <c r="I113" s="196"/>
      <c r="J113" s="197">
        <f>ROUND(I113*H113,2)</f>
        <v>0</v>
      </c>
      <c r="K113" s="193" t="s">
        <v>21</v>
      </c>
      <c r="L113" s="60"/>
      <c r="M113" s="198" t="s">
        <v>21</v>
      </c>
      <c r="N113" s="199" t="s">
        <v>43</v>
      </c>
      <c r="O113" s="41"/>
      <c r="P113" s="200">
        <f>O113*H113</f>
        <v>0</v>
      </c>
      <c r="Q113" s="200">
        <v>0</v>
      </c>
      <c r="R113" s="200">
        <f>Q113*H113</f>
        <v>0</v>
      </c>
      <c r="S113" s="200">
        <v>0</v>
      </c>
      <c r="T113" s="201">
        <f>S113*H113</f>
        <v>0</v>
      </c>
      <c r="AR113" s="23" t="s">
        <v>173</v>
      </c>
      <c r="AT113" s="23" t="s">
        <v>169</v>
      </c>
      <c r="AU113" s="23" t="s">
        <v>82</v>
      </c>
      <c r="AY113" s="23" t="s">
        <v>166</v>
      </c>
      <c r="BE113" s="202">
        <f>IF(N113="základní",J113,0)</f>
        <v>0</v>
      </c>
      <c r="BF113" s="202">
        <f>IF(N113="snížená",J113,0)</f>
        <v>0</v>
      </c>
      <c r="BG113" s="202">
        <f>IF(N113="zákl. přenesená",J113,0)</f>
        <v>0</v>
      </c>
      <c r="BH113" s="202">
        <f>IF(N113="sníž. přenesená",J113,0)</f>
        <v>0</v>
      </c>
      <c r="BI113" s="202">
        <f>IF(N113="nulová",J113,0)</f>
        <v>0</v>
      </c>
      <c r="BJ113" s="23" t="s">
        <v>80</v>
      </c>
      <c r="BK113" s="202">
        <f>ROUND(I113*H113,2)</f>
        <v>0</v>
      </c>
      <c r="BL113" s="23" t="s">
        <v>173</v>
      </c>
      <c r="BM113" s="23" t="s">
        <v>263</v>
      </c>
    </row>
    <row r="114" spans="2:65" s="1" customFormat="1" ht="16.5" customHeight="1">
      <c r="B114" s="40"/>
      <c r="C114" s="238" t="s">
        <v>221</v>
      </c>
      <c r="D114" s="238" t="s">
        <v>232</v>
      </c>
      <c r="E114" s="239" t="s">
        <v>964</v>
      </c>
      <c r="F114" s="240" t="s">
        <v>965</v>
      </c>
      <c r="G114" s="241" t="s">
        <v>822</v>
      </c>
      <c r="H114" s="242">
        <v>4.9690000000000003</v>
      </c>
      <c r="I114" s="243"/>
      <c r="J114" s="244">
        <f>ROUND(I114*H114,2)</f>
        <v>0</v>
      </c>
      <c r="K114" s="240" t="s">
        <v>21</v>
      </c>
      <c r="L114" s="245"/>
      <c r="M114" s="246" t="s">
        <v>21</v>
      </c>
      <c r="N114" s="247" t="s">
        <v>43</v>
      </c>
      <c r="O114" s="41"/>
      <c r="P114" s="200">
        <f>O114*H114</f>
        <v>0</v>
      </c>
      <c r="Q114" s="200">
        <v>0</v>
      </c>
      <c r="R114" s="200">
        <f>Q114*H114</f>
        <v>0</v>
      </c>
      <c r="S114" s="200">
        <v>0</v>
      </c>
      <c r="T114" s="201">
        <f>S114*H114</f>
        <v>0</v>
      </c>
      <c r="AR114" s="23" t="s">
        <v>187</v>
      </c>
      <c r="AT114" s="23" t="s">
        <v>232</v>
      </c>
      <c r="AU114" s="23" t="s">
        <v>82</v>
      </c>
      <c r="AY114" s="23" t="s">
        <v>166</v>
      </c>
      <c r="BE114" s="202">
        <f>IF(N114="základní",J114,0)</f>
        <v>0</v>
      </c>
      <c r="BF114" s="202">
        <f>IF(N114="snížená",J114,0)</f>
        <v>0</v>
      </c>
      <c r="BG114" s="202">
        <f>IF(N114="zákl. přenesená",J114,0)</f>
        <v>0</v>
      </c>
      <c r="BH114" s="202">
        <f>IF(N114="sníž. přenesená",J114,0)</f>
        <v>0</v>
      </c>
      <c r="BI114" s="202">
        <f>IF(N114="nulová",J114,0)</f>
        <v>0</v>
      </c>
      <c r="BJ114" s="23" t="s">
        <v>80</v>
      </c>
      <c r="BK114" s="202">
        <f>ROUND(I114*H114,2)</f>
        <v>0</v>
      </c>
      <c r="BL114" s="23" t="s">
        <v>173</v>
      </c>
      <c r="BM114" s="23" t="s">
        <v>267</v>
      </c>
    </row>
    <row r="115" spans="2:65" s="1" customFormat="1" ht="27">
      <c r="B115" s="40"/>
      <c r="C115" s="62"/>
      <c r="D115" s="205" t="s">
        <v>213</v>
      </c>
      <c r="E115" s="62"/>
      <c r="F115" s="236" t="s">
        <v>966</v>
      </c>
      <c r="G115" s="62"/>
      <c r="H115" s="62"/>
      <c r="I115" s="162"/>
      <c r="J115" s="62"/>
      <c r="K115" s="62"/>
      <c r="L115" s="60"/>
      <c r="M115" s="237"/>
      <c r="N115" s="41"/>
      <c r="O115" s="41"/>
      <c r="P115" s="41"/>
      <c r="Q115" s="41"/>
      <c r="R115" s="41"/>
      <c r="S115" s="41"/>
      <c r="T115" s="77"/>
      <c r="AT115" s="23" t="s">
        <v>213</v>
      </c>
      <c r="AU115" s="23" t="s">
        <v>82</v>
      </c>
    </row>
    <row r="116" spans="2:65" s="11" customFormat="1">
      <c r="B116" s="203"/>
      <c r="C116" s="204"/>
      <c r="D116" s="205" t="s">
        <v>174</v>
      </c>
      <c r="E116" s="206" t="s">
        <v>21</v>
      </c>
      <c r="F116" s="207" t="s">
        <v>967</v>
      </c>
      <c r="G116" s="204"/>
      <c r="H116" s="208">
        <v>4.9690000000000003</v>
      </c>
      <c r="I116" s="209"/>
      <c r="J116" s="204"/>
      <c r="K116" s="204"/>
      <c r="L116" s="210"/>
      <c r="M116" s="211"/>
      <c r="N116" s="212"/>
      <c r="O116" s="212"/>
      <c r="P116" s="212"/>
      <c r="Q116" s="212"/>
      <c r="R116" s="212"/>
      <c r="S116" s="212"/>
      <c r="T116" s="213"/>
      <c r="AT116" s="214" t="s">
        <v>174</v>
      </c>
      <c r="AU116" s="214" t="s">
        <v>82</v>
      </c>
      <c r="AV116" s="11" t="s">
        <v>82</v>
      </c>
      <c r="AW116" s="11" t="s">
        <v>35</v>
      </c>
      <c r="AX116" s="11" t="s">
        <v>72</v>
      </c>
      <c r="AY116" s="214" t="s">
        <v>166</v>
      </c>
    </row>
    <row r="117" spans="2:65" s="12" customFormat="1">
      <c r="B117" s="215"/>
      <c r="C117" s="216"/>
      <c r="D117" s="205" t="s">
        <v>174</v>
      </c>
      <c r="E117" s="217" t="s">
        <v>21</v>
      </c>
      <c r="F117" s="218" t="s">
        <v>176</v>
      </c>
      <c r="G117" s="216"/>
      <c r="H117" s="219">
        <v>4.9690000000000003</v>
      </c>
      <c r="I117" s="220"/>
      <c r="J117" s="216"/>
      <c r="K117" s="216"/>
      <c r="L117" s="221"/>
      <c r="M117" s="222"/>
      <c r="N117" s="223"/>
      <c r="O117" s="223"/>
      <c r="P117" s="223"/>
      <c r="Q117" s="223"/>
      <c r="R117" s="223"/>
      <c r="S117" s="223"/>
      <c r="T117" s="224"/>
      <c r="AT117" s="225" t="s">
        <v>174</v>
      </c>
      <c r="AU117" s="225" t="s">
        <v>82</v>
      </c>
      <c r="AV117" s="12" t="s">
        <v>173</v>
      </c>
      <c r="AW117" s="12" t="s">
        <v>35</v>
      </c>
      <c r="AX117" s="12" t="s">
        <v>80</v>
      </c>
      <c r="AY117" s="225" t="s">
        <v>166</v>
      </c>
    </row>
    <row r="118" spans="2:65" s="1" customFormat="1" ht="25.5" customHeight="1">
      <c r="B118" s="40"/>
      <c r="C118" s="191" t="s">
        <v>269</v>
      </c>
      <c r="D118" s="191" t="s">
        <v>169</v>
      </c>
      <c r="E118" s="192" t="s">
        <v>968</v>
      </c>
      <c r="F118" s="193" t="s">
        <v>969</v>
      </c>
      <c r="G118" s="194" t="s">
        <v>172</v>
      </c>
      <c r="H118" s="195">
        <v>6</v>
      </c>
      <c r="I118" s="196"/>
      <c r="J118" s="197">
        <f>ROUND(I118*H118,2)</f>
        <v>0</v>
      </c>
      <c r="K118" s="193" t="s">
        <v>21</v>
      </c>
      <c r="L118" s="60"/>
      <c r="M118" s="198" t="s">
        <v>21</v>
      </c>
      <c r="N118" s="199" t="s">
        <v>43</v>
      </c>
      <c r="O118" s="41"/>
      <c r="P118" s="200">
        <f>O118*H118</f>
        <v>0</v>
      </c>
      <c r="Q118" s="200">
        <v>0</v>
      </c>
      <c r="R118" s="200">
        <f>Q118*H118</f>
        <v>0</v>
      </c>
      <c r="S118" s="200">
        <v>0</v>
      </c>
      <c r="T118" s="201">
        <f>S118*H118</f>
        <v>0</v>
      </c>
      <c r="AR118" s="23" t="s">
        <v>173</v>
      </c>
      <c r="AT118" s="23" t="s">
        <v>169</v>
      </c>
      <c r="AU118" s="23" t="s">
        <v>82</v>
      </c>
      <c r="AY118" s="23" t="s">
        <v>166</v>
      </c>
      <c r="BE118" s="202">
        <f>IF(N118="základní",J118,0)</f>
        <v>0</v>
      </c>
      <c r="BF118" s="202">
        <f>IF(N118="snížená",J118,0)</f>
        <v>0</v>
      </c>
      <c r="BG118" s="202">
        <f>IF(N118="zákl. přenesená",J118,0)</f>
        <v>0</v>
      </c>
      <c r="BH118" s="202">
        <f>IF(N118="sníž. přenesená",J118,0)</f>
        <v>0</v>
      </c>
      <c r="BI118" s="202">
        <f>IF(N118="nulová",J118,0)</f>
        <v>0</v>
      </c>
      <c r="BJ118" s="23" t="s">
        <v>80</v>
      </c>
      <c r="BK118" s="202">
        <f>ROUND(I118*H118,2)</f>
        <v>0</v>
      </c>
      <c r="BL118" s="23" t="s">
        <v>173</v>
      </c>
      <c r="BM118" s="23" t="s">
        <v>273</v>
      </c>
    </row>
    <row r="119" spans="2:65" s="11" customFormat="1">
      <c r="B119" s="203"/>
      <c r="C119" s="204"/>
      <c r="D119" s="205" t="s">
        <v>174</v>
      </c>
      <c r="E119" s="206" t="s">
        <v>21</v>
      </c>
      <c r="F119" s="207" t="s">
        <v>970</v>
      </c>
      <c r="G119" s="204"/>
      <c r="H119" s="208">
        <v>6</v>
      </c>
      <c r="I119" s="209"/>
      <c r="J119" s="204"/>
      <c r="K119" s="204"/>
      <c r="L119" s="210"/>
      <c r="M119" s="211"/>
      <c r="N119" s="212"/>
      <c r="O119" s="212"/>
      <c r="P119" s="212"/>
      <c r="Q119" s="212"/>
      <c r="R119" s="212"/>
      <c r="S119" s="212"/>
      <c r="T119" s="213"/>
      <c r="AT119" s="214" t="s">
        <v>174</v>
      </c>
      <c r="AU119" s="214" t="s">
        <v>82</v>
      </c>
      <c r="AV119" s="11" t="s">
        <v>82</v>
      </c>
      <c r="AW119" s="11" t="s">
        <v>35</v>
      </c>
      <c r="AX119" s="11" t="s">
        <v>72</v>
      </c>
      <c r="AY119" s="214" t="s">
        <v>166</v>
      </c>
    </row>
    <row r="120" spans="2:65" s="12" customFormat="1">
      <c r="B120" s="215"/>
      <c r="C120" s="216"/>
      <c r="D120" s="205" t="s">
        <v>174</v>
      </c>
      <c r="E120" s="217" t="s">
        <v>21</v>
      </c>
      <c r="F120" s="218" t="s">
        <v>176</v>
      </c>
      <c r="G120" s="216"/>
      <c r="H120" s="219">
        <v>6</v>
      </c>
      <c r="I120" s="220"/>
      <c r="J120" s="216"/>
      <c r="K120" s="216"/>
      <c r="L120" s="221"/>
      <c r="M120" s="222"/>
      <c r="N120" s="223"/>
      <c r="O120" s="223"/>
      <c r="P120" s="223"/>
      <c r="Q120" s="223"/>
      <c r="R120" s="223"/>
      <c r="S120" s="223"/>
      <c r="T120" s="224"/>
      <c r="AT120" s="225" t="s">
        <v>174</v>
      </c>
      <c r="AU120" s="225" t="s">
        <v>82</v>
      </c>
      <c r="AV120" s="12" t="s">
        <v>173</v>
      </c>
      <c r="AW120" s="12" t="s">
        <v>35</v>
      </c>
      <c r="AX120" s="12" t="s">
        <v>80</v>
      </c>
      <c r="AY120" s="225" t="s">
        <v>166</v>
      </c>
    </row>
    <row r="121" spans="2:65" s="1" customFormat="1" ht="16.5" customHeight="1">
      <c r="B121" s="40"/>
      <c r="C121" s="238" t="s">
        <v>225</v>
      </c>
      <c r="D121" s="238" t="s">
        <v>232</v>
      </c>
      <c r="E121" s="239" t="s">
        <v>971</v>
      </c>
      <c r="F121" s="240" t="s">
        <v>972</v>
      </c>
      <c r="G121" s="241" t="s">
        <v>172</v>
      </c>
      <c r="H121" s="242">
        <v>4</v>
      </c>
      <c r="I121" s="243"/>
      <c r="J121" s="244">
        <f t="shared" ref="J121:J129" si="10">ROUND(I121*H121,2)</f>
        <v>0</v>
      </c>
      <c r="K121" s="240" t="s">
        <v>21</v>
      </c>
      <c r="L121" s="245"/>
      <c r="M121" s="246" t="s">
        <v>21</v>
      </c>
      <c r="N121" s="247" t="s">
        <v>43</v>
      </c>
      <c r="O121" s="41"/>
      <c r="P121" s="200">
        <f t="shared" ref="P121:P129" si="11">O121*H121</f>
        <v>0</v>
      </c>
      <c r="Q121" s="200">
        <v>0</v>
      </c>
      <c r="R121" s="200">
        <f t="shared" ref="R121:R129" si="12">Q121*H121</f>
        <v>0</v>
      </c>
      <c r="S121" s="200">
        <v>0</v>
      </c>
      <c r="T121" s="201">
        <f t="shared" ref="T121:T129" si="13">S121*H121</f>
        <v>0</v>
      </c>
      <c r="AR121" s="23" t="s">
        <v>187</v>
      </c>
      <c r="AT121" s="23" t="s">
        <v>232</v>
      </c>
      <c r="AU121" s="23" t="s">
        <v>82</v>
      </c>
      <c r="AY121" s="23" t="s">
        <v>166</v>
      </c>
      <c r="BE121" s="202">
        <f t="shared" ref="BE121:BE129" si="14">IF(N121="základní",J121,0)</f>
        <v>0</v>
      </c>
      <c r="BF121" s="202">
        <f t="shared" ref="BF121:BF129" si="15">IF(N121="snížená",J121,0)</f>
        <v>0</v>
      </c>
      <c r="BG121" s="202">
        <f t="shared" ref="BG121:BG129" si="16">IF(N121="zákl. přenesená",J121,0)</f>
        <v>0</v>
      </c>
      <c r="BH121" s="202">
        <f t="shared" ref="BH121:BH129" si="17">IF(N121="sníž. přenesená",J121,0)</f>
        <v>0</v>
      </c>
      <c r="BI121" s="202">
        <f t="shared" ref="BI121:BI129" si="18">IF(N121="nulová",J121,0)</f>
        <v>0</v>
      </c>
      <c r="BJ121" s="23" t="s">
        <v>80</v>
      </c>
      <c r="BK121" s="202">
        <f t="shared" ref="BK121:BK129" si="19">ROUND(I121*H121,2)</f>
        <v>0</v>
      </c>
      <c r="BL121" s="23" t="s">
        <v>173</v>
      </c>
      <c r="BM121" s="23" t="s">
        <v>277</v>
      </c>
    </row>
    <row r="122" spans="2:65" s="1" customFormat="1" ht="25.5" customHeight="1">
      <c r="B122" s="40"/>
      <c r="C122" s="238" t="s">
        <v>278</v>
      </c>
      <c r="D122" s="238" t="s">
        <v>232</v>
      </c>
      <c r="E122" s="239" t="s">
        <v>973</v>
      </c>
      <c r="F122" s="240" t="s">
        <v>974</v>
      </c>
      <c r="G122" s="241" t="s">
        <v>172</v>
      </c>
      <c r="H122" s="242">
        <v>2</v>
      </c>
      <c r="I122" s="243"/>
      <c r="J122" s="244">
        <f t="shared" si="10"/>
        <v>0</v>
      </c>
      <c r="K122" s="240" t="s">
        <v>21</v>
      </c>
      <c r="L122" s="245"/>
      <c r="M122" s="246" t="s">
        <v>21</v>
      </c>
      <c r="N122" s="247" t="s">
        <v>43</v>
      </c>
      <c r="O122" s="41"/>
      <c r="P122" s="200">
        <f t="shared" si="11"/>
        <v>0</v>
      </c>
      <c r="Q122" s="200">
        <v>0</v>
      </c>
      <c r="R122" s="200">
        <f t="shared" si="12"/>
        <v>0</v>
      </c>
      <c r="S122" s="200">
        <v>0</v>
      </c>
      <c r="T122" s="201">
        <f t="shared" si="13"/>
        <v>0</v>
      </c>
      <c r="AR122" s="23" t="s">
        <v>187</v>
      </c>
      <c r="AT122" s="23" t="s">
        <v>232</v>
      </c>
      <c r="AU122" s="23" t="s">
        <v>82</v>
      </c>
      <c r="AY122" s="23" t="s">
        <v>166</v>
      </c>
      <c r="BE122" s="202">
        <f t="shared" si="14"/>
        <v>0</v>
      </c>
      <c r="BF122" s="202">
        <f t="shared" si="15"/>
        <v>0</v>
      </c>
      <c r="BG122" s="202">
        <f t="shared" si="16"/>
        <v>0</v>
      </c>
      <c r="BH122" s="202">
        <f t="shared" si="17"/>
        <v>0</v>
      </c>
      <c r="BI122" s="202">
        <f t="shared" si="18"/>
        <v>0</v>
      </c>
      <c r="BJ122" s="23" t="s">
        <v>80</v>
      </c>
      <c r="BK122" s="202">
        <f t="shared" si="19"/>
        <v>0</v>
      </c>
      <c r="BL122" s="23" t="s">
        <v>173</v>
      </c>
      <c r="BM122" s="23" t="s">
        <v>281</v>
      </c>
    </row>
    <row r="123" spans="2:65" s="1" customFormat="1" ht="16.5" customHeight="1">
      <c r="B123" s="40"/>
      <c r="C123" s="191" t="s">
        <v>230</v>
      </c>
      <c r="D123" s="191" t="s">
        <v>169</v>
      </c>
      <c r="E123" s="192" t="s">
        <v>975</v>
      </c>
      <c r="F123" s="193" t="s">
        <v>976</v>
      </c>
      <c r="G123" s="194" t="s">
        <v>172</v>
      </c>
      <c r="H123" s="195">
        <v>8</v>
      </c>
      <c r="I123" s="196"/>
      <c r="J123" s="197">
        <f t="shared" si="10"/>
        <v>0</v>
      </c>
      <c r="K123" s="193" t="s">
        <v>21</v>
      </c>
      <c r="L123" s="60"/>
      <c r="M123" s="198" t="s">
        <v>21</v>
      </c>
      <c r="N123" s="199" t="s">
        <v>43</v>
      </c>
      <c r="O123" s="41"/>
      <c r="P123" s="200">
        <f t="shared" si="11"/>
        <v>0</v>
      </c>
      <c r="Q123" s="200">
        <v>0</v>
      </c>
      <c r="R123" s="200">
        <f t="shared" si="12"/>
        <v>0</v>
      </c>
      <c r="S123" s="200">
        <v>0</v>
      </c>
      <c r="T123" s="201">
        <f t="shared" si="13"/>
        <v>0</v>
      </c>
      <c r="AR123" s="23" t="s">
        <v>173</v>
      </c>
      <c r="AT123" s="23" t="s">
        <v>169</v>
      </c>
      <c r="AU123" s="23" t="s">
        <v>82</v>
      </c>
      <c r="AY123" s="23" t="s">
        <v>166</v>
      </c>
      <c r="BE123" s="202">
        <f t="shared" si="14"/>
        <v>0</v>
      </c>
      <c r="BF123" s="202">
        <f t="shared" si="15"/>
        <v>0</v>
      </c>
      <c r="BG123" s="202">
        <f t="shared" si="16"/>
        <v>0</v>
      </c>
      <c r="BH123" s="202">
        <f t="shared" si="17"/>
        <v>0</v>
      </c>
      <c r="BI123" s="202">
        <f t="shared" si="18"/>
        <v>0</v>
      </c>
      <c r="BJ123" s="23" t="s">
        <v>80</v>
      </c>
      <c r="BK123" s="202">
        <f t="shared" si="19"/>
        <v>0</v>
      </c>
      <c r="BL123" s="23" t="s">
        <v>173</v>
      </c>
      <c r="BM123" s="23" t="s">
        <v>284</v>
      </c>
    </row>
    <row r="124" spans="2:65" s="1" customFormat="1" ht="16.5" customHeight="1">
      <c r="B124" s="40"/>
      <c r="C124" s="238" t="s">
        <v>285</v>
      </c>
      <c r="D124" s="238" t="s">
        <v>232</v>
      </c>
      <c r="E124" s="239" t="s">
        <v>977</v>
      </c>
      <c r="F124" s="240" t="s">
        <v>978</v>
      </c>
      <c r="G124" s="241" t="s">
        <v>172</v>
      </c>
      <c r="H124" s="242">
        <v>8</v>
      </c>
      <c r="I124" s="243"/>
      <c r="J124" s="244">
        <f t="shared" si="10"/>
        <v>0</v>
      </c>
      <c r="K124" s="240" t="s">
        <v>21</v>
      </c>
      <c r="L124" s="245"/>
      <c r="M124" s="246" t="s">
        <v>21</v>
      </c>
      <c r="N124" s="247" t="s">
        <v>43</v>
      </c>
      <c r="O124" s="41"/>
      <c r="P124" s="200">
        <f t="shared" si="11"/>
        <v>0</v>
      </c>
      <c r="Q124" s="200">
        <v>0</v>
      </c>
      <c r="R124" s="200">
        <f t="shared" si="12"/>
        <v>0</v>
      </c>
      <c r="S124" s="200">
        <v>0</v>
      </c>
      <c r="T124" s="201">
        <f t="shared" si="13"/>
        <v>0</v>
      </c>
      <c r="AR124" s="23" t="s">
        <v>187</v>
      </c>
      <c r="AT124" s="23" t="s">
        <v>232</v>
      </c>
      <c r="AU124" s="23" t="s">
        <v>82</v>
      </c>
      <c r="AY124" s="23" t="s">
        <v>166</v>
      </c>
      <c r="BE124" s="202">
        <f t="shared" si="14"/>
        <v>0</v>
      </c>
      <c r="BF124" s="202">
        <f t="shared" si="15"/>
        <v>0</v>
      </c>
      <c r="BG124" s="202">
        <f t="shared" si="16"/>
        <v>0</v>
      </c>
      <c r="BH124" s="202">
        <f t="shared" si="17"/>
        <v>0</v>
      </c>
      <c r="BI124" s="202">
        <f t="shared" si="18"/>
        <v>0</v>
      </c>
      <c r="BJ124" s="23" t="s">
        <v>80</v>
      </c>
      <c r="BK124" s="202">
        <f t="shared" si="19"/>
        <v>0</v>
      </c>
      <c r="BL124" s="23" t="s">
        <v>173</v>
      </c>
      <c r="BM124" s="23" t="s">
        <v>289</v>
      </c>
    </row>
    <row r="125" spans="2:65" s="1" customFormat="1" ht="16.5" customHeight="1">
      <c r="B125" s="40"/>
      <c r="C125" s="191" t="s">
        <v>235</v>
      </c>
      <c r="D125" s="191" t="s">
        <v>169</v>
      </c>
      <c r="E125" s="192" t="s">
        <v>979</v>
      </c>
      <c r="F125" s="193" t="s">
        <v>980</v>
      </c>
      <c r="G125" s="194" t="s">
        <v>172</v>
      </c>
      <c r="H125" s="195">
        <v>1</v>
      </c>
      <c r="I125" s="196"/>
      <c r="J125" s="197">
        <f t="shared" si="10"/>
        <v>0</v>
      </c>
      <c r="K125" s="193" t="s">
        <v>21</v>
      </c>
      <c r="L125" s="60"/>
      <c r="M125" s="198" t="s">
        <v>21</v>
      </c>
      <c r="N125" s="199" t="s">
        <v>43</v>
      </c>
      <c r="O125" s="41"/>
      <c r="P125" s="200">
        <f t="shared" si="11"/>
        <v>0</v>
      </c>
      <c r="Q125" s="200">
        <v>0</v>
      </c>
      <c r="R125" s="200">
        <f t="shared" si="12"/>
        <v>0</v>
      </c>
      <c r="S125" s="200">
        <v>0</v>
      </c>
      <c r="T125" s="201">
        <f t="shared" si="13"/>
        <v>0</v>
      </c>
      <c r="AR125" s="23" t="s">
        <v>173</v>
      </c>
      <c r="AT125" s="23" t="s">
        <v>169</v>
      </c>
      <c r="AU125" s="23" t="s">
        <v>82</v>
      </c>
      <c r="AY125" s="23" t="s">
        <v>166</v>
      </c>
      <c r="BE125" s="202">
        <f t="shared" si="14"/>
        <v>0</v>
      </c>
      <c r="BF125" s="202">
        <f t="shared" si="15"/>
        <v>0</v>
      </c>
      <c r="BG125" s="202">
        <f t="shared" si="16"/>
        <v>0</v>
      </c>
      <c r="BH125" s="202">
        <f t="shared" si="17"/>
        <v>0</v>
      </c>
      <c r="BI125" s="202">
        <f t="shared" si="18"/>
        <v>0</v>
      </c>
      <c r="BJ125" s="23" t="s">
        <v>80</v>
      </c>
      <c r="BK125" s="202">
        <f t="shared" si="19"/>
        <v>0</v>
      </c>
      <c r="BL125" s="23" t="s">
        <v>173</v>
      </c>
      <c r="BM125" s="23" t="s">
        <v>292</v>
      </c>
    </row>
    <row r="126" spans="2:65" s="1" customFormat="1" ht="16.5" customHeight="1">
      <c r="B126" s="40"/>
      <c r="C126" s="191" t="s">
        <v>295</v>
      </c>
      <c r="D126" s="191" t="s">
        <v>169</v>
      </c>
      <c r="E126" s="192" t="s">
        <v>981</v>
      </c>
      <c r="F126" s="193" t="s">
        <v>982</v>
      </c>
      <c r="G126" s="194" t="s">
        <v>172</v>
      </c>
      <c r="H126" s="195">
        <v>2</v>
      </c>
      <c r="I126" s="196"/>
      <c r="J126" s="197">
        <f t="shared" si="10"/>
        <v>0</v>
      </c>
      <c r="K126" s="193" t="s">
        <v>21</v>
      </c>
      <c r="L126" s="60"/>
      <c r="M126" s="198" t="s">
        <v>21</v>
      </c>
      <c r="N126" s="199" t="s">
        <v>43</v>
      </c>
      <c r="O126" s="41"/>
      <c r="P126" s="200">
        <f t="shared" si="11"/>
        <v>0</v>
      </c>
      <c r="Q126" s="200">
        <v>0</v>
      </c>
      <c r="R126" s="200">
        <f t="shared" si="12"/>
        <v>0</v>
      </c>
      <c r="S126" s="200">
        <v>0</v>
      </c>
      <c r="T126" s="201">
        <f t="shared" si="13"/>
        <v>0</v>
      </c>
      <c r="AR126" s="23" t="s">
        <v>173</v>
      </c>
      <c r="AT126" s="23" t="s">
        <v>169</v>
      </c>
      <c r="AU126" s="23" t="s">
        <v>82</v>
      </c>
      <c r="AY126" s="23" t="s">
        <v>166</v>
      </c>
      <c r="BE126" s="202">
        <f t="shared" si="14"/>
        <v>0</v>
      </c>
      <c r="BF126" s="202">
        <f t="shared" si="15"/>
        <v>0</v>
      </c>
      <c r="BG126" s="202">
        <f t="shared" si="16"/>
        <v>0</v>
      </c>
      <c r="BH126" s="202">
        <f t="shared" si="17"/>
        <v>0</v>
      </c>
      <c r="BI126" s="202">
        <f t="shared" si="18"/>
        <v>0</v>
      </c>
      <c r="BJ126" s="23" t="s">
        <v>80</v>
      </c>
      <c r="BK126" s="202">
        <f t="shared" si="19"/>
        <v>0</v>
      </c>
      <c r="BL126" s="23" t="s">
        <v>173</v>
      </c>
      <c r="BM126" s="23" t="s">
        <v>299</v>
      </c>
    </row>
    <row r="127" spans="2:65" s="1" customFormat="1" ht="16.5" customHeight="1">
      <c r="B127" s="40"/>
      <c r="C127" s="191" t="s">
        <v>238</v>
      </c>
      <c r="D127" s="191" t="s">
        <v>169</v>
      </c>
      <c r="E127" s="192" t="s">
        <v>983</v>
      </c>
      <c r="F127" s="193" t="s">
        <v>984</v>
      </c>
      <c r="G127" s="194" t="s">
        <v>272</v>
      </c>
      <c r="H127" s="195">
        <v>60</v>
      </c>
      <c r="I127" s="196"/>
      <c r="J127" s="197">
        <f t="shared" si="10"/>
        <v>0</v>
      </c>
      <c r="K127" s="193" t="s">
        <v>21</v>
      </c>
      <c r="L127" s="60"/>
      <c r="M127" s="198" t="s">
        <v>21</v>
      </c>
      <c r="N127" s="199" t="s">
        <v>43</v>
      </c>
      <c r="O127" s="41"/>
      <c r="P127" s="200">
        <f t="shared" si="11"/>
        <v>0</v>
      </c>
      <c r="Q127" s="200">
        <v>0</v>
      </c>
      <c r="R127" s="200">
        <f t="shared" si="12"/>
        <v>0</v>
      </c>
      <c r="S127" s="200">
        <v>0</v>
      </c>
      <c r="T127" s="201">
        <f t="shared" si="13"/>
        <v>0</v>
      </c>
      <c r="AR127" s="23" t="s">
        <v>173</v>
      </c>
      <c r="AT127" s="23" t="s">
        <v>169</v>
      </c>
      <c r="AU127" s="23" t="s">
        <v>82</v>
      </c>
      <c r="AY127" s="23" t="s">
        <v>166</v>
      </c>
      <c r="BE127" s="202">
        <f t="shared" si="14"/>
        <v>0</v>
      </c>
      <c r="BF127" s="202">
        <f t="shared" si="15"/>
        <v>0</v>
      </c>
      <c r="BG127" s="202">
        <f t="shared" si="16"/>
        <v>0</v>
      </c>
      <c r="BH127" s="202">
        <f t="shared" si="17"/>
        <v>0</v>
      </c>
      <c r="BI127" s="202">
        <f t="shared" si="18"/>
        <v>0</v>
      </c>
      <c r="BJ127" s="23" t="s">
        <v>80</v>
      </c>
      <c r="BK127" s="202">
        <f t="shared" si="19"/>
        <v>0</v>
      </c>
      <c r="BL127" s="23" t="s">
        <v>173</v>
      </c>
      <c r="BM127" s="23" t="s">
        <v>302</v>
      </c>
    </row>
    <row r="128" spans="2:65" s="1" customFormat="1" ht="16.5" customHeight="1">
      <c r="B128" s="40"/>
      <c r="C128" s="238" t="s">
        <v>304</v>
      </c>
      <c r="D128" s="238" t="s">
        <v>232</v>
      </c>
      <c r="E128" s="239" t="s">
        <v>985</v>
      </c>
      <c r="F128" s="240" t="s">
        <v>986</v>
      </c>
      <c r="G128" s="241" t="s">
        <v>172</v>
      </c>
      <c r="H128" s="242">
        <v>8</v>
      </c>
      <c r="I128" s="243"/>
      <c r="J128" s="244">
        <f t="shared" si="10"/>
        <v>0</v>
      </c>
      <c r="K128" s="240" t="s">
        <v>21</v>
      </c>
      <c r="L128" s="245"/>
      <c r="M128" s="246" t="s">
        <v>21</v>
      </c>
      <c r="N128" s="247" t="s">
        <v>43</v>
      </c>
      <c r="O128" s="41"/>
      <c r="P128" s="200">
        <f t="shared" si="11"/>
        <v>0</v>
      </c>
      <c r="Q128" s="200">
        <v>0</v>
      </c>
      <c r="R128" s="200">
        <f t="shared" si="12"/>
        <v>0</v>
      </c>
      <c r="S128" s="200">
        <v>0</v>
      </c>
      <c r="T128" s="201">
        <f t="shared" si="13"/>
        <v>0</v>
      </c>
      <c r="AR128" s="23" t="s">
        <v>187</v>
      </c>
      <c r="AT128" s="23" t="s">
        <v>232</v>
      </c>
      <c r="AU128" s="23" t="s">
        <v>82</v>
      </c>
      <c r="AY128" s="23" t="s">
        <v>166</v>
      </c>
      <c r="BE128" s="202">
        <f t="shared" si="14"/>
        <v>0</v>
      </c>
      <c r="BF128" s="202">
        <f t="shared" si="15"/>
        <v>0</v>
      </c>
      <c r="BG128" s="202">
        <f t="shared" si="16"/>
        <v>0</v>
      </c>
      <c r="BH128" s="202">
        <f t="shared" si="17"/>
        <v>0</v>
      </c>
      <c r="BI128" s="202">
        <f t="shared" si="18"/>
        <v>0</v>
      </c>
      <c r="BJ128" s="23" t="s">
        <v>80</v>
      </c>
      <c r="BK128" s="202">
        <f t="shared" si="19"/>
        <v>0</v>
      </c>
      <c r="BL128" s="23" t="s">
        <v>173</v>
      </c>
      <c r="BM128" s="23" t="s">
        <v>307</v>
      </c>
    </row>
    <row r="129" spans="2:65" s="1" customFormat="1" ht="16.5" customHeight="1">
      <c r="B129" s="40"/>
      <c r="C129" s="238" t="s">
        <v>242</v>
      </c>
      <c r="D129" s="238" t="s">
        <v>232</v>
      </c>
      <c r="E129" s="239" t="s">
        <v>987</v>
      </c>
      <c r="F129" s="240" t="s">
        <v>988</v>
      </c>
      <c r="G129" s="241" t="s">
        <v>272</v>
      </c>
      <c r="H129" s="242">
        <v>60</v>
      </c>
      <c r="I129" s="243"/>
      <c r="J129" s="244">
        <f t="shared" si="10"/>
        <v>0</v>
      </c>
      <c r="K129" s="240" t="s">
        <v>21</v>
      </c>
      <c r="L129" s="245"/>
      <c r="M129" s="246" t="s">
        <v>21</v>
      </c>
      <c r="N129" s="247" t="s">
        <v>43</v>
      </c>
      <c r="O129" s="41"/>
      <c r="P129" s="200">
        <f t="shared" si="11"/>
        <v>0</v>
      </c>
      <c r="Q129" s="200">
        <v>0</v>
      </c>
      <c r="R129" s="200">
        <f t="shared" si="12"/>
        <v>0</v>
      </c>
      <c r="S129" s="200">
        <v>0</v>
      </c>
      <c r="T129" s="201">
        <f t="shared" si="13"/>
        <v>0</v>
      </c>
      <c r="AR129" s="23" t="s">
        <v>187</v>
      </c>
      <c r="AT129" s="23" t="s">
        <v>232</v>
      </c>
      <c r="AU129" s="23" t="s">
        <v>82</v>
      </c>
      <c r="AY129" s="23" t="s">
        <v>166</v>
      </c>
      <c r="BE129" s="202">
        <f t="shared" si="14"/>
        <v>0</v>
      </c>
      <c r="BF129" s="202">
        <f t="shared" si="15"/>
        <v>0</v>
      </c>
      <c r="BG129" s="202">
        <f t="shared" si="16"/>
        <v>0</v>
      </c>
      <c r="BH129" s="202">
        <f t="shared" si="17"/>
        <v>0</v>
      </c>
      <c r="BI129" s="202">
        <f t="shared" si="18"/>
        <v>0</v>
      </c>
      <c r="BJ129" s="23" t="s">
        <v>80</v>
      </c>
      <c r="BK129" s="202">
        <f t="shared" si="19"/>
        <v>0</v>
      </c>
      <c r="BL129" s="23" t="s">
        <v>173</v>
      </c>
      <c r="BM129" s="23" t="s">
        <v>310</v>
      </c>
    </row>
    <row r="130" spans="2:65" s="1" customFormat="1" ht="27">
      <c r="B130" s="40"/>
      <c r="C130" s="62"/>
      <c r="D130" s="205" t="s">
        <v>213</v>
      </c>
      <c r="E130" s="62"/>
      <c r="F130" s="236" t="s">
        <v>989</v>
      </c>
      <c r="G130" s="62"/>
      <c r="H130" s="62"/>
      <c r="I130" s="162"/>
      <c r="J130" s="62"/>
      <c r="K130" s="62"/>
      <c r="L130" s="60"/>
      <c r="M130" s="237"/>
      <c r="N130" s="41"/>
      <c r="O130" s="41"/>
      <c r="P130" s="41"/>
      <c r="Q130" s="41"/>
      <c r="R130" s="41"/>
      <c r="S130" s="41"/>
      <c r="T130" s="77"/>
      <c r="AT130" s="23" t="s">
        <v>213</v>
      </c>
      <c r="AU130" s="23" t="s">
        <v>82</v>
      </c>
    </row>
    <row r="131" spans="2:65" s="1" customFormat="1" ht="16.5" customHeight="1">
      <c r="B131" s="40"/>
      <c r="C131" s="191" t="s">
        <v>311</v>
      </c>
      <c r="D131" s="191" t="s">
        <v>169</v>
      </c>
      <c r="E131" s="192" t="s">
        <v>1371</v>
      </c>
      <c r="F131" s="193" t="s">
        <v>1372</v>
      </c>
      <c r="G131" s="194" t="s">
        <v>272</v>
      </c>
      <c r="H131" s="195">
        <v>2</v>
      </c>
      <c r="I131" s="196"/>
      <c r="J131" s="197">
        <f>ROUND(I131*H131,2)</f>
        <v>0</v>
      </c>
      <c r="K131" s="193" t="s">
        <v>21</v>
      </c>
      <c r="L131" s="60"/>
      <c r="M131" s="198" t="s">
        <v>21</v>
      </c>
      <c r="N131" s="199" t="s">
        <v>43</v>
      </c>
      <c r="O131" s="41"/>
      <c r="P131" s="200">
        <f>O131*H131</f>
        <v>0</v>
      </c>
      <c r="Q131" s="200">
        <v>0</v>
      </c>
      <c r="R131" s="200">
        <f>Q131*H131</f>
        <v>0</v>
      </c>
      <c r="S131" s="200">
        <v>0</v>
      </c>
      <c r="T131" s="201">
        <f>S131*H131</f>
        <v>0</v>
      </c>
      <c r="AR131" s="23" t="s">
        <v>173</v>
      </c>
      <c r="AT131" s="23" t="s">
        <v>169</v>
      </c>
      <c r="AU131" s="23" t="s">
        <v>82</v>
      </c>
      <c r="AY131" s="23" t="s">
        <v>166</v>
      </c>
      <c r="BE131" s="202">
        <f>IF(N131="základní",J131,0)</f>
        <v>0</v>
      </c>
      <c r="BF131" s="202">
        <f>IF(N131="snížená",J131,0)</f>
        <v>0</v>
      </c>
      <c r="BG131" s="202">
        <f>IF(N131="zákl. přenesená",J131,0)</f>
        <v>0</v>
      </c>
      <c r="BH131" s="202">
        <f>IF(N131="sníž. přenesená",J131,0)</f>
        <v>0</v>
      </c>
      <c r="BI131" s="202">
        <f>IF(N131="nulová",J131,0)</f>
        <v>0</v>
      </c>
      <c r="BJ131" s="23" t="s">
        <v>80</v>
      </c>
      <c r="BK131" s="202">
        <f>ROUND(I131*H131,2)</f>
        <v>0</v>
      </c>
      <c r="BL131" s="23" t="s">
        <v>173</v>
      </c>
      <c r="BM131" s="23" t="s">
        <v>314</v>
      </c>
    </row>
    <row r="132" spans="2:65" s="1" customFormat="1" ht="16.5" customHeight="1">
      <c r="B132" s="40"/>
      <c r="C132" s="238" t="s">
        <v>247</v>
      </c>
      <c r="D132" s="238" t="s">
        <v>232</v>
      </c>
      <c r="E132" s="239" t="s">
        <v>1373</v>
      </c>
      <c r="F132" s="240" t="s">
        <v>1374</v>
      </c>
      <c r="G132" s="241" t="s">
        <v>272</v>
      </c>
      <c r="H132" s="242">
        <v>2</v>
      </c>
      <c r="I132" s="243"/>
      <c r="J132" s="244">
        <f>ROUND(I132*H132,2)</f>
        <v>0</v>
      </c>
      <c r="K132" s="240" t="s">
        <v>21</v>
      </c>
      <c r="L132" s="245"/>
      <c r="M132" s="246" t="s">
        <v>21</v>
      </c>
      <c r="N132" s="247" t="s">
        <v>43</v>
      </c>
      <c r="O132" s="41"/>
      <c r="P132" s="200">
        <f>O132*H132</f>
        <v>0</v>
      </c>
      <c r="Q132" s="200">
        <v>0</v>
      </c>
      <c r="R132" s="200">
        <f>Q132*H132</f>
        <v>0</v>
      </c>
      <c r="S132" s="200">
        <v>0</v>
      </c>
      <c r="T132" s="201">
        <f>S132*H132</f>
        <v>0</v>
      </c>
      <c r="AR132" s="23" t="s">
        <v>187</v>
      </c>
      <c r="AT132" s="23" t="s">
        <v>232</v>
      </c>
      <c r="AU132" s="23" t="s">
        <v>82</v>
      </c>
      <c r="AY132" s="23" t="s">
        <v>166</v>
      </c>
      <c r="BE132" s="202">
        <f>IF(N132="základní",J132,0)</f>
        <v>0</v>
      </c>
      <c r="BF132" s="202">
        <f>IF(N132="snížená",J132,0)</f>
        <v>0</v>
      </c>
      <c r="BG132" s="202">
        <f>IF(N132="zákl. přenesená",J132,0)</f>
        <v>0</v>
      </c>
      <c r="BH132" s="202">
        <f>IF(N132="sníž. přenesená",J132,0)</f>
        <v>0</v>
      </c>
      <c r="BI132" s="202">
        <f>IF(N132="nulová",J132,0)</f>
        <v>0</v>
      </c>
      <c r="BJ132" s="23" t="s">
        <v>80</v>
      </c>
      <c r="BK132" s="202">
        <f>ROUND(I132*H132,2)</f>
        <v>0</v>
      </c>
      <c r="BL132" s="23" t="s">
        <v>173</v>
      </c>
      <c r="BM132" s="23" t="s">
        <v>319</v>
      </c>
    </row>
    <row r="133" spans="2:65" s="1" customFormat="1" ht="27">
      <c r="B133" s="40"/>
      <c r="C133" s="62"/>
      <c r="D133" s="205" t="s">
        <v>213</v>
      </c>
      <c r="E133" s="62"/>
      <c r="F133" s="236" t="s">
        <v>1375</v>
      </c>
      <c r="G133" s="62"/>
      <c r="H133" s="62"/>
      <c r="I133" s="162"/>
      <c r="J133" s="62"/>
      <c r="K133" s="62"/>
      <c r="L133" s="60"/>
      <c r="M133" s="237"/>
      <c r="N133" s="41"/>
      <c r="O133" s="41"/>
      <c r="P133" s="41"/>
      <c r="Q133" s="41"/>
      <c r="R133" s="41"/>
      <c r="S133" s="41"/>
      <c r="T133" s="77"/>
      <c r="AT133" s="23" t="s">
        <v>213</v>
      </c>
      <c r="AU133" s="23" t="s">
        <v>82</v>
      </c>
    </row>
    <row r="134" spans="2:65" s="1" customFormat="1" ht="16.5" customHeight="1">
      <c r="B134" s="40"/>
      <c r="C134" s="191" t="s">
        <v>320</v>
      </c>
      <c r="D134" s="191" t="s">
        <v>169</v>
      </c>
      <c r="E134" s="192" t="s">
        <v>1376</v>
      </c>
      <c r="F134" s="193" t="s">
        <v>1377</v>
      </c>
      <c r="G134" s="194" t="s">
        <v>272</v>
      </c>
      <c r="H134" s="195">
        <v>2</v>
      </c>
      <c r="I134" s="196"/>
      <c r="J134" s="197">
        <f>ROUND(I134*H134,2)</f>
        <v>0</v>
      </c>
      <c r="K134" s="193" t="s">
        <v>21</v>
      </c>
      <c r="L134" s="60"/>
      <c r="M134" s="198" t="s">
        <v>21</v>
      </c>
      <c r="N134" s="199" t="s">
        <v>43</v>
      </c>
      <c r="O134" s="41"/>
      <c r="P134" s="200">
        <f>O134*H134</f>
        <v>0</v>
      </c>
      <c r="Q134" s="200">
        <v>0</v>
      </c>
      <c r="R134" s="200">
        <f>Q134*H134</f>
        <v>0</v>
      </c>
      <c r="S134" s="200">
        <v>0</v>
      </c>
      <c r="T134" s="201">
        <f>S134*H134</f>
        <v>0</v>
      </c>
      <c r="AR134" s="23" t="s">
        <v>173</v>
      </c>
      <c r="AT134" s="23" t="s">
        <v>169</v>
      </c>
      <c r="AU134" s="23" t="s">
        <v>82</v>
      </c>
      <c r="AY134" s="23" t="s">
        <v>166</v>
      </c>
      <c r="BE134" s="202">
        <f>IF(N134="základní",J134,0)</f>
        <v>0</v>
      </c>
      <c r="BF134" s="202">
        <f>IF(N134="snížená",J134,0)</f>
        <v>0</v>
      </c>
      <c r="BG134" s="202">
        <f>IF(N134="zákl. přenesená",J134,0)</f>
        <v>0</v>
      </c>
      <c r="BH134" s="202">
        <f>IF(N134="sníž. přenesená",J134,0)</f>
        <v>0</v>
      </c>
      <c r="BI134" s="202">
        <f>IF(N134="nulová",J134,0)</f>
        <v>0</v>
      </c>
      <c r="BJ134" s="23" t="s">
        <v>80</v>
      </c>
      <c r="BK134" s="202">
        <f>ROUND(I134*H134,2)</f>
        <v>0</v>
      </c>
      <c r="BL134" s="23" t="s">
        <v>173</v>
      </c>
      <c r="BM134" s="23" t="s">
        <v>323</v>
      </c>
    </row>
    <row r="135" spans="2:65" s="1" customFormat="1" ht="16.5" customHeight="1">
      <c r="B135" s="40"/>
      <c r="C135" s="238" t="s">
        <v>250</v>
      </c>
      <c r="D135" s="238" t="s">
        <v>232</v>
      </c>
      <c r="E135" s="239" t="s">
        <v>1378</v>
      </c>
      <c r="F135" s="240" t="s">
        <v>1379</v>
      </c>
      <c r="G135" s="241" t="s">
        <v>272</v>
      </c>
      <c r="H135" s="242">
        <v>2</v>
      </c>
      <c r="I135" s="243"/>
      <c r="J135" s="244">
        <f>ROUND(I135*H135,2)</f>
        <v>0</v>
      </c>
      <c r="K135" s="240" t="s">
        <v>21</v>
      </c>
      <c r="L135" s="245"/>
      <c r="M135" s="246" t="s">
        <v>21</v>
      </c>
      <c r="N135" s="247" t="s">
        <v>43</v>
      </c>
      <c r="O135" s="41"/>
      <c r="P135" s="200">
        <f>O135*H135</f>
        <v>0</v>
      </c>
      <c r="Q135" s="200">
        <v>0</v>
      </c>
      <c r="R135" s="200">
        <f>Q135*H135</f>
        <v>0</v>
      </c>
      <c r="S135" s="200">
        <v>0</v>
      </c>
      <c r="T135" s="201">
        <f>S135*H135</f>
        <v>0</v>
      </c>
      <c r="AR135" s="23" t="s">
        <v>187</v>
      </c>
      <c r="AT135" s="23" t="s">
        <v>232</v>
      </c>
      <c r="AU135" s="23" t="s">
        <v>82</v>
      </c>
      <c r="AY135" s="23" t="s">
        <v>166</v>
      </c>
      <c r="BE135" s="202">
        <f>IF(N135="základní",J135,0)</f>
        <v>0</v>
      </c>
      <c r="BF135" s="202">
        <f>IF(N135="snížená",J135,0)</f>
        <v>0</v>
      </c>
      <c r="BG135" s="202">
        <f>IF(N135="zákl. přenesená",J135,0)</f>
        <v>0</v>
      </c>
      <c r="BH135" s="202">
        <f>IF(N135="sníž. přenesená",J135,0)</f>
        <v>0</v>
      </c>
      <c r="BI135" s="202">
        <f>IF(N135="nulová",J135,0)</f>
        <v>0</v>
      </c>
      <c r="BJ135" s="23" t="s">
        <v>80</v>
      </c>
      <c r="BK135" s="202">
        <f>ROUND(I135*H135,2)</f>
        <v>0</v>
      </c>
      <c r="BL135" s="23" t="s">
        <v>173</v>
      </c>
      <c r="BM135" s="23" t="s">
        <v>326</v>
      </c>
    </row>
    <row r="136" spans="2:65" s="1" customFormat="1" ht="27">
      <c r="B136" s="40"/>
      <c r="C136" s="62"/>
      <c r="D136" s="205" t="s">
        <v>213</v>
      </c>
      <c r="E136" s="62"/>
      <c r="F136" s="236" t="s">
        <v>1380</v>
      </c>
      <c r="G136" s="62"/>
      <c r="H136" s="62"/>
      <c r="I136" s="162"/>
      <c r="J136" s="62"/>
      <c r="K136" s="62"/>
      <c r="L136" s="60"/>
      <c r="M136" s="237"/>
      <c r="N136" s="41"/>
      <c r="O136" s="41"/>
      <c r="P136" s="41"/>
      <c r="Q136" s="41"/>
      <c r="R136" s="41"/>
      <c r="S136" s="41"/>
      <c r="T136" s="77"/>
      <c r="AT136" s="23" t="s">
        <v>213</v>
      </c>
      <c r="AU136" s="23" t="s">
        <v>82</v>
      </c>
    </row>
    <row r="137" spans="2:65" s="1" customFormat="1" ht="25.5" customHeight="1">
      <c r="B137" s="40"/>
      <c r="C137" s="191" t="s">
        <v>331</v>
      </c>
      <c r="D137" s="191" t="s">
        <v>169</v>
      </c>
      <c r="E137" s="192" t="s">
        <v>990</v>
      </c>
      <c r="F137" s="193" t="s">
        <v>991</v>
      </c>
      <c r="G137" s="194" t="s">
        <v>272</v>
      </c>
      <c r="H137" s="195">
        <v>38</v>
      </c>
      <c r="I137" s="196"/>
      <c r="J137" s="197">
        <f>ROUND(I137*H137,2)</f>
        <v>0</v>
      </c>
      <c r="K137" s="193" t="s">
        <v>21</v>
      </c>
      <c r="L137" s="60"/>
      <c r="M137" s="198" t="s">
        <v>21</v>
      </c>
      <c r="N137" s="199" t="s">
        <v>43</v>
      </c>
      <c r="O137" s="41"/>
      <c r="P137" s="200">
        <f>O137*H137</f>
        <v>0</v>
      </c>
      <c r="Q137" s="200">
        <v>0</v>
      </c>
      <c r="R137" s="200">
        <f>Q137*H137</f>
        <v>0</v>
      </c>
      <c r="S137" s="200">
        <v>0</v>
      </c>
      <c r="T137" s="201">
        <f>S137*H137</f>
        <v>0</v>
      </c>
      <c r="AR137" s="23" t="s">
        <v>173</v>
      </c>
      <c r="AT137" s="23" t="s">
        <v>169</v>
      </c>
      <c r="AU137" s="23" t="s">
        <v>82</v>
      </c>
      <c r="AY137" s="23" t="s">
        <v>166</v>
      </c>
      <c r="BE137" s="202">
        <f>IF(N137="základní",J137,0)</f>
        <v>0</v>
      </c>
      <c r="BF137" s="202">
        <f>IF(N137="snížená",J137,0)</f>
        <v>0</v>
      </c>
      <c r="BG137" s="202">
        <f>IF(N137="zákl. přenesená",J137,0)</f>
        <v>0</v>
      </c>
      <c r="BH137" s="202">
        <f>IF(N137="sníž. přenesená",J137,0)</f>
        <v>0</v>
      </c>
      <c r="BI137" s="202">
        <f>IF(N137="nulová",J137,0)</f>
        <v>0</v>
      </c>
      <c r="BJ137" s="23" t="s">
        <v>80</v>
      </c>
      <c r="BK137" s="202">
        <f>ROUND(I137*H137,2)</f>
        <v>0</v>
      </c>
      <c r="BL137" s="23" t="s">
        <v>173</v>
      </c>
      <c r="BM137" s="23" t="s">
        <v>334</v>
      </c>
    </row>
    <row r="138" spans="2:65" s="1" customFormat="1" ht="16.5" customHeight="1">
      <c r="B138" s="40"/>
      <c r="C138" s="238" t="s">
        <v>255</v>
      </c>
      <c r="D138" s="238" t="s">
        <v>232</v>
      </c>
      <c r="E138" s="239" t="s">
        <v>992</v>
      </c>
      <c r="F138" s="240" t="s">
        <v>993</v>
      </c>
      <c r="G138" s="241" t="s">
        <v>272</v>
      </c>
      <c r="H138" s="242">
        <v>38</v>
      </c>
      <c r="I138" s="243"/>
      <c r="J138" s="244">
        <f>ROUND(I138*H138,2)</f>
        <v>0</v>
      </c>
      <c r="K138" s="240" t="s">
        <v>21</v>
      </c>
      <c r="L138" s="245"/>
      <c r="M138" s="246" t="s">
        <v>21</v>
      </c>
      <c r="N138" s="247" t="s">
        <v>43</v>
      </c>
      <c r="O138" s="41"/>
      <c r="P138" s="200">
        <f>O138*H138</f>
        <v>0</v>
      </c>
      <c r="Q138" s="200">
        <v>0</v>
      </c>
      <c r="R138" s="200">
        <f>Q138*H138</f>
        <v>0</v>
      </c>
      <c r="S138" s="200">
        <v>0</v>
      </c>
      <c r="T138" s="201">
        <f>S138*H138</f>
        <v>0</v>
      </c>
      <c r="AR138" s="23" t="s">
        <v>187</v>
      </c>
      <c r="AT138" s="23" t="s">
        <v>232</v>
      </c>
      <c r="AU138" s="23" t="s">
        <v>82</v>
      </c>
      <c r="AY138" s="23" t="s">
        <v>166</v>
      </c>
      <c r="BE138" s="202">
        <f>IF(N138="základní",J138,0)</f>
        <v>0</v>
      </c>
      <c r="BF138" s="202">
        <f>IF(N138="snížená",J138,0)</f>
        <v>0</v>
      </c>
      <c r="BG138" s="202">
        <f>IF(N138="zákl. přenesená",J138,0)</f>
        <v>0</v>
      </c>
      <c r="BH138" s="202">
        <f>IF(N138="sníž. přenesená",J138,0)</f>
        <v>0</v>
      </c>
      <c r="BI138" s="202">
        <f>IF(N138="nulová",J138,0)</f>
        <v>0</v>
      </c>
      <c r="BJ138" s="23" t="s">
        <v>80</v>
      </c>
      <c r="BK138" s="202">
        <f>ROUND(I138*H138,2)</f>
        <v>0</v>
      </c>
      <c r="BL138" s="23" t="s">
        <v>173</v>
      </c>
      <c r="BM138" s="23" t="s">
        <v>339</v>
      </c>
    </row>
    <row r="139" spans="2:65" s="1" customFormat="1" ht="27">
      <c r="B139" s="40"/>
      <c r="C139" s="62"/>
      <c r="D139" s="205" t="s">
        <v>213</v>
      </c>
      <c r="E139" s="62"/>
      <c r="F139" s="236" t="s">
        <v>994</v>
      </c>
      <c r="G139" s="62"/>
      <c r="H139" s="62"/>
      <c r="I139" s="162"/>
      <c r="J139" s="62"/>
      <c r="K139" s="62"/>
      <c r="L139" s="60"/>
      <c r="M139" s="237"/>
      <c r="N139" s="41"/>
      <c r="O139" s="41"/>
      <c r="P139" s="41"/>
      <c r="Q139" s="41"/>
      <c r="R139" s="41"/>
      <c r="S139" s="41"/>
      <c r="T139" s="77"/>
      <c r="AT139" s="23" t="s">
        <v>213</v>
      </c>
      <c r="AU139" s="23" t="s">
        <v>82</v>
      </c>
    </row>
    <row r="140" spans="2:65" s="1" customFormat="1" ht="25.5" customHeight="1">
      <c r="B140" s="40"/>
      <c r="C140" s="191" t="s">
        <v>340</v>
      </c>
      <c r="D140" s="191" t="s">
        <v>169</v>
      </c>
      <c r="E140" s="192" t="s">
        <v>995</v>
      </c>
      <c r="F140" s="193" t="s">
        <v>996</v>
      </c>
      <c r="G140" s="194" t="s">
        <v>272</v>
      </c>
      <c r="H140" s="195">
        <v>68</v>
      </c>
      <c r="I140" s="196"/>
      <c r="J140" s="197">
        <f>ROUND(I140*H140,2)</f>
        <v>0</v>
      </c>
      <c r="K140" s="193" t="s">
        <v>21</v>
      </c>
      <c r="L140" s="60"/>
      <c r="M140" s="198" t="s">
        <v>21</v>
      </c>
      <c r="N140" s="199" t="s">
        <v>43</v>
      </c>
      <c r="O140" s="41"/>
      <c r="P140" s="200">
        <f>O140*H140</f>
        <v>0</v>
      </c>
      <c r="Q140" s="200">
        <v>0</v>
      </c>
      <c r="R140" s="200">
        <f>Q140*H140</f>
        <v>0</v>
      </c>
      <c r="S140" s="200">
        <v>0</v>
      </c>
      <c r="T140" s="201">
        <f>S140*H140</f>
        <v>0</v>
      </c>
      <c r="AR140" s="23" t="s">
        <v>173</v>
      </c>
      <c r="AT140" s="23" t="s">
        <v>169</v>
      </c>
      <c r="AU140" s="23" t="s">
        <v>82</v>
      </c>
      <c r="AY140" s="23" t="s">
        <v>166</v>
      </c>
      <c r="BE140" s="202">
        <f>IF(N140="základní",J140,0)</f>
        <v>0</v>
      </c>
      <c r="BF140" s="202">
        <f>IF(N140="snížená",J140,0)</f>
        <v>0</v>
      </c>
      <c r="BG140" s="202">
        <f>IF(N140="zákl. přenesená",J140,0)</f>
        <v>0</v>
      </c>
      <c r="BH140" s="202">
        <f>IF(N140="sníž. přenesená",J140,0)</f>
        <v>0</v>
      </c>
      <c r="BI140" s="202">
        <f>IF(N140="nulová",J140,0)</f>
        <v>0</v>
      </c>
      <c r="BJ140" s="23" t="s">
        <v>80</v>
      </c>
      <c r="BK140" s="202">
        <f>ROUND(I140*H140,2)</f>
        <v>0</v>
      </c>
      <c r="BL140" s="23" t="s">
        <v>173</v>
      </c>
      <c r="BM140" s="23" t="s">
        <v>343</v>
      </c>
    </row>
    <row r="141" spans="2:65" s="1" customFormat="1" ht="16.5" customHeight="1">
      <c r="B141" s="40"/>
      <c r="C141" s="238" t="s">
        <v>259</v>
      </c>
      <c r="D141" s="238" t="s">
        <v>232</v>
      </c>
      <c r="E141" s="239" t="s">
        <v>997</v>
      </c>
      <c r="F141" s="240" t="s">
        <v>998</v>
      </c>
      <c r="G141" s="241" t="s">
        <v>272</v>
      </c>
      <c r="H141" s="242">
        <v>68</v>
      </c>
      <c r="I141" s="243"/>
      <c r="J141" s="244">
        <f>ROUND(I141*H141,2)</f>
        <v>0</v>
      </c>
      <c r="K141" s="240" t="s">
        <v>21</v>
      </c>
      <c r="L141" s="245"/>
      <c r="M141" s="246" t="s">
        <v>21</v>
      </c>
      <c r="N141" s="247" t="s">
        <v>43</v>
      </c>
      <c r="O141" s="41"/>
      <c r="P141" s="200">
        <f>O141*H141</f>
        <v>0</v>
      </c>
      <c r="Q141" s="200">
        <v>0</v>
      </c>
      <c r="R141" s="200">
        <f>Q141*H141</f>
        <v>0</v>
      </c>
      <c r="S141" s="200">
        <v>0</v>
      </c>
      <c r="T141" s="201">
        <f>S141*H141</f>
        <v>0</v>
      </c>
      <c r="AR141" s="23" t="s">
        <v>187</v>
      </c>
      <c r="AT141" s="23" t="s">
        <v>232</v>
      </c>
      <c r="AU141" s="23" t="s">
        <v>82</v>
      </c>
      <c r="AY141" s="23" t="s">
        <v>166</v>
      </c>
      <c r="BE141" s="202">
        <f>IF(N141="základní",J141,0)</f>
        <v>0</v>
      </c>
      <c r="BF141" s="202">
        <f>IF(N141="snížená",J141,0)</f>
        <v>0</v>
      </c>
      <c r="BG141" s="202">
        <f>IF(N141="zákl. přenesená",J141,0)</f>
        <v>0</v>
      </c>
      <c r="BH141" s="202">
        <f>IF(N141="sníž. přenesená",J141,0)</f>
        <v>0</v>
      </c>
      <c r="BI141" s="202">
        <f>IF(N141="nulová",J141,0)</f>
        <v>0</v>
      </c>
      <c r="BJ141" s="23" t="s">
        <v>80</v>
      </c>
      <c r="BK141" s="202">
        <f>ROUND(I141*H141,2)</f>
        <v>0</v>
      </c>
      <c r="BL141" s="23" t="s">
        <v>173</v>
      </c>
      <c r="BM141" s="23" t="s">
        <v>347</v>
      </c>
    </row>
    <row r="142" spans="2:65" s="1" customFormat="1" ht="27">
      <c r="B142" s="40"/>
      <c r="C142" s="62"/>
      <c r="D142" s="205" t="s">
        <v>213</v>
      </c>
      <c r="E142" s="62"/>
      <c r="F142" s="236" t="s">
        <v>999</v>
      </c>
      <c r="G142" s="62"/>
      <c r="H142" s="62"/>
      <c r="I142" s="162"/>
      <c r="J142" s="62"/>
      <c r="K142" s="62"/>
      <c r="L142" s="60"/>
      <c r="M142" s="237"/>
      <c r="N142" s="41"/>
      <c r="O142" s="41"/>
      <c r="P142" s="41"/>
      <c r="Q142" s="41"/>
      <c r="R142" s="41"/>
      <c r="S142" s="41"/>
      <c r="T142" s="77"/>
      <c r="AT142" s="23" t="s">
        <v>213</v>
      </c>
      <c r="AU142" s="23" t="s">
        <v>82</v>
      </c>
    </row>
    <row r="143" spans="2:65" s="1" customFormat="1" ht="25.5" customHeight="1">
      <c r="B143" s="40"/>
      <c r="C143" s="191" t="s">
        <v>349</v>
      </c>
      <c r="D143" s="191" t="s">
        <v>169</v>
      </c>
      <c r="E143" s="192" t="s">
        <v>1000</v>
      </c>
      <c r="F143" s="193" t="s">
        <v>1001</v>
      </c>
      <c r="G143" s="194" t="s">
        <v>272</v>
      </c>
      <c r="H143" s="195">
        <v>94</v>
      </c>
      <c r="I143" s="196"/>
      <c r="J143" s="197">
        <f>ROUND(I143*H143,2)</f>
        <v>0</v>
      </c>
      <c r="K143" s="193" t="s">
        <v>21</v>
      </c>
      <c r="L143" s="60"/>
      <c r="M143" s="198" t="s">
        <v>21</v>
      </c>
      <c r="N143" s="199" t="s">
        <v>43</v>
      </c>
      <c r="O143" s="41"/>
      <c r="P143" s="200">
        <f>O143*H143</f>
        <v>0</v>
      </c>
      <c r="Q143" s="200">
        <v>0</v>
      </c>
      <c r="R143" s="200">
        <f>Q143*H143</f>
        <v>0</v>
      </c>
      <c r="S143" s="200">
        <v>0</v>
      </c>
      <c r="T143" s="201">
        <f>S143*H143</f>
        <v>0</v>
      </c>
      <c r="AR143" s="23" t="s">
        <v>173</v>
      </c>
      <c r="AT143" s="23" t="s">
        <v>169</v>
      </c>
      <c r="AU143" s="23" t="s">
        <v>82</v>
      </c>
      <c r="AY143" s="23" t="s">
        <v>166</v>
      </c>
      <c r="BE143" s="202">
        <f>IF(N143="základní",J143,0)</f>
        <v>0</v>
      </c>
      <c r="BF143" s="202">
        <f>IF(N143="snížená",J143,0)</f>
        <v>0</v>
      </c>
      <c r="BG143" s="202">
        <f>IF(N143="zákl. přenesená",J143,0)</f>
        <v>0</v>
      </c>
      <c r="BH143" s="202">
        <f>IF(N143="sníž. přenesená",J143,0)</f>
        <v>0</v>
      </c>
      <c r="BI143" s="202">
        <f>IF(N143="nulová",J143,0)</f>
        <v>0</v>
      </c>
      <c r="BJ143" s="23" t="s">
        <v>80</v>
      </c>
      <c r="BK143" s="202">
        <f>ROUND(I143*H143,2)</f>
        <v>0</v>
      </c>
      <c r="BL143" s="23" t="s">
        <v>173</v>
      </c>
      <c r="BM143" s="23" t="s">
        <v>352</v>
      </c>
    </row>
    <row r="144" spans="2:65" s="1" customFormat="1" ht="16.5" customHeight="1">
      <c r="B144" s="40"/>
      <c r="C144" s="238" t="s">
        <v>263</v>
      </c>
      <c r="D144" s="238" t="s">
        <v>232</v>
      </c>
      <c r="E144" s="239" t="s">
        <v>1002</v>
      </c>
      <c r="F144" s="240" t="s">
        <v>1003</v>
      </c>
      <c r="G144" s="241" t="s">
        <v>272</v>
      </c>
      <c r="H144" s="242">
        <v>94</v>
      </c>
      <c r="I144" s="243"/>
      <c r="J144" s="244">
        <f>ROUND(I144*H144,2)</f>
        <v>0</v>
      </c>
      <c r="K144" s="240" t="s">
        <v>21</v>
      </c>
      <c r="L144" s="245"/>
      <c r="M144" s="246" t="s">
        <v>21</v>
      </c>
      <c r="N144" s="247" t="s">
        <v>43</v>
      </c>
      <c r="O144" s="41"/>
      <c r="P144" s="200">
        <f>O144*H144</f>
        <v>0</v>
      </c>
      <c r="Q144" s="200">
        <v>0</v>
      </c>
      <c r="R144" s="200">
        <f>Q144*H144</f>
        <v>0</v>
      </c>
      <c r="S144" s="200">
        <v>0</v>
      </c>
      <c r="T144" s="201">
        <f>S144*H144</f>
        <v>0</v>
      </c>
      <c r="AR144" s="23" t="s">
        <v>187</v>
      </c>
      <c r="AT144" s="23" t="s">
        <v>232</v>
      </c>
      <c r="AU144" s="23" t="s">
        <v>82</v>
      </c>
      <c r="AY144" s="23" t="s">
        <v>166</v>
      </c>
      <c r="BE144" s="202">
        <f>IF(N144="základní",J144,0)</f>
        <v>0</v>
      </c>
      <c r="BF144" s="202">
        <f>IF(N144="snížená",J144,0)</f>
        <v>0</v>
      </c>
      <c r="BG144" s="202">
        <f>IF(N144="zákl. přenesená",J144,0)</f>
        <v>0</v>
      </c>
      <c r="BH144" s="202">
        <f>IF(N144="sníž. přenesená",J144,0)</f>
        <v>0</v>
      </c>
      <c r="BI144" s="202">
        <f>IF(N144="nulová",J144,0)</f>
        <v>0</v>
      </c>
      <c r="BJ144" s="23" t="s">
        <v>80</v>
      </c>
      <c r="BK144" s="202">
        <f>ROUND(I144*H144,2)</f>
        <v>0</v>
      </c>
      <c r="BL144" s="23" t="s">
        <v>173</v>
      </c>
      <c r="BM144" s="23" t="s">
        <v>356</v>
      </c>
    </row>
    <row r="145" spans="2:65" s="1" customFormat="1" ht="27">
      <c r="B145" s="40"/>
      <c r="C145" s="62"/>
      <c r="D145" s="205" t="s">
        <v>213</v>
      </c>
      <c r="E145" s="62"/>
      <c r="F145" s="236" t="s">
        <v>1004</v>
      </c>
      <c r="G145" s="62"/>
      <c r="H145" s="62"/>
      <c r="I145" s="162"/>
      <c r="J145" s="62"/>
      <c r="K145" s="62"/>
      <c r="L145" s="60"/>
      <c r="M145" s="237"/>
      <c r="N145" s="41"/>
      <c r="O145" s="41"/>
      <c r="P145" s="41"/>
      <c r="Q145" s="41"/>
      <c r="R145" s="41"/>
      <c r="S145" s="41"/>
      <c r="T145" s="77"/>
      <c r="AT145" s="23" t="s">
        <v>213</v>
      </c>
      <c r="AU145" s="23" t="s">
        <v>82</v>
      </c>
    </row>
    <row r="146" spans="2:65" s="1" customFormat="1" ht="16.5" customHeight="1">
      <c r="B146" s="40"/>
      <c r="C146" s="191" t="s">
        <v>358</v>
      </c>
      <c r="D146" s="191" t="s">
        <v>169</v>
      </c>
      <c r="E146" s="192" t="s">
        <v>1005</v>
      </c>
      <c r="F146" s="193" t="s">
        <v>1006</v>
      </c>
      <c r="G146" s="194" t="s">
        <v>272</v>
      </c>
      <c r="H146" s="195">
        <v>214</v>
      </c>
      <c r="I146" s="196"/>
      <c r="J146" s="197">
        <f t="shared" ref="J146:J155" si="20">ROUND(I146*H146,2)</f>
        <v>0</v>
      </c>
      <c r="K146" s="193" t="s">
        <v>21</v>
      </c>
      <c r="L146" s="60"/>
      <c r="M146" s="198" t="s">
        <v>21</v>
      </c>
      <c r="N146" s="199" t="s">
        <v>43</v>
      </c>
      <c r="O146" s="41"/>
      <c r="P146" s="200">
        <f t="shared" ref="P146:P155" si="21">O146*H146</f>
        <v>0</v>
      </c>
      <c r="Q146" s="200">
        <v>0</v>
      </c>
      <c r="R146" s="200">
        <f t="shared" ref="R146:R155" si="22">Q146*H146</f>
        <v>0</v>
      </c>
      <c r="S146" s="200">
        <v>0</v>
      </c>
      <c r="T146" s="201">
        <f t="shared" ref="T146:T155" si="23">S146*H146</f>
        <v>0</v>
      </c>
      <c r="AR146" s="23" t="s">
        <v>173</v>
      </c>
      <c r="AT146" s="23" t="s">
        <v>169</v>
      </c>
      <c r="AU146" s="23" t="s">
        <v>82</v>
      </c>
      <c r="AY146" s="23" t="s">
        <v>166</v>
      </c>
      <c r="BE146" s="202">
        <f t="shared" ref="BE146:BE155" si="24">IF(N146="základní",J146,0)</f>
        <v>0</v>
      </c>
      <c r="BF146" s="202">
        <f t="shared" ref="BF146:BF155" si="25">IF(N146="snížená",J146,0)</f>
        <v>0</v>
      </c>
      <c r="BG146" s="202">
        <f t="shared" ref="BG146:BG155" si="26">IF(N146="zákl. přenesená",J146,0)</f>
        <v>0</v>
      </c>
      <c r="BH146" s="202">
        <f t="shared" ref="BH146:BH155" si="27">IF(N146="sníž. přenesená",J146,0)</f>
        <v>0</v>
      </c>
      <c r="BI146" s="202">
        <f t="shared" ref="BI146:BI155" si="28">IF(N146="nulová",J146,0)</f>
        <v>0</v>
      </c>
      <c r="BJ146" s="23" t="s">
        <v>80</v>
      </c>
      <c r="BK146" s="202">
        <f t="shared" ref="BK146:BK155" si="29">ROUND(I146*H146,2)</f>
        <v>0</v>
      </c>
      <c r="BL146" s="23" t="s">
        <v>173</v>
      </c>
      <c r="BM146" s="23" t="s">
        <v>362</v>
      </c>
    </row>
    <row r="147" spans="2:65" s="1" customFormat="1" ht="16.5" customHeight="1">
      <c r="B147" s="40"/>
      <c r="C147" s="238" t="s">
        <v>267</v>
      </c>
      <c r="D147" s="238" t="s">
        <v>232</v>
      </c>
      <c r="E147" s="239" t="s">
        <v>1007</v>
      </c>
      <c r="F147" s="240" t="s">
        <v>1008</v>
      </c>
      <c r="G147" s="241" t="s">
        <v>272</v>
      </c>
      <c r="H147" s="242">
        <v>214</v>
      </c>
      <c r="I147" s="243"/>
      <c r="J147" s="244">
        <f t="shared" si="20"/>
        <v>0</v>
      </c>
      <c r="K147" s="240" t="s">
        <v>21</v>
      </c>
      <c r="L147" s="245"/>
      <c r="M147" s="246" t="s">
        <v>21</v>
      </c>
      <c r="N147" s="247" t="s">
        <v>43</v>
      </c>
      <c r="O147" s="41"/>
      <c r="P147" s="200">
        <f t="shared" si="21"/>
        <v>0</v>
      </c>
      <c r="Q147" s="200">
        <v>0</v>
      </c>
      <c r="R147" s="200">
        <f t="shared" si="22"/>
        <v>0</v>
      </c>
      <c r="S147" s="200">
        <v>0</v>
      </c>
      <c r="T147" s="201">
        <f t="shared" si="23"/>
        <v>0</v>
      </c>
      <c r="AR147" s="23" t="s">
        <v>187</v>
      </c>
      <c r="AT147" s="23" t="s">
        <v>232</v>
      </c>
      <c r="AU147" s="23" t="s">
        <v>82</v>
      </c>
      <c r="AY147" s="23" t="s">
        <v>166</v>
      </c>
      <c r="BE147" s="202">
        <f t="shared" si="24"/>
        <v>0</v>
      </c>
      <c r="BF147" s="202">
        <f t="shared" si="25"/>
        <v>0</v>
      </c>
      <c r="BG147" s="202">
        <f t="shared" si="26"/>
        <v>0</v>
      </c>
      <c r="BH147" s="202">
        <f t="shared" si="27"/>
        <v>0</v>
      </c>
      <c r="BI147" s="202">
        <f t="shared" si="28"/>
        <v>0</v>
      </c>
      <c r="BJ147" s="23" t="s">
        <v>80</v>
      </c>
      <c r="BK147" s="202">
        <f t="shared" si="29"/>
        <v>0</v>
      </c>
      <c r="BL147" s="23" t="s">
        <v>173</v>
      </c>
      <c r="BM147" s="23" t="s">
        <v>367</v>
      </c>
    </row>
    <row r="148" spans="2:65" s="1" customFormat="1" ht="16.5" customHeight="1">
      <c r="B148" s="40"/>
      <c r="C148" s="191" t="s">
        <v>369</v>
      </c>
      <c r="D148" s="191" t="s">
        <v>169</v>
      </c>
      <c r="E148" s="192" t="s">
        <v>1009</v>
      </c>
      <c r="F148" s="193" t="s">
        <v>1010</v>
      </c>
      <c r="G148" s="194" t="s">
        <v>272</v>
      </c>
      <c r="H148" s="195">
        <v>47</v>
      </c>
      <c r="I148" s="196"/>
      <c r="J148" s="197">
        <f t="shared" si="20"/>
        <v>0</v>
      </c>
      <c r="K148" s="193" t="s">
        <v>21</v>
      </c>
      <c r="L148" s="60"/>
      <c r="M148" s="198" t="s">
        <v>21</v>
      </c>
      <c r="N148" s="199" t="s">
        <v>43</v>
      </c>
      <c r="O148" s="41"/>
      <c r="P148" s="200">
        <f t="shared" si="21"/>
        <v>0</v>
      </c>
      <c r="Q148" s="200">
        <v>0</v>
      </c>
      <c r="R148" s="200">
        <f t="shared" si="22"/>
        <v>0</v>
      </c>
      <c r="S148" s="200">
        <v>0</v>
      </c>
      <c r="T148" s="201">
        <f t="shared" si="23"/>
        <v>0</v>
      </c>
      <c r="AR148" s="23" t="s">
        <v>173</v>
      </c>
      <c r="AT148" s="23" t="s">
        <v>169</v>
      </c>
      <c r="AU148" s="23" t="s">
        <v>82</v>
      </c>
      <c r="AY148" s="23" t="s">
        <v>166</v>
      </c>
      <c r="BE148" s="202">
        <f t="shared" si="24"/>
        <v>0</v>
      </c>
      <c r="BF148" s="202">
        <f t="shared" si="25"/>
        <v>0</v>
      </c>
      <c r="BG148" s="202">
        <f t="shared" si="26"/>
        <v>0</v>
      </c>
      <c r="BH148" s="202">
        <f t="shared" si="27"/>
        <v>0</v>
      </c>
      <c r="BI148" s="202">
        <f t="shared" si="28"/>
        <v>0</v>
      </c>
      <c r="BJ148" s="23" t="s">
        <v>80</v>
      </c>
      <c r="BK148" s="202">
        <f t="shared" si="29"/>
        <v>0</v>
      </c>
      <c r="BL148" s="23" t="s">
        <v>173</v>
      </c>
      <c r="BM148" s="23" t="s">
        <v>372</v>
      </c>
    </row>
    <row r="149" spans="2:65" s="1" customFormat="1" ht="16.5" customHeight="1">
      <c r="B149" s="40"/>
      <c r="C149" s="238" t="s">
        <v>273</v>
      </c>
      <c r="D149" s="238" t="s">
        <v>232</v>
      </c>
      <c r="E149" s="239" t="s">
        <v>1011</v>
      </c>
      <c r="F149" s="240" t="s">
        <v>1012</v>
      </c>
      <c r="G149" s="241" t="s">
        <v>272</v>
      </c>
      <c r="H149" s="242">
        <v>47</v>
      </c>
      <c r="I149" s="243"/>
      <c r="J149" s="244">
        <f t="shared" si="20"/>
        <v>0</v>
      </c>
      <c r="K149" s="240" t="s">
        <v>21</v>
      </c>
      <c r="L149" s="245"/>
      <c r="M149" s="246" t="s">
        <v>21</v>
      </c>
      <c r="N149" s="247" t="s">
        <v>43</v>
      </c>
      <c r="O149" s="41"/>
      <c r="P149" s="200">
        <f t="shared" si="21"/>
        <v>0</v>
      </c>
      <c r="Q149" s="200">
        <v>0</v>
      </c>
      <c r="R149" s="200">
        <f t="shared" si="22"/>
        <v>0</v>
      </c>
      <c r="S149" s="200">
        <v>0</v>
      </c>
      <c r="T149" s="201">
        <f t="shared" si="23"/>
        <v>0</v>
      </c>
      <c r="AR149" s="23" t="s">
        <v>187</v>
      </c>
      <c r="AT149" s="23" t="s">
        <v>232</v>
      </c>
      <c r="AU149" s="23" t="s">
        <v>82</v>
      </c>
      <c r="AY149" s="23" t="s">
        <v>166</v>
      </c>
      <c r="BE149" s="202">
        <f t="shared" si="24"/>
        <v>0</v>
      </c>
      <c r="BF149" s="202">
        <f t="shared" si="25"/>
        <v>0</v>
      </c>
      <c r="BG149" s="202">
        <f t="shared" si="26"/>
        <v>0</v>
      </c>
      <c r="BH149" s="202">
        <f t="shared" si="27"/>
        <v>0</v>
      </c>
      <c r="BI149" s="202">
        <f t="shared" si="28"/>
        <v>0</v>
      </c>
      <c r="BJ149" s="23" t="s">
        <v>80</v>
      </c>
      <c r="BK149" s="202">
        <f t="shared" si="29"/>
        <v>0</v>
      </c>
      <c r="BL149" s="23" t="s">
        <v>173</v>
      </c>
      <c r="BM149" s="23" t="s">
        <v>375</v>
      </c>
    </row>
    <row r="150" spans="2:65" s="1" customFormat="1" ht="16.5" customHeight="1">
      <c r="B150" s="40"/>
      <c r="C150" s="191" t="s">
        <v>378</v>
      </c>
      <c r="D150" s="191" t="s">
        <v>169</v>
      </c>
      <c r="E150" s="192" t="s">
        <v>1013</v>
      </c>
      <c r="F150" s="193" t="s">
        <v>1014</v>
      </c>
      <c r="G150" s="194" t="s">
        <v>272</v>
      </c>
      <c r="H150" s="195">
        <v>67</v>
      </c>
      <c r="I150" s="196"/>
      <c r="J150" s="197">
        <f t="shared" si="20"/>
        <v>0</v>
      </c>
      <c r="K150" s="193" t="s">
        <v>21</v>
      </c>
      <c r="L150" s="60"/>
      <c r="M150" s="198" t="s">
        <v>21</v>
      </c>
      <c r="N150" s="199" t="s">
        <v>43</v>
      </c>
      <c r="O150" s="41"/>
      <c r="P150" s="200">
        <f t="shared" si="21"/>
        <v>0</v>
      </c>
      <c r="Q150" s="200">
        <v>0</v>
      </c>
      <c r="R150" s="200">
        <f t="shared" si="22"/>
        <v>0</v>
      </c>
      <c r="S150" s="200">
        <v>0</v>
      </c>
      <c r="T150" s="201">
        <f t="shared" si="23"/>
        <v>0</v>
      </c>
      <c r="AR150" s="23" t="s">
        <v>173</v>
      </c>
      <c r="AT150" s="23" t="s">
        <v>169</v>
      </c>
      <c r="AU150" s="23" t="s">
        <v>82</v>
      </c>
      <c r="AY150" s="23" t="s">
        <v>166</v>
      </c>
      <c r="BE150" s="202">
        <f t="shared" si="24"/>
        <v>0</v>
      </c>
      <c r="BF150" s="202">
        <f t="shared" si="25"/>
        <v>0</v>
      </c>
      <c r="BG150" s="202">
        <f t="shared" si="26"/>
        <v>0</v>
      </c>
      <c r="BH150" s="202">
        <f t="shared" si="27"/>
        <v>0</v>
      </c>
      <c r="BI150" s="202">
        <f t="shared" si="28"/>
        <v>0</v>
      </c>
      <c r="BJ150" s="23" t="s">
        <v>80</v>
      </c>
      <c r="BK150" s="202">
        <f t="shared" si="29"/>
        <v>0</v>
      </c>
      <c r="BL150" s="23" t="s">
        <v>173</v>
      </c>
      <c r="BM150" s="23" t="s">
        <v>381</v>
      </c>
    </row>
    <row r="151" spans="2:65" s="1" customFormat="1" ht="16.5" customHeight="1">
      <c r="B151" s="40"/>
      <c r="C151" s="238" t="s">
        <v>277</v>
      </c>
      <c r="D151" s="238" t="s">
        <v>232</v>
      </c>
      <c r="E151" s="239" t="s">
        <v>1015</v>
      </c>
      <c r="F151" s="240" t="s">
        <v>1016</v>
      </c>
      <c r="G151" s="241" t="s">
        <v>272</v>
      </c>
      <c r="H151" s="242">
        <v>67</v>
      </c>
      <c r="I151" s="243"/>
      <c r="J151" s="244">
        <f t="shared" si="20"/>
        <v>0</v>
      </c>
      <c r="K151" s="240" t="s">
        <v>21</v>
      </c>
      <c r="L151" s="245"/>
      <c r="M151" s="246" t="s">
        <v>21</v>
      </c>
      <c r="N151" s="247" t="s">
        <v>43</v>
      </c>
      <c r="O151" s="41"/>
      <c r="P151" s="200">
        <f t="shared" si="21"/>
        <v>0</v>
      </c>
      <c r="Q151" s="200">
        <v>0</v>
      </c>
      <c r="R151" s="200">
        <f t="shared" si="22"/>
        <v>0</v>
      </c>
      <c r="S151" s="200">
        <v>0</v>
      </c>
      <c r="T151" s="201">
        <f t="shared" si="23"/>
        <v>0</v>
      </c>
      <c r="AR151" s="23" t="s">
        <v>187</v>
      </c>
      <c r="AT151" s="23" t="s">
        <v>232</v>
      </c>
      <c r="AU151" s="23" t="s">
        <v>82</v>
      </c>
      <c r="AY151" s="23" t="s">
        <v>166</v>
      </c>
      <c r="BE151" s="202">
        <f t="shared" si="24"/>
        <v>0</v>
      </c>
      <c r="BF151" s="202">
        <f t="shared" si="25"/>
        <v>0</v>
      </c>
      <c r="BG151" s="202">
        <f t="shared" si="26"/>
        <v>0</v>
      </c>
      <c r="BH151" s="202">
        <f t="shared" si="27"/>
        <v>0</v>
      </c>
      <c r="BI151" s="202">
        <f t="shared" si="28"/>
        <v>0</v>
      </c>
      <c r="BJ151" s="23" t="s">
        <v>80</v>
      </c>
      <c r="BK151" s="202">
        <f t="shared" si="29"/>
        <v>0</v>
      </c>
      <c r="BL151" s="23" t="s">
        <v>173</v>
      </c>
      <c r="BM151" s="23" t="s">
        <v>384</v>
      </c>
    </row>
    <row r="152" spans="2:65" s="1" customFormat="1" ht="16.5" customHeight="1">
      <c r="B152" s="40"/>
      <c r="C152" s="191" t="s">
        <v>385</v>
      </c>
      <c r="D152" s="191" t="s">
        <v>169</v>
      </c>
      <c r="E152" s="192" t="s">
        <v>1017</v>
      </c>
      <c r="F152" s="193" t="s">
        <v>1018</v>
      </c>
      <c r="G152" s="194" t="s">
        <v>272</v>
      </c>
      <c r="H152" s="195">
        <v>67</v>
      </c>
      <c r="I152" s="196"/>
      <c r="J152" s="197">
        <f t="shared" si="20"/>
        <v>0</v>
      </c>
      <c r="K152" s="193" t="s">
        <v>21</v>
      </c>
      <c r="L152" s="60"/>
      <c r="M152" s="198" t="s">
        <v>21</v>
      </c>
      <c r="N152" s="199" t="s">
        <v>43</v>
      </c>
      <c r="O152" s="41"/>
      <c r="P152" s="200">
        <f t="shared" si="21"/>
        <v>0</v>
      </c>
      <c r="Q152" s="200">
        <v>0</v>
      </c>
      <c r="R152" s="200">
        <f t="shared" si="22"/>
        <v>0</v>
      </c>
      <c r="S152" s="200">
        <v>0</v>
      </c>
      <c r="T152" s="201">
        <f t="shared" si="23"/>
        <v>0</v>
      </c>
      <c r="AR152" s="23" t="s">
        <v>173</v>
      </c>
      <c r="AT152" s="23" t="s">
        <v>169</v>
      </c>
      <c r="AU152" s="23" t="s">
        <v>82</v>
      </c>
      <c r="AY152" s="23" t="s">
        <v>166</v>
      </c>
      <c r="BE152" s="202">
        <f t="shared" si="24"/>
        <v>0</v>
      </c>
      <c r="BF152" s="202">
        <f t="shared" si="25"/>
        <v>0</v>
      </c>
      <c r="BG152" s="202">
        <f t="shared" si="26"/>
        <v>0</v>
      </c>
      <c r="BH152" s="202">
        <f t="shared" si="27"/>
        <v>0</v>
      </c>
      <c r="BI152" s="202">
        <f t="shared" si="28"/>
        <v>0</v>
      </c>
      <c r="BJ152" s="23" t="s">
        <v>80</v>
      </c>
      <c r="BK152" s="202">
        <f t="shared" si="29"/>
        <v>0</v>
      </c>
      <c r="BL152" s="23" t="s">
        <v>173</v>
      </c>
      <c r="BM152" s="23" t="s">
        <v>388</v>
      </c>
    </row>
    <row r="153" spans="2:65" s="1" customFormat="1" ht="16.5" customHeight="1">
      <c r="B153" s="40"/>
      <c r="C153" s="238" t="s">
        <v>281</v>
      </c>
      <c r="D153" s="238" t="s">
        <v>232</v>
      </c>
      <c r="E153" s="239" t="s">
        <v>1019</v>
      </c>
      <c r="F153" s="240" t="s">
        <v>1020</v>
      </c>
      <c r="G153" s="241" t="s">
        <v>272</v>
      </c>
      <c r="H153" s="242">
        <v>67</v>
      </c>
      <c r="I153" s="243"/>
      <c r="J153" s="244">
        <f t="shared" si="20"/>
        <v>0</v>
      </c>
      <c r="K153" s="240" t="s">
        <v>21</v>
      </c>
      <c r="L153" s="245"/>
      <c r="M153" s="246" t="s">
        <v>21</v>
      </c>
      <c r="N153" s="247" t="s">
        <v>43</v>
      </c>
      <c r="O153" s="41"/>
      <c r="P153" s="200">
        <f t="shared" si="21"/>
        <v>0</v>
      </c>
      <c r="Q153" s="200">
        <v>0</v>
      </c>
      <c r="R153" s="200">
        <f t="shared" si="22"/>
        <v>0</v>
      </c>
      <c r="S153" s="200">
        <v>0</v>
      </c>
      <c r="T153" s="201">
        <f t="shared" si="23"/>
        <v>0</v>
      </c>
      <c r="AR153" s="23" t="s">
        <v>187</v>
      </c>
      <c r="AT153" s="23" t="s">
        <v>232</v>
      </c>
      <c r="AU153" s="23" t="s">
        <v>82</v>
      </c>
      <c r="AY153" s="23" t="s">
        <v>166</v>
      </c>
      <c r="BE153" s="202">
        <f t="shared" si="24"/>
        <v>0</v>
      </c>
      <c r="BF153" s="202">
        <f t="shared" si="25"/>
        <v>0</v>
      </c>
      <c r="BG153" s="202">
        <f t="shared" si="26"/>
        <v>0</v>
      </c>
      <c r="BH153" s="202">
        <f t="shared" si="27"/>
        <v>0</v>
      </c>
      <c r="BI153" s="202">
        <f t="shared" si="28"/>
        <v>0</v>
      </c>
      <c r="BJ153" s="23" t="s">
        <v>80</v>
      </c>
      <c r="BK153" s="202">
        <f t="shared" si="29"/>
        <v>0</v>
      </c>
      <c r="BL153" s="23" t="s">
        <v>173</v>
      </c>
      <c r="BM153" s="23" t="s">
        <v>391</v>
      </c>
    </row>
    <row r="154" spans="2:65" s="1" customFormat="1" ht="16.5" customHeight="1">
      <c r="B154" s="40"/>
      <c r="C154" s="191" t="s">
        <v>392</v>
      </c>
      <c r="D154" s="191" t="s">
        <v>169</v>
      </c>
      <c r="E154" s="192" t="s">
        <v>1021</v>
      </c>
      <c r="F154" s="193" t="s">
        <v>1022</v>
      </c>
      <c r="G154" s="194" t="s">
        <v>288</v>
      </c>
      <c r="H154" s="195">
        <v>1</v>
      </c>
      <c r="I154" s="196"/>
      <c r="J154" s="197">
        <f t="shared" si="20"/>
        <v>0</v>
      </c>
      <c r="K154" s="193" t="s">
        <v>21</v>
      </c>
      <c r="L154" s="60"/>
      <c r="M154" s="198" t="s">
        <v>21</v>
      </c>
      <c r="N154" s="199" t="s">
        <v>43</v>
      </c>
      <c r="O154" s="41"/>
      <c r="P154" s="200">
        <f t="shared" si="21"/>
        <v>0</v>
      </c>
      <c r="Q154" s="200">
        <v>0</v>
      </c>
      <c r="R154" s="200">
        <f t="shared" si="22"/>
        <v>0</v>
      </c>
      <c r="S154" s="200">
        <v>0</v>
      </c>
      <c r="T154" s="201">
        <f t="shared" si="23"/>
        <v>0</v>
      </c>
      <c r="AR154" s="23" t="s">
        <v>173</v>
      </c>
      <c r="AT154" s="23" t="s">
        <v>169</v>
      </c>
      <c r="AU154" s="23" t="s">
        <v>82</v>
      </c>
      <c r="AY154" s="23" t="s">
        <v>166</v>
      </c>
      <c r="BE154" s="202">
        <f t="shared" si="24"/>
        <v>0</v>
      </c>
      <c r="BF154" s="202">
        <f t="shared" si="25"/>
        <v>0</v>
      </c>
      <c r="BG154" s="202">
        <f t="shared" si="26"/>
        <v>0</v>
      </c>
      <c r="BH154" s="202">
        <f t="shared" si="27"/>
        <v>0</v>
      </c>
      <c r="BI154" s="202">
        <f t="shared" si="28"/>
        <v>0</v>
      </c>
      <c r="BJ154" s="23" t="s">
        <v>80</v>
      </c>
      <c r="BK154" s="202">
        <f t="shared" si="29"/>
        <v>0</v>
      </c>
      <c r="BL154" s="23" t="s">
        <v>173</v>
      </c>
      <c r="BM154" s="23" t="s">
        <v>395</v>
      </c>
    </row>
    <row r="155" spans="2:65" s="1" customFormat="1" ht="16.5" customHeight="1">
      <c r="B155" s="40"/>
      <c r="C155" s="191" t="s">
        <v>284</v>
      </c>
      <c r="D155" s="191" t="s">
        <v>169</v>
      </c>
      <c r="E155" s="192" t="s">
        <v>1023</v>
      </c>
      <c r="F155" s="193" t="s">
        <v>1024</v>
      </c>
      <c r="G155" s="194" t="s">
        <v>172</v>
      </c>
      <c r="H155" s="195">
        <v>18</v>
      </c>
      <c r="I155" s="196"/>
      <c r="J155" s="197">
        <f t="shared" si="20"/>
        <v>0</v>
      </c>
      <c r="K155" s="193" t="s">
        <v>21</v>
      </c>
      <c r="L155" s="60"/>
      <c r="M155" s="198" t="s">
        <v>21</v>
      </c>
      <c r="N155" s="199" t="s">
        <v>43</v>
      </c>
      <c r="O155" s="41"/>
      <c r="P155" s="200">
        <f t="shared" si="21"/>
        <v>0</v>
      </c>
      <c r="Q155" s="200">
        <v>0</v>
      </c>
      <c r="R155" s="200">
        <f t="shared" si="22"/>
        <v>0</v>
      </c>
      <c r="S155" s="200">
        <v>0</v>
      </c>
      <c r="T155" s="201">
        <f t="shared" si="23"/>
        <v>0</v>
      </c>
      <c r="AR155" s="23" t="s">
        <v>173</v>
      </c>
      <c r="AT155" s="23" t="s">
        <v>169</v>
      </c>
      <c r="AU155" s="23" t="s">
        <v>82</v>
      </c>
      <c r="AY155" s="23" t="s">
        <v>166</v>
      </c>
      <c r="BE155" s="202">
        <f t="shared" si="24"/>
        <v>0</v>
      </c>
      <c r="BF155" s="202">
        <f t="shared" si="25"/>
        <v>0</v>
      </c>
      <c r="BG155" s="202">
        <f t="shared" si="26"/>
        <v>0</v>
      </c>
      <c r="BH155" s="202">
        <f t="shared" si="27"/>
        <v>0</v>
      </c>
      <c r="BI155" s="202">
        <f t="shared" si="28"/>
        <v>0</v>
      </c>
      <c r="BJ155" s="23" t="s">
        <v>80</v>
      </c>
      <c r="BK155" s="202">
        <f t="shared" si="29"/>
        <v>0</v>
      </c>
      <c r="BL155" s="23" t="s">
        <v>173</v>
      </c>
      <c r="BM155" s="23" t="s">
        <v>406</v>
      </c>
    </row>
    <row r="156" spans="2:65" s="10" customFormat="1" ht="29.85" customHeight="1">
      <c r="B156" s="175"/>
      <c r="C156" s="176"/>
      <c r="D156" s="177" t="s">
        <v>71</v>
      </c>
      <c r="E156" s="189" t="s">
        <v>1025</v>
      </c>
      <c r="F156" s="189" t="s">
        <v>1026</v>
      </c>
      <c r="G156" s="176"/>
      <c r="H156" s="176"/>
      <c r="I156" s="179"/>
      <c r="J156" s="190">
        <f>BK156</f>
        <v>0</v>
      </c>
      <c r="K156" s="176"/>
      <c r="L156" s="181"/>
      <c r="M156" s="182"/>
      <c r="N156" s="183"/>
      <c r="O156" s="183"/>
      <c r="P156" s="184">
        <f>SUM(P157:P159)</f>
        <v>0</v>
      </c>
      <c r="Q156" s="183"/>
      <c r="R156" s="184">
        <f>SUM(R157:R159)</f>
        <v>0</v>
      </c>
      <c r="S156" s="183"/>
      <c r="T156" s="185">
        <f>SUM(T157:T159)</f>
        <v>0</v>
      </c>
      <c r="AR156" s="186" t="s">
        <v>80</v>
      </c>
      <c r="AT156" s="187" t="s">
        <v>71</v>
      </c>
      <c r="AU156" s="187" t="s">
        <v>80</v>
      </c>
      <c r="AY156" s="186" t="s">
        <v>166</v>
      </c>
      <c r="BK156" s="188">
        <f>SUM(BK157:BK159)</f>
        <v>0</v>
      </c>
    </row>
    <row r="157" spans="2:65" s="1" customFormat="1" ht="16.5" customHeight="1">
      <c r="B157" s="40"/>
      <c r="C157" s="191" t="s">
        <v>409</v>
      </c>
      <c r="D157" s="191" t="s">
        <v>169</v>
      </c>
      <c r="E157" s="192" t="s">
        <v>1027</v>
      </c>
      <c r="F157" s="193" t="s">
        <v>1028</v>
      </c>
      <c r="G157" s="194" t="s">
        <v>272</v>
      </c>
      <c r="H157" s="195">
        <v>16</v>
      </c>
      <c r="I157" s="196"/>
      <c r="J157" s="197">
        <f>ROUND(I157*H157,2)</f>
        <v>0</v>
      </c>
      <c r="K157" s="193" t="s">
        <v>21</v>
      </c>
      <c r="L157" s="60"/>
      <c r="M157" s="198" t="s">
        <v>21</v>
      </c>
      <c r="N157" s="199" t="s">
        <v>43</v>
      </c>
      <c r="O157" s="41"/>
      <c r="P157" s="200">
        <f>O157*H157</f>
        <v>0</v>
      </c>
      <c r="Q157" s="200">
        <v>0</v>
      </c>
      <c r="R157" s="200">
        <f>Q157*H157</f>
        <v>0</v>
      </c>
      <c r="S157" s="200">
        <v>0</v>
      </c>
      <c r="T157" s="201">
        <f>S157*H157</f>
        <v>0</v>
      </c>
      <c r="AR157" s="23" t="s">
        <v>173</v>
      </c>
      <c r="AT157" s="23" t="s">
        <v>169</v>
      </c>
      <c r="AU157" s="23" t="s">
        <v>82</v>
      </c>
      <c r="AY157" s="23" t="s">
        <v>166</v>
      </c>
      <c r="BE157" s="202">
        <f>IF(N157="základní",J157,0)</f>
        <v>0</v>
      </c>
      <c r="BF157" s="202">
        <f>IF(N157="snížená",J157,0)</f>
        <v>0</v>
      </c>
      <c r="BG157" s="202">
        <f>IF(N157="zákl. přenesená",J157,0)</f>
        <v>0</v>
      </c>
      <c r="BH157" s="202">
        <f>IF(N157="sníž. přenesená",J157,0)</f>
        <v>0</v>
      </c>
      <c r="BI157" s="202">
        <f>IF(N157="nulová",J157,0)</f>
        <v>0</v>
      </c>
      <c r="BJ157" s="23" t="s">
        <v>80</v>
      </c>
      <c r="BK157" s="202">
        <f>ROUND(I157*H157,2)</f>
        <v>0</v>
      </c>
      <c r="BL157" s="23" t="s">
        <v>173</v>
      </c>
      <c r="BM157" s="23" t="s">
        <v>412</v>
      </c>
    </row>
    <row r="158" spans="2:65" s="1" customFormat="1" ht="16.5" customHeight="1">
      <c r="B158" s="40"/>
      <c r="C158" s="238" t="s">
        <v>289</v>
      </c>
      <c r="D158" s="238" t="s">
        <v>232</v>
      </c>
      <c r="E158" s="239" t="s">
        <v>1029</v>
      </c>
      <c r="F158" s="240" t="s">
        <v>1030</v>
      </c>
      <c r="G158" s="241" t="s">
        <v>272</v>
      </c>
      <c r="H158" s="242">
        <v>16</v>
      </c>
      <c r="I158" s="243"/>
      <c r="J158" s="244">
        <f>ROUND(I158*H158,2)</f>
        <v>0</v>
      </c>
      <c r="K158" s="240" t="s">
        <v>21</v>
      </c>
      <c r="L158" s="245"/>
      <c r="M158" s="246" t="s">
        <v>21</v>
      </c>
      <c r="N158" s="247" t="s">
        <v>43</v>
      </c>
      <c r="O158" s="41"/>
      <c r="P158" s="200">
        <f>O158*H158</f>
        <v>0</v>
      </c>
      <c r="Q158" s="200">
        <v>0</v>
      </c>
      <c r="R158" s="200">
        <f>Q158*H158</f>
        <v>0</v>
      </c>
      <c r="S158" s="200">
        <v>0</v>
      </c>
      <c r="T158" s="201">
        <f>S158*H158</f>
        <v>0</v>
      </c>
      <c r="AR158" s="23" t="s">
        <v>187</v>
      </c>
      <c r="AT158" s="23" t="s">
        <v>232</v>
      </c>
      <c r="AU158" s="23" t="s">
        <v>82</v>
      </c>
      <c r="AY158" s="23" t="s">
        <v>166</v>
      </c>
      <c r="BE158" s="202">
        <f>IF(N158="základní",J158,0)</f>
        <v>0</v>
      </c>
      <c r="BF158" s="202">
        <f>IF(N158="snížená",J158,0)</f>
        <v>0</v>
      </c>
      <c r="BG158" s="202">
        <f>IF(N158="zákl. přenesená",J158,0)</f>
        <v>0</v>
      </c>
      <c r="BH158" s="202">
        <f>IF(N158="sníž. přenesená",J158,0)</f>
        <v>0</v>
      </c>
      <c r="BI158" s="202">
        <f>IF(N158="nulová",J158,0)</f>
        <v>0</v>
      </c>
      <c r="BJ158" s="23" t="s">
        <v>80</v>
      </c>
      <c r="BK158" s="202">
        <f>ROUND(I158*H158,2)</f>
        <v>0</v>
      </c>
      <c r="BL158" s="23" t="s">
        <v>173</v>
      </c>
      <c r="BM158" s="23" t="s">
        <v>416</v>
      </c>
    </row>
    <row r="159" spans="2:65" s="1" customFormat="1" ht="27">
      <c r="B159" s="40"/>
      <c r="C159" s="62"/>
      <c r="D159" s="205" t="s">
        <v>213</v>
      </c>
      <c r="E159" s="62"/>
      <c r="F159" s="236" t="s">
        <v>1031</v>
      </c>
      <c r="G159" s="62"/>
      <c r="H159" s="62"/>
      <c r="I159" s="162"/>
      <c r="J159" s="62"/>
      <c r="K159" s="62"/>
      <c r="L159" s="60"/>
      <c r="M159" s="237"/>
      <c r="N159" s="41"/>
      <c r="O159" s="41"/>
      <c r="P159" s="41"/>
      <c r="Q159" s="41"/>
      <c r="R159" s="41"/>
      <c r="S159" s="41"/>
      <c r="T159" s="77"/>
      <c r="AT159" s="23" t="s">
        <v>213</v>
      </c>
      <c r="AU159" s="23" t="s">
        <v>82</v>
      </c>
    </row>
    <row r="160" spans="2:65" s="10" customFormat="1" ht="37.35" customHeight="1">
      <c r="B160" s="175"/>
      <c r="C160" s="176"/>
      <c r="D160" s="177" t="s">
        <v>71</v>
      </c>
      <c r="E160" s="178" t="s">
        <v>1032</v>
      </c>
      <c r="F160" s="178" t="s">
        <v>1033</v>
      </c>
      <c r="G160" s="176"/>
      <c r="H160" s="176"/>
      <c r="I160" s="179"/>
      <c r="J160" s="180">
        <f>BK160</f>
        <v>0</v>
      </c>
      <c r="K160" s="176"/>
      <c r="L160" s="181"/>
      <c r="M160" s="182"/>
      <c r="N160" s="183"/>
      <c r="O160" s="183"/>
      <c r="P160" s="184">
        <f>SUM(P161:P237)</f>
        <v>0</v>
      </c>
      <c r="Q160" s="183"/>
      <c r="R160" s="184">
        <f>SUM(R161:R237)</f>
        <v>0</v>
      </c>
      <c r="S160" s="183"/>
      <c r="T160" s="185">
        <f>SUM(T161:T237)</f>
        <v>0</v>
      </c>
      <c r="AR160" s="186" t="s">
        <v>80</v>
      </c>
      <c r="AT160" s="187" t="s">
        <v>71</v>
      </c>
      <c r="AU160" s="187" t="s">
        <v>72</v>
      </c>
      <c r="AY160" s="186" t="s">
        <v>166</v>
      </c>
      <c r="BK160" s="188">
        <f>SUM(BK161:BK237)</f>
        <v>0</v>
      </c>
    </row>
    <row r="161" spans="2:65" s="1" customFormat="1" ht="16.5" customHeight="1">
      <c r="B161" s="40"/>
      <c r="C161" s="191" t="s">
        <v>418</v>
      </c>
      <c r="D161" s="191" t="s">
        <v>169</v>
      </c>
      <c r="E161" s="192" t="s">
        <v>1034</v>
      </c>
      <c r="F161" s="193" t="s">
        <v>1765</v>
      </c>
      <c r="G161" s="194" t="s">
        <v>1036</v>
      </c>
      <c r="H161" s="195">
        <v>1</v>
      </c>
      <c r="I161" s="196"/>
      <c r="J161" s="197">
        <f>ROUND(I161*H161,2)</f>
        <v>0</v>
      </c>
      <c r="K161" s="193" t="s">
        <v>21</v>
      </c>
      <c r="L161" s="60"/>
      <c r="M161" s="198" t="s">
        <v>21</v>
      </c>
      <c r="N161" s="199" t="s">
        <v>43</v>
      </c>
      <c r="O161" s="41"/>
      <c r="P161" s="200">
        <f>O161*H161</f>
        <v>0</v>
      </c>
      <c r="Q161" s="200">
        <v>0</v>
      </c>
      <c r="R161" s="200">
        <f>Q161*H161</f>
        <v>0</v>
      </c>
      <c r="S161" s="200">
        <v>0</v>
      </c>
      <c r="T161" s="201">
        <f>S161*H161</f>
        <v>0</v>
      </c>
      <c r="AR161" s="23" t="s">
        <v>173</v>
      </c>
      <c r="AT161" s="23" t="s">
        <v>169</v>
      </c>
      <c r="AU161" s="23" t="s">
        <v>80</v>
      </c>
      <c r="AY161" s="23" t="s">
        <v>166</v>
      </c>
      <c r="BE161" s="202">
        <f>IF(N161="základní",J161,0)</f>
        <v>0</v>
      </c>
      <c r="BF161" s="202">
        <f>IF(N161="snížená",J161,0)</f>
        <v>0</v>
      </c>
      <c r="BG161" s="202">
        <f>IF(N161="zákl. přenesená",J161,0)</f>
        <v>0</v>
      </c>
      <c r="BH161" s="202">
        <f>IF(N161="sníž. přenesená",J161,0)</f>
        <v>0</v>
      </c>
      <c r="BI161" s="202">
        <f>IF(N161="nulová",J161,0)</f>
        <v>0</v>
      </c>
      <c r="BJ161" s="23" t="s">
        <v>80</v>
      </c>
      <c r="BK161" s="202">
        <f>ROUND(I161*H161,2)</f>
        <v>0</v>
      </c>
      <c r="BL161" s="23" t="s">
        <v>173</v>
      </c>
      <c r="BM161" s="23" t="s">
        <v>421</v>
      </c>
    </row>
    <row r="162" spans="2:65" s="1" customFormat="1" ht="121.5">
      <c r="B162" s="40"/>
      <c r="C162" s="62"/>
      <c r="D162" s="205" t="s">
        <v>213</v>
      </c>
      <c r="E162" s="62"/>
      <c r="F162" s="236" t="s">
        <v>1766</v>
      </c>
      <c r="G162" s="62"/>
      <c r="H162" s="62"/>
      <c r="I162" s="162"/>
      <c r="J162" s="62"/>
      <c r="K162" s="62"/>
      <c r="L162" s="60"/>
      <c r="M162" s="237"/>
      <c r="N162" s="41"/>
      <c r="O162" s="41"/>
      <c r="P162" s="41"/>
      <c r="Q162" s="41"/>
      <c r="R162" s="41"/>
      <c r="S162" s="41"/>
      <c r="T162" s="77"/>
      <c r="AT162" s="23" t="s">
        <v>213</v>
      </c>
      <c r="AU162" s="23" t="s">
        <v>80</v>
      </c>
    </row>
    <row r="163" spans="2:65" s="1" customFormat="1" ht="16.5" customHeight="1">
      <c r="B163" s="40"/>
      <c r="C163" s="191" t="s">
        <v>292</v>
      </c>
      <c r="D163" s="191" t="s">
        <v>169</v>
      </c>
      <c r="E163" s="192" t="s">
        <v>1038</v>
      </c>
      <c r="F163" s="193" t="s">
        <v>1039</v>
      </c>
      <c r="G163" s="194" t="s">
        <v>1036</v>
      </c>
      <c r="H163" s="195">
        <v>1</v>
      </c>
      <c r="I163" s="196"/>
      <c r="J163" s="197">
        <f>ROUND(I163*H163,2)</f>
        <v>0</v>
      </c>
      <c r="K163" s="193" t="s">
        <v>21</v>
      </c>
      <c r="L163" s="60"/>
      <c r="M163" s="198" t="s">
        <v>21</v>
      </c>
      <c r="N163" s="199" t="s">
        <v>43</v>
      </c>
      <c r="O163" s="41"/>
      <c r="P163" s="200">
        <f>O163*H163</f>
        <v>0</v>
      </c>
      <c r="Q163" s="200">
        <v>0</v>
      </c>
      <c r="R163" s="200">
        <f>Q163*H163</f>
        <v>0</v>
      </c>
      <c r="S163" s="200">
        <v>0</v>
      </c>
      <c r="T163" s="201">
        <f>S163*H163</f>
        <v>0</v>
      </c>
      <c r="AR163" s="23" t="s">
        <v>173</v>
      </c>
      <c r="AT163" s="23" t="s">
        <v>169</v>
      </c>
      <c r="AU163" s="23" t="s">
        <v>80</v>
      </c>
      <c r="AY163" s="23" t="s">
        <v>166</v>
      </c>
      <c r="BE163" s="202">
        <f>IF(N163="základní",J163,0)</f>
        <v>0</v>
      </c>
      <c r="BF163" s="202">
        <f>IF(N163="snížená",J163,0)</f>
        <v>0</v>
      </c>
      <c r="BG163" s="202">
        <f>IF(N163="zákl. přenesená",J163,0)</f>
        <v>0</v>
      </c>
      <c r="BH163" s="202">
        <f>IF(N163="sníž. přenesená",J163,0)</f>
        <v>0</v>
      </c>
      <c r="BI163" s="202">
        <f>IF(N163="nulová",J163,0)</f>
        <v>0</v>
      </c>
      <c r="BJ163" s="23" t="s">
        <v>80</v>
      </c>
      <c r="BK163" s="202">
        <f>ROUND(I163*H163,2)</f>
        <v>0</v>
      </c>
      <c r="BL163" s="23" t="s">
        <v>173</v>
      </c>
      <c r="BM163" s="23" t="s">
        <v>434</v>
      </c>
    </row>
    <row r="164" spans="2:65" s="1" customFormat="1" ht="54">
      <c r="B164" s="40"/>
      <c r="C164" s="62"/>
      <c r="D164" s="205" t="s">
        <v>213</v>
      </c>
      <c r="E164" s="62"/>
      <c r="F164" s="236" t="s">
        <v>1040</v>
      </c>
      <c r="G164" s="62"/>
      <c r="H164" s="62"/>
      <c r="I164" s="162"/>
      <c r="J164" s="62"/>
      <c r="K164" s="62"/>
      <c r="L164" s="60"/>
      <c r="M164" s="237"/>
      <c r="N164" s="41"/>
      <c r="O164" s="41"/>
      <c r="P164" s="41"/>
      <c r="Q164" s="41"/>
      <c r="R164" s="41"/>
      <c r="S164" s="41"/>
      <c r="T164" s="77"/>
      <c r="AT164" s="23" t="s">
        <v>213</v>
      </c>
      <c r="AU164" s="23" t="s">
        <v>80</v>
      </c>
    </row>
    <row r="165" spans="2:65" s="1" customFormat="1" ht="16.5" customHeight="1">
      <c r="B165" s="40"/>
      <c r="C165" s="191" t="s">
        <v>643</v>
      </c>
      <c r="D165" s="191" t="s">
        <v>169</v>
      </c>
      <c r="E165" s="192" t="s">
        <v>1041</v>
      </c>
      <c r="F165" s="193" t="s">
        <v>1042</v>
      </c>
      <c r="G165" s="194" t="s">
        <v>1036</v>
      </c>
      <c r="H165" s="195">
        <v>1</v>
      </c>
      <c r="I165" s="196"/>
      <c r="J165" s="197">
        <f>ROUND(I165*H165,2)</f>
        <v>0</v>
      </c>
      <c r="K165" s="193" t="s">
        <v>21</v>
      </c>
      <c r="L165" s="60"/>
      <c r="M165" s="198" t="s">
        <v>21</v>
      </c>
      <c r="N165" s="199" t="s">
        <v>43</v>
      </c>
      <c r="O165" s="41"/>
      <c r="P165" s="200">
        <f>O165*H165</f>
        <v>0</v>
      </c>
      <c r="Q165" s="200">
        <v>0</v>
      </c>
      <c r="R165" s="200">
        <f>Q165*H165</f>
        <v>0</v>
      </c>
      <c r="S165" s="200">
        <v>0</v>
      </c>
      <c r="T165" s="201">
        <f>S165*H165</f>
        <v>0</v>
      </c>
      <c r="AR165" s="23" t="s">
        <v>173</v>
      </c>
      <c r="AT165" s="23" t="s">
        <v>169</v>
      </c>
      <c r="AU165" s="23" t="s">
        <v>80</v>
      </c>
      <c r="AY165" s="23" t="s">
        <v>166</v>
      </c>
      <c r="BE165" s="202">
        <f>IF(N165="základní",J165,0)</f>
        <v>0</v>
      </c>
      <c r="BF165" s="202">
        <f>IF(N165="snížená",J165,0)</f>
        <v>0</v>
      </c>
      <c r="BG165" s="202">
        <f>IF(N165="zákl. přenesená",J165,0)</f>
        <v>0</v>
      </c>
      <c r="BH165" s="202">
        <f>IF(N165="sníž. přenesená",J165,0)</f>
        <v>0</v>
      </c>
      <c r="BI165" s="202">
        <f>IF(N165="nulová",J165,0)</f>
        <v>0</v>
      </c>
      <c r="BJ165" s="23" t="s">
        <v>80</v>
      </c>
      <c r="BK165" s="202">
        <f>ROUND(I165*H165,2)</f>
        <v>0</v>
      </c>
      <c r="BL165" s="23" t="s">
        <v>173</v>
      </c>
      <c r="BM165" s="23" t="s">
        <v>646</v>
      </c>
    </row>
    <row r="166" spans="2:65" s="1" customFormat="1" ht="135">
      <c r="B166" s="40"/>
      <c r="C166" s="62"/>
      <c r="D166" s="205" t="s">
        <v>213</v>
      </c>
      <c r="E166" s="62"/>
      <c r="F166" s="236" t="s">
        <v>1043</v>
      </c>
      <c r="G166" s="62"/>
      <c r="H166" s="62"/>
      <c r="I166" s="162"/>
      <c r="J166" s="62"/>
      <c r="K166" s="62"/>
      <c r="L166" s="60"/>
      <c r="M166" s="237"/>
      <c r="N166" s="41"/>
      <c r="O166" s="41"/>
      <c r="P166" s="41"/>
      <c r="Q166" s="41"/>
      <c r="R166" s="41"/>
      <c r="S166" s="41"/>
      <c r="T166" s="77"/>
      <c r="AT166" s="23" t="s">
        <v>213</v>
      </c>
      <c r="AU166" s="23" t="s">
        <v>80</v>
      </c>
    </row>
    <row r="167" spans="2:65" s="1" customFormat="1" ht="16.5" customHeight="1">
      <c r="B167" s="40"/>
      <c r="C167" s="191" t="s">
        <v>299</v>
      </c>
      <c r="D167" s="191" t="s">
        <v>169</v>
      </c>
      <c r="E167" s="192" t="s">
        <v>1044</v>
      </c>
      <c r="F167" s="193" t="s">
        <v>1045</v>
      </c>
      <c r="G167" s="194" t="s">
        <v>1036</v>
      </c>
      <c r="H167" s="195">
        <v>1</v>
      </c>
      <c r="I167" s="196"/>
      <c r="J167" s="197">
        <f>ROUND(I167*H167,2)</f>
        <v>0</v>
      </c>
      <c r="K167" s="193" t="s">
        <v>21</v>
      </c>
      <c r="L167" s="60"/>
      <c r="M167" s="198" t="s">
        <v>21</v>
      </c>
      <c r="N167" s="199" t="s">
        <v>43</v>
      </c>
      <c r="O167" s="41"/>
      <c r="P167" s="200">
        <f>O167*H167</f>
        <v>0</v>
      </c>
      <c r="Q167" s="200">
        <v>0</v>
      </c>
      <c r="R167" s="200">
        <f>Q167*H167</f>
        <v>0</v>
      </c>
      <c r="S167" s="200">
        <v>0</v>
      </c>
      <c r="T167" s="201">
        <f>S167*H167</f>
        <v>0</v>
      </c>
      <c r="AR167" s="23" t="s">
        <v>173</v>
      </c>
      <c r="AT167" s="23" t="s">
        <v>169</v>
      </c>
      <c r="AU167" s="23" t="s">
        <v>80</v>
      </c>
      <c r="AY167" s="23" t="s">
        <v>166</v>
      </c>
      <c r="BE167" s="202">
        <f>IF(N167="základní",J167,0)</f>
        <v>0</v>
      </c>
      <c r="BF167" s="202">
        <f>IF(N167="snížená",J167,0)</f>
        <v>0</v>
      </c>
      <c r="BG167" s="202">
        <f>IF(N167="zákl. přenesená",J167,0)</f>
        <v>0</v>
      </c>
      <c r="BH167" s="202">
        <f>IF(N167="sníž. přenesená",J167,0)</f>
        <v>0</v>
      </c>
      <c r="BI167" s="202">
        <f>IF(N167="nulová",J167,0)</f>
        <v>0</v>
      </c>
      <c r="BJ167" s="23" t="s">
        <v>80</v>
      </c>
      <c r="BK167" s="202">
        <f>ROUND(I167*H167,2)</f>
        <v>0</v>
      </c>
      <c r="BL167" s="23" t="s">
        <v>173</v>
      </c>
      <c r="BM167" s="23" t="s">
        <v>649</v>
      </c>
    </row>
    <row r="168" spans="2:65" s="1" customFormat="1" ht="27">
      <c r="B168" s="40"/>
      <c r="C168" s="62"/>
      <c r="D168" s="205" t="s">
        <v>213</v>
      </c>
      <c r="E168" s="62"/>
      <c r="F168" s="236" t="s">
        <v>1046</v>
      </c>
      <c r="G168" s="62"/>
      <c r="H168" s="62"/>
      <c r="I168" s="162"/>
      <c r="J168" s="62"/>
      <c r="K168" s="62"/>
      <c r="L168" s="60"/>
      <c r="M168" s="237"/>
      <c r="N168" s="41"/>
      <c r="O168" s="41"/>
      <c r="P168" s="41"/>
      <c r="Q168" s="41"/>
      <c r="R168" s="41"/>
      <c r="S168" s="41"/>
      <c r="T168" s="77"/>
      <c r="AT168" s="23" t="s">
        <v>213</v>
      </c>
      <c r="AU168" s="23" t="s">
        <v>80</v>
      </c>
    </row>
    <row r="169" spans="2:65" s="1" customFormat="1" ht="16.5" customHeight="1">
      <c r="B169" s="40"/>
      <c r="C169" s="191" t="s">
        <v>650</v>
      </c>
      <c r="D169" s="191" t="s">
        <v>169</v>
      </c>
      <c r="E169" s="192" t="s">
        <v>1767</v>
      </c>
      <c r="F169" s="193" t="s">
        <v>1768</v>
      </c>
      <c r="G169" s="194" t="s">
        <v>1036</v>
      </c>
      <c r="H169" s="195">
        <v>1</v>
      </c>
      <c r="I169" s="196"/>
      <c r="J169" s="197">
        <f>ROUND(I169*H169,2)</f>
        <v>0</v>
      </c>
      <c r="K169" s="193" t="s">
        <v>21</v>
      </c>
      <c r="L169" s="60"/>
      <c r="M169" s="198" t="s">
        <v>21</v>
      </c>
      <c r="N169" s="199" t="s">
        <v>43</v>
      </c>
      <c r="O169" s="41"/>
      <c r="P169" s="200">
        <f>O169*H169</f>
        <v>0</v>
      </c>
      <c r="Q169" s="200">
        <v>0</v>
      </c>
      <c r="R169" s="200">
        <f>Q169*H169</f>
        <v>0</v>
      </c>
      <c r="S169" s="200">
        <v>0</v>
      </c>
      <c r="T169" s="201">
        <f>S169*H169</f>
        <v>0</v>
      </c>
      <c r="AR169" s="23" t="s">
        <v>173</v>
      </c>
      <c r="AT169" s="23" t="s">
        <v>169</v>
      </c>
      <c r="AU169" s="23" t="s">
        <v>80</v>
      </c>
      <c r="AY169" s="23" t="s">
        <v>166</v>
      </c>
      <c r="BE169" s="202">
        <f>IF(N169="základní",J169,0)</f>
        <v>0</v>
      </c>
      <c r="BF169" s="202">
        <f>IF(N169="snížená",J169,0)</f>
        <v>0</v>
      </c>
      <c r="BG169" s="202">
        <f>IF(N169="zákl. přenesená",J169,0)</f>
        <v>0</v>
      </c>
      <c r="BH169" s="202">
        <f>IF(N169="sníž. přenesená",J169,0)</f>
        <v>0</v>
      </c>
      <c r="BI169" s="202">
        <f>IF(N169="nulová",J169,0)</f>
        <v>0</v>
      </c>
      <c r="BJ169" s="23" t="s">
        <v>80</v>
      </c>
      <c r="BK169" s="202">
        <f>ROUND(I169*H169,2)</f>
        <v>0</v>
      </c>
      <c r="BL169" s="23" t="s">
        <v>173</v>
      </c>
      <c r="BM169" s="23" t="s">
        <v>653</v>
      </c>
    </row>
    <row r="170" spans="2:65" s="1" customFormat="1" ht="27">
      <c r="B170" s="40"/>
      <c r="C170" s="62"/>
      <c r="D170" s="205" t="s">
        <v>213</v>
      </c>
      <c r="E170" s="62"/>
      <c r="F170" s="236" t="s">
        <v>1046</v>
      </c>
      <c r="G170" s="62"/>
      <c r="H170" s="62"/>
      <c r="I170" s="162"/>
      <c r="J170" s="62"/>
      <c r="K170" s="62"/>
      <c r="L170" s="60"/>
      <c r="M170" s="237"/>
      <c r="N170" s="41"/>
      <c r="O170" s="41"/>
      <c r="P170" s="41"/>
      <c r="Q170" s="41"/>
      <c r="R170" s="41"/>
      <c r="S170" s="41"/>
      <c r="T170" s="77"/>
      <c r="AT170" s="23" t="s">
        <v>213</v>
      </c>
      <c r="AU170" s="23" t="s">
        <v>80</v>
      </c>
    </row>
    <row r="171" spans="2:65" s="1" customFormat="1" ht="16.5" customHeight="1">
      <c r="B171" s="40"/>
      <c r="C171" s="191" t="s">
        <v>302</v>
      </c>
      <c r="D171" s="191" t="s">
        <v>169</v>
      </c>
      <c r="E171" s="192" t="s">
        <v>1047</v>
      </c>
      <c r="F171" s="193" t="s">
        <v>1048</v>
      </c>
      <c r="G171" s="194" t="s">
        <v>1036</v>
      </c>
      <c r="H171" s="195">
        <v>1</v>
      </c>
      <c r="I171" s="196"/>
      <c r="J171" s="197">
        <f>ROUND(I171*H171,2)</f>
        <v>0</v>
      </c>
      <c r="K171" s="193" t="s">
        <v>21</v>
      </c>
      <c r="L171" s="60"/>
      <c r="M171" s="198" t="s">
        <v>21</v>
      </c>
      <c r="N171" s="199" t="s">
        <v>43</v>
      </c>
      <c r="O171" s="41"/>
      <c r="P171" s="200">
        <f>O171*H171</f>
        <v>0</v>
      </c>
      <c r="Q171" s="200">
        <v>0</v>
      </c>
      <c r="R171" s="200">
        <f>Q171*H171</f>
        <v>0</v>
      </c>
      <c r="S171" s="200">
        <v>0</v>
      </c>
      <c r="T171" s="201">
        <f>S171*H171</f>
        <v>0</v>
      </c>
      <c r="AR171" s="23" t="s">
        <v>173</v>
      </c>
      <c r="AT171" s="23" t="s">
        <v>169</v>
      </c>
      <c r="AU171" s="23" t="s">
        <v>80</v>
      </c>
      <c r="AY171" s="23" t="s">
        <v>166</v>
      </c>
      <c r="BE171" s="202">
        <f>IF(N171="základní",J171,0)</f>
        <v>0</v>
      </c>
      <c r="BF171" s="202">
        <f>IF(N171="snížená",J171,0)</f>
        <v>0</v>
      </c>
      <c r="BG171" s="202">
        <f>IF(N171="zákl. přenesená",J171,0)</f>
        <v>0</v>
      </c>
      <c r="BH171" s="202">
        <f>IF(N171="sníž. přenesená",J171,0)</f>
        <v>0</v>
      </c>
      <c r="BI171" s="202">
        <f>IF(N171="nulová",J171,0)</f>
        <v>0</v>
      </c>
      <c r="BJ171" s="23" t="s">
        <v>80</v>
      </c>
      <c r="BK171" s="202">
        <f>ROUND(I171*H171,2)</f>
        <v>0</v>
      </c>
      <c r="BL171" s="23" t="s">
        <v>173</v>
      </c>
      <c r="BM171" s="23" t="s">
        <v>657</v>
      </c>
    </row>
    <row r="172" spans="2:65" s="1" customFormat="1" ht="67.5">
      <c r="B172" s="40"/>
      <c r="C172" s="62"/>
      <c r="D172" s="205" t="s">
        <v>213</v>
      </c>
      <c r="E172" s="62"/>
      <c r="F172" s="236" t="s">
        <v>1049</v>
      </c>
      <c r="G172" s="62"/>
      <c r="H172" s="62"/>
      <c r="I172" s="162"/>
      <c r="J172" s="62"/>
      <c r="K172" s="62"/>
      <c r="L172" s="60"/>
      <c r="M172" s="237"/>
      <c r="N172" s="41"/>
      <c r="O172" s="41"/>
      <c r="P172" s="41"/>
      <c r="Q172" s="41"/>
      <c r="R172" s="41"/>
      <c r="S172" s="41"/>
      <c r="T172" s="77"/>
      <c r="AT172" s="23" t="s">
        <v>213</v>
      </c>
      <c r="AU172" s="23" t="s">
        <v>80</v>
      </c>
    </row>
    <row r="173" spans="2:65" s="1" customFormat="1" ht="16.5" customHeight="1">
      <c r="B173" s="40"/>
      <c r="C173" s="191" t="s">
        <v>658</v>
      </c>
      <c r="D173" s="191" t="s">
        <v>169</v>
      </c>
      <c r="E173" s="192" t="s">
        <v>1050</v>
      </c>
      <c r="F173" s="193" t="s">
        <v>1051</v>
      </c>
      <c r="G173" s="194" t="s">
        <v>1036</v>
      </c>
      <c r="H173" s="195">
        <v>1</v>
      </c>
      <c r="I173" s="196"/>
      <c r="J173" s="197">
        <f>ROUND(I173*H173,2)</f>
        <v>0</v>
      </c>
      <c r="K173" s="193" t="s">
        <v>21</v>
      </c>
      <c r="L173" s="60"/>
      <c r="M173" s="198" t="s">
        <v>21</v>
      </c>
      <c r="N173" s="199" t="s">
        <v>43</v>
      </c>
      <c r="O173" s="41"/>
      <c r="P173" s="200">
        <f>O173*H173</f>
        <v>0</v>
      </c>
      <c r="Q173" s="200">
        <v>0</v>
      </c>
      <c r="R173" s="200">
        <f>Q173*H173</f>
        <v>0</v>
      </c>
      <c r="S173" s="200">
        <v>0</v>
      </c>
      <c r="T173" s="201">
        <f>S173*H173</f>
        <v>0</v>
      </c>
      <c r="AR173" s="23" t="s">
        <v>173</v>
      </c>
      <c r="AT173" s="23" t="s">
        <v>169</v>
      </c>
      <c r="AU173" s="23" t="s">
        <v>80</v>
      </c>
      <c r="AY173" s="23" t="s">
        <v>166</v>
      </c>
      <c r="BE173" s="202">
        <f>IF(N173="základní",J173,0)</f>
        <v>0</v>
      </c>
      <c r="BF173" s="202">
        <f>IF(N173="snížená",J173,0)</f>
        <v>0</v>
      </c>
      <c r="BG173" s="202">
        <f>IF(N173="zákl. přenesená",J173,0)</f>
        <v>0</v>
      </c>
      <c r="BH173" s="202">
        <f>IF(N173="sníž. přenesená",J173,0)</f>
        <v>0</v>
      </c>
      <c r="BI173" s="202">
        <f>IF(N173="nulová",J173,0)</f>
        <v>0</v>
      </c>
      <c r="BJ173" s="23" t="s">
        <v>80</v>
      </c>
      <c r="BK173" s="202">
        <f>ROUND(I173*H173,2)</f>
        <v>0</v>
      </c>
      <c r="BL173" s="23" t="s">
        <v>173</v>
      </c>
      <c r="BM173" s="23" t="s">
        <v>661</v>
      </c>
    </row>
    <row r="174" spans="2:65" s="1" customFormat="1" ht="67.5">
      <c r="B174" s="40"/>
      <c r="C174" s="62"/>
      <c r="D174" s="205" t="s">
        <v>213</v>
      </c>
      <c r="E174" s="62"/>
      <c r="F174" s="236" t="s">
        <v>1049</v>
      </c>
      <c r="G174" s="62"/>
      <c r="H174" s="62"/>
      <c r="I174" s="162"/>
      <c r="J174" s="62"/>
      <c r="K174" s="62"/>
      <c r="L174" s="60"/>
      <c r="M174" s="237"/>
      <c r="N174" s="41"/>
      <c r="O174" s="41"/>
      <c r="P174" s="41"/>
      <c r="Q174" s="41"/>
      <c r="R174" s="41"/>
      <c r="S174" s="41"/>
      <c r="T174" s="77"/>
      <c r="AT174" s="23" t="s">
        <v>213</v>
      </c>
      <c r="AU174" s="23" t="s">
        <v>80</v>
      </c>
    </row>
    <row r="175" spans="2:65" s="1" customFormat="1" ht="16.5" customHeight="1">
      <c r="B175" s="40"/>
      <c r="C175" s="191" t="s">
        <v>307</v>
      </c>
      <c r="D175" s="191" t="s">
        <v>169</v>
      </c>
      <c r="E175" s="192" t="s">
        <v>1052</v>
      </c>
      <c r="F175" s="193" t="s">
        <v>1053</v>
      </c>
      <c r="G175" s="194" t="s">
        <v>172</v>
      </c>
      <c r="H175" s="195">
        <v>1</v>
      </c>
      <c r="I175" s="196"/>
      <c r="J175" s="197">
        <f>ROUND(I175*H175,2)</f>
        <v>0</v>
      </c>
      <c r="K175" s="193" t="s">
        <v>21</v>
      </c>
      <c r="L175" s="60"/>
      <c r="M175" s="198" t="s">
        <v>21</v>
      </c>
      <c r="N175" s="199" t="s">
        <v>43</v>
      </c>
      <c r="O175" s="41"/>
      <c r="P175" s="200">
        <f>O175*H175</f>
        <v>0</v>
      </c>
      <c r="Q175" s="200">
        <v>0</v>
      </c>
      <c r="R175" s="200">
        <f>Q175*H175</f>
        <v>0</v>
      </c>
      <c r="S175" s="200">
        <v>0</v>
      </c>
      <c r="T175" s="201">
        <f>S175*H175</f>
        <v>0</v>
      </c>
      <c r="AR175" s="23" t="s">
        <v>173</v>
      </c>
      <c r="AT175" s="23" t="s">
        <v>169</v>
      </c>
      <c r="AU175" s="23" t="s">
        <v>80</v>
      </c>
      <c r="AY175" s="23" t="s">
        <v>166</v>
      </c>
      <c r="BE175" s="202">
        <f>IF(N175="základní",J175,0)</f>
        <v>0</v>
      </c>
      <c r="BF175" s="202">
        <f>IF(N175="snížená",J175,0)</f>
        <v>0</v>
      </c>
      <c r="BG175" s="202">
        <f>IF(N175="zákl. přenesená",J175,0)</f>
        <v>0</v>
      </c>
      <c r="BH175" s="202">
        <f>IF(N175="sníž. přenesená",J175,0)</f>
        <v>0</v>
      </c>
      <c r="BI175" s="202">
        <f>IF(N175="nulová",J175,0)</f>
        <v>0</v>
      </c>
      <c r="BJ175" s="23" t="s">
        <v>80</v>
      </c>
      <c r="BK175" s="202">
        <f>ROUND(I175*H175,2)</f>
        <v>0</v>
      </c>
      <c r="BL175" s="23" t="s">
        <v>173</v>
      </c>
      <c r="BM175" s="23" t="s">
        <v>664</v>
      </c>
    </row>
    <row r="176" spans="2:65" s="1" customFormat="1" ht="27">
      <c r="B176" s="40"/>
      <c r="C176" s="62"/>
      <c r="D176" s="205" t="s">
        <v>213</v>
      </c>
      <c r="E176" s="62"/>
      <c r="F176" s="236" t="s">
        <v>1054</v>
      </c>
      <c r="G176" s="62"/>
      <c r="H176" s="62"/>
      <c r="I176" s="162"/>
      <c r="J176" s="62"/>
      <c r="K176" s="62"/>
      <c r="L176" s="60"/>
      <c r="M176" s="237"/>
      <c r="N176" s="41"/>
      <c r="O176" s="41"/>
      <c r="P176" s="41"/>
      <c r="Q176" s="41"/>
      <c r="R176" s="41"/>
      <c r="S176" s="41"/>
      <c r="T176" s="77"/>
      <c r="AT176" s="23" t="s">
        <v>213</v>
      </c>
      <c r="AU176" s="23" t="s">
        <v>80</v>
      </c>
    </row>
    <row r="177" spans="2:65" s="1" customFormat="1" ht="16.5" customHeight="1">
      <c r="B177" s="40"/>
      <c r="C177" s="191" t="s">
        <v>665</v>
      </c>
      <c r="D177" s="191" t="s">
        <v>169</v>
      </c>
      <c r="E177" s="192" t="s">
        <v>1055</v>
      </c>
      <c r="F177" s="193" t="s">
        <v>1056</v>
      </c>
      <c r="G177" s="194" t="s">
        <v>1057</v>
      </c>
      <c r="H177" s="195">
        <v>1</v>
      </c>
      <c r="I177" s="196"/>
      <c r="J177" s="197">
        <f>ROUND(I177*H177,2)</f>
        <v>0</v>
      </c>
      <c r="K177" s="193" t="s">
        <v>21</v>
      </c>
      <c r="L177" s="60"/>
      <c r="M177" s="198" t="s">
        <v>21</v>
      </c>
      <c r="N177" s="199" t="s">
        <v>43</v>
      </c>
      <c r="O177" s="41"/>
      <c r="P177" s="200">
        <f>O177*H177</f>
        <v>0</v>
      </c>
      <c r="Q177" s="200">
        <v>0</v>
      </c>
      <c r="R177" s="200">
        <f>Q177*H177</f>
        <v>0</v>
      </c>
      <c r="S177" s="200">
        <v>0</v>
      </c>
      <c r="T177" s="201">
        <f>S177*H177</f>
        <v>0</v>
      </c>
      <c r="AR177" s="23" t="s">
        <v>173</v>
      </c>
      <c r="AT177" s="23" t="s">
        <v>169</v>
      </c>
      <c r="AU177" s="23" t="s">
        <v>80</v>
      </c>
      <c r="AY177" s="23" t="s">
        <v>166</v>
      </c>
      <c r="BE177" s="202">
        <f>IF(N177="základní",J177,0)</f>
        <v>0</v>
      </c>
      <c r="BF177" s="202">
        <f>IF(N177="snížená",J177,0)</f>
        <v>0</v>
      </c>
      <c r="BG177" s="202">
        <f>IF(N177="zákl. přenesená",J177,0)</f>
        <v>0</v>
      </c>
      <c r="BH177" s="202">
        <f>IF(N177="sníž. přenesená",J177,0)</f>
        <v>0</v>
      </c>
      <c r="BI177" s="202">
        <f>IF(N177="nulová",J177,0)</f>
        <v>0</v>
      </c>
      <c r="BJ177" s="23" t="s">
        <v>80</v>
      </c>
      <c r="BK177" s="202">
        <f>ROUND(I177*H177,2)</f>
        <v>0</v>
      </c>
      <c r="BL177" s="23" t="s">
        <v>173</v>
      </c>
      <c r="BM177" s="23" t="s">
        <v>668</v>
      </c>
    </row>
    <row r="178" spans="2:65" s="1" customFormat="1" ht="27">
      <c r="B178" s="40"/>
      <c r="C178" s="62"/>
      <c r="D178" s="205" t="s">
        <v>213</v>
      </c>
      <c r="E178" s="62"/>
      <c r="F178" s="236" t="s">
        <v>1058</v>
      </c>
      <c r="G178" s="62"/>
      <c r="H178" s="62"/>
      <c r="I178" s="162"/>
      <c r="J178" s="62"/>
      <c r="K178" s="62"/>
      <c r="L178" s="60"/>
      <c r="M178" s="237"/>
      <c r="N178" s="41"/>
      <c r="O178" s="41"/>
      <c r="P178" s="41"/>
      <c r="Q178" s="41"/>
      <c r="R178" s="41"/>
      <c r="S178" s="41"/>
      <c r="T178" s="77"/>
      <c r="AT178" s="23" t="s">
        <v>213</v>
      </c>
      <c r="AU178" s="23" t="s">
        <v>80</v>
      </c>
    </row>
    <row r="179" spans="2:65" s="1" customFormat="1" ht="16.5" customHeight="1">
      <c r="B179" s="40"/>
      <c r="C179" s="191" t="s">
        <v>310</v>
      </c>
      <c r="D179" s="191" t="s">
        <v>169</v>
      </c>
      <c r="E179" s="192" t="s">
        <v>1059</v>
      </c>
      <c r="F179" s="193" t="s">
        <v>1060</v>
      </c>
      <c r="G179" s="194" t="s">
        <v>1036</v>
      </c>
      <c r="H179" s="195">
        <v>1</v>
      </c>
      <c r="I179" s="196"/>
      <c r="J179" s="197">
        <f>ROUND(I179*H179,2)</f>
        <v>0</v>
      </c>
      <c r="K179" s="193" t="s">
        <v>21</v>
      </c>
      <c r="L179" s="60"/>
      <c r="M179" s="198" t="s">
        <v>21</v>
      </c>
      <c r="N179" s="199" t="s">
        <v>43</v>
      </c>
      <c r="O179" s="41"/>
      <c r="P179" s="200">
        <f>O179*H179</f>
        <v>0</v>
      </c>
      <c r="Q179" s="200">
        <v>0</v>
      </c>
      <c r="R179" s="200">
        <f>Q179*H179</f>
        <v>0</v>
      </c>
      <c r="S179" s="200">
        <v>0</v>
      </c>
      <c r="T179" s="201">
        <f>S179*H179</f>
        <v>0</v>
      </c>
      <c r="AR179" s="23" t="s">
        <v>173</v>
      </c>
      <c r="AT179" s="23" t="s">
        <v>169</v>
      </c>
      <c r="AU179" s="23" t="s">
        <v>80</v>
      </c>
      <c r="AY179" s="23" t="s">
        <v>166</v>
      </c>
      <c r="BE179" s="202">
        <f>IF(N179="základní",J179,0)</f>
        <v>0</v>
      </c>
      <c r="BF179" s="202">
        <f>IF(N179="snížená",J179,0)</f>
        <v>0</v>
      </c>
      <c r="BG179" s="202">
        <f>IF(N179="zákl. přenesená",J179,0)</f>
        <v>0</v>
      </c>
      <c r="BH179" s="202">
        <f>IF(N179="sníž. přenesená",J179,0)</f>
        <v>0</v>
      </c>
      <c r="BI179" s="202">
        <f>IF(N179="nulová",J179,0)</f>
        <v>0</v>
      </c>
      <c r="BJ179" s="23" t="s">
        <v>80</v>
      </c>
      <c r="BK179" s="202">
        <f>ROUND(I179*H179,2)</f>
        <v>0</v>
      </c>
      <c r="BL179" s="23" t="s">
        <v>173</v>
      </c>
      <c r="BM179" s="23" t="s">
        <v>671</v>
      </c>
    </row>
    <row r="180" spans="2:65" s="1" customFormat="1" ht="27">
      <c r="B180" s="40"/>
      <c r="C180" s="62"/>
      <c r="D180" s="205" t="s">
        <v>213</v>
      </c>
      <c r="E180" s="62"/>
      <c r="F180" s="236" t="s">
        <v>1061</v>
      </c>
      <c r="G180" s="62"/>
      <c r="H180" s="62"/>
      <c r="I180" s="162"/>
      <c r="J180" s="62"/>
      <c r="K180" s="62"/>
      <c r="L180" s="60"/>
      <c r="M180" s="237"/>
      <c r="N180" s="41"/>
      <c r="O180" s="41"/>
      <c r="P180" s="41"/>
      <c r="Q180" s="41"/>
      <c r="R180" s="41"/>
      <c r="S180" s="41"/>
      <c r="T180" s="77"/>
      <c r="AT180" s="23" t="s">
        <v>213</v>
      </c>
      <c r="AU180" s="23" t="s">
        <v>80</v>
      </c>
    </row>
    <row r="181" spans="2:65" s="1" customFormat="1" ht="16.5" customHeight="1">
      <c r="B181" s="40"/>
      <c r="C181" s="191" t="s">
        <v>672</v>
      </c>
      <c r="D181" s="191" t="s">
        <v>169</v>
      </c>
      <c r="E181" s="192" t="s">
        <v>1062</v>
      </c>
      <c r="F181" s="193" t="s">
        <v>1063</v>
      </c>
      <c r="G181" s="194" t="s">
        <v>172</v>
      </c>
      <c r="H181" s="195">
        <v>6</v>
      </c>
      <c r="I181" s="196"/>
      <c r="J181" s="197">
        <f>ROUND(I181*H181,2)</f>
        <v>0</v>
      </c>
      <c r="K181" s="193" t="s">
        <v>21</v>
      </c>
      <c r="L181" s="60"/>
      <c r="M181" s="198" t="s">
        <v>21</v>
      </c>
      <c r="N181" s="199" t="s">
        <v>43</v>
      </c>
      <c r="O181" s="41"/>
      <c r="P181" s="200">
        <f>O181*H181</f>
        <v>0</v>
      </c>
      <c r="Q181" s="200">
        <v>0</v>
      </c>
      <c r="R181" s="200">
        <f>Q181*H181</f>
        <v>0</v>
      </c>
      <c r="S181" s="200">
        <v>0</v>
      </c>
      <c r="T181" s="201">
        <f>S181*H181</f>
        <v>0</v>
      </c>
      <c r="AR181" s="23" t="s">
        <v>173</v>
      </c>
      <c r="AT181" s="23" t="s">
        <v>169</v>
      </c>
      <c r="AU181" s="23" t="s">
        <v>80</v>
      </c>
      <c r="AY181" s="23" t="s">
        <v>166</v>
      </c>
      <c r="BE181" s="202">
        <f>IF(N181="základní",J181,0)</f>
        <v>0</v>
      </c>
      <c r="BF181" s="202">
        <f>IF(N181="snížená",J181,0)</f>
        <v>0</v>
      </c>
      <c r="BG181" s="202">
        <f>IF(N181="zákl. přenesená",J181,0)</f>
        <v>0</v>
      </c>
      <c r="BH181" s="202">
        <f>IF(N181="sníž. přenesená",J181,0)</f>
        <v>0</v>
      </c>
      <c r="BI181" s="202">
        <f>IF(N181="nulová",J181,0)</f>
        <v>0</v>
      </c>
      <c r="BJ181" s="23" t="s">
        <v>80</v>
      </c>
      <c r="BK181" s="202">
        <f>ROUND(I181*H181,2)</f>
        <v>0</v>
      </c>
      <c r="BL181" s="23" t="s">
        <v>173</v>
      </c>
      <c r="BM181" s="23" t="s">
        <v>675</v>
      </c>
    </row>
    <row r="182" spans="2:65" s="1" customFormat="1" ht="16.5" customHeight="1">
      <c r="B182" s="40"/>
      <c r="C182" s="191" t="s">
        <v>314</v>
      </c>
      <c r="D182" s="191" t="s">
        <v>169</v>
      </c>
      <c r="E182" s="192" t="s">
        <v>1064</v>
      </c>
      <c r="F182" s="193" t="s">
        <v>1065</v>
      </c>
      <c r="G182" s="194" t="s">
        <v>172</v>
      </c>
      <c r="H182" s="195">
        <v>6</v>
      </c>
      <c r="I182" s="196"/>
      <c r="J182" s="197">
        <f>ROUND(I182*H182,2)</f>
        <v>0</v>
      </c>
      <c r="K182" s="193" t="s">
        <v>21</v>
      </c>
      <c r="L182" s="60"/>
      <c r="M182" s="198" t="s">
        <v>21</v>
      </c>
      <c r="N182" s="199" t="s">
        <v>43</v>
      </c>
      <c r="O182" s="41"/>
      <c r="P182" s="200">
        <f>O182*H182</f>
        <v>0</v>
      </c>
      <c r="Q182" s="200">
        <v>0</v>
      </c>
      <c r="R182" s="200">
        <f>Q182*H182</f>
        <v>0</v>
      </c>
      <c r="S182" s="200">
        <v>0</v>
      </c>
      <c r="T182" s="201">
        <f>S182*H182</f>
        <v>0</v>
      </c>
      <c r="AR182" s="23" t="s">
        <v>173</v>
      </c>
      <c r="AT182" s="23" t="s">
        <v>169</v>
      </c>
      <c r="AU182" s="23" t="s">
        <v>80</v>
      </c>
      <c r="AY182" s="23" t="s">
        <v>166</v>
      </c>
      <c r="BE182" s="202">
        <f>IF(N182="základní",J182,0)</f>
        <v>0</v>
      </c>
      <c r="BF182" s="202">
        <f>IF(N182="snížená",J182,0)</f>
        <v>0</v>
      </c>
      <c r="BG182" s="202">
        <f>IF(N182="zákl. přenesená",J182,0)</f>
        <v>0</v>
      </c>
      <c r="BH182" s="202">
        <f>IF(N182="sníž. přenesená",J182,0)</f>
        <v>0</v>
      </c>
      <c r="BI182" s="202">
        <f>IF(N182="nulová",J182,0)</f>
        <v>0</v>
      </c>
      <c r="BJ182" s="23" t="s">
        <v>80</v>
      </c>
      <c r="BK182" s="202">
        <f>ROUND(I182*H182,2)</f>
        <v>0</v>
      </c>
      <c r="BL182" s="23" t="s">
        <v>173</v>
      </c>
      <c r="BM182" s="23" t="s">
        <v>680</v>
      </c>
    </row>
    <row r="183" spans="2:65" s="1" customFormat="1" ht="16.5" customHeight="1">
      <c r="B183" s="40"/>
      <c r="C183" s="191" t="s">
        <v>681</v>
      </c>
      <c r="D183" s="191" t="s">
        <v>169</v>
      </c>
      <c r="E183" s="192" t="s">
        <v>1066</v>
      </c>
      <c r="F183" s="193" t="s">
        <v>1067</v>
      </c>
      <c r="G183" s="194" t="s">
        <v>172</v>
      </c>
      <c r="H183" s="195">
        <v>7</v>
      </c>
      <c r="I183" s="196"/>
      <c r="J183" s="197">
        <f>ROUND(I183*H183,2)</f>
        <v>0</v>
      </c>
      <c r="K183" s="193" t="s">
        <v>21</v>
      </c>
      <c r="L183" s="60"/>
      <c r="M183" s="198" t="s">
        <v>21</v>
      </c>
      <c r="N183" s="199" t="s">
        <v>43</v>
      </c>
      <c r="O183" s="41"/>
      <c r="P183" s="200">
        <f>O183*H183</f>
        <v>0</v>
      </c>
      <c r="Q183" s="200">
        <v>0</v>
      </c>
      <c r="R183" s="200">
        <f>Q183*H183</f>
        <v>0</v>
      </c>
      <c r="S183" s="200">
        <v>0</v>
      </c>
      <c r="T183" s="201">
        <f>S183*H183</f>
        <v>0</v>
      </c>
      <c r="AR183" s="23" t="s">
        <v>173</v>
      </c>
      <c r="AT183" s="23" t="s">
        <v>169</v>
      </c>
      <c r="AU183" s="23" t="s">
        <v>80</v>
      </c>
      <c r="AY183" s="23" t="s">
        <v>166</v>
      </c>
      <c r="BE183" s="202">
        <f>IF(N183="základní",J183,0)</f>
        <v>0</v>
      </c>
      <c r="BF183" s="202">
        <f>IF(N183="snížená",J183,0)</f>
        <v>0</v>
      </c>
      <c r="BG183" s="202">
        <f>IF(N183="zákl. přenesená",J183,0)</f>
        <v>0</v>
      </c>
      <c r="BH183" s="202">
        <f>IF(N183="sníž. přenesená",J183,0)</f>
        <v>0</v>
      </c>
      <c r="BI183" s="202">
        <f>IF(N183="nulová",J183,0)</f>
        <v>0</v>
      </c>
      <c r="BJ183" s="23" t="s">
        <v>80</v>
      </c>
      <c r="BK183" s="202">
        <f>ROUND(I183*H183,2)</f>
        <v>0</v>
      </c>
      <c r="BL183" s="23" t="s">
        <v>173</v>
      </c>
      <c r="BM183" s="23" t="s">
        <v>684</v>
      </c>
    </row>
    <row r="184" spans="2:65" s="1" customFormat="1" ht="16.5" customHeight="1">
      <c r="B184" s="40"/>
      <c r="C184" s="191" t="s">
        <v>319</v>
      </c>
      <c r="D184" s="191" t="s">
        <v>169</v>
      </c>
      <c r="E184" s="192" t="s">
        <v>1068</v>
      </c>
      <c r="F184" s="193" t="s">
        <v>1069</v>
      </c>
      <c r="G184" s="194" t="s">
        <v>1036</v>
      </c>
      <c r="H184" s="195">
        <v>2</v>
      </c>
      <c r="I184" s="196"/>
      <c r="J184" s="197">
        <f>ROUND(I184*H184,2)</f>
        <v>0</v>
      </c>
      <c r="K184" s="193" t="s">
        <v>21</v>
      </c>
      <c r="L184" s="60"/>
      <c r="M184" s="198" t="s">
        <v>21</v>
      </c>
      <c r="N184" s="199" t="s">
        <v>43</v>
      </c>
      <c r="O184" s="41"/>
      <c r="P184" s="200">
        <f>O184*H184</f>
        <v>0</v>
      </c>
      <c r="Q184" s="200">
        <v>0</v>
      </c>
      <c r="R184" s="200">
        <f>Q184*H184</f>
        <v>0</v>
      </c>
      <c r="S184" s="200">
        <v>0</v>
      </c>
      <c r="T184" s="201">
        <f>S184*H184</f>
        <v>0</v>
      </c>
      <c r="AR184" s="23" t="s">
        <v>173</v>
      </c>
      <c r="AT184" s="23" t="s">
        <v>169</v>
      </c>
      <c r="AU184" s="23" t="s">
        <v>80</v>
      </c>
      <c r="AY184" s="23" t="s">
        <v>166</v>
      </c>
      <c r="BE184" s="202">
        <f>IF(N184="základní",J184,0)</f>
        <v>0</v>
      </c>
      <c r="BF184" s="202">
        <f>IF(N184="snížená",J184,0)</f>
        <v>0</v>
      </c>
      <c r="BG184" s="202">
        <f>IF(N184="zákl. přenesená",J184,0)</f>
        <v>0</v>
      </c>
      <c r="BH184" s="202">
        <f>IF(N184="sníž. přenesená",J184,0)</f>
        <v>0</v>
      </c>
      <c r="BI184" s="202">
        <f>IF(N184="nulová",J184,0)</f>
        <v>0</v>
      </c>
      <c r="BJ184" s="23" t="s">
        <v>80</v>
      </c>
      <c r="BK184" s="202">
        <f>ROUND(I184*H184,2)</f>
        <v>0</v>
      </c>
      <c r="BL184" s="23" t="s">
        <v>173</v>
      </c>
      <c r="BM184" s="23" t="s">
        <v>687</v>
      </c>
    </row>
    <row r="185" spans="2:65" s="1" customFormat="1" ht="54">
      <c r="B185" s="40"/>
      <c r="C185" s="62"/>
      <c r="D185" s="205" t="s">
        <v>213</v>
      </c>
      <c r="E185" s="62"/>
      <c r="F185" s="236" t="s">
        <v>1070</v>
      </c>
      <c r="G185" s="62"/>
      <c r="H185" s="62"/>
      <c r="I185" s="162"/>
      <c r="J185" s="62"/>
      <c r="K185" s="62"/>
      <c r="L185" s="60"/>
      <c r="M185" s="237"/>
      <c r="N185" s="41"/>
      <c r="O185" s="41"/>
      <c r="P185" s="41"/>
      <c r="Q185" s="41"/>
      <c r="R185" s="41"/>
      <c r="S185" s="41"/>
      <c r="T185" s="77"/>
      <c r="AT185" s="23" t="s">
        <v>213</v>
      </c>
      <c r="AU185" s="23" t="s">
        <v>80</v>
      </c>
    </row>
    <row r="186" spans="2:65" s="1" customFormat="1" ht="16.5" customHeight="1">
      <c r="B186" s="40"/>
      <c r="C186" s="191" t="s">
        <v>688</v>
      </c>
      <c r="D186" s="191" t="s">
        <v>169</v>
      </c>
      <c r="E186" s="192" t="s">
        <v>1071</v>
      </c>
      <c r="F186" s="193" t="s">
        <v>1072</v>
      </c>
      <c r="G186" s="194" t="s">
        <v>1036</v>
      </c>
      <c r="H186" s="195">
        <v>2</v>
      </c>
      <c r="I186" s="196"/>
      <c r="J186" s="197">
        <f>ROUND(I186*H186,2)</f>
        <v>0</v>
      </c>
      <c r="K186" s="193" t="s">
        <v>21</v>
      </c>
      <c r="L186" s="60"/>
      <c r="M186" s="198" t="s">
        <v>21</v>
      </c>
      <c r="N186" s="199" t="s">
        <v>43</v>
      </c>
      <c r="O186" s="41"/>
      <c r="P186" s="200">
        <f>O186*H186</f>
        <v>0</v>
      </c>
      <c r="Q186" s="200">
        <v>0</v>
      </c>
      <c r="R186" s="200">
        <f>Q186*H186</f>
        <v>0</v>
      </c>
      <c r="S186" s="200">
        <v>0</v>
      </c>
      <c r="T186" s="201">
        <f>S186*H186</f>
        <v>0</v>
      </c>
      <c r="AR186" s="23" t="s">
        <v>173</v>
      </c>
      <c r="AT186" s="23" t="s">
        <v>169</v>
      </c>
      <c r="AU186" s="23" t="s">
        <v>80</v>
      </c>
      <c r="AY186" s="23" t="s">
        <v>166</v>
      </c>
      <c r="BE186" s="202">
        <f>IF(N186="základní",J186,0)</f>
        <v>0</v>
      </c>
      <c r="BF186" s="202">
        <f>IF(N186="snížená",J186,0)</f>
        <v>0</v>
      </c>
      <c r="BG186" s="202">
        <f>IF(N186="zákl. přenesená",J186,0)</f>
        <v>0</v>
      </c>
      <c r="BH186" s="202">
        <f>IF(N186="sníž. přenesená",J186,0)</f>
        <v>0</v>
      </c>
      <c r="BI186" s="202">
        <f>IF(N186="nulová",J186,0)</f>
        <v>0</v>
      </c>
      <c r="BJ186" s="23" t="s">
        <v>80</v>
      </c>
      <c r="BK186" s="202">
        <f>ROUND(I186*H186,2)</f>
        <v>0</v>
      </c>
      <c r="BL186" s="23" t="s">
        <v>173</v>
      </c>
      <c r="BM186" s="23" t="s">
        <v>691</v>
      </c>
    </row>
    <row r="187" spans="2:65" s="1" customFormat="1" ht="54">
      <c r="B187" s="40"/>
      <c r="C187" s="62"/>
      <c r="D187" s="205" t="s">
        <v>213</v>
      </c>
      <c r="E187" s="62"/>
      <c r="F187" s="236" t="s">
        <v>1073</v>
      </c>
      <c r="G187" s="62"/>
      <c r="H187" s="62"/>
      <c r="I187" s="162"/>
      <c r="J187" s="62"/>
      <c r="K187" s="62"/>
      <c r="L187" s="60"/>
      <c r="M187" s="237"/>
      <c r="N187" s="41"/>
      <c r="O187" s="41"/>
      <c r="P187" s="41"/>
      <c r="Q187" s="41"/>
      <c r="R187" s="41"/>
      <c r="S187" s="41"/>
      <c r="T187" s="77"/>
      <c r="AT187" s="23" t="s">
        <v>213</v>
      </c>
      <c r="AU187" s="23" t="s">
        <v>80</v>
      </c>
    </row>
    <row r="188" spans="2:65" s="1" customFormat="1" ht="16.5" customHeight="1">
      <c r="B188" s="40"/>
      <c r="C188" s="191" t="s">
        <v>323</v>
      </c>
      <c r="D188" s="191" t="s">
        <v>169</v>
      </c>
      <c r="E188" s="192" t="s">
        <v>1074</v>
      </c>
      <c r="F188" s="193" t="s">
        <v>1075</v>
      </c>
      <c r="G188" s="194" t="s">
        <v>172</v>
      </c>
      <c r="H188" s="195">
        <v>4</v>
      </c>
      <c r="I188" s="196"/>
      <c r="J188" s="197">
        <f>ROUND(I188*H188,2)</f>
        <v>0</v>
      </c>
      <c r="K188" s="193" t="s">
        <v>21</v>
      </c>
      <c r="L188" s="60"/>
      <c r="M188" s="198" t="s">
        <v>21</v>
      </c>
      <c r="N188" s="199" t="s">
        <v>43</v>
      </c>
      <c r="O188" s="41"/>
      <c r="P188" s="200">
        <f>O188*H188</f>
        <v>0</v>
      </c>
      <c r="Q188" s="200">
        <v>0</v>
      </c>
      <c r="R188" s="200">
        <f>Q188*H188</f>
        <v>0</v>
      </c>
      <c r="S188" s="200">
        <v>0</v>
      </c>
      <c r="T188" s="201">
        <f>S188*H188</f>
        <v>0</v>
      </c>
      <c r="AR188" s="23" t="s">
        <v>173</v>
      </c>
      <c r="AT188" s="23" t="s">
        <v>169</v>
      </c>
      <c r="AU188" s="23" t="s">
        <v>80</v>
      </c>
      <c r="AY188" s="23" t="s">
        <v>166</v>
      </c>
      <c r="BE188" s="202">
        <f>IF(N188="základní",J188,0)</f>
        <v>0</v>
      </c>
      <c r="BF188" s="202">
        <f>IF(N188="snížená",J188,0)</f>
        <v>0</v>
      </c>
      <c r="BG188" s="202">
        <f>IF(N188="zákl. přenesená",J188,0)</f>
        <v>0</v>
      </c>
      <c r="BH188" s="202">
        <f>IF(N188="sníž. přenesená",J188,0)</f>
        <v>0</v>
      </c>
      <c r="BI188" s="202">
        <f>IF(N188="nulová",J188,0)</f>
        <v>0</v>
      </c>
      <c r="BJ188" s="23" t="s">
        <v>80</v>
      </c>
      <c r="BK188" s="202">
        <f>ROUND(I188*H188,2)</f>
        <v>0</v>
      </c>
      <c r="BL188" s="23" t="s">
        <v>173</v>
      </c>
      <c r="BM188" s="23" t="s">
        <v>695</v>
      </c>
    </row>
    <row r="189" spans="2:65" s="1" customFormat="1" ht="16.5" customHeight="1">
      <c r="B189" s="40"/>
      <c r="C189" s="191" t="s">
        <v>696</v>
      </c>
      <c r="D189" s="191" t="s">
        <v>169</v>
      </c>
      <c r="E189" s="192" t="s">
        <v>1076</v>
      </c>
      <c r="F189" s="193" t="s">
        <v>1077</v>
      </c>
      <c r="G189" s="194" t="s">
        <v>172</v>
      </c>
      <c r="H189" s="195">
        <v>1</v>
      </c>
      <c r="I189" s="196"/>
      <c r="J189" s="197">
        <f>ROUND(I189*H189,2)</f>
        <v>0</v>
      </c>
      <c r="K189" s="193" t="s">
        <v>21</v>
      </c>
      <c r="L189" s="60"/>
      <c r="M189" s="198" t="s">
        <v>21</v>
      </c>
      <c r="N189" s="199" t="s">
        <v>43</v>
      </c>
      <c r="O189" s="41"/>
      <c r="P189" s="200">
        <f>O189*H189</f>
        <v>0</v>
      </c>
      <c r="Q189" s="200">
        <v>0</v>
      </c>
      <c r="R189" s="200">
        <f>Q189*H189</f>
        <v>0</v>
      </c>
      <c r="S189" s="200">
        <v>0</v>
      </c>
      <c r="T189" s="201">
        <f>S189*H189</f>
        <v>0</v>
      </c>
      <c r="AR189" s="23" t="s">
        <v>173</v>
      </c>
      <c r="AT189" s="23" t="s">
        <v>169</v>
      </c>
      <c r="AU189" s="23" t="s">
        <v>80</v>
      </c>
      <c r="AY189" s="23" t="s">
        <v>166</v>
      </c>
      <c r="BE189" s="202">
        <f>IF(N189="základní",J189,0)</f>
        <v>0</v>
      </c>
      <c r="BF189" s="202">
        <f>IF(N189="snížená",J189,0)</f>
        <v>0</v>
      </c>
      <c r="BG189" s="202">
        <f>IF(N189="zákl. přenesená",J189,0)</f>
        <v>0</v>
      </c>
      <c r="BH189" s="202">
        <f>IF(N189="sníž. přenesená",J189,0)</f>
        <v>0</v>
      </c>
      <c r="BI189" s="202">
        <f>IF(N189="nulová",J189,0)</f>
        <v>0</v>
      </c>
      <c r="BJ189" s="23" t="s">
        <v>80</v>
      </c>
      <c r="BK189" s="202">
        <f>ROUND(I189*H189,2)</f>
        <v>0</v>
      </c>
      <c r="BL189" s="23" t="s">
        <v>173</v>
      </c>
      <c r="BM189" s="23" t="s">
        <v>699</v>
      </c>
    </row>
    <row r="190" spans="2:65" s="1" customFormat="1" ht="16.5" customHeight="1">
      <c r="B190" s="40"/>
      <c r="C190" s="191" t="s">
        <v>326</v>
      </c>
      <c r="D190" s="191" t="s">
        <v>169</v>
      </c>
      <c r="E190" s="192" t="s">
        <v>1078</v>
      </c>
      <c r="F190" s="193" t="s">
        <v>1079</v>
      </c>
      <c r="G190" s="194" t="s">
        <v>1036</v>
      </c>
      <c r="H190" s="195">
        <v>1</v>
      </c>
      <c r="I190" s="196"/>
      <c r="J190" s="197">
        <f>ROUND(I190*H190,2)</f>
        <v>0</v>
      </c>
      <c r="K190" s="193" t="s">
        <v>21</v>
      </c>
      <c r="L190" s="60"/>
      <c r="M190" s="198" t="s">
        <v>21</v>
      </c>
      <c r="N190" s="199" t="s">
        <v>43</v>
      </c>
      <c r="O190" s="41"/>
      <c r="P190" s="200">
        <f>O190*H190</f>
        <v>0</v>
      </c>
      <c r="Q190" s="200">
        <v>0</v>
      </c>
      <c r="R190" s="200">
        <f>Q190*H190</f>
        <v>0</v>
      </c>
      <c r="S190" s="200">
        <v>0</v>
      </c>
      <c r="T190" s="201">
        <f>S190*H190</f>
        <v>0</v>
      </c>
      <c r="AR190" s="23" t="s">
        <v>173</v>
      </c>
      <c r="AT190" s="23" t="s">
        <v>169</v>
      </c>
      <c r="AU190" s="23" t="s">
        <v>80</v>
      </c>
      <c r="AY190" s="23" t="s">
        <v>166</v>
      </c>
      <c r="BE190" s="202">
        <f>IF(N190="základní",J190,0)</f>
        <v>0</v>
      </c>
      <c r="BF190" s="202">
        <f>IF(N190="snížená",J190,0)</f>
        <v>0</v>
      </c>
      <c r="BG190" s="202">
        <f>IF(N190="zákl. přenesená",J190,0)</f>
        <v>0</v>
      </c>
      <c r="BH190" s="202">
        <f>IF(N190="sníž. přenesená",J190,0)</f>
        <v>0</v>
      </c>
      <c r="BI190" s="202">
        <f>IF(N190="nulová",J190,0)</f>
        <v>0</v>
      </c>
      <c r="BJ190" s="23" t="s">
        <v>80</v>
      </c>
      <c r="BK190" s="202">
        <f>ROUND(I190*H190,2)</f>
        <v>0</v>
      </c>
      <c r="BL190" s="23" t="s">
        <v>173</v>
      </c>
      <c r="BM190" s="23" t="s">
        <v>703</v>
      </c>
    </row>
    <row r="191" spans="2:65" s="1" customFormat="1" ht="67.5">
      <c r="B191" s="40"/>
      <c r="C191" s="62"/>
      <c r="D191" s="205" t="s">
        <v>213</v>
      </c>
      <c r="E191" s="62"/>
      <c r="F191" s="236" t="s">
        <v>1080</v>
      </c>
      <c r="G191" s="62"/>
      <c r="H191" s="62"/>
      <c r="I191" s="162"/>
      <c r="J191" s="62"/>
      <c r="K191" s="62"/>
      <c r="L191" s="60"/>
      <c r="M191" s="237"/>
      <c r="N191" s="41"/>
      <c r="O191" s="41"/>
      <c r="P191" s="41"/>
      <c r="Q191" s="41"/>
      <c r="R191" s="41"/>
      <c r="S191" s="41"/>
      <c r="T191" s="77"/>
      <c r="AT191" s="23" t="s">
        <v>213</v>
      </c>
      <c r="AU191" s="23" t="s">
        <v>80</v>
      </c>
    </row>
    <row r="192" spans="2:65" s="1" customFormat="1" ht="16.5" customHeight="1">
      <c r="B192" s="40"/>
      <c r="C192" s="191" t="s">
        <v>705</v>
      </c>
      <c r="D192" s="191" t="s">
        <v>169</v>
      </c>
      <c r="E192" s="192" t="s">
        <v>1081</v>
      </c>
      <c r="F192" s="193" t="s">
        <v>1082</v>
      </c>
      <c r="G192" s="194" t="s">
        <v>172</v>
      </c>
      <c r="H192" s="195">
        <v>2</v>
      </c>
      <c r="I192" s="196"/>
      <c r="J192" s="197">
        <f>ROUND(I192*H192,2)</f>
        <v>0</v>
      </c>
      <c r="K192" s="193" t="s">
        <v>21</v>
      </c>
      <c r="L192" s="60"/>
      <c r="M192" s="198" t="s">
        <v>21</v>
      </c>
      <c r="N192" s="199" t="s">
        <v>43</v>
      </c>
      <c r="O192" s="41"/>
      <c r="P192" s="200">
        <f>O192*H192</f>
        <v>0</v>
      </c>
      <c r="Q192" s="200">
        <v>0</v>
      </c>
      <c r="R192" s="200">
        <f>Q192*H192</f>
        <v>0</v>
      </c>
      <c r="S192" s="200">
        <v>0</v>
      </c>
      <c r="T192" s="201">
        <f>S192*H192</f>
        <v>0</v>
      </c>
      <c r="AR192" s="23" t="s">
        <v>173</v>
      </c>
      <c r="AT192" s="23" t="s">
        <v>169</v>
      </c>
      <c r="AU192" s="23" t="s">
        <v>80</v>
      </c>
      <c r="AY192" s="23" t="s">
        <v>166</v>
      </c>
      <c r="BE192" s="202">
        <f>IF(N192="základní",J192,0)</f>
        <v>0</v>
      </c>
      <c r="BF192" s="202">
        <f>IF(N192="snížená",J192,0)</f>
        <v>0</v>
      </c>
      <c r="BG192" s="202">
        <f>IF(N192="zákl. přenesená",J192,0)</f>
        <v>0</v>
      </c>
      <c r="BH192" s="202">
        <f>IF(N192="sníž. přenesená",J192,0)</f>
        <v>0</v>
      </c>
      <c r="BI192" s="202">
        <f>IF(N192="nulová",J192,0)</f>
        <v>0</v>
      </c>
      <c r="BJ192" s="23" t="s">
        <v>80</v>
      </c>
      <c r="BK192" s="202">
        <f>ROUND(I192*H192,2)</f>
        <v>0</v>
      </c>
      <c r="BL192" s="23" t="s">
        <v>173</v>
      </c>
      <c r="BM192" s="23" t="s">
        <v>708</v>
      </c>
    </row>
    <row r="193" spans="2:65" s="1" customFormat="1" ht="27">
      <c r="B193" s="40"/>
      <c r="C193" s="62"/>
      <c r="D193" s="205" t="s">
        <v>213</v>
      </c>
      <c r="E193" s="62"/>
      <c r="F193" s="236" t="s">
        <v>1083</v>
      </c>
      <c r="G193" s="62"/>
      <c r="H193" s="62"/>
      <c r="I193" s="162"/>
      <c r="J193" s="62"/>
      <c r="K193" s="62"/>
      <c r="L193" s="60"/>
      <c r="M193" s="237"/>
      <c r="N193" s="41"/>
      <c r="O193" s="41"/>
      <c r="P193" s="41"/>
      <c r="Q193" s="41"/>
      <c r="R193" s="41"/>
      <c r="S193" s="41"/>
      <c r="T193" s="77"/>
      <c r="AT193" s="23" t="s">
        <v>213</v>
      </c>
      <c r="AU193" s="23" t="s">
        <v>80</v>
      </c>
    </row>
    <row r="194" spans="2:65" s="1" customFormat="1" ht="16.5" customHeight="1">
      <c r="B194" s="40"/>
      <c r="C194" s="191" t="s">
        <v>334</v>
      </c>
      <c r="D194" s="191" t="s">
        <v>169</v>
      </c>
      <c r="E194" s="192" t="s">
        <v>1084</v>
      </c>
      <c r="F194" s="193" t="s">
        <v>1085</v>
      </c>
      <c r="G194" s="194" t="s">
        <v>172</v>
      </c>
      <c r="H194" s="195">
        <v>2</v>
      </c>
      <c r="I194" s="196"/>
      <c r="J194" s="197">
        <f>ROUND(I194*H194,2)</f>
        <v>0</v>
      </c>
      <c r="K194" s="193" t="s">
        <v>21</v>
      </c>
      <c r="L194" s="60"/>
      <c r="M194" s="198" t="s">
        <v>21</v>
      </c>
      <c r="N194" s="199" t="s">
        <v>43</v>
      </c>
      <c r="O194" s="41"/>
      <c r="P194" s="200">
        <f>O194*H194</f>
        <v>0</v>
      </c>
      <c r="Q194" s="200">
        <v>0</v>
      </c>
      <c r="R194" s="200">
        <f>Q194*H194</f>
        <v>0</v>
      </c>
      <c r="S194" s="200">
        <v>0</v>
      </c>
      <c r="T194" s="201">
        <f>S194*H194</f>
        <v>0</v>
      </c>
      <c r="AR194" s="23" t="s">
        <v>173</v>
      </c>
      <c r="AT194" s="23" t="s">
        <v>169</v>
      </c>
      <c r="AU194" s="23" t="s">
        <v>80</v>
      </c>
      <c r="AY194" s="23" t="s">
        <v>166</v>
      </c>
      <c r="BE194" s="202">
        <f>IF(N194="základní",J194,0)</f>
        <v>0</v>
      </c>
      <c r="BF194" s="202">
        <f>IF(N194="snížená",J194,0)</f>
        <v>0</v>
      </c>
      <c r="BG194" s="202">
        <f>IF(N194="zákl. přenesená",J194,0)</f>
        <v>0</v>
      </c>
      <c r="BH194" s="202">
        <f>IF(N194="sníž. přenesená",J194,0)</f>
        <v>0</v>
      </c>
      <c r="BI194" s="202">
        <f>IF(N194="nulová",J194,0)</f>
        <v>0</v>
      </c>
      <c r="BJ194" s="23" t="s">
        <v>80</v>
      </c>
      <c r="BK194" s="202">
        <f>ROUND(I194*H194,2)</f>
        <v>0</v>
      </c>
      <c r="BL194" s="23" t="s">
        <v>173</v>
      </c>
      <c r="BM194" s="23" t="s">
        <v>712</v>
      </c>
    </row>
    <row r="195" spans="2:65" s="1" customFormat="1" ht="16.5" customHeight="1">
      <c r="B195" s="40"/>
      <c r="C195" s="191" t="s">
        <v>713</v>
      </c>
      <c r="D195" s="191" t="s">
        <v>169</v>
      </c>
      <c r="E195" s="192" t="s">
        <v>1086</v>
      </c>
      <c r="F195" s="193" t="s">
        <v>1087</v>
      </c>
      <c r="G195" s="194" t="s">
        <v>172</v>
      </c>
      <c r="H195" s="195">
        <v>1</v>
      </c>
      <c r="I195" s="196"/>
      <c r="J195" s="197">
        <f>ROUND(I195*H195,2)</f>
        <v>0</v>
      </c>
      <c r="K195" s="193" t="s">
        <v>21</v>
      </c>
      <c r="L195" s="60"/>
      <c r="M195" s="198" t="s">
        <v>21</v>
      </c>
      <c r="N195" s="199" t="s">
        <v>43</v>
      </c>
      <c r="O195" s="41"/>
      <c r="P195" s="200">
        <f>O195*H195</f>
        <v>0</v>
      </c>
      <c r="Q195" s="200">
        <v>0</v>
      </c>
      <c r="R195" s="200">
        <f>Q195*H195</f>
        <v>0</v>
      </c>
      <c r="S195" s="200">
        <v>0</v>
      </c>
      <c r="T195" s="201">
        <f>S195*H195</f>
        <v>0</v>
      </c>
      <c r="AR195" s="23" t="s">
        <v>173</v>
      </c>
      <c r="AT195" s="23" t="s">
        <v>169</v>
      </c>
      <c r="AU195" s="23" t="s">
        <v>80</v>
      </c>
      <c r="AY195" s="23" t="s">
        <v>166</v>
      </c>
      <c r="BE195" s="202">
        <f>IF(N195="základní",J195,0)</f>
        <v>0</v>
      </c>
      <c r="BF195" s="202">
        <f>IF(N195="snížená",J195,0)</f>
        <v>0</v>
      </c>
      <c r="BG195" s="202">
        <f>IF(N195="zákl. přenesená",J195,0)</f>
        <v>0</v>
      </c>
      <c r="BH195" s="202">
        <f>IF(N195="sníž. přenesená",J195,0)</f>
        <v>0</v>
      </c>
      <c r="BI195" s="202">
        <f>IF(N195="nulová",J195,0)</f>
        <v>0</v>
      </c>
      <c r="BJ195" s="23" t="s">
        <v>80</v>
      </c>
      <c r="BK195" s="202">
        <f>ROUND(I195*H195,2)</f>
        <v>0</v>
      </c>
      <c r="BL195" s="23" t="s">
        <v>173</v>
      </c>
      <c r="BM195" s="23" t="s">
        <v>716</v>
      </c>
    </row>
    <row r="196" spans="2:65" s="1" customFormat="1" ht="54">
      <c r="B196" s="40"/>
      <c r="C196" s="62"/>
      <c r="D196" s="205" t="s">
        <v>213</v>
      </c>
      <c r="E196" s="62"/>
      <c r="F196" s="236" t="s">
        <v>1088</v>
      </c>
      <c r="G196" s="62"/>
      <c r="H196" s="62"/>
      <c r="I196" s="162"/>
      <c r="J196" s="62"/>
      <c r="K196" s="62"/>
      <c r="L196" s="60"/>
      <c r="M196" s="237"/>
      <c r="N196" s="41"/>
      <c r="O196" s="41"/>
      <c r="P196" s="41"/>
      <c r="Q196" s="41"/>
      <c r="R196" s="41"/>
      <c r="S196" s="41"/>
      <c r="T196" s="77"/>
      <c r="AT196" s="23" t="s">
        <v>213</v>
      </c>
      <c r="AU196" s="23" t="s">
        <v>80</v>
      </c>
    </row>
    <row r="197" spans="2:65" s="1" customFormat="1" ht="16.5" customHeight="1">
      <c r="B197" s="40"/>
      <c r="C197" s="191" t="s">
        <v>339</v>
      </c>
      <c r="D197" s="191" t="s">
        <v>169</v>
      </c>
      <c r="E197" s="192" t="s">
        <v>1089</v>
      </c>
      <c r="F197" s="193" t="s">
        <v>1090</v>
      </c>
      <c r="G197" s="194" t="s">
        <v>172</v>
      </c>
      <c r="H197" s="195">
        <v>2</v>
      </c>
      <c r="I197" s="196"/>
      <c r="J197" s="197">
        <f>ROUND(I197*H197,2)</f>
        <v>0</v>
      </c>
      <c r="K197" s="193" t="s">
        <v>21</v>
      </c>
      <c r="L197" s="60"/>
      <c r="M197" s="198" t="s">
        <v>21</v>
      </c>
      <c r="N197" s="199" t="s">
        <v>43</v>
      </c>
      <c r="O197" s="41"/>
      <c r="P197" s="200">
        <f>O197*H197</f>
        <v>0</v>
      </c>
      <c r="Q197" s="200">
        <v>0</v>
      </c>
      <c r="R197" s="200">
        <f>Q197*H197</f>
        <v>0</v>
      </c>
      <c r="S197" s="200">
        <v>0</v>
      </c>
      <c r="T197" s="201">
        <f>S197*H197</f>
        <v>0</v>
      </c>
      <c r="AR197" s="23" t="s">
        <v>173</v>
      </c>
      <c r="AT197" s="23" t="s">
        <v>169</v>
      </c>
      <c r="AU197" s="23" t="s">
        <v>80</v>
      </c>
      <c r="AY197" s="23" t="s">
        <v>166</v>
      </c>
      <c r="BE197" s="202">
        <f>IF(N197="základní",J197,0)</f>
        <v>0</v>
      </c>
      <c r="BF197" s="202">
        <f>IF(N197="snížená",J197,0)</f>
        <v>0</v>
      </c>
      <c r="BG197" s="202">
        <f>IF(N197="zákl. přenesená",J197,0)</f>
        <v>0</v>
      </c>
      <c r="BH197" s="202">
        <f>IF(N197="sníž. přenesená",J197,0)</f>
        <v>0</v>
      </c>
      <c r="BI197" s="202">
        <f>IF(N197="nulová",J197,0)</f>
        <v>0</v>
      </c>
      <c r="BJ197" s="23" t="s">
        <v>80</v>
      </c>
      <c r="BK197" s="202">
        <f>ROUND(I197*H197,2)</f>
        <v>0</v>
      </c>
      <c r="BL197" s="23" t="s">
        <v>173</v>
      </c>
      <c r="BM197" s="23" t="s">
        <v>719</v>
      </c>
    </row>
    <row r="198" spans="2:65" s="1" customFormat="1" ht="54">
      <c r="B198" s="40"/>
      <c r="C198" s="62"/>
      <c r="D198" s="205" t="s">
        <v>213</v>
      </c>
      <c r="E198" s="62"/>
      <c r="F198" s="236" t="s">
        <v>1091</v>
      </c>
      <c r="G198" s="62"/>
      <c r="H198" s="62"/>
      <c r="I198" s="162"/>
      <c r="J198" s="62"/>
      <c r="K198" s="62"/>
      <c r="L198" s="60"/>
      <c r="M198" s="237"/>
      <c r="N198" s="41"/>
      <c r="O198" s="41"/>
      <c r="P198" s="41"/>
      <c r="Q198" s="41"/>
      <c r="R198" s="41"/>
      <c r="S198" s="41"/>
      <c r="T198" s="77"/>
      <c r="AT198" s="23" t="s">
        <v>213</v>
      </c>
      <c r="AU198" s="23" t="s">
        <v>80</v>
      </c>
    </row>
    <row r="199" spans="2:65" s="1" customFormat="1" ht="16.5" customHeight="1">
      <c r="B199" s="40"/>
      <c r="C199" s="191" t="s">
        <v>720</v>
      </c>
      <c r="D199" s="191" t="s">
        <v>169</v>
      </c>
      <c r="E199" s="192" t="s">
        <v>1092</v>
      </c>
      <c r="F199" s="193" t="s">
        <v>1093</v>
      </c>
      <c r="G199" s="194" t="s">
        <v>172</v>
      </c>
      <c r="H199" s="195">
        <v>1</v>
      </c>
      <c r="I199" s="196"/>
      <c r="J199" s="197">
        <f>ROUND(I199*H199,2)</f>
        <v>0</v>
      </c>
      <c r="K199" s="193" t="s">
        <v>21</v>
      </c>
      <c r="L199" s="60"/>
      <c r="M199" s="198" t="s">
        <v>21</v>
      </c>
      <c r="N199" s="199" t="s">
        <v>43</v>
      </c>
      <c r="O199" s="41"/>
      <c r="P199" s="200">
        <f>O199*H199</f>
        <v>0</v>
      </c>
      <c r="Q199" s="200">
        <v>0</v>
      </c>
      <c r="R199" s="200">
        <f>Q199*H199</f>
        <v>0</v>
      </c>
      <c r="S199" s="200">
        <v>0</v>
      </c>
      <c r="T199" s="201">
        <f>S199*H199</f>
        <v>0</v>
      </c>
      <c r="AR199" s="23" t="s">
        <v>173</v>
      </c>
      <c r="AT199" s="23" t="s">
        <v>169</v>
      </c>
      <c r="AU199" s="23" t="s">
        <v>80</v>
      </c>
      <c r="AY199" s="23" t="s">
        <v>166</v>
      </c>
      <c r="BE199" s="202">
        <f>IF(N199="základní",J199,0)</f>
        <v>0</v>
      </c>
      <c r="BF199" s="202">
        <f>IF(N199="snížená",J199,0)</f>
        <v>0</v>
      </c>
      <c r="BG199" s="202">
        <f>IF(N199="zákl. přenesená",J199,0)</f>
        <v>0</v>
      </c>
      <c r="BH199" s="202">
        <f>IF(N199="sníž. přenesená",J199,0)</f>
        <v>0</v>
      </c>
      <c r="BI199" s="202">
        <f>IF(N199="nulová",J199,0)</f>
        <v>0</v>
      </c>
      <c r="BJ199" s="23" t="s">
        <v>80</v>
      </c>
      <c r="BK199" s="202">
        <f>ROUND(I199*H199,2)</f>
        <v>0</v>
      </c>
      <c r="BL199" s="23" t="s">
        <v>173</v>
      </c>
      <c r="BM199" s="23" t="s">
        <v>723</v>
      </c>
    </row>
    <row r="200" spans="2:65" s="1" customFormat="1" ht="54">
      <c r="B200" s="40"/>
      <c r="C200" s="62"/>
      <c r="D200" s="205" t="s">
        <v>213</v>
      </c>
      <c r="E200" s="62"/>
      <c r="F200" s="236" t="s">
        <v>1094</v>
      </c>
      <c r="G200" s="62"/>
      <c r="H200" s="62"/>
      <c r="I200" s="162"/>
      <c r="J200" s="62"/>
      <c r="K200" s="62"/>
      <c r="L200" s="60"/>
      <c r="M200" s="237"/>
      <c r="N200" s="41"/>
      <c r="O200" s="41"/>
      <c r="P200" s="41"/>
      <c r="Q200" s="41"/>
      <c r="R200" s="41"/>
      <c r="S200" s="41"/>
      <c r="T200" s="77"/>
      <c r="AT200" s="23" t="s">
        <v>213</v>
      </c>
      <c r="AU200" s="23" t="s">
        <v>80</v>
      </c>
    </row>
    <row r="201" spans="2:65" s="1" customFormat="1" ht="16.5" customHeight="1">
      <c r="B201" s="40"/>
      <c r="C201" s="191" t="s">
        <v>343</v>
      </c>
      <c r="D201" s="191" t="s">
        <v>169</v>
      </c>
      <c r="E201" s="192" t="s">
        <v>1095</v>
      </c>
      <c r="F201" s="193" t="s">
        <v>1096</v>
      </c>
      <c r="G201" s="194" t="s">
        <v>172</v>
      </c>
      <c r="H201" s="195">
        <v>3</v>
      </c>
      <c r="I201" s="196"/>
      <c r="J201" s="197">
        <f>ROUND(I201*H201,2)</f>
        <v>0</v>
      </c>
      <c r="K201" s="193" t="s">
        <v>21</v>
      </c>
      <c r="L201" s="60"/>
      <c r="M201" s="198" t="s">
        <v>21</v>
      </c>
      <c r="N201" s="199" t="s">
        <v>43</v>
      </c>
      <c r="O201" s="41"/>
      <c r="P201" s="200">
        <f>O201*H201</f>
        <v>0</v>
      </c>
      <c r="Q201" s="200">
        <v>0</v>
      </c>
      <c r="R201" s="200">
        <f>Q201*H201</f>
        <v>0</v>
      </c>
      <c r="S201" s="200">
        <v>0</v>
      </c>
      <c r="T201" s="201">
        <f>S201*H201</f>
        <v>0</v>
      </c>
      <c r="AR201" s="23" t="s">
        <v>173</v>
      </c>
      <c r="AT201" s="23" t="s">
        <v>169</v>
      </c>
      <c r="AU201" s="23" t="s">
        <v>80</v>
      </c>
      <c r="AY201" s="23" t="s">
        <v>166</v>
      </c>
      <c r="BE201" s="202">
        <f>IF(N201="základní",J201,0)</f>
        <v>0</v>
      </c>
      <c r="BF201" s="202">
        <f>IF(N201="snížená",J201,0)</f>
        <v>0</v>
      </c>
      <c r="BG201" s="202">
        <f>IF(N201="zákl. přenesená",J201,0)</f>
        <v>0</v>
      </c>
      <c r="BH201" s="202">
        <f>IF(N201="sníž. přenesená",J201,0)</f>
        <v>0</v>
      </c>
      <c r="BI201" s="202">
        <f>IF(N201="nulová",J201,0)</f>
        <v>0</v>
      </c>
      <c r="BJ201" s="23" t="s">
        <v>80</v>
      </c>
      <c r="BK201" s="202">
        <f>ROUND(I201*H201,2)</f>
        <v>0</v>
      </c>
      <c r="BL201" s="23" t="s">
        <v>173</v>
      </c>
      <c r="BM201" s="23" t="s">
        <v>726</v>
      </c>
    </row>
    <row r="202" spans="2:65" s="1" customFormat="1" ht="27">
      <c r="B202" s="40"/>
      <c r="C202" s="62"/>
      <c r="D202" s="205" t="s">
        <v>213</v>
      </c>
      <c r="E202" s="62"/>
      <c r="F202" s="236" t="s">
        <v>1054</v>
      </c>
      <c r="G202" s="62"/>
      <c r="H202" s="62"/>
      <c r="I202" s="162"/>
      <c r="J202" s="62"/>
      <c r="K202" s="62"/>
      <c r="L202" s="60"/>
      <c r="M202" s="237"/>
      <c r="N202" s="41"/>
      <c r="O202" s="41"/>
      <c r="P202" s="41"/>
      <c r="Q202" s="41"/>
      <c r="R202" s="41"/>
      <c r="S202" s="41"/>
      <c r="T202" s="77"/>
      <c r="AT202" s="23" t="s">
        <v>213</v>
      </c>
      <c r="AU202" s="23" t="s">
        <v>80</v>
      </c>
    </row>
    <row r="203" spans="2:65" s="1" customFormat="1" ht="16.5" customHeight="1">
      <c r="B203" s="40"/>
      <c r="C203" s="191" t="s">
        <v>727</v>
      </c>
      <c r="D203" s="191" t="s">
        <v>169</v>
      </c>
      <c r="E203" s="192" t="s">
        <v>1097</v>
      </c>
      <c r="F203" s="193" t="s">
        <v>1098</v>
      </c>
      <c r="G203" s="194" t="s">
        <v>1036</v>
      </c>
      <c r="H203" s="195">
        <v>1</v>
      </c>
      <c r="I203" s="196"/>
      <c r="J203" s="197">
        <f>ROUND(I203*H203,2)</f>
        <v>0</v>
      </c>
      <c r="K203" s="193" t="s">
        <v>21</v>
      </c>
      <c r="L203" s="60"/>
      <c r="M203" s="198" t="s">
        <v>21</v>
      </c>
      <c r="N203" s="199" t="s">
        <v>43</v>
      </c>
      <c r="O203" s="41"/>
      <c r="P203" s="200">
        <f>O203*H203</f>
        <v>0</v>
      </c>
      <c r="Q203" s="200">
        <v>0</v>
      </c>
      <c r="R203" s="200">
        <f>Q203*H203</f>
        <v>0</v>
      </c>
      <c r="S203" s="200">
        <v>0</v>
      </c>
      <c r="T203" s="201">
        <f>S203*H203</f>
        <v>0</v>
      </c>
      <c r="AR203" s="23" t="s">
        <v>173</v>
      </c>
      <c r="AT203" s="23" t="s">
        <v>169</v>
      </c>
      <c r="AU203" s="23" t="s">
        <v>80</v>
      </c>
      <c r="AY203" s="23" t="s">
        <v>166</v>
      </c>
      <c r="BE203" s="202">
        <f>IF(N203="základní",J203,0)</f>
        <v>0</v>
      </c>
      <c r="BF203" s="202">
        <f>IF(N203="snížená",J203,0)</f>
        <v>0</v>
      </c>
      <c r="BG203" s="202">
        <f>IF(N203="zákl. přenesená",J203,0)</f>
        <v>0</v>
      </c>
      <c r="BH203" s="202">
        <f>IF(N203="sníž. přenesená",J203,0)</f>
        <v>0</v>
      </c>
      <c r="BI203" s="202">
        <f>IF(N203="nulová",J203,0)</f>
        <v>0</v>
      </c>
      <c r="BJ203" s="23" t="s">
        <v>80</v>
      </c>
      <c r="BK203" s="202">
        <f>ROUND(I203*H203,2)</f>
        <v>0</v>
      </c>
      <c r="BL203" s="23" t="s">
        <v>173</v>
      </c>
      <c r="BM203" s="23" t="s">
        <v>730</v>
      </c>
    </row>
    <row r="204" spans="2:65" s="1" customFormat="1" ht="40.5">
      <c r="B204" s="40"/>
      <c r="C204" s="62"/>
      <c r="D204" s="205" t="s">
        <v>213</v>
      </c>
      <c r="E204" s="62"/>
      <c r="F204" s="236" t="s">
        <v>1099</v>
      </c>
      <c r="G204" s="62"/>
      <c r="H204" s="62"/>
      <c r="I204" s="162"/>
      <c r="J204" s="62"/>
      <c r="K204" s="62"/>
      <c r="L204" s="60"/>
      <c r="M204" s="237"/>
      <c r="N204" s="41"/>
      <c r="O204" s="41"/>
      <c r="P204" s="41"/>
      <c r="Q204" s="41"/>
      <c r="R204" s="41"/>
      <c r="S204" s="41"/>
      <c r="T204" s="77"/>
      <c r="AT204" s="23" t="s">
        <v>213</v>
      </c>
      <c r="AU204" s="23" t="s">
        <v>80</v>
      </c>
    </row>
    <row r="205" spans="2:65" s="1" customFormat="1" ht="16.5" customHeight="1">
      <c r="B205" s="40"/>
      <c r="C205" s="191" t="s">
        <v>347</v>
      </c>
      <c r="D205" s="191" t="s">
        <v>169</v>
      </c>
      <c r="E205" s="192" t="s">
        <v>1100</v>
      </c>
      <c r="F205" s="193" t="s">
        <v>1101</v>
      </c>
      <c r="G205" s="194" t="s">
        <v>172</v>
      </c>
      <c r="H205" s="195">
        <v>1</v>
      </c>
      <c r="I205" s="196"/>
      <c r="J205" s="197">
        <f>ROUND(I205*H205,2)</f>
        <v>0</v>
      </c>
      <c r="K205" s="193" t="s">
        <v>21</v>
      </c>
      <c r="L205" s="60"/>
      <c r="M205" s="198" t="s">
        <v>21</v>
      </c>
      <c r="N205" s="199" t="s">
        <v>43</v>
      </c>
      <c r="O205" s="41"/>
      <c r="P205" s="200">
        <f>O205*H205</f>
        <v>0</v>
      </c>
      <c r="Q205" s="200">
        <v>0</v>
      </c>
      <c r="R205" s="200">
        <f>Q205*H205</f>
        <v>0</v>
      </c>
      <c r="S205" s="200">
        <v>0</v>
      </c>
      <c r="T205" s="201">
        <f>S205*H205</f>
        <v>0</v>
      </c>
      <c r="AR205" s="23" t="s">
        <v>173</v>
      </c>
      <c r="AT205" s="23" t="s">
        <v>169</v>
      </c>
      <c r="AU205" s="23" t="s">
        <v>80</v>
      </c>
      <c r="AY205" s="23" t="s">
        <v>166</v>
      </c>
      <c r="BE205" s="202">
        <f>IF(N205="základní",J205,0)</f>
        <v>0</v>
      </c>
      <c r="BF205" s="202">
        <f>IF(N205="snížená",J205,0)</f>
        <v>0</v>
      </c>
      <c r="BG205" s="202">
        <f>IF(N205="zákl. přenesená",J205,0)</f>
        <v>0</v>
      </c>
      <c r="BH205" s="202">
        <f>IF(N205="sníž. přenesená",J205,0)</f>
        <v>0</v>
      </c>
      <c r="BI205" s="202">
        <f>IF(N205="nulová",J205,0)</f>
        <v>0</v>
      </c>
      <c r="BJ205" s="23" t="s">
        <v>80</v>
      </c>
      <c r="BK205" s="202">
        <f>ROUND(I205*H205,2)</f>
        <v>0</v>
      </c>
      <c r="BL205" s="23" t="s">
        <v>173</v>
      </c>
      <c r="BM205" s="23" t="s">
        <v>733</v>
      </c>
    </row>
    <row r="206" spans="2:65" s="1" customFormat="1" ht="16.5" customHeight="1">
      <c r="B206" s="40"/>
      <c r="C206" s="191" t="s">
        <v>734</v>
      </c>
      <c r="D206" s="191" t="s">
        <v>169</v>
      </c>
      <c r="E206" s="192" t="s">
        <v>1102</v>
      </c>
      <c r="F206" s="193" t="s">
        <v>1103</v>
      </c>
      <c r="G206" s="194" t="s">
        <v>172</v>
      </c>
      <c r="H206" s="195">
        <v>4</v>
      </c>
      <c r="I206" s="196"/>
      <c r="J206" s="197">
        <f>ROUND(I206*H206,2)</f>
        <v>0</v>
      </c>
      <c r="K206" s="193" t="s">
        <v>21</v>
      </c>
      <c r="L206" s="60"/>
      <c r="M206" s="198" t="s">
        <v>21</v>
      </c>
      <c r="N206" s="199" t="s">
        <v>43</v>
      </c>
      <c r="O206" s="41"/>
      <c r="P206" s="200">
        <f>O206*H206</f>
        <v>0</v>
      </c>
      <c r="Q206" s="200">
        <v>0</v>
      </c>
      <c r="R206" s="200">
        <f>Q206*H206</f>
        <v>0</v>
      </c>
      <c r="S206" s="200">
        <v>0</v>
      </c>
      <c r="T206" s="201">
        <f>S206*H206</f>
        <v>0</v>
      </c>
      <c r="AR206" s="23" t="s">
        <v>173</v>
      </c>
      <c r="AT206" s="23" t="s">
        <v>169</v>
      </c>
      <c r="AU206" s="23" t="s">
        <v>80</v>
      </c>
      <c r="AY206" s="23" t="s">
        <v>166</v>
      </c>
      <c r="BE206" s="202">
        <f>IF(N206="základní",J206,0)</f>
        <v>0</v>
      </c>
      <c r="BF206" s="202">
        <f>IF(N206="snížená",J206,0)</f>
        <v>0</v>
      </c>
      <c r="BG206" s="202">
        <f>IF(N206="zákl. přenesená",J206,0)</f>
        <v>0</v>
      </c>
      <c r="BH206" s="202">
        <f>IF(N206="sníž. přenesená",J206,0)</f>
        <v>0</v>
      </c>
      <c r="BI206" s="202">
        <f>IF(N206="nulová",J206,0)</f>
        <v>0</v>
      </c>
      <c r="BJ206" s="23" t="s">
        <v>80</v>
      </c>
      <c r="BK206" s="202">
        <f>ROUND(I206*H206,2)</f>
        <v>0</v>
      </c>
      <c r="BL206" s="23" t="s">
        <v>173</v>
      </c>
      <c r="BM206" s="23" t="s">
        <v>737</v>
      </c>
    </row>
    <row r="207" spans="2:65" s="1" customFormat="1" ht="16.5" customHeight="1">
      <c r="B207" s="40"/>
      <c r="C207" s="191" t="s">
        <v>352</v>
      </c>
      <c r="D207" s="191" t="s">
        <v>169</v>
      </c>
      <c r="E207" s="192" t="s">
        <v>1104</v>
      </c>
      <c r="F207" s="193" t="s">
        <v>1105</v>
      </c>
      <c r="G207" s="194" t="s">
        <v>1106</v>
      </c>
      <c r="H207" s="195">
        <v>72</v>
      </c>
      <c r="I207" s="196"/>
      <c r="J207" s="197">
        <f>ROUND(I207*H207,2)</f>
        <v>0</v>
      </c>
      <c r="K207" s="193" t="s">
        <v>21</v>
      </c>
      <c r="L207" s="60"/>
      <c r="M207" s="198" t="s">
        <v>21</v>
      </c>
      <c r="N207" s="199" t="s">
        <v>43</v>
      </c>
      <c r="O207" s="41"/>
      <c r="P207" s="200">
        <f>O207*H207</f>
        <v>0</v>
      </c>
      <c r="Q207" s="200">
        <v>0</v>
      </c>
      <c r="R207" s="200">
        <f>Q207*H207</f>
        <v>0</v>
      </c>
      <c r="S207" s="200">
        <v>0</v>
      </c>
      <c r="T207" s="201">
        <f>S207*H207</f>
        <v>0</v>
      </c>
      <c r="AR207" s="23" t="s">
        <v>173</v>
      </c>
      <c r="AT207" s="23" t="s">
        <v>169</v>
      </c>
      <c r="AU207" s="23" t="s">
        <v>80</v>
      </c>
      <c r="AY207" s="23" t="s">
        <v>166</v>
      </c>
      <c r="BE207" s="202">
        <f>IF(N207="základní",J207,0)</f>
        <v>0</v>
      </c>
      <c r="BF207" s="202">
        <f>IF(N207="snížená",J207,0)</f>
        <v>0</v>
      </c>
      <c r="BG207" s="202">
        <f>IF(N207="zákl. přenesená",J207,0)</f>
        <v>0</v>
      </c>
      <c r="BH207" s="202">
        <f>IF(N207="sníž. přenesená",J207,0)</f>
        <v>0</v>
      </c>
      <c r="BI207" s="202">
        <f>IF(N207="nulová",J207,0)</f>
        <v>0</v>
      </c>
      <c r="BJ207" s="23" t="s">
        <v>80</v>
      </c>
      <c r="BK207" s="202">
        <f>ROUND(I207*H207,2)</f>
        <v>0</v>
      </c>
      <c r="BL207" s="23" t="s">
        <v>173</v>
      </c>
      <c r="BM207" s="23" t="s">
        <v>740</v>
      </c>
    </row>
    <row r="208" spans="2:65" s="1" customFormat="1" ht="40.5">
      <c r="B208" s="40"/>
      <c r="C208" s="62"/>
      <c r="D208" s="205" t="s">
        <v>213</v>
      </c>
      <c r="E208" s="62"/>
      <c r="F208" s="236" t="s">
        <v>1107</v>
      </c>
      <c r="G208" s="62"/>
      <c r="H208" s="62"/>
      <c r="I208" s="162"/>
      <c r="J208" s="62"/>
      <c r="K208" s="62"/>
      <c r="L208" s="60"/>
      <c r="M208" s="237"/>
      <c r="N208" s="41"/>
      <c r="O208" s="41"/>
      <c r="P208" s="41"/>
      <c r="Q208" s="41"/>
      <c r="R208" s="41"/>
      <c r="S208" s="41"/>
      <c r="T208" s="77"/>
      <c r="AT208" s="23" t="s">
        <v>213</v>
      </c>
      <c r="AU208" s="23" t="s">
        <v>80</v>
      </c>
    </row>
    <row r="209" spans="2:65" s="1" customFormat="1" ht="16.5" customHeight="1">
      <c r="B209" s="40"/>
      <c r="C209" s="191" t="s">
        <v>741</v>
      </c>
      <c r="D209" s="191" t="s">
        <v>169</v>
      </c>
      <c r="E209" s="192" t="s">
        <v>1108</v>
      </c>
      <c r="F209" s="193" t="s">
        <v>1109</v>
      </c>
      <c r="G209" s="194" t="s">
        <v>1106</v>
      </c>
      <c r="H209" s="195">
        <v>72</v>
      </c>
      <c r="I209" s="196"/>
      <c r="J209" s="197">
        <f>ROUND(I209*H209,2)</f>
        <v>0</v>
      </c>
      <c r="K209" s="193" t="s">
        <v>21</v>
      </c>
      <c r="L209" s="60"/>
      <c r="M209" s="198" t="s">
        <v>21</v>
      </c>
      <c r="N209" s="199" t="s">
        <v>43</v>
      </c>
      <c r="O209" s="41"/>
      <c r="P209" s="200">
        <f>O209*H209</f>
        <v>0</v>
      </c>
      <c r="Q209" s="200">
        <v>0</v>
      </c>
      <c r="R209" s="200">
        <f>Q209*H209</f>
        <v>0</v>
      </c>
      <c r="S209" s="200">
        <v>0</v>
      </c>
      <c r="T209" s="201">
        <f>S209*H209</f>
        <v>0</v>
      </c>
      <c r="AR209" s="23" t="s">
        <v>173</v>
      </c>
      <c r="AT209" s="23" t="s">
        <v>169</v>
      </c>
      <c r="AU209" s="23" t="s">
        <v>80</v>
      </c>
      <c r="AY209" s="23" t="s">
        <v>166</v>
      </c>
      <c r="BE209" s="202">
        <f>IF(N209="základní",J209,0)</f>
        <v>0</v>
      </c>
      <c r="BF209" s="202">
        <f>IF(N209="snížená",J209,0)</f>
        <v>0</v>
      </c>
      <c r="BG209" s="202">
        <f>IF(N209="zákl. přenesená",J209,0)</f>
        <v>0</v>
      </c>
      <c r="BH209" s="202">
        <f>IF(N209="sníž. přenesená",J209,0)</f>
        <v>0</v>
      </c>
      <c r="BI209" s="202">
        <f>IF(N209="nulová",J209,0)</f>
        <v>0</v>
      </c>
      <c r="BJ209" s="23" t="s">
        <v>80</v>
      </c>
      <c r="BK209" s="202">
        <f>ROUND(I209*H209,2)</f>
        <v>0</v>
      </c>
      <c r="BL209" s="23" t="s">
        <v>173</v>
      </c>
      <c r="BM209" s="23" t="s">
        <v>744</v>
      </c>
    </row>
    <row r="210" spans="2:65" s="1" customFormat="1" ht="40.5">
      <c r="B210" s="40"/>
      <c r="C210" s="62"/>
      <c r="D210" s="205" t="s">
        <v>213</v>
      </c>
      <c r="E210" s="62"/>
      <c r="F210" s="236" t="s">
        <v>1110</v>
      </c>
      <c r="G210" s="62"/>
      <c r="H210" s="62"/>
      <c r="I210" s="162"/>
      <c r="J210" s="62"/>
      <c r="K210" s="62"/>
      <c r="L210" s="60"/>
      <c r="M210" s="237"/>
      <c r="N210" s="41"/>
      <c r="O210" s="41"/>
      <c r="P210" s="41"/>
      <c r="Q210" s="41"/>
      <c r="R210" s="41"/>
      <c r="S210" s="41"/>
      <c r="T210" s="77"/>
      <c r="AT210" s="23" t="s">
        <v>213</v>
      </c>
      <c r="AU210" s="23" t="s">
        <v>80</v>
      </c>
    </row>
    <row r="211" spans="2:65" s="1" customFormat="1" ht="16.5" customHeight="1">
      <c r="B211" s="40"/>
      <c r="C211" s="191" t="s">
        <v>356</v>
      </c>
      <c r="D211" s="191" t="s">
        <v>169</v>
      </c>
      <c r="E211" s="192" t="s">
        <v>1111</v>
      </c>
      <c r="F211" s="193" t="s">
        <v>1112</v>
      </c>
      <c r="G211" s="194" t="s">
        <v>1106</v>
      </c>
      <c r="H211" s="195">
        <v>72</v>
      </c>
      <c r="I211" s="196"/>
      <c r="J211" s="197">
        <f>ROUND(I211*H211,2)</f>
        <v>0</v>
      </c>
      <c r="K211" s="193" t="s">
        <v>21</v>
      </c>
      <c r="L211" s="60"/>
      <c r="M211" s="198" t="s">
        <v>21</v>
      </c>
      <c r="N211" s="199" t="s">
        <v>43</v>
      </c>
      <c r="O211" s="41"/>
      <c r="P211" s="200">
        <f>O211*H211</f>
        <v>0</v>
      </c>
      <c r="Q211" s="200">
        <v>0</v>
      </c>
      <c r="R211" s="200">
        <f>Q211*H211</f>
        <v>0</v>
      </c>
      <c r="S211" s="200">
        <v>0</v>
      </c>
      <c r="T211" s="201">
        <f>S211*H211</f>
        <v>0</v>
      </c>
      <c r="AR211" s="23" t="s">
        <v>173</v>
      </c>
      <c r="AT211" s="23" t="s">
        <v>169</v>
      </c>
      <c r="AU211" s="23" t="s">
        <v>80</v>
      </c>
      <c r="AY211" s="23" t="s">
        <v>166</v>
      </c>
      <c r="BE211" s="202">
        <f>IF(N211="základní",J211,0)</f>
        <v>0</v>
      </c>
      <c r="BF211" s="202">
        <f>IF(N211="snížená",J211,0)</f>
        <v>0</v>
      </c>
      <c r="BG211" s="202">
        <f>IF(N211="zákl. přenesená",J211,0)</f>
        <v>0</v>
      </c>
      <c r="BH211" s="202">
        <f>IF(N211="sníž. přenesená",J211,0)</f>
        <v>0</v>
      </c>
      <c r="BI211" s="202">
        <f>IF(N211="nulová",J211,0)</f>
        <v>0</v>
      </c>
      <c r="BJ211" s="23" t="s">
        <v>80</v>
      </c>
      <c r="BK211" s="202">
        <f>ROUND(I211*H211,2)</f>
        <v>0</v>
      </c>
      <c r="BL211" s="23" t="s">
        <v>173</v>
      </c>
      <c r="BM211" s="23" t="s">
        <v>747</v>
      </c>
    </row>
    <row r="212" spans="2:65" s="1" customFormat="1" ht="40.5">
      <c r="B212" s="40"/>
      <c r="C212" s="62"/>
      <c r="D212" s="205" t="s">
        <v>213</v>
      </c>
      <c r="E212" s="62"/>
      <c r="F212" s="236" t="s">
        <v>1113</v>
      </c>
      <c r="G212" s="62"/>
      <c r="H212" s="62"/>
      <c r="I212" s="162"/>
      <c r="J212" s="62"/>
      <c r="K212" s="62"/>
      <c r="L212" s="60"/>
      <c r="M212" s="237"/>
      <c r="N212" s="41"/>
      <c r="O212" s="41"/>
      <c r="P212" s="41"/>
      <c r="Q212" s="41"/>
      <c r="R212" s="41"/>
      <c r="S212" s="41"/>
      <c r="T212" s="77"/>
      <c r="AT212" s="23" t="s">
        <v>213</v>
      </c>
      <c r="AU212" s="23" t="s">
        <v>80</v>
      </c>
    </row>
    <row r="213" spans="2:65" s="1" customFormat="1" ht="16.5" customHeight="1">
      <c r="B213" s="40"/>
      <c r="C213" s="191" t="s">
        <v>748</v>
      </c>
      <c r="D213" s="191" t="s">
        <v>169</v>
      </c>
      <c r="E213" s="192" t="s">
        <v>1114</v>
      </c>
      <c r="F213" s="193" t="s">
        <v>1115</v>
      </c>
      <c r="G213" s="194" t="s">
        <v>1106</v>
      </c>
      <c r="H213" s="195">
        <v>72</v>
      </c>
      <c r="I213" s="196"/>
      <c r="J213" s="197">
        <f>ROUND(I213*H213,2)</f>
        <v>0</v>
      </c>
      <c r="K213" s="193" t="s">
        <v>21</v>
      </c>
      <c r="L213" s="60"/>
      <c r="M213" s="198" t="s">
        <v>21</v>
      </c>
      <c r="N213" s="199" t="s">
        <v>43</v>
      </c>
      <c r="O213" s="41"/>
      <c r="P213" s="200">
        <f>O213*H213</f>
        <v>0</v>
      </c>
      <c r="Q213" s="200">
        <v>0</v>
      </c>
      <c r="R213" s="200">
        <f>Q213*H213</f>
        <v>0</v>
      </c>
      <c r="S213" s="200">
        <v>0</v>
      </c>
      <c r="T213" s="201">
        <f>S213*H213</f>
        <v>0</v>
      </c>
      <c r="AR213" s="23" t="s">
        <v>173</v>
      </c>
      <c r="AT213" s="23" t="s">
        <v>169</v>
      </c>
      <c r="AU213" s="23" t="s">
        <v>80</v>
      </c>
      <c r="AY213" s="23" t="s">
        <v>166</v>
      </c>
      <c r="BE213" s="202">
        <f>IF(N213="základní",J213,0)</f>
        <v>0</v>
      </c>
      <c r="BF213" s="202">
        <f>IF(N213="snížená",J213,0)</f>
        <v>0</v>
      </c>
      <c r="BG213" s="202">
        <f>IF(N213="zákl. přenesená",J213,0)</f>
        <v>0</v>
      </c>
      <c r="BH213" s="202">
        <f>IF(N213="sníž. přenesená",J213,0)</f>
        <v>0</v>
      </c>
      <c r="BI213" s="202">
        <f>IF(N213="nulová",J213,0)</f>
        <v>0</v>
      </c>
      <c r="BJ213" s="23" t="s">
        <v>80</v>
      </c>
      <c r="BK213" s="202">
        <f>ROUND(I213*H213,2)</f>
        <v>0</v>
      </c>
      <c r="BL213" s="23" t="s">
        <v>173</v>
      </c>
      <c r="BM213" s="23" t="s">
        <v>751</v>
      </c>
    </row>
    <row r="214" spans="2:65" s="1" customFormat="1" ht="40.5">
      <c r="B214" s="40"/>
      <c r="C214" s="62"/>
      <c r="D214" s="205" t="s">
        <v>213</v>
      </c>
      <c r="E214" s="62"/>
      <c r="F214" s="236" t="s">
        <v>1116</v>
      </c>
      <c r="G214" s="62"/>
      <c r="H214" s="62"/>
      <c r="I214" s="162"/>
      <c r="J214" s="62"/>
      <c r="K214" s="62"/>
      <c r="L214" s="60"/>
      <c r="M214" s="237"/>
      <c r="N214" s="41"/>
      <c r="O214" s="41"/>
      <c r="P214" s="41"/>
      <c r="Q214" s="41"/>
      <c r="R214" s="41"/>
      <c r="S214" s="41"/>
      <c r="T214" s="77"/>
      <c r="AT214" s="23" t="s">
        <v>213</v>
      </c>
      <c r="AU214" s="23" t="s">
        <v>80</v>
      </c>
    </row>
    <row r="215" spans="2:65" s="1" customFormat="1" ht="16.5" customHeight="1">
      <c r="B215" s="40"/>
      <c r="C215" s="191" t="s">
        <v>362</v>
      </c>
      <c r="D215" s="191" t="s">
        <v>169</v>
      </c>
      <c r="E215" s="192" t="s">
        <v>1117</v>
      </c>
      <c r="F215" s="193" t="s">
        <v>1118</v>
      </c>
      <c r="G215" s="194" t="s">
        <v>1106</v>
      </c>
      <c r="H215" s="195">
        <v>72</v>
      </c>
      <c r="I215" s="196"/>
      <c r="J215" s="197">
        <f>ROUND(I215*H215,2)</f>
        <v>0</v>
      </c>
      <c r="K215" s="193" t="s">
        <v>21</v>
      </c>
      <c r="L215" s="60"/>
      <c r="M215" s="198" t="s">
        <v>21</v>
      </c>
      <c r="N215" s="199" t="s">
        <v>43</v>
      </c>
      <c r="O215" s="41"/>
      <c r="P215" s="200">
        <f>O215*H215</f>
        <v>0</v>
      </c>
      <c r="Q215" s="200">
        <v>0</v>
      </c>
      <c r="R215" s="200">
        <f>Q215*H215</f>
        <v>0</v>
      </c>
      <c r="S215" s="200">
        <v>0</v>
      </c>
      <c r="T215" s="201">
        <f>S215*H215</f>
        <v>0</v>
      </c>
      <c r="AR215" s="23" t="s">
        <v>173</v>
      </c>
      <c r="AT215" s="23" t="s">
        <v>169</v>
      </c>
      <c r="AU215" s="23" t="s">
        <v>80</v>
      </c>
      <c r="AY215" s="23" t="s">
        <v>166</v>
      </c>
      <c r="BE215" s="202">
        <f>IF(N215="základní",J215,0)</f>
        <v>0</v>
      </c>
      <c r="BF215" s="202">
        <f>IF(N215="snížená",J215,0)</f>
        <v>0</v>
      </c>
      <c r="BG215" s="202">
        <f>IF(N215="zákl. přenesená",J215,0)</f>
        <v>0</v>
      </c>
      <c r="BH215" s="202">
        <f>IF(N215="sníž. přenesená",J215,0)</f>
        <v>0</v>
      </c>
      <c r="BI215" s="202">
        <f>IF(N215="nulová",J215,0)</f>
        <v>0</v>
      </c>
      <c r="BJ215" s="23" t="s">
        <v>80</v>
      </c>
      <c r="BK215" s="202">
        <f>ROUND(I215*H215,2)</f>
        <v>0</v>
      </c>
      <c r="BL215" s="23" t="s">
        <v>173</v>
      </c>
      <c r="BM215" s="23" t="s">
        <v>754</v>
      </c>
    </row>
    <row r="216" spans="2:65" s="1" customFormat="1" ht="40.5">
      <c r="B216" s="40"/>
      <c r="C216" s="62"/>
      <c r="D216" s="205" t="s">
        <v>213</v>
      </c>
      <c r="E216" s="62"/>
      <c r="F216" s="236" t="s">
        <v>1119</v>
      </c>
      <c r="G216" s="62"/>
      <c r="H216" s="62"/>
      <c r="I216" s="162"/>
      <c r="J216" s="62"/>
      <c r="K216" s="62"/>
      <c r="L216" s="60"/>
      <c r="M216" s="237"/>
      <c r="N216" s="41"/>
      <c r="O216" s="41"/>
      <c r="P216" s="41"/>
      <c r="Q216" s="41"/>
      <c r="R216" s="41"/>
      <c r="S216" s="41"/>
      <c r="T216" s="77"/>
      <c r="AT216" s="23" t="s">
        <v>213</v>
      </c>
      <c r="AU216" s="23" t="s">
        <v>80</v>
      </c>
    </row>
    <row r="217" spans="2:65" s="1" customFormat="1" ht="16.5" customHeight="1">
      <c r="B217" s="40"/>
      <c r="C217" s="191" t="s">
        <v>755</v>
      </c>
      <c r="D217" s="191" t="s">
        <v>169</v>
      </c>
      <c r="E217" s="192" t="s">
        <v>1120</v>
      </c>
      <c r="F217" s="193" t="s">
        <v>1121</v>
      </c>
      <c r="G217" s="194" t="s">
        <v>1122</v>
      </c>
      <c r="H217" s="195">
        <v>1</v>
      </c>
      <c r="I217" s="196"/>
      <c r="J217" s="197">
        <f>ROUND(I217*H217,2)</f>
        <v>0</v>
      </c>
      <c r="K217" s="193" t="s">
        <v>21</v>
      </c>
      <c r="L217" s="60"/>
      <c r="M217" s="198" t="s">
        <v>21</v>
      </c>
      <c r="N217" s="199" t="s">
        <v>43</v>
      </c>
      <c r="O217" s="41"/>
      <c r="P217" s="200">
        <f>O217*H217</f>
        <v>0</v>
      </c>
      <c r="Q217" s="200">
        <v>0</v>
      </c>
      <c r="R217" s="200">
        <f>Q217*H217</f>
        <v>0</v>
      </c>
      <c r="S217" s="200">
        <v>0</v>
      </c>
      <c r="T217" s="201">
        <f>S217*H217</f>
        <v>0</v>
      </c>
      <c r="AR217" s="23" t="s">
        <v>173</v>
      </c>
      <c r="AT217" s="23" t="s">
        <v>169</v>
      </c>
      <c r="AU217" s="23" t="s">
        <v>80</v>
      </c>
      <c r="AY217" s="23" t="s">
        <v>166</v>
      </c>
      <c r="BE217" s="202">
        <f>IF(N217="základní",J217,0)</f>
        <v>0</v>
      </c>
      <c r="BF217" s="202">
        <f>IF(N217="snížená",J217,0)</f>
        <v>0</v>
      </c>
      <c r="BG217" s="202">
        <f>IF(N217="zákl. přenesená",J217,0)</f>
        <v>0</v>
      </c>
      <c r="BH217" s="202">
        <f>IF(N217="sníž. přenesená",J217,0)</f>
        <v>0</v>
      </c>
      <c r="BI217" s="202">
        <f>IF(N217="nulová",J217,0)</f>
        <v>0</v>
      </c>
      <c r="BJ217" s="23" t="s">
        <v>80</v>
      </c>
      <c r="BK217" s="202">
        <f>ROUND(I217*H217,2)</f>
        <v>0</v>
      </c>
      <c r="BL217" s="23" t="s">
        <v>173</v>
      </c>
      <c r="BM217" s="23" t="s">
        <v>758</v>
      </c>
    </row>
    <row r="218" spans="2:65" s="1" customFormat="1" ht="40.5">
      <c r="B218" s="40"/>
      <c r="C218" s="62"/>
      <c r="D218" s="205" t="s">
        <v>213</v>
      </c>
      <c r="E218" s="62"/>
      <c r="F218" s="236" t="s">
        <v>1123</v>
      </c>
      <c r="G218" s="62"/>
      <c r="H218" s="62"/>
      <c r="I218" s="162"/>
      <c r="J218" s="62"/>
      <c r="K218" s="62"/>
      <c r="L218" s="60"/>
      <c r="M218" s="237"/>
      <c r="N218" s="41"/>
      <c r="O218" s="41"/>
      <c r="P218" s="41"/>
      <c r="Q218" s="41"/>
      <c r="R218" s="41"/>
      <c r="S218" s="41"/>
      <c r="T218" s="77"/>
      <c r="AT218" s="23" t="s">
        <v>213</v>
      </c>
      <c r="AU218" s="23" t="s">
        <v>80</v>
      </c>
    </row>
    <row r="219" spans="2:65" s="1" customFormat="1" ht="25.5" customHeight="1">
      <c r="B219" s="40"/>
      <c r="C219" s="191" t="s">
        <v>367</v>
      </c>
      <c r="D219" s="191" t="s">
        <v>169</v>
      </c>
      <c r="E219" s="192" t="s">
        <v>1124</v>
      </c>
      <c r="F219" s="193" t="s">
        <v>1125</v>
      </c>
      <c r="G219" s="194" t="s">
        <v>1036</v>
      </c>
      <c r="H219" s="195">
        <v>1</v>
      </c>
      <c r="I219" s="196"/>
      <c r="J219" s="197">
        <f>ROUND(I219*H219,2)</f>
        <v>0</v>
      </c>
      <c r="K219" s="193" t="s">
        <v>21</v>
      </c>
      <c r="L219" s="60"/>
      <c r="M219" s="198" t="s">
        <v>21</v>
      </c>
      <c r="N219" s="199" t="s">
        <v>43</v>
      </c>
      <c r="O219" s="41"/>
      <c r="P219" s="200">
        <f>O219*H219</f>
        <v>0</v>
      </c>
      <c r="Q219" s="200">
        <v>0</v>
      </c>
      <c r="R219" s="200">
        <f>Q219*H219</f>
        <v>0</v>
      </c>
      <c r="S219" s="200">
        <v>0</v>
      </c>
      <c r="T219" s="201">
        <f>S219*H219</f>
        <v>0</v>
      </c>
      <c r="AR219" s="23" t="s">
        <v>173</v>
      </c>
      <c r="AT219" s="23" t="s">
        <v>169</v>
      </c>
      <c r="AU219" s="23" t="s">
        <v>80</v>
      </c>
      <c r="AY219" s="23" t="s">
        <v>166</v>
      </c>
      <c r="BE219" s="202">
        <f>IF(N219="základní",J219,0)</f>
        <v>0</v>
      </c>
      <c r="BF219" s="202">
        <f>IF(N219="snížená",J219,0)</f>
        <v>0</v>
      </c>
      <c r="BG219" s="202">
        <f>IF(N219="zákl. přenesená",J219,0)</f>
        <v>0</v>
      </c>
      <c r="BH219" s="202">
        <f>IF(N219="sníž. přenesená",J219,0)</f>
        <v>0</v>
      </c>
      <c r="BI219" s="202">
        <f>IF(N219="nulová",J219,0)</f>
        <v>0</v>
      </c>
      <c r="BJ219" s="23" t="s">
        <v>80</v>
      </c>
      <c r="BK219" s="202">
        <f>ROUND(I219*H219,2)</f>
        <v>0</v>
      </c>
      <c r="BL219" s="23" t="s">
        <v>173</v>
      </c>
      <c r="BM219" s="23" t="s">
        <v>761</v>
      </c>
    </row>
    <row r="220" spans="2:65" s="1" customFormat="1" ht="16.5" customHeight="1">
      <c r="B220" s="40"/>
      <c r="C220" s="191" t="s">
        <v>762</v>
      </c>
      <c r="D220" s="191" t="s">
        <v>169</v>
      </c>
      <c r="E220" s="192" t="s">
        <v>1769</v>
      </c>
      <c r="F220" s="193" t="s">
        <v>1770</v>
      </c>
      <c r="G220" s="194" t="s">
        <v>1036</v>
      </c>
      <c r="H220" s="195">
        <v>1</v>
      </c>
      <c r="I220" s="196"/>
      <c r="J220" s="197">
        <f>ROUND(I220*H220,2)</f>
        <v>0</v>
      </c>
      <c r="K220" s="193" t="s">
        <v>21</v>
      </c>
      <c r="L220" s="60"/>
      <c r="M220" s="198" t="s">
        <v>21</v>
      </c>
      <c r="N220" s="199" t="s">
        <v>43</v>
      </c>
      <c r="O220" s="41"/>
      <c r="P220" s="200">
        <f>O220*H220</f>
        <v>0</v>
      </c>
      <c r="Q220" s="200">
        <v>0</v>
      </c>
      <c r="R220" s="200">
        <f>Q220*H220</f>
        <v>0</v>
      </c>
      <c r="S220" s="200">
        <v>0</v>
      </c>
      <c r="T220" s="201">
        <f>S220*H220</f>
        <v>0</v>
      </c>
      <c r="AR220" s="23" t="s">
        <v>173</v>
      </c>
      <c r="AT220" s="23" t="s">
        <v>169</v>
      </c>
      <c r="AU220" s="23" t="s">
        <v>80</v>
      </c>
      <c r="AY220" s="23" t="s">
        <v>166</v>
      </c>
      <c r="BE220" s="202">
        <f>IF(N220="základní",J220,0)</f>
        <v>0</v>
      </c>
      <c r="BF220" s="202">
        <f>IF(N220="snížená",J220,0)</f>
        <v>0</v>
      </c>
      <c r="BG220" s="202">
        <f>IF(N220="zákl. přenesená",J220,0)</f>
        <v>0</v>
      </c>
      <c r="BH220" s="202">
        <f>IF(N220="sníž. přenesená",J220,0)</f>
        <v>0</v>
      </c>
      <c r="BI220" s="202">
        <f>IF(N220="nulová",J220,0)</f>
        <v>0</v>
      </c>
      <c r="BJ220" s="23" t="s">
        <v>80</v>
      </c>
      <c r="BK220" s="202">
        <f>ROUND(I220*H220,2)</f>
        <v>0</v>
      </c>
      <c r="BL220" s="23" t="s">
        <v>173</v>
      </c>
      <c r="BM220" s="23" t="s">
        <v>765</v>
      </c>
    </row>
    <row r="221" spans="2:65" s="1" customFormat="1" ht="40.5">
      <c r="B221" s="40"/>
      <c r="C221" s="62"/>
      <c r="D221" s="205" t="s">
        <v>213</v>
      </c>
      <c r="E221" s="62"/>
      <c r="F221" s="236" t="s">
        <v>1771</v>
      </c>
      <c r="G221" s="62"/>
      <c r="H221" s="62"/>
      <c r="I221" s="162"/>
      <c r="J221" s="62"/>
      <c r="K221" s="62"/>
      <c r="L221" s="60"/>
      <c r="M221" s="237"/>
      <c r="N221" s="41"/>
      <c r="O221" s="41"/>
      <c r="P221" s="41"/>
      <c r="Q221" s="41"/>
      <c r="R221" s="41"/>
      <c r="S221" s="41"/>
      <c r="T221" s="77"/>
      <c r="AT221" s="23" t="s">
        <v>213</v>
      </c>
      <c r="AU221" s="23" t="s">
        <v>80</v>
      </c>
    </row>
    <row r="222" spans="2:65" s="1" customFormat="1" ht="16.5" customHeight="1">
      <c r="B222" s="40"/>
      <c r="C222" s="191" t="s">
        <v>372</v>
      </c>
      <c r="D222" s="191" t="s">
        <v>169</v>
      </c>
      <c r="E222" s="192" t="s">
        <v>1772</v>
      </c>
      <c r="F222" s="193" t="s">
        <v>1773</v>
      </c>
      <c r="G222" s="194" t="s">
        <v>1036</v>
      </c>
      <c r="H222" s="195">
        <v>1</v>
      </c>
      <c r="I222" s="196"/>
      <c r="J222" s="197">
        <f>ROUND(I222*H222,2)</f>
        <v>0</v>
      </c>
      <c r="K222" s="193" t="s">
        <v>21</v>
      </c>
      <c r="L222" s="60"/>
      <c r="M222" s="198" t="s">
        <v>21</v>
      </c>
      <c r="N222" s="199" t="s">
        <v>43</v>
      </c>
      <c r="O222" s="41"/>
      <c r="P222" s="200">
        <f>O222*H222</f>
        <v>0</v>
      </c>
      <c r="Q222" s="200">
        <v>0</v>
      </c>
      <c r="R222" s="200">
        <f>Q222*H222</f>
        <v>0</v>
      </c>
      <c r="S222" s="200">
        <v>0</v>
      </c>
      <c r="T222" s="201">
        <f>S222*H222</f>
        <v>0</v>
      </c>
      <c r="AR222" s="23" t="s">
        <v>173</v>
      </c>
      <c r="AT222" s="23" t="s">
        <v>169</v>
      </c>
      <c r="AU222" s="23" t="s">
        <v>80</v>
      </c>
      <c r="AY222" s="23" t="s">
        <v>166</v>
      </c>
      <c r="BE222" s="202">
        <f>IF(N222="základní",J222,0)</f>
        <v>0</v>
      </c>
      <c r="BF222" s="202">
        <f>IF(N222="snížená",J222,0)</f>
        <v>0</v>
      </c>
      <c r="BG222" s="202">
        <f>IF(N222="zákl. přenesená",J222,0)</f>
        <v>0</v>
      </c>
      <c r="BH222" s="202">
        <f>IF(N222="sníž. přenesená",J222,0)</f>
        <v>0</v>
      </c>
      <c r="BI222" s="202">
        <f>IF(N222="nulová",J222,0)</f>
        <v>0</v>
      </c>
      <c r="BJ222" s="23" t="s">
        <v>80</v>
      </c>
      <c r="BK222" s="202">
        <f>ROUND(I222*H222,2)</f>
        <v>0</v>
      </c>
      <c r="BL222" s="23" t="s">
        <v>173</v>
      </c>
      <c r="BM222" s="23" t="s">
        <v>768</v>
      </c>
    </row>
    <row r="223" spans="2:65" s="1" customFormat="1" ht="40.5">
      <c r="B223" s="40"/>
      <c r="C223" s="62"/>
      <c r="D223" s="205" t="s">
        <v>213</v>
      </c>
      <c r="E223" s="62"/>
      <c r="F223" s="236" t="s">
        <v>1774</v>
      </c>
      <c r="G223" s="62"/>
      <c r="H223" s="62"/>
      <c r="I223" s="162"/>
      <c r="J223" s="62"/>
      <c r="K223" s="62"/>
      <c r="L223" s="60"/>
      <c r="M223" s="237"/>
      <c r="N223" s="41"/>
      <c r="O223" s="41"/>
      <c r="P223" s="41"/>
      <c r="Q223" s="41"/>
      <c r="R223" s="41"/>
      <c r="S223" s="41"/>
      <c r="T223" s="77"/>
      <c r="AT223" s="23" t="s">
        <v>213</v>
      </c>
      <c r="AU223" s="23" t="s">
        <v>80</v>
      </c>
    </row>
    <row r="224" spans="2:65" s="1" customFormat="1" ht="16.5" customHeight="1">
      <c r="B224" s="40"/>
      <c r="C224" s="191" t="s">
        <v>769</v>
      </c>
      <c r="D224" s="191" t="s">
        <v>169</v>
      </c>
      <c r="E224" s="192" t="s">
        <v>1775</v>
      </c>
      <c r="F224" s="193" t="s">
        <v>1776</v>
      </c>
      <c r="G224" s="194" t="s">
        <v>1036</v>
      </c>
      <c r="H224" s="195">
        <v>1</v>
      </c>
      <c r="I224" s="196"/>
      <c r="J224" s="197">
        <f>ROUND(I224*H224,2)</f>
        <v>0</v>
      </c>
      <c r="K224" s="193" t="s">
        <v>21</v>
      </c>
      <c r="L224" s="60"/>
      <c r="M224" s="198" t="s">
        <v>21</v>
      </c>
      <c r="N224" s="199" t="s">
        <v>43</v>
      </c>
      <c r="O224" s="41"/>
      <c r="P224" s="200">
        <f>O224*H224</f>
        <v>0</v>
      </c>
      <c r="Q224" s="200">
        <v>0</v>
      </c>
      <c r="R224" s="200">
        <f>Q224*H224</f>
        <v>0</v>
      </c>
      <c r="S224" s="200">
        <v>0</v>
      </c>
      <c r="T224" s="201">
        <f>S224*H224</f>
        <v>0</v>
      </c>
      <c r="AR224" s="23" t="s">
        <v>173</v>
      </c>
      <c r="AT224" s="23" t="s">
        <v>169</v>
      </c>
      <c r="AU224" s="23" t="s">
        <v>80</v>
      </c>
      <c r="AY224" s="23" t="s">
        <v>166</v>
      </c>
      <c r="BE224" s="202">
        <f>IF(N224="základní",J224,0)</f>
        <v>0</v>
      </c>
      <c r="BF224" s="202">
        <f>IF(N224="snížená",J224,0)</f>
        <v>0</v>
      </c>
      <c r="BG224" s="202">
        <f>IF(N224="zákl. přenesená",J224,0)</f>
        <v>0</v>
      </c>
      <c r="BH224" s="202">
        <f>IF(N224="sníž. přenesená",J224,0)</f>
        <v>0</v>
      </c>
      <c r="BI224" s="202">
        <f>IF(N224="nulová",J224,0)</f>
        <v>0</v>
      </c>
      <c r="BJ224" s="23" t="s">
        <v>80</v>
      </c>
      <c r="BK224" s="202">
        <f>ROUND(I224*H224,2)</f>
        <v>0</v>
      </c>
      <c r="BL224" s="23" t="s">
        <v>173</v>
      </c>
      <c r="BM224" s="23" t="s">
        <v>772</v>
      </c>
    </row>
    <row r="225" spans="2:65" s="1" customFormat="1" ht="54">
      <c r="B225" s="40"/>
      <c r="C225" s="62"/>
      <c r="D225" s="205" t="s">
        <v>213</v>
      </c>
      <c r="E225" s="62"/>
      <c r="F225" s="236" t="s">
        <v>1777</v>
      </c>
      <c r="G225" s="62"/>
      <c r="H225" s="62"/>
      <c r="I225" s="162"/>
      <c r="J225" s="62"/>
      <c r="K225" s="62"/>
      <c r="L225" s="60"/>
      <c r="M225" s="237"/>
      <c r="N225" s="41"/>
      <c r="O225" s="41"/>
      <c r="P225" s="41"/>
      <c r="Q225" s="41"/>
      <c r="R225" s="41"/>
      <c r="S225" s="41"/>
      <c r="T225" s="77"/>
      <c r="AT225" s="23" t="s">
        <v>213</v>
      </c>
      <c r="AU225" s="23" t="s">
        <v>80</v>
      </c>
    </row>
    <row r="226" spans="2:65" s="1" customFormat="1" ht="16.5" customHeight="1">
      <c r="B226" s="40"/>
      <c r="C226" s="191" t="s">
        <v>375</v>
      </c>
      <c r="D226" s="191" t="s">
        <v>169</v>
      </c>
      <c r="E226" s="192" t="s">
        <v>1778</v>
      </c>
      <c r="F226" s="193" t="s">
        <v>1779</v>
      </c>
      <c r="G226" s="194" t="s">
        <v>1036</v>
      </c>
      <c r="H226" s="195">
        <v>1</v>
      </c>
      <c r="I226" s="196"/>
      <c r="J226" s="197">
        <f>ROUND(I226*H226,2)</f>
        <v>0</v>
      </c>
      <c r="K226" s="193" t="s">
        <v>21</v>
      </c>
      <c r="L226" s="60"/>
      <c r="M226" s="198" t="s">
        <v>21</v>
      </c>
      <c r="N226" s="199" t="s">
        <v>43</v>
      </c>
      <c r="O226" s="41"/>
      <c r="P226" s="200">
        <f>O226*H226</f>
        <v>0</v>
      </c>
      <c r="Q226" s="200">
        <v>0</v>
      </c>
      <c r="R226" s="200">
        <f>Q226*H226</f>
        <v>0</v>
      </c>
      <c r="S226" s="200">
        <v>0</v>
      </c>
      <c r="T226" s="201">
        <f>S226*H226</f>
        <v>0</v>
      </c>
      <c r="AR226" s="23" t="s">
        <v>173</v>
      </c>
      <c r="AT226" s="23" t="s">
        <v>169</v>
      </c>
      <c r="AU226" s="23" t="s">
        <v>80</v>
      </c>
      <c r="AY226" s="23" t="s">
        <v>166</v>
      </c>
      <c r="BE226" s="202">
        <f>IF(N226="základní",J226,0)</f>
        <v>0</v>
      </c>
      <c r="BF226" s="202">
        <f>IF(N226="snížená",J226,0)</f>
        <v>0</v>
      </c>
      <c r="BG226" s="202">
        <f>IF(N226="zákl. přenesená",J226,0)</f>
        <v>0</v>
      </c>
      <c r="BH226" s="202">
        <f>IF(N226="sníž. přenesená",J226,0)</f>
        <v>0</v>
      </c>
      <c r="BI226" s="202">
        <f>IF(N226="nulová",J226,0)</f>
        <v>0</v>
      </c>
      <c r="BJ226" s="23" t="s">
        <v>80</v>
      </c>
      <c r="BK226" s="202">
        <f>ROUND(I226*H226,2)</f>
        <v>0</v>
      </c>
      <c r="BL226" s="23" t="s">
        <v>173</v>
      </c>
      <c r="BM226" s="23" t="s">
        <v>775</v>
      </c>
    </row>
    <row r="227" spans="2:65" s="1" customFormat="1" ht="54">
      <c r="B227" s="40"/>
      <c r="C227" s="62"/>
      <c r="D227" s="205" t="s">
        <v>213</v>
      </c>
      <c r="E227" s="62"/>
      <c r="F227" s="236" t="s">
        <v>1780</v>
      </c>
      <c r="G227" s="62"/>
      <c r="H227" s="62"/>
      <c r="I227" s="162"/>
      <c r="J227" s="62"/>
      <c r="K227" s="62"/>
      <c r="L227" s="60"/>
      <c r="M227" s="237"/>
      <c r="N227" s="41"/>
      <c r="O227" s="41"/>
      <c r="P227" s="41"/>
      <c r="Q227" s="41"/>
      <c r="R227" s="41"/>
      <c r="S227" s="41"/>
      <c r="T227" s="77"/>
      <c r="AT227" s="23" t="s">
        <v>213</v>
      </c>
      <c r="AU227" s="23" t="s">
        <v>80</v>
      </c>
    </row>
    <row r="228" spans="2:65" s="1" customFormat="1" ht="25.5" customHeight="1">
      <c r="B228" s="40"/>
      <c r="C228" s="191" t="s">
        <v>776</v>
      </c>
      <c r="D228" s="191" t="s">
        <v>169</v>
      </c>
      <c r="E228" s="192" t="s">
        <v>1781</v>
      </c>
      <c r="F228" s="193" t="s">
        <v>1782</v>
      </c>
      <c r="G228" s="194" t="s">
        <v>1036</v>
      </c>
      <c r="H228" s="195">
        <v>1</v>
      </c>
      <c r="I228" s="196"/>
      <c r="J228" s="197">
        <f>ROUND(I228*H228,2)</f>
        <v>0</v>
      </c>
      <c r="K228" s="193" t="s">
        <v>21</v>
      </c>
      <c r="L228" s="60"/>
      <c r="M228" s="198" t="s">
        <v>21</v>
      </c>
      <c r="N228" s="199" t="s">
        <v>43</v>
      </c>
      <c r="O228" s="41"/>
      <c r="P228" s="200">
        <f>O228*H228</f>
        <v>0</v>
      </c>
      <c r="Q228" s="200">
        <v>0</v>
      </c>
      <c r="R228" s="200">
        <f>Q228*H228</f>
        <v>0</v>
      </c>
      <c r="S228" s="200">
        <v>0</v>
      </c>
      <c r="T228" s="201">
        <f>S228*H228</f>
        <v>0</v>
      </c>
      <c r="AR228" s="23" t="s">
        <v>173</v>
      </c>
      <c r="AT228" s="23" t="s">
        <v>169</v>
      </c>
      <c r="AU228" s="23" t="s">
        <v>80</v>
      </c>
      <c r="AY228" s="23" t="s">
        <v>166</v>
      </c>
      <c r="BE228" s="202">
        <f>IF(N228="základní",J228,0)</f>
        <v>0</v>
      </c>
      <c r="BF228" s="202">
        <f>IF(N228="snížená",J228,0)</f>
        <v>0</v>
      </c>
      <c r="BG228" s="202">
        <f>IF(N228="zákl. přenesená",J228,0)</f>
        <v>0</v>
      </c>
      <c r="BH228" s="202">
        <f>IF(N228="sníž. přenesená",J228,0)</f>
        <v>0</v>
      </c>
      <c r="BI228" s="202">
        <f>IF(N228="nulová",J228,0)</f>
        <v>0</v>
      </c>
      <c r="BJ228" s="23" t="s">
        <v>80</v>
      </c>
      <c r="BK228" s="202">
        <f>ROUND(I228*H228,2)</f>
        <v>0</v>
      </c>
      <c r="BL228" s="23" t="s">
        <v>173</v>
      </c>
      <c r="BM228" s="23" t="s">
        <v>779</v>
      </c>
    </row>
    <row r="229" spans="2:65" s="1" customFormat="1" ht="135">
      <c r="B229" s="40"/>
      <c r="C229" s="62"/>
      <c r="D229" s="205" t="s">
        <v>213</v>
      </c>
      <c r="E229" s="62"/>
      <c r="F229" s="236" t="s">
        <v>1783</v>
      </c>
      <c r="G229" s="62"/>
      <c r="H229" s="62"/>
      <c r="I229" s="162"/>
      <c r="J229" s="62"/>
      <c r="K229" s="62"/>
      <c r="L229" s="60"/>
      <c r="M229" s="237"/>
      <c r="N229" s="41"/>
      <c r="O229" s="41"/>
      <c r="P229" s="41"/>
      <c r="Q229" s="41"/>
      <c r="R229" s="41"/>
      <c r="S229" s="41"/>
      <c r="T229" s="77"/>
      <c r="AT229" s="23" t="s">
        <v>213</v>
      </c>
      <c r="AU229" s="23" t="s">
        <v>80</v>
      </c>
    </row>
    <row r="230" spans="2:65" s="1" customFormat="1" ht="25.5" customHeight="1">
      <c r="B230" s="40"/>
      <c r="C230" s="191" t="s">
        <v>381</v>
      </c>
      <c r="D230" s="191" t="s">
        <v>169</v>
      </c>
      <c r="E230" s="192" t="s">
        <v>1784</v>
      </c>
      <c r="F230" s="193" t="s">
        <v>1785</v>
      </c>
      <c r="G230" s="194" t="s">
        <v>1036</v>
      </c>
      <c r="H230" s="195">
        <v>2</v>
      </c>
      <c r="I230" s="196"/>
      <c r="J230" s="197">
        <f>ROUND(I230*H230,2)</f>
        <v>0</v>
      </c>
      <c r="K230" s="193" t="s">
        <v>21</v>
      </c>
      <c r="L230" s="60"/>
      <c r="M230" s="198" t="s">
        <v>21</v>
      </c>
      <c r="N230" s="199" t="s">
        <v>43</v>
      </c>
      <c r="O230" s="41"/>
      <c r="P230" s="200">
        <f>O230*H230</f>
        <v>0</v>
      </c>
      <c r="Q230" s="200">
        <v>0</v>
      </c>
      <c r="R230" s="200">
        <f>Q230*H230</f>
        <v>0</v>
      </c>
      <c r="S230" s="200">
        <v>0</v>
      </c>
      <c r="T230" s="201">
        <f>S230*H230</f>
        <v>0</v>
      </c>
      <c r="AR230" s="23" t="s">
        <v>173</v>
      </c>
      <c r="AT230" s="23" t="s">
        <v>169</v>
      </c>
      <c r="AU230" s="23" t="s">
        <v>80</v>
      </c>
      <c r="AY230" s="23" t="s">
        <v>166</v>
      </c>
      <c r="BE230" s="202">
        <f>IF(N230="základní",J230,0)</f>
        <v>0</v>
      </c>
      <c r="BF230" s="202">
        <f>IF(N230="snížená",J230,0)</f>
        <v>0</v>
      </c>
      <c r="BG230" s="202">
        <f>IF(N230="zákl. přenesená",J230,0)</f>
        <v>0</v>
      </c>
      <c r="BH230" s="202">
        <f>IF(N230="sníž. přenesená",J230,0)</f>
        <v>0</v>
      </c>
      <c r="BI230" s="202">
        <f>IF(N230="nulová",J230,0)</f>
        <v>0</v>
      </c>
      <c r="BJ230" s="23" t="s">
        <v>80</v>
      </c>
      <c r="BK230" s="202">
        <f>ROUND(I230*H230,2)</f>
        <v>0</v>
      </c>
      <c r="BL230" s="23" t="s">
        <v>173</v>
      </c>
      <c r="BM230" s="23" t="s">
        <v>782</v>
      </c>
    </row>
    <row r="231" spans="2:65" s="1" customFormat="1" ht="67.5">
      <c r="B231" s="40"/>
      <c r="C231" s="62"/>
      <c r="D231" s="205" t="s">
        <v>213</v>
      </c>
      <c r="E231" s="62"/>
      <c r="F231" s="236" t="s">
        <v>1786</v>
      </c>
      <c r="G231" s="62"/>
      <c r="H231" s="62"/>
      <c r="I231" s="162"/>
      <c r="J231" s="62"/>
      <c r="K231" s="62"/>
      <c r="L231" s="60"/>
      <c r="M231" s="237"/>
      <c r="N231" s="41"/>
      <c r="O231" s="41"/>
      <c r="P231" s="41"/>
      <c r="Q231" s="41"/>
      <c r="R231" s="41"/>
      <c r="S231" s="41"/>
      <c r="T231" s="77"/>
      <c r="AT231" s="23" t="s">
        <v>213</v>
      </c>
      <c r="AU231" s="23" t="s">
        <v>80</v>
      </c>
    </row>
    <row r="232" spans="2:65" s="1" customFormat="1" ht="16.5" customHeight="1">
      <c r="B232" s="40"/>
      <c r="C232" s="191" t="s">
        <v>783</v>
      </c>
      <c r="D232" s="191" t="s">
        <v>169</v>
      </c>
      <c r="E232" s="192" t="s">
        <v>1787</v>
      </c>
      <c r="F232" s="193" t="s">
        <v>1788</v>
      </c>
      <c r="G232" s="194" t="s">
        <v>1036</v>
      </c>
      <c r="H232" s="195">
        <v>1</v>
      </c>
      <c r="I232" s="196"/>
      <c r="J232" s="197">
        <f>ROUND(I232*H232,2)</f>
        <v>0</v>
      </c>
      <c r="K232" s="193" t="s">
        <v>21</v>
      </c>
      <c r="L232" s="60"/>
      <c r="M232" s="198" t="s">
        <v>21</v>
      </c>
      <c r="N232" s="199" t="s">
        <v>43</v>
      </c>
      <c r="O232" s="41"/>
      <c r="P232" s="200">
        <f>O232*H232</f>
        <v>0</v>
      </c>
      <c r="Q232" s="200">
        <v>0</v>
      </c>
      <c r="R232" s="200">
        <f>Q232*H232</f>
        <v>0</v>
      </c>
      <c r="S232" s="200">
        <v>0</v>
      </c>
      <c r="T232" s="201">
        <f>S232*H232</f>
        <v>0</v>
      </c>
      <c r="AR232" s="23" t="s">
        <v>173</v>
      </c>
      <c r="AT232" s="23" t="s">
        <v>169</v>
      </c>
      <c r="AU232" s="23" t="s">
        <v>80</v>
      </c>
      <c r="AY232" s="23" t="s">
        <v>166</v>
      </c>
      <c r="BE232" s="202">
        <f>IF(N232="základní",J232,0)</f>
        <v>0</v>
      </c>
      <c r="BF232" s="202">
        <f>IF(N232="snížená",J232,0)</f>
        <v>0</v>
      </c>
      <c r="BG232" s="202">
        <f>IF(N232="zákl. přenesená",J232,0)</f>
        <v>0</v>
      </c>
      <c r="BH232" s="202">
        <f>IF(N232="sníž. přenesená",J232,0)</f>
        <v>0</v>
      </c>
      <c r="BI232" s="202">
        <f>IF(N232="nulová",J232,0)</f>
        <v>0</v>
      </c>
      <c r="BJ232" s="23" t="s">
        <v>80</v>
      </c>
      <c r="BK232" s="202">
        <f>ROUND(I232*H232,2)</f>
        <v>0</v>
      </c>
      <c r="BL232" s="23" t="s">
        <v>173</v>
      </c>
      <c r="BM232" s="23" t="s">
        <v>786</v>
      </c>
    </row>
    <row r="233" spans="2:65" s="1" customFormat="1" ht="27">
      <c r="B233" s="40"/>
      <c r="C233" s="62"/>
      <c r="D233" s="205" t="s">
        <v>213</v>
      </c>
      <c r="E233" s="62"/>
      <c r="F233" s="236" t="s">
        <v>1789</v>
      </c>
      <c r="G233" s="62"/>
      <c r="H233" s="62"/>
      <c r="I233" s="162"/>
      <c r="J233" s="62"/>
      <c r="K233" s="62"/>
      <c r="L233" s="60"/>
      <c r="M233" s="237"/>
      <c r="N233" s="41"/>
      <c r="O233" s="41"/>
      <c r="P233" s="41"/>
      <c r="Q233" s="41"/>
      <c r="R233" s="41"/>
      <c r="S233" s="41"/>
      <c r="T233" s="77"/>
      <c r="AT233" s="23" t="s">
        <v>213</v>
      </c>
      <c r="AU233" s="23" t="s">
        <v>80</v>
      </c>
    </row>
    <row r="234" spans="2:65" s="1" customFormat="1" ht="16.5" customHeight="1">
      <c r="B234" s="40"/>
      <c r="C234" s="191" t="s">
        <v>384</v>
      </c>
      <c r="D234" s="191" t="s">
        <v>169</v>
      </c>
      <c r="E234" s="192" t="s">
        <v>1790</v>
      </c>
      <c r="F234" s="193" t="s">
        <v>1791</v>
      </c>
      <c r="G234" s="194" t="s">
        <v>1036</v>
      </c>
      <c r="H234" s="195">
        <v>1</v>
      </c>
      <c r="I234" s="196"/>
      <c r="J234" s="197">
        <f>ROUND(I234*H234,2)</f>
        <v>0</v>
      </c>
      <c r="K234" s="193" t="s">
        <v>21</v>
      </c>
      <c r="L234" s="60"/>
      <c r="M234" s="198" t="s">
        <v>21</v>
      </c>
      <c r="N234" s="199" t="s">
        <v>43</v>
      </c>
      <c r="O234" s="41"/>
      <c r="P234" s="200">
        <f>O234*H234</f>
        <v>0</v>
      </c>
      <c r="Q234" s="200">
        <v>0</v>
      </c>
      <c r="R234" s="200">
        <f>Q234*H234</f>
        <v>0</v>
      </c>
      <c r="S234" s="200">
        <v>0</v>
      </c>
      <c r="T234" s="201">
        <f>S234*H234</f>
        <v>0</v>
      </c>
      <c r="AR234" s="23" t="s">
        <v>173</v>
      </c>
      <c r="AT234" s="23" t="s">
        <v>169</v>
      </c>
      <c r="AU234" s="23" t="s">
        <v>80</v>
      </c>
      <c r="AY234" s="23" t="s">
        <v>166</v>
      </c>
      <c r="BE234" s="202">
        <f>IF(N234="základní",J234,0)</f>
        <v>0</v>
      </c>
      <c r="BF234" s="202">
        <f>IF(N234="snížená",J234,0)</f>
        <v>0</v>
      </c>
      <c r="BG234" s="202">
        <f>IF(N234="zákl. přenesená",J234,0)</f>
        <v>0</v>
      </c>
      <c r="BH234" s="202">
        <f>IF(N234="sníž. přenesená",J234,0)</f>
        <v>0</v>
      </c>
      <c r="BI234" s="202">
        <f>IF(N234="nulová",J234,0)</f>
        <v>0</v>
      </c>
      <c r="BJ234" s="23" t="s">
        <v>80</v>
      </c>
      <c r="BK234" s="202">
        <f>ROUND(I234*H234,2)</f>
        <v>0</v>
      </c>
      <c r="BL234" s="23" t="s">
        <v>173</v>
      </c>
      <c r="BM234" s="23" t="s">
        <v>790</v>
      </c>
    </row>
    <row r="235" spans="2:65" s="1" customFormat="1" ht="27">
      <c r="B235" s="40"/>
      <c r="C235" s="62"/>
      <c r="D235" s="205" t="s">
        <v>213</v>
      </c>
      <c r="E235" s="62"/>
      <c r="F235" s="236" t="s">
        <v>1792</v>
      </c>
      <c r="G235" s="62"/>
      <c r="H235" s="62"/>
      <c r="I235" s="162"/>
      <c r="J235" s="62"/>
      <c r="K235" s="62"/>
      <c r="L235" s="60"/>
      <c r="M235" s="237"/>
      <c r="N235" s="41"/>
      <c r="O235" s="41"/>
      <c r="P235" s="41"/>
      <c r="Q235" s="41"/>
      <c r="R235" s="41"/>
      <c r="S235" s="41"/>
      <c r="T235" s="77"/>
      <c r="AT235" s="23" t="s">
        <v>213</v>
      </c>
      <c r="AU235" s="23" t="s">
        <v>80</v>
      </c>
    </row>
    <row r="236" spans="2:65" s="1" customFormat="1" ht="16.5" customHeight="1">
      <c r="B236" s="40"/>
      <c r="C236" s="191" t="s">
        <v>791</v>
      </c>
      <c r="D236" s="191" t="s">
        <v>169</v>
      </c>
      <c r="E236" s="192" t="s">
        <v>1793</v>
      </c>
      <c r="F236" s="193" t="s">
        <v>1121</v>
      </c>
      <c r="G236" s="194" t="s">
        <v>1036</v>
      </c>
      <c r="H236" s="195">
        <v>1</v>
      </c>
      <c r="I236" s="196"/>
      <c r="J236" s="197">
        <f>ROUND(I236*H236,2)</f>
        <v>0</v>
      </c>
      <c r="K236" s="193" t="s">
        <v>21</v>
      </c>
      <c r="L236" s="60"/>
      <c r="M236" s="198" t="s">
        <v>21</v>
      </c>
      <c r="N236" s="199" t="s">
        <v>43</v>
      </c>
      <c r="O236" s="41"/>
      <c r="P236" s="200">
        <f>O236*H236</f>
        <v>0</v>
      </c>
      <c r="Q236" s="200">
        <v>0</v>
      </c>
      <c r="R236" s="200">
        <f>Q236*H236</f>
        <v>0</v>
      </c>
      <c r="S236" s="200">
        <v>0</v>
      </c>
      <c r="T236" s="201">
        <f>S236*H236</f>
        <v>0</v>
      </c>
      <c r="AR236" s="23" t="s">
        <v>173</v>
      </c>
      <c r="AT236" s="23" t="s">
        <v>169</v>
      </c>
      <c r="AU236" s="23" t="s">
        <v>80</v>
      </c>
      <c r="AY236" s="23" t="s">
        <v>166</v>
      </c>
      <c r="BE236" s="202">
        <f>IF(N236="základní",J236,0)</f>
        <v>0</v>
      </c>
      <c r="BF236" s="202">
        <f>IF(N236="snížená",J236,0)</f>
        <v>0</v>
      </c>
      <c r="BG236" s="202">
        <f>IF(N236="zákl. přenesená",J236,0)</f>
        <v>0</v>
      </c>
      <c r="BH236" s="202">
        <f>IF(N236="sníž. přenesená",J236,0)</f>
        <v>0</v>
      </c>
      <c r="BI236" s="202">
        <f>IF(N236="nulová",J236,0)</f>
        <v>0</v>
      </c>
      <c r="BJ236" s="23" t="s">
        <v>80</v>
      </c>
      <c r="BK236" s="202">
        <f>ROUND(I236*H236,2)</f>
        <v>0</v>
      </c>
      <c r="BL236" s="23" t="s">
        <v>173</v>
      </c>
      <c r="BM236" s="23" t="s">
        <v>794</v>
      </c>
    </row>
    <row r="237" spans="2:65" s="1" customFormat="1" ht="40.5">
      <c r="B237" s="40"/>
      <c r="C237" s="62"/>
      <c r="D237" s="205" t="s">
        <v>213</v>
      </c>
      <c r="E237" s="62"/>
      <c r="F237" s="236" t="s">
        <v>1794</v>
      </c>
      <c r="G237" s="62"/>
      <c r="H237" s="62"/>
      <c r="I237" s="162"/>
      <c r="J237" s="62"/>
      <c r="K237" s="62"/>
      <c r="L237" s="60"/>
      <c r="M237" s="237"/>
      <c r="N237" s="41"/>
      <c r="O237" s="41"/>
      <c r="P237" s="41"/>
      <c r="Q237" s="41"/>
      <c r="R237" s="41"/>
      <c r="S237" s="41"/>
      <c r="T237" s="77"/>
      <c r="AT237" s="23" t="s">
        <v>213</v>
      </c>
      <c r="AU237" s="23" t="s">
        <v>80</v>
      </c>
    </row>
    <row r="238" spans="2:65" s="10" customFormat="1" ht="37.35" customHeight="1">
      <c r="B238" s="175"/>
      <c r="C238" s="176"/>
      <c r="D238" s="177" t="s">
        <v>71</v>
      </c>
      <c r="E238" s="178" t="s">
        <v>428</v>
      </c>
      <c r="F238" s="178" t="s">
        <v>429</v>
      </c>
      <c r="G238" s="176"/>
      <c r="H238" s="176"/>
      <c r="I238" s="179"/>
      <c r="J238" s="180">
        <f>BK238</f>
        <v>0</v>
      </c>
      <c r="K238" s="176"/>
      <c r="L238" s="181"/>
      <c r="M238" s="182"/>
      <c r="N238" s="183"/>
      <c r="O238" s="183"/>
      <c r="P238" s="184">
        <f>SUM(P239:P250)</f>
        <v>0</v>
      </c>
      <c r="Q238" s="183"/>
      <c r="R238" s="184">
        <f>SUM(R239:R250)</f>
        <v>0</v>
      </c>
      <c r="S238" s="183"/>
      <c r="T238" s="185">
        <f>SUM(T239:T250)</f>
        <v>0</v>
      </c>
      <c r="AR238" s="186" t="s">
        <v>173</v>
      </c>
      <c r="AT238" s="187" t="s">
        <v>71</v>
      </c>
      <c r="AU238" s="187" t="s">
        <v>72</v>
      </c>
      <c r="AY238" s="186" t="s">
        <v>166</v>
      </c>
      <c r="BK238" s="188">
        <f>SUM(BK239:BK250)</f>
        <v>0</v>
      </c>
    </row>
    <row r="239" spans="2:65" s="1" customFormat="1" ht="16.5" customHeight="1">
      <c r="B239" s="40"/>
      <c r="C239" s="191" t="s">
        <v>388</v>
      </c>
      <c r="D239" s="191" t="s">
        <v>169</v>
      </c>
      <c r="E239" s="192" t="s">
        <v>1126</v>
      </c>
      <c r="F239" s="193" t="s">
        <v>1127</v>
      </c>
      <c r="G239" s="194" t="s">
        <v>288</v>
      </c>
      <c r="H239" s="195">
        <v>1</v>
      </c>
      <c r="I239" s="196"/>
      <c r="J239" s="197">
        <f>ROUND(I239*H239,2)</f>
        <v>0</v>
      </c>
      <c r="K239" s="193" t="s">
        <v>21</v>
      </c>
      <c r="L239" s="60"/>
      <c r="M239" s="198" t="s">
        <v>21</v>
      </c>
      <c r="N239" s="199" t="s">
        <v>43</v>
      </c>
      <c r="O239" s="41"/>
      <c r="P239" s="200">
        <f>O239*H239</f>
        <v>0</v>
      </c>
      <c r="Q239" s="200">
        <v>0</v>
      </c>
      <c r="R239" s="200">
        <f>Q239*H239</f>
        <v>0</v>
      </c>
      <c r="S239" s="200">
        <v>0</v>
      </c>
      <c r="T239" s="201">
        <f>S239*H239</f>
        <v>0</v>
      </c>
      <c r="AR239" s="23" t="s">
        <v>433</v>
      </c>
      <c r="AT239" s="23" t="s">
        <v>169</v>
      </c>
      <c r="AU239" s="23" t="s">
        <v>80</v>
      </c>
      <c r="AY239" s="23" t="s">
        <v>166</v>
      </c>
      <c r="BE239" s="202">
        <f>IF(N239="základní",J239,0)</f>
        <v>0</v>
      </c>
      <c r="BF239" s="202">
        <f>IF(N239="snížená",J239,0)</f>
        <v>0</v>
      </c>
      <c r="BG239" s="202">
        <f>IF(N239="zákl. přenesená",J239,0)</f>
        <v>0</v>
      </c>
      <c r="BH239" s="202">
        <f>IF(N239="sníž. přenesená",J239,0)</f>
        <v>0</v>
      </c>
      <c r="BI239" s="202">
        <f>IF(N239="nulová",J239,0)</f>
        <v>0</v>
      </c>
      <c r="BJ239" s="23" t="s">
        <v>80</v>
      </c>
      <c r="BK239" s="202">
        <f>ROUND(I239*H239,2)</f>
        <v>0</v>
      </c>
      <c r="BL239" s="23" t="s">
        <v>433</v>
      </c>
      <c r="BM239" s="23" t="s">
        <v>797</v>
      </c>
    </row>
    <row r="240" spans="2:65" s="1" customFormat="1" ht="54">
      <c r="B240" s="40"/>
      <c r="C240" s="62"/>
      <c r="D240" s="205" t="s">
        <v>213</v>
      </c>
      <c r="E240" s="62"/>
      <c r="F240" s="236" t="s">
        <v>1128</v>
      </c>
      <c r="G240" s="62"/>
      <c r="H240" s="62"/>
      <c r="I240" s="162"/>
      <c r="J240" s="62"/>
      <c r="K240" s="62"/>
      <c r="L240" s="60"/>
      <c r="M240" s="237"/>
      <c r="N240" s="41"/>
      <c r="O240" s="41"/>
      <c r="P240" s="41"/>
      <c r="Q240" s="41"/>
      <c r="R240" s="41"/>
      <c r="S240" s="41"/>
      <c r="T240" s="77"/>
      <c r="AT240" s="23" t="s">
        <v>213</v>
      </c>
      <c r="AU240" s="23" t="s">
        <v>80</v>
      </c>
    </row>
    <row r="241" spans="2:65" s="1" customFormat="1" ht="16.5" customHeight="1">
      <c r="B241" s="40"/>
      <c r="C241" s="191" t="s">
        <v>798</v>
      </c>
      <c r="D241" s="191" t="s">
        <v>169</v>
      </c>
      <c r="E241" s="192" t="s">
        <v>1129</v>
      </c>
      <c r="F241" s="193" t="s">
        <v>1130</v>
      </c>
      <c r="G241" s="194" t="s">
        <v>288</v>
      </c>
      <c r="H241" s="195">
        <v>1</v>
      </c>
      <c r="I241" s="196"/>
      <c r="J241" s="197">
        <f>ROUND(I241*H241,2)</f>
        <v>0</v>
      </c>
      <c r="K241" s="193" t="s">
        <v>21</v>
      </c>
      <c r="L241" s="60"/>
      <c r="M241" s="198" t="s">
        <v>21</v>
      </c>
      <c r="N241" s="199" t="s">
        <v>43</v>
      </c>
      <c r="O241" s="41"/>
      <c r="P241" s="200">
        <f>O241*H241</f>
        <v>0</v>
      </c>
      <c r="Q241" s="200">
        <v>0</v>
      </c>
      <c r="R241" s="200">
        <f>Q241*H241</f>
        <v>0</v>
      </c>
      <c r="S241" s="200">
        <v>0</v>
      </c>
      <c r="T241" s="201">
        <f>S241*H241</f>
        <v>0</v>
      </c>
      <c r="AR241" s="23" t="s">
        <v>433</v>
      </c>
      <c r="AT241" s="23" t="s">
        <v>169</v>
      </c>
      <c r="AU241" s="23" t="s">
        <v>80</v>
      </c>
      <c r="AY241" s="23" t="s">
        <v>166</v>
      </c>
      <c r="BE241" s="202">
        <f>IF(N241="základní",J241,0)</f>
        <v>0</v>
      </c>
      <c r="BF241" s="202">
        <f>IF(N241="snížená",J241,0)</f>
        <v>0</v>
      </c>
      <c r="BG241" s="202">
        <f>IF(N241="zákl. přenesená",J241,0)</f>
        <v>0</v>
      </c>
      <c r="BH241" s="202">
        <f>IF(N241="sníž. přenesená",J241,0)</f>
        <v>0</v>
      </c>
      <c r="BI241" s="202">
        <f>IF(N241="nulová",J241,0)</f>
        <v>0</v>
      </c>
      <c r="BJ241" s="23" t="s">
        <v>80</v>
      </c>
      <c r="BK241" s="202">
        <f>ROUND(I241*H241,2)</f>
        <v>0</v>
      </c>
      <c r="BL241" s="23" t="s">
        <v>433</v>
      </c>
      <c r="BM241" s="23" t="s">
        <v>801</v>
      </c>
    </row>
    <row r="242" spans="2:65" s="1" customFormat="1" ht="40.5">
      <c r="B242" s="40"/>
      <c r="C242" s="62"/>
      <c r="D242" s="205" t="s">
        <v>213</v>
      </c>
      <c r="E242" s="62"/>
      <c r="F242" s="236" t="s">
        <v>1131</v>
      </c>
      <c r="G242" s="62"/>
      <c r="H242" s="62"/>
      <c r="I242" s="162"/>
      <c r="J242" s="62"/>
      <c r="K242" s="62"/>
      <c r="L242" s="60"/>
      <c r="M242" s="237"/>
      <c r="N242" s="41"/>
      <c r="O242" s="41"/>
      <c r="P242" s="41"/>
      <c r="Q242" s="41"/>
      <c r="R242" s="41"/>
      <c r="S242" s="41"/>
      <c r="T242" s="77"/>
      <c r="AT242" s="23" t="s">
        <v>213</v>
      </c>
      <c r="AU242" s="23" t="s">
        <v>80</v>
      </c>
    </row>
    <row r="243" spans="2:65" s="1" customFormat="1" ht="16.5" customHeight="1">
      <c r="B243" s="40"/>
      <c r="C243" s="191" t="s">
        <v>391</v>
      </c>
      <c r="D243" s="191" t="s">
        <v>169</v>
      </c>
      <c r="E243" s="192" t="s">
        <v>1132</v>
      </c>
      <c r="F243" s="193" t="s">
        <v>1133</v>
      </c>
      <c r="G243" s="194" t="s">
        <v>288</v>
      </c>
      <c r="H243" s="195">
        <v>1</v>
      </c>
      <c r="I243" s="196"/>
      <c r="J243" s="197">
        <f>ROUND(I243*H243,2)</f>
        <v>0</v>
      </c>
      <c r="K243" s="193" t="s">
        <v>21</v>
      </c>
      <c r="L243" s="60"/>
      <c r="M243" s="198" t="s">
        <v>21</v>
      </c>
      <c r="N243" s="199" t="s">
        <v>43</v>
      </c>
      <c r="O243" s="41"/>
      <c r="P243" s="200">
        <f>O243*H243</f>
        <v>0</v>
      </c>
      <c r="Q243" s="200">
        <v>0</v>
      </c>
      <c r="R243" s="200">
        <f>Q243*H243</f>
        <v>0</v>
      </c>
      <c r="S243" s="200">
        <v>0</v>
      </c>
      <c r="T243" s="201">
        <f>S243*H243</f>
        <v>0</v>
      </c>
      <c r="AR243" s="23" t="s">
        <v>433</v>
      </c>
      <c r="AT243" s="23" t="s">
        <v>169</v>
      </c>
      <c r="AU243" s="23" t="s">
        <v>80</v>
      </c>
      <c r="AY243" s="23" t="s">
        <v>166</v>
      </c>
      <c r="BE243" s="202">
        <f>IF(N243="základní",J243,0)</f>
        <v>0</v>
      </c>
      <c r="BF243" s="202">
        <f>IF(N243="snížená",J243,0)</f>
        <v>0</v>
      </c>
      <c r="BG243" s="202">
        <f>IF(N243="zákl. přenesená",J243,0)</f>
        <v>0</v>
      </c>
      <c r="BH243" s="202">
        <f>IF(N243="sníž. přenesená",J243,0)</f>
        <v>0</v>
      </c>
      <c r="BI243" s="202">
        <f>IF(N243="nulová",J243,0)</f>
        <v>0</v>
      </c>
      <c r="BJ243" s="23" t="s">
        <v>80</v>
      </c>
      <c r="BK243" s="202">
        <f>ROUND(I243*H243,2)</f>
        <v>0</v>
      </c>
      <c r="BL243" s="23" t="s">
        <v>433</v>
      </c>
      <c r="BM243" s="23" t="s">
        <v>806</v>
      </c>
    </row>
    <row r="244" spans="2:65" s="1" customFormat="1" ht="40.5">
      <c r="B244" s="40"/>
      <c r="C244" s="62"/>
      <c r="D244" s="205" t="s">
        <v>213</v>
      </c>
      <c r="E244" s="62"/>
      <c r="F244" s="236" t="s">
        <v>1134</v>
      </c>
      <c r="G244" s="62"/>
      <c r="H244" s="62"/>
      <c r="I244" s="162"/>
      <c r="J244" s="62"/>
      <c r="K244" s="62"/>
      <c r="L244" s="60"/>
      <c r="M244" s="237"/>
      <c r="N244" s="41"/>
      <c r="O244" s="41"/>
      <c r="P244" s="41"/>
      <c r="Q244" s="41"/>
      <c r="R244" s="41"/>
      <c r="S244" s="41"/>
      <c r="T244" s="77"/>
      <c r="AT244" s="23" t="s">
        <v>213</v>
      </c>
      <c r="AU244" s="23" t="s">
        <v>80</v>
      </c>
    </row>
    <row r="245" spans="2:65" s="1" customFormat="1" ht="16.5" customHeight="1">
      <c r="B245" s="40"/>
      <c r="C245" s="191" t="s">
        <v>808</v>
      </c>
      <c r="D245" s="191" t="s">
        <v>169</v>
      </c>
      <c r="E245" s="192" t="s">
        <v>1135</v>
      </c>
      <c r="F245" s="193" t="s">
        <v>1136</v>
      </c>
      <c r="G245" s="194" t="s">
        <v>432</v>
      </c>
      <c r="H245" s="195">
        <v>32</v>
      </c>
      <c r="I245" s="196"/>
      <c r="J245" s="197">
        <f>ROUND(I245*H245,2)</f>
        <v>0</v>
      </c>
      <c r="K245" s="193" t="s">
        <v>21</v>
      </c>
      <c r="L245" s="60"/>
      <c r="M245" s="198" t="s">
        <v>21</v>
      </c>
      <c r="N245" s="199" t="s">
        <v>43</v>
      </c>
      <c r="O245" s="41"/>
      <c r="P245" s="200">
        <f>O245*H245</f>
        <v>0</v>
      </c>
      <c r="Q245" s="200">
        <v>0</v>
      </c>
      <c r="R245" s="200">
        <f>Q245*H245</f>
        <v>0</v>
      </c>
      <c r="S245" s="200">
        <v>0</v>
      </c>
      <c r="T245" s="201">
        <f>S245*H245</f>
        <v>0</v>
      </c>
      <c r="AR245" s="23" t="s">
        <v>433</v>
      </c>
      <c r="AT245" s="23" t="s">
        <v>169</v>
      </c>
      <c r="AU245" s="23" t="s">
        <v>80</v>
      </c>
      <c r="AY245" s="23" t="s">
        <v>166</v>
      </c>
      <c r="BE245" s="202">
        <f>IF(N245="základní",J245,0)</f>
        <v>0</v>
      </c>
      <c r="BF245" s="202">
        <f>IF(N245="snížená",J245,0)</f>
        <v>0</v>
      </c>
      <c r="BG245" s="202">
        <f>IF(N245="zákl. přenesená",J245,0)</f>
        <v>0</v>
      </c>
      <c r="BH245" s="202">
        <f>IF(N245="sníž. přenesená",J245,0)</f>
        <v>0</v>
      </c>
      <c r="BI245" s="202">
        <f>IF(N245="nulová",J245,0)</f>
        <v>0</v>
      </c>
      <c r="BJ245" s="23" t="s">
        <v>80</v>
      </c>
      <c r="BK245" s="202">
        <f>ROUND(I245*H245,2)</f>
        <v>0</v>
      </c>
      <c r="BL245" s="23" t="s">
        <v>433</v>
      </c>
      <c r="BM245" s="23" t="s">
        <v>811</v>
      </c>
    </row>
    <row r="246" spans="2:65" s="1" customFormat="1" ht="16.5" customHeight="1">
      <c r="B246" s="40"/>
      <c r="C246" s="191" t="s">
        <v>395</v>
      </c>
      <c r="D246" s="191" t="s">
        <v>169</v>
      </c>
      <c r="E246" s="192" t="s">
        <v>1137</v>
      </c>
      <c r="F246" s="193" t="s">
        <v>1138</v>
      </c>
      <c r="G246" s="194" t="s">
        <v>432</v>
      </c>
      <c r="H246" s="195">
        <v>40</v>
      </c>
      <c r="I246" s="196"/>
      <c r="J246" s="197">
        <f>ROUND(I246*H246,2)</f>
        <v>0</v>
      </c>
      <c r="K246" s="193" t="s">
        <v>21</v>
      </c>
      <c r="L246" s="60"/>
      <c r="M246" s="198" t="s">
        <v>21</v>
      </c>
      <c r="N246" s="199" t="s">
        <v>43</v>
      </c>
      <c r="O246" s="41"/>
      <c r="P246" s="200">
        <f>O246*H246</f>
        <v>0</v>
      </c>
      <c r="Q246" s="200">
        <v>0</v>
      </c>
      <c r="R246" s="200">
        <f>Q246*H246</f>
        <v>0</v>
      </c>
      <c r="S246" s="200">
        <v>0</v>
      </c>
      <c r="T246" s="201">
        <f>S246*H246</f>
        <v>0</v>
      </c>
      <c r="AR246" s="23" t="s">
        <v>433</v>
      </c>
      <c r="AT246" s="23" t="s">
        <v>169</v>
      </c>
      <c r="AU246" s="23" t="s">
        <v>80</v>
      </c>
      <c r="AY246" s="23" t="s">
        <v>166</v>
      </c>
      <c r="BE246" s="202">
        <f>IF(N246="základní",J246,0)</f>
        <v>0</v>
      </c>
      <c r="BF246" s="202">
        <f>IF(N246="snížená",J246,0)</f>
        <v>0</v>
      </c>
      <c r="BG246" s="202">
        <f>IF(N246="zákl. přenesená",J246,0)</f>
        <v>0</v>
      </c>
      <c r="BH246" s="202">
        <f>IF(N246="sníž. přenesená",J246,0)</f>
        <v>0</v>
      </c>
      <c r="BI246" s="202">
        <f>IF(N246="nulová",J246,0)</f>
        <v>0</v>
      </c>
      <c r="BJ246" s="23" t="s">
        <v>80</v>
      </c>
      <c r="BK246" s="202">
        <f>ROUND(I246*H246,2)</f>
        <v>0</v>
      </c>
      <c r="BL246" s="23" t="s">
        <v>433</v>
      </c>
      <c r="BM246" s="23" t="s">
        <v>814</v>
      </c>
    </row>
    <row r="247" spans="2:65" s="1" customFormat="1" ht="16.5" customHeight="1">
      <c r="B247" s="40"/>
      <c r="C247" s="191" t="s">
        <v>819</v>
      </c>
      <c r="D247" s="191" t="s">
        <v>169</v>
      </c>
      <c r="E247" s="192" t="s">
        <v>1139</v>
      </c>
      <c r="F247" s="193" t="s">
        <v>1140</v>
      </c>
      <c r="G247" s="194" t="s">
        <v>432</v>
      </c>
      <c r="H247" s="195">
        <v>10</v>
      </c>
      <c r="I247" s="196"/>
      <c r="J247" s="197">
        <f>ROUND(I247*H247,2)</f>
        <v>0</v>
      </c>
      <c r="K247" s="193" t="s">
        <v>21</v>
      </c>
      <c r="L247" s="60"/>
      <c r="M247" s="198" t="s">
        <v>21</v>
      </c>
      <c r="N247" s="199" t="s">
        <v>43</v>
      </c>
      <c r="O247" s="41"/>
      <c r="P247" s="200">
        <f>O247*H247</f>
        <v>0</v>
      </c>
      <c r="Q247" s="200">
        <v>0</v>
      </c>
      <c r="R247" s="200">
        <f>Q247*H247</f>
        <v>0</v>
      </c>
      <c r="S247" s="200">
        <v>0</v>
      </c>
      <c r="T247" s="201">
        <f>S247*H247</f>
        <v>0</v>
      </c>
      <c r="AR247" s="23" t="s">
        <v>433</v>
      </c>
      <c r="AT247" s="23" t="s">
        <v>169</v>
      </c>
      <c r="AU247" s="23" t="s">
        <v>80</v>
      </c>
      <c r="AY247" s="23" t="s">
        <v>166</v>
      </c>
      <c r="BE247" s="202">
        <f>IF(N247="základní",J247,0)</f>
        <v>0</v>
      </c>
      <c r="BF247" s="202">
        <f>IF(N247="snížená",J247,0)</f>
        <v>0</v>
      </c>
      <c r="BG247" s="202">
        <f>IF(N247="zákl. přenesená",J247,0)</f>
        <v>0</v>
      </c>
      <c r="BH247" s="202">
        <f>IF(N247="sníž. přenesená",J247,0)</f>
        <v>0</v>
      </c>
      <c r="BI247" s="202">
        <f>IF(N247="nulová",J247,0)</f>
        <v>0</v>
      </c>
      <c r="BJ247" s="23" t="s">
        <v>80</v>
      </c>
      <c r="BK247" s="202">
        <f>ROUND(I247*H247,2)</f>
        <v>0</v>
      </c>
      <c r="BL247" s="23" t="s">
        <v>433</v>
      </c>
      <c r="BM247" s="23" t="s">
        <v>818</v>
      </c>
    </row>
    <row r="248" spans="2:65" s="1" customFormat="1" ht="16.5" customHeight="1">
      <c r="B248" s="40"/>
      <c r="C248" s="191" t="s">
        <v>406</v>
      </c>
      <c r="D248" s="191" t="s">
        <v>169</v>
      </c>
      <c r="E248" s="192" t="s">
        <v>1141</v>
      </c>
      <c r="F248" s="193" t="s">
        <v>1142</v>
      </c>
      <c r="G248" s="194" t="s">
        <v>432</v>
      </c>
      <c r="H248" s="195">
        <v>3</v>
      </c>
      <c r="I248" s="196"/>
      <c r="J248" s="197">
        <f>ROUND(I248*H248,2)</f>
        <v>0</v>
      </c>
      <c r="K248" s="193" t="s">
        <v>21</v>
      </c>
      <c r="L248" s="60"/>
      <c r="M248" s="198" t="s">
        <v>21</v>
      </c>
      <c r="N248" s="199" t="s">
        <v>43</v>
      </c>
      <c r="O248" s="41"/>
      <c r="P248" s="200">
        <f>O248*H248</f>
        <v>0</v>
      </c>
      <c r="Q248" s="200">
        <v>0</v>
      </c>
      <c r="R248" s="200">
        <f>Q248*H248</f>
        <v>0</v>
      </c>
      <c r="S248" s="200">
        <v>0</v>
      </c>
      <c r="T248" s="201">
        <f>S248*H248</f>
        <v>0</v>
      </c>
      <c r="AR248" s="23" t="s">
        <v>433</v>
      </c>
      <c r="AT248" s="23" t="s">
        <v>169</v>
      </c>
      <c r="AU248" s="23" t="s">
        <v>80</v>
      </c>
      <c r="AY248" s="23" t="s">
        <v>166</v>
      </c>
      <c r="BE248" s="202">
        <f>IF(N248="základní",J248,0)</f>
        <v>0</v>
      </c>
      <c r="BF248" s="202">
        <f>IF(N248="snížená",J248,0)</f>
        <v>0</v>
      </c>
      <c r="BG248" s="202">
        <f>IF(N248="zákl. přenesená",J248,0)</f>
        <v>0</v>
      </c>
      <c r="BH248" s="202">
        <f>IF(N248="sníž. přenesená",J248,0)</f>
        <v>0</v>
      </c>
      <c r="BI248" s="202">
        <f>IF(N248="nulová",J248,0)</f>
        <v>0</v>
      </c>
      <c r="BJ248" s="23" t="s">
        <v>80</v>
      </c>
      <c r="BK248" s="202">
        <f>ROUND(I248*H248,2)</f>
        <v>0</v>
      </c>
      <c r="BL248" s="23" t="s">
        <v>433</v>
      </c>
      <c r="BM248" s="23" t="s">
        <v>823</v>
      </c>
    </row>
    <row r="249" spans="2:65" s="1" customFormat="1" ht="16.5" customHeight="1">
      <c r="B249" s="40"/>
      <c r="C249" s="191" t="s">
        <v>828</v>
      </c>
      <c r="D249" s="191" t="s">
        <v>169</v>
      </c>
      <c r="E249" s="192" t="s">
        <v>1143</v>
      </c>
      <c r="F249" s="193" t="s">
        <v>1144</v>
      </c>
      <c r="G249" s="194" t="s">
        <v>432</v>
      </c>
      <c r="H249" s="195">
        <v>40</v>
      </c>
      <c r="I249" s="196"/>
      <c r="J249" s="197">
        <f>ROUND(I249*H249,2)</f>
        <v>0</v>
      </c>
      <c r="K249" s="193" t="s">
        <v>21</v>
      </c>
      <c r="L249" s="60"/>
      <c r="M249" s="198" t="s">
        <v>21</v>
      </c>
      <c r="N249" s="199" t="s">
        <v>43</v>
      </c>
      <c r="O249" s="41"/>
      <c r="P249" s="200">
        <f>O249*H249</f>
        <v>0</v>
      </c>
      <c r="Q249" s="200">
        <v>0</v>
      </c>
      <c r="R249" s="200">
        <f>Q249*H249</f>
        <v>0</v>
      </c>
      <c r="S249" s="200">
        <v>0</v>
      </c>
      <c r="T249" s="201">
        <f>S249*H249</f>
        <v>0</v>
      </c>
      <c r="AR249" s="23" t="s">
        <v>433</v>
      </c>
      <c r="AT249" s="23" t="s">
        <v>169</v>
      </c>
      <c r="AU249" s="23" t="s">
        <v>80</v>
      </c>
      <c r="AY249" s="23" t="s">
        <v>166</v>
      </c>
      <c r="BE249" s="202">
        <f>IF(N249="základní",J249,0)</f>
        <v>0</v>
      </c>
      <c r="BF249" s="202">
        <f>IF(N249="snížená",J249,0)</f>
        <v>0</v>
      </c>
      <c r="BG249" s="202">
        <f>IF(N249="zákl. přenesená",J249,0)</f>
        <v>0</v>
      </c>
      <c r="BH249" s="202">
        <f>IF(N249="sníž. přenesená",J249,0)</f>
        <v>0</v>
      </c>
      <c r="BI249" s="202">
        <f>IF(N249="nulová",J249,0)</f>
        <v>0</v>
      </c>
      <c r="BJ249" s="23" t="s">
        <v>80</v>
      </c>
      <c r="BK249" s="202">
        <f>ROUND(I249*H249,2)</f>
        <v>0</v>
      </c>
      <c r="BL249" s="23" t="s">
        <v>433</v>
      </c>
      <c r="BM249" s="23" t="s">
        <v>827</v>
      </c>
    </row>
    <row r="250" spans="2:65" s="1" customFormat="1" ht="54">
      <c r="B250" s="40"/>
      <c r="C250" s="62"/>
      <c r="D250" s="205" t="s">
        <v>213</v>
      </c>
      <c r="E250" s="62"/>
      <c r="F250" s="236" t="s">
        <v>1145</v>
      </c>
      <c r="G250" s="62"/>
      <c r="H250" s="62"/>
      <c r="I250" s="162"/>
      <c r="J250" s="62"/>
      <c r="K250" s="62"/>
      <c r="L250" s="60"/>
      <c r="M250" s="253"/>
      <c r="N250" s="250"/>
      <c r="O250" s="250"/>
      <c r="P250" s="250"/>
      <c r="Q250" s="250"/>
      <c r="R250" s="250"/>
      <c r="S250" s="250"/>
      <c r="T250" s="254"/>
      <c r="AT250" s="23" t="s">
        <v>213</v>
      </c>
      <c r="AU250" s="23" t="s">
        <v>80</v>
      </c>
    </row>
    <row r="251" spans="2:65" s="1" customFormat="1" ht="6.95" customHeight="1">
      <c r="B251" s="55"/>
      <c r="C251" s="56"/>
      <c r="D251" s="56"/>
      <c r="E251" s="56"/>
      <c r="F251" s="56"/>
      <c r="G251" s="56"/>
      <c r="H251" s="56"/>
      <c r="I251" s="138"/>
      <c r="J251" s="56"/>
      <c r="K251" s="56"/>
      <c r="L251" s="60"/>
    </row>
  </sheetData>
  <sheetProtection algorithmName="SHA-512" hashValue="hLR1reSG0JqMa4gMh6P3nghxiR1QXqPE+hwM3f4bZjPEBFrnhhZ2ofvvkCeQN2GUqWWygTTKcEs62QdqCvfs+w==" saltValue="gpWWIl6kKtZrkAqty6MIxPlBCzejVsHQVaIBgy0PsTnkPd+5fsASgMQFfH8HCiGTmmYnGvh/hWtHjx9b3UPwww==" spinCount="100000" sheet="1" objects="1" scenarios="1" formatColumns="0" formatRows="0" autoFilter="0"/>
  <autoFilter ref="C82:K25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55" customWidth="1"/>
    <col min="2" max="2" width="1.6640625" style="255" customWidth="1"/>
    <col min="3" max="4" width="5" style="255" customWidth="1"/>
    <col min="5" max="5" width="11.6640625" style="255" customWidth="1"/>
    <col min="6" max="6" width="9.1640625" style="255" customWidth="1"/>
    <col min="7" max="7" width="5" style="255" customWidth="1"/>
    <col min="8" max="8" width="77.83203125" style="255" customWidth="1"/>
    <col min="9" max="10" width="20" style="255" customWidth="1"/>
    <col min="11" max="11" width="1.6640625" style="255" customWidth="1"/>
  </cols>
  <sheetData>
    <row r="1" spans="2:11" ht="37.5" customHeight="1"/>
    <row r="2" spans="2:11" ht="7.5" customHeight="1">
      <c r="B2" s="256"/>
      <c r="C2" s="257"/>
      <c r="D2" s="257"/>
      <c r="E2" s="257"/>
      <c r="F2" s="257"/>
      <c r="G2" s="257"/>
      <c r="H2" s="257"/>
      <c r="I2" s="257"/>
      <c r="J2" s="257"/>
      <c r="K2" s="258"/>
    </row>
    <row r="3" spans="2:11" s="14" customFormat="1" ht="45" customHeight="1">
      <c r="B3" s="259"/>
      <c r="C3" s="381" t="s">
        <v>1795</v>
      </c>
      <c r="D3" s="381"/>
      <c r="E3" s="381"/>
      <c r="F3" s="381"/>
      <c r="G3" s="381"/>
      <c r="H3" s="381"/>
      <c r="I3" s="381"/>
      <c r="J3" s="381"/>
      <c r="K3" s="260"/>
    </row>
    <row r="4" spans="2:11" ht="25.5" customHeight="1">
      <c r="B4" s="261"/>
      <c r="C4" s="382" t="s">
        <v>1796</v>
      </c>
      <c r="D4" s="382"/>
      <c r="E4" s="382"/>
      <c r="F4" s="382"/>
      <c r="G4" s="382"/>
      <c r="H4" s="382"/>
      <c r="I4" s="382"/>
      <c r="J4" s="382"/>
      <c r="K4" s="262"/>
    </row>
    <row r="5" spans="2:11" ht="5.25" customHeight="1">
      <c r="B5" s="261"/>
      <c r="C5" s="263"/>
      <c r="D5" s="263"/>
      <c r="E5" s="263"/>
      <c r="F5" s="263"/>
      <c r="G5" s="263"/>
      <c r="H5" s="263"/>
      <c r="I5" s="263"/>
      <c r="J5" s="263"/>
      <c r="K5" s="262"/>
    </row>
    <row r="6" spans="2:11" ht="15" customHeight="1">
      <c r="B6" s="261"/>
      <c r="C6" s="380" t="s">
        <v>1797</v>
      </c>
      <c r="D6" s="380"/>
      <c r="E6" s="380"/>
      <c r="F6" s="380"/>
      <c r="G6" s="380"/>
      <c r="H6" s="380"/>
      <c r="I6" s="380"/>
      <c r="J6" s="380"/>
      <c r="K6" s="262"/>
    </row>
    <row r="7" spans="2:11" ht="15" customHeight="1">
      <c r="B7" s="265"/>
      <c r="C7" s="380" t="s">
        <v>1798</v>
      </c>
      <c r="D7" s="380"/>
      <c r="E7" s="380"/>
      <c r="F7" s="380"/>
      <c r="G7" s="380"/>
      <c r="H7" s="380"/>
      <c r="I7" s="380"/>
      <c r="J7" s="380"/>
      <c r="K7" s="262"/>
    </row>
    <row r="8" spans="2:11" ht="12.75" customHeight="1">
      <c r="B8" s="265"/>
      <c r="C8" s="264"/>
      <c r="D8" s="264"/>
      <c r="E8" s="264"/>
      <c r="F8" s="264"/>
      <c r="G8" s="264"/>
      <c r="H8" s="264"/>
      <c r="I8" s="264"/>
      <c r="J8" s="264"/>
      <c r="K8" s="262"/>
    </row>
    <row r="9" spans="2:11" ht="15" customHeight="1">
      <c r="B9" s="265"/>
      <c r="C9" s="380" t="s">
        <v>1799</v>
      </c>
      <c r="D9" s="380"/>
      <c r="E9" s="380"/>
      <c r="F9" s="380"/>
      <c r="G9" s="380"/>
      <c r="H9" s="380"/>
      <c r="I9" s="380"/>
      <c r="J9" s="380"/>
      <c r="K9" s="262"/>
    </row>
    <row r="10" spans="2:11" ht="15" customHeight="1">
      <c r="B10" s="265"/>
      <c r="C10" s="264"/>
      <c r="D10" s="380" t="s">
        <v>1800</v>
      </c>
      <c r="E10" s="380"/>
      <c r="F10" s="380"/>
      <c r="G10" s="380"/>
      <c r="H10" s="380"/>
      <c r="I10" s="380"/>
      <c r="J10" s="380"/>
      <c r="K10" s="262"/>
    </row>
    <row r="11" spans="2:11" ht="15" customHeight="1">
      <c r="B11" s="265"/>
      <c r="C11" s="266"/>
      <c r="D11" s="380" t="s">
        <v>1801</v>
      </c>
      <c r="E11" s="380"/>
      <c r="F11" s="380"/>
      <c r="G11" s="380"/>
      <c r="H11" s="380"/>
      <c r="I11" s="380"/>
      <c r="J11" s="380"/>
      <c r="K11" s="262"/>
    </row>
    <row r="12" spans="2:11" ht="12.75" customHeight="1">
      <c r="B12" s="265"/>
      <c r="C12" s="266"/>
      <c r="D12" s="266"/>
      <c r="E12" s="266"/>
      <c r="F12" s="266"/>
      <c r="G12" s="266"/>
      <c r="H12" s="266"/>
      <c r="I12" s="266"/>
      <c r="J12" s="266"/>
      <c r="K12" s="262"/>
    </row>
    <row r="13" spans="2:11" ht="15" customHeight="1">
      <c r="B13" s="265"/>
      <c r="C13" s="266"/>
      <c r="D13" s="380" t="s">
        <v>1802</v>
      </c>
      <c r="E13" s="380"/>
      <c r="F13" s="380"/>
      <c r="G13" s="380"/>
      <c r="H13" s="380"/>
      <c r="I13" s="380"/>
      <c r="J13" s="380"/>
      <c r="K13" s="262"/>
    </row>
    <row r="14" spans="2:11" ht="15" customHeight="1">
      <c r="B14" s="265"/>
      <c r="C14" s="266"/>
      <c r="D14" s="380" t="s">
        <v>1803</v>
      </c>
      <c r="E14" s="380"/>
      <c r="F14" s="380"/>
      <c r="G14" s="380"/>
      <c r="H14" s="380"/>
      <c r="I14" s="380"/>
      <c r="J14" s="380"/>
      <c r="K14" s="262"/>
    </row>
    <row r="15" spans="2:11" ht="15" customHeight="1">
      <c r="B15" s="265"/>
      <c r="C15" s="266"/>
      <c r="D15" s="380" t="s">
        <v>1804</v>
      </c>
      <c r="E15" s="380"/>
      <c r="F15" s="380"/>
      <c r="G15" s="380"/>
      <c r="H15" s="380"/>
      <c r="I15" s="380"/>
      <c r="J15" s="380"/>
      <c r="K15" s="262"/>
    </row>
    <row r="16" spans="2:11" ht="15" customHeight="1">
      <c r="B16" s="265"/>
      <c r="C16" s="266"/>
      <c r="D16" s="266"/>
      <c r="E16" s="267" t="s">
        <v>79</v>
      </c>
      <c r="F16" s="380" t="s">
        <v>1805</v>
      </c>
      <c r="G16" s="380"/>
      <c r="H16" s="380"/>
      <c r="I16" s="380"/>
      <c r="J16" s="380"/>
      <c r="K16" s="262"/>
    </row>
    <row r="17" spans="2:11" ht="15" customHeight="1">
      <c r="B17" s="265"/>
      <c r="C17" s="266"/>
      <c r="D17" s="266"/>
      <c r="E17" s="267" t="s">
        <v>1806</v>
      </c>
      <c r="F17" s="380" t="s">
        <v>1807</v>
      </c>
      <c r="G17" s="380"/>
      <c r="H17" s="380"/>
      <c r="I17" s="380"/>
      <c r="J17" s="380"/>
      <c r="K17" s="262"/>
    </row>
    <row r="18" spans="2:11" ht="15" customHeight="1">
      <c r="B18" s="265"/>
      <c r="C18" s="266"/>
      <c r="D18" s="266"/>
      <c r="E18" s="267" t="s">
        <v>1808</v>
      </c>
      <c r="F18" s="380" t="s">
        <v>1809</v>
      </c>
      <c r="G18" s="380"/>
      <c r="H18" s="380"/>
      <c r="I18" s="380"/>
      <c r="J18" s="380"/>
      <c r="K18" s="262"/>
    </row>
    <row r="19" spans="2:11" ht="15" customHeight="1">
      <c r="B19" s="265"/>
      <c r="C19" s="266"/>
      <c r="D19" s="266"/>
      <c r="E19" s="267" t="s">
        <v>1810</v>
      </c>
      <c r="F19" s="380" t="s">
        <v>1811</v>
      </c>
      <c r="G19" s="380"/>
      <c r="H19" s="380"/>
      <c r="I19" s="380"/>
      <c r="J19" s="380"/>
      <c r="K19" s="262"/>
    </row>
    <row r="20" spans="2:11" ht="15" customHeight="1">
      <c r="B20" s="265"/>
      <c r="C20" s="266"/>
      <c r="D20" s="266"/>
      <c r="E20" s="267" t="s">
        <v>1812</v>
      </c>
      <c r="F20" s="380" t="s">
        <v>1813</v>
      </c>
      <c r="G20" s="380"/>
      <c r="H20" s="380"/>
      <c r="I20" s="380"/>
      <c r="J20" s="380"/>
      <c r="K20" s="262"/>
    </row>
    <row r="21" spans="2:11" ht="15" customHeight="1">
      <c r="B21" s="265"/>
      <c r="C21" s="266"/>
      <c r="D21" s="266"/>
      <c r="E21" s="267" t="s">
        <v>1814</v>
      </c>
      <c r="F21" s="380" t="s">
        <v>1815</v>
      </c>
      <c r="G21" s="380"/>
      <c r="H21" s="380"/>
      <c r="I21" s="380"/>
      <c r="J21" s="380"/>
      <c r="K21" s="262"/>
    </row>
    <row r="22" spans="2:11" ht="12.75" customHeight="1">
      <c r="B22" s="265"/>
      <c r="C22" s="266"/>
      <c r="D22" s="266"/>
      <c r="E22" s="266"/>
      <c r="F22" s="266"/>
      <c r="G22" s="266"/>
      <c r="H22" s="266"/>
      <c r="I22" s="266"/>
      <c r="J22" s="266"/>
      <c r="K22" s="262"/>
    </row>
    <row r="23" spans="2:11" ht="15" customHeight="1">
      <c r="B23" s="265"/>
      <c r="C23" s="380" t="s">
        <v>1816</v>
      </c>
      <c r="D23" s="380"/>
      <c r="E23" s="380"/>
      <c r="F23" s="380"/>
      <c r="G23" s="380"/>
      <c r="H23" s="380"/>
      <c r="I23" s="380"/>
      <c r="J23" s="380"/>
      <c r="K23" s="262"/>
    </row>
    <row r="24" spans="2:11" ht="15" customHeight="1">
      <c r="B24" s="265"/>
      <c r="C24" s="380" t="s">
        <v>1817</v>
      </c>
      <c r="D24" s="380"/>
      <c r="E24" s="380"/>
      <c r="F24" s="380"/>
      <c r="G24" s="380"/>
      <c r="H24" s="380"/>
      <c r="I24" s="380"/>
      <c r="J24" s="380"/>
      <c r="K24" s="262"/>
    </row>
    <row r="25" spans="2:11" ht="15" customHeight="1">
      <c r="B25" s="265"/>
      <c r="C25" s="264"/>
      <c r="D25" s="380" t="s">
        <v>1818</v>
      </c>
      <c r="E25" s="380"/>
      <c r="F25" s="380"/>
      <c r="G25" s="380"/>
      <c r="H25" s="380"/>
      <c r="I25" s="380"/>
      <c r="J25" s="380"/>
      <c r="K25" s="262"/>
    </row>
    <row r="26" spans="2:11" ht="15" customHeight="1">
      <c r="B26" s="265"/>
      <c r="C26" s="266"/>
      <c r="D26" s="380" t="s">
        <v>1819</v>
      </c>
      <c r="E26" s="380"/>
      <c r="F26" s="380"/>
      <c r="G26" s="380"/>
      <c r="H26" s="380"/>
      <c r="I26" s="380"/>
      <c r="J26" s="380"/>
      <c r="K26" s="262"/>
    </row>
    <row r="27" spans="2:11" ht="12.75" customHeight="1">
      <c r="B27" s="265"/>
      <c r="C27" s="266"/>
      <c r="D27" s="266"/>
      <c r="E27" s="266"/>
      <c r="F27" s="266"/>
      <c r="G27" s="266"/>
      <c r="H27" s="266"/>
      <c r="I27" s="266"/>
      <c r="J27" s="266"/>
      <c r="K27" s="262"/>
    </row>
    <row r="28" spans="2:11" ht="15" customHeight="1">
      <c r="B28" s="265"/>
      <c r="C28" s="266"/>
      <c r="D28" s="380" t="s">
        <v>1820</v>
      </c>
      <c r="E28" s="380"/>
      <c r="F28" s="380"/>
      <c r="G28" s="380"/>
      <c r="H28" s="380"/>
      <c r="I28" s="380"/>
      <c r="J28" s="380"/>
      <c r="K28" s="262"/>
    </row>
    <row r="29" spans="2:11" ht="15" customHeight="1">
      <c r="B29" s="265"/>
      <c r="C29" s="266"/>
      <c r="D29" s="380" t="s">
        <v>1821</v>
      </c>
      <c r="E29" s="380"/>
      <c r="F29" s="380"/>
      <c r="G29" s="380"/>
      <c r="H29" s="380"/>
      <c r="I29" s="380"/>
      <c r="J29" s="380"/>
      <c r="K29" s="262"/>
    </row>
    <row r="30" spans="2:11" ht="12.75" customHeight="1">
      <c r="B30" s="265"/>
      <c r="C30" s="266"/>
      <c r="D30" s="266"/>
      <c r="E30" s="266"/>
      <c r="F30" s="266"/>
      <c r="G30" s="266"/>
      <c r="H30" s="266"/>
      <c r="I30" s="266"/>
      <c r="J30" s="266"/>
      <c r="K30" s="262"/>
    </row>
    <row r="31" spans="2:11" ht="15" customHeight="1">
      <c r="B31" s="265"/>
      <c r="C31" s="266"/>
      <c r="D31" s="380" t="s">
        <v>1822</v>
      </c>
      <c r="E31" s="380"/>
      <c r="F31" s="380"/>
      <c r="G31" s="380"/>
      <c r="H31" s="380"/>
      <c r="I31" s="380"/>
      <c r="J31" s="380"/>
      <c r="K31" s="262"/>
    </row>
    <row r="32" spans="2:11" ht="15" customHeight="1">
      <c r="B32" s="265"/>
      <c r="C32" s="266"/>
      <c r="D32" s="380" t="s">
        <v>1823</v>
      </c>
      <c r="E32" s="380"/>
      <c r="F32" s="380"/>
      <c r="G32" s="380"/>
      <c r="H32" s="380"/>
      <c r="I32" s="380"/>
      <c r="J32" s="380"/>
      <c r="K32" s="262"/>
    </row>
    <row r="33" spans="2:11" ht="15" customHeight="1">
      <c r="B33" s="265"/>
      <c r="C33" s="266"/>
      <c r="D33" s="380" t="s">
        <v>1824</v>
      </c>
      <c r="E33" s="380"/>
      <c r="F33" s="380"/>
      <c r="G33" s="380"/>
      <c r="H33" s="380"/>
      <c r="I33" s="380"/>
      <c r="J33" s="380"/>
      <c r="K33" s="262"/>
    </row>
    <row r="34" spans="2:11" ht="15" customHeight="1">
      <c r="B34" s="265"/>
      <c r="C34" s="266"/>
      <c r="D34" s="264"/>
      <c r="E34" s="268" t="s">
        <v>151</v>
      </c>
      <c r="F34" s="264"/>
      <c r="G34" s="380" t="s">
        <v>1825</v>
      </c>
      <c r="H34" s="380"/>
      <c r="I34" s="380"/>
      <c r="J34" s="380"/>
      <c r="K34" s="262"/>
    </row>
    <row r="35" spans="2:11" ht="30.75" customHeight="1">
      <c r="B35" s="265"/>
      <c r="C35" s="266"/>
      <c r="D35" s="264"/>
      <c r="E35" s="268" t="s">
        <v>1826</v>
      </c>
      <c r="F35" s="264"/>
      <c r="G35" s="380" t="s">
        <v>1827</v>
      </c>
      <c r="H35" s="380"/>
      <c r="I35" s="380"/>
      <c r="J35" s="380"/>
      <c r="K35" s="262"/>
    </row>
    <row r="36" spans="2:11" ht="15" customHeight="1">
      <c r="B36" s="265"/>
      <c r="C36" s="266"/>
      <c r="D36" s="264"/>
      <c r="E36" s="268" t="s">
        <v>53</v>
      </c>
      <c r="F36" s="264"/>
      <c r="G36" s="380" t="s">
        <v>1828</v>
      </c>
      <c r="H36" s="380"/>
      <c r="I36" s="380"/>
      <c r="J36" s="380"/>
      <c r="K36" s="262"/>
    </row>
    <row r="37" spans="2:11" ht="15" customHeight="1">
      <c r="B37" s="265"/>
      <c r="C37" s="266"/>
      <c r="D37" s="264"/>
      <c r="E37" s="268" t="s">
        <v>152</v>
      </c>
      <c r="F37" s="264"/>
      <c r="G37" s="380" t="s">
        <v>1829</v>
      </c>
      <c r="H37" s="380"/>
      <c r="I37" s="380"/>
      <c r="J37" s="380"/>
      <c r="K37" s="262"/>
    </row>
    <row r="38" spans="2:11" ht="15" customHeight="1">
      <c r="B38" s="265"/>
      <c r="C38" s="266"/>
      <c r="D38" s="264"/>
      <c r="E38" s="268" t="s">
        <v>153</v>
      </c>
      <c r="F38" s="264"/>
      <c r="G38" s="380" t="s">
        <v>1830</v>
      </c>
      <c r="H38" s="380"/>
      <c r="I38" s="380"/>
      <c r="J38" s="380"/>
      <c r="K38" s="262"/>
    </row>
    <row r="39" spans="2:11" ht="15" customHeight="1">
      <c r="B39" s="265"/>
      <c r="C39" s="266"/>
      <c r="D39" s="264"/>
      <c r="E39" s="268" t="s">
        <v>154</v>
      </c>
      <c r="F39" s="264"/>
      <c r="G39" s="380" t="s">
        <v>1831</v>
      </c>
      <c r="H39" s="380"/>
      <c r="I39" s="380"/>
      <c r="J39" s="380"/>
      <c r="K39" s="262"/>
    </row>
    <row r="40" spans="2:11" ht="15" customHeight="1">
      <c r="B40" s="265"/>
      <c r="C40" s="266"/>
      <c r="D40" s="264"/>
      <c r="E40" s="268" t="s">
        <v>1832</v>
      </c>
      <c r="F40" s="264"/>
      <c r="G40" s="380" t="s">
        <v>1833</v>
      </c>
      <c r="H40" s="380"/>
      <c r="I40" s="380"/>
      <c r="J40" s="380"/>
      <c r="K40" s="262"/>
    </row>
    <row r="41" spans="2:11" ht="15" customHeight="1">
      <c r="B41" s="265"/>
      <c r="C41" s="266"/>
      <c r="D41" s="264"/>
      <c r="E41" s="268"/>
      <c r="F41" s="264"/>
      <c r="G41" s="380" t="s">
        <v>1834</v>
      </c>
      <c r="H41" s="380"/>
      <c r="I41" s="380"/>
      <c r="J41" s="380"/>
      <c r="K41" s="262"/>
    </row>
    <row r="42" spans="2:11" ht="15" customHeight="1">
      <c r="B42" s="265"/>
      <c r="C42" s="266"/>
      <c r="D42" s="264"/>
      <c r="E42" s="268" t="s">
        <v>1835</v>
      </c>
      <c r="F42" s="264"/>
      <c r="G42" s="380" t="s">
        <v>1836</v>
      </c>
      <c r="H42" s="380"/>
      <c r="I42" s="380"/>
      <c r="J42" s="380"/>
      <c r="K42" s="262"/>
    </row>
    <row r="43" spans="2:11" ht="15" customHeight="1">
      <c r="B43" s="265"/>
      <c r="C43" s="266"/>
      <c r="D43" s="264"/>
      <c r="E43" s="268" t="s">
        <v>156</v>
      </c>
      <c r="F43" s="264"/>
      <c r="G43" s="380" t="s">
        <v>1837</v>
      </c>
      <c r="H43" s="380"/>
      <c r="I43" s="380"/>
      <c r="J43" s="380"/>
      <c r="K43" s="262"/>
    </row>
    <row r="44" spans="2:11" ht="12.75" customHeight="1">
      <c r="B44" s="265"/>
      <c r="C44" s="266"/>
      <c r="D44" s="264"/>
      <c r="E44" s="264"/>
      <c r="F44" s="264"/>
      <c r="G44" s="264"/>
      <c r="H44" s="264"/>
      <c r="I44" s="264"/>
      <c r="J44" s="264"/>
      <c r="K44" s="262"/>
    </row>
    <row r="45" spans="2:11" ht="15" customHeight="1">
      <c r="B45" s="265"/>
      <c r="C45" s="266"/>
      <c r="D45" s="380" t="s">
        <v>1838</v>
      </c>
      <c r="E45" s="380"/>
      <c r="F45" s="380"/>
      <c r="G45" s="380"/>
      <c r="H45" s="380"/>
      <c r="I45" s="380"/>
      <c r="J45" s="380"/>
      <c r="K45" s="262"/>
    </row>
    <row r="46" spans="2:11" ht="15" customHeight="1">
      <c r="B46" s="265"/>
      <c r="C46" s="266"/>
      <c r="D46" s="266"/>
      <c r="E46" s="380" t="s">
        <v>1839</v>
      </c>
      <c r="F46" s="380"/>
      <c r="G46" s="380"/>
      <c r="H46" s="380"/>
      <c r="I46" s="380"/>
      <c r="J46" s="380"/>
      <c r="K46" s="262"/>
    </row>
    <row r="47" spans="2:11" ht="15" customHeight="1">
      <c r="B47" s="265"/>
      <c r="C47" s="266"/>
      <c r="D47" s="266"/>
      <c r="E47" s="380" t="s">
        <v>1840</v>
      </c>
      <c r="F47" s="380"/>
      <c r="G47" s="380"/>
      <c r="H47" s="380"/>
      <c r="I47" s="380"/>
      <c r="J47" s="380"/>
      <c r="K47" s="262"/>
    </row>
    <row r="48" spans="2:11" ht="15" customHeight="1">
      <c r="B48" s="265"/>
      <c r="C48" s="266"/>
      <c r="D48" s="266"/>
      <c r="E48" s="380" t="s">
        <v>1841</v>
      </c>
      <c r="F48" s="380"/>
      <c r="G48" s="380"/>
      <c r="H48" s="380"/>
      <c r="I48" s="380"/>
      <c r="J48" s="380"/>
      <c r="K48" s="262"/>
    </row>
    <row r="49" spans="2:11" ht="15" customHeight="1">
      <c r="B49" s="265"/>
      <c r="C49" s="266"/>
      <c r="D49" s="380" t="s">
        <v>1842</v>
      </c>
      <c r="E49" s="380"/>
      <c r="F49" s="380"/>
      <c r="G49" s="380"/>
      <c r="H49" s="380"/>
      <c r="I49" s="380"/>
      <c r="J49" s="380"/>
      <c r="K49" s="262"/>
    </row>
    <row r="50" spans="2:11" ht="25.5" customHeight="1">
      <c r="B50" s="261"/>
      <c r="C50" s="382" t="s">
        <v>1843</v>
      </c>
      <c r="D50" s="382"/>
      <c r="E50" s="382"/>
      <c r="F50" s="382"/>
      <c r="G50" s="382"/>
      <c r="H50" s="382"/>
      <c r="I50" s="382"/>
      <c r="J50" s="382"/>
      <c r="K50" s="262"/>
    </row>
    <row r="51" spans="2:11" ht="5.25" customHeight="1">
      <c r="B51" s="261"/>
      <c r="C51" s="263"/>
      <c r="D51" s="263"/>
      <c r="E51" s="263"/>
      <c r="F51" s="263"/>
      <c r="G51" s="263"/>
      <c r="H51" s="263"/>
      <c r="I51" s="263"/>
      <c r="J51" s="263"/>
      <c r="K51" s="262"/>
    </row>
    <row r="52" spans="2:11" ht="15" customHeight="1">
      <c r="B52" s="261"/>
      <c r="C52" s="380" t="s">
        <v>1844</v>
      </c>
      <c r="D52" s="380"/>
      <c r="E52" s="380"/>
      <c r="F52" s="380"/>
      <c r="G52" s="380"/>
      <c r="H52" s="380"/>
      <c r="I52" s="380"/>
      <c r="J52" s="380"/>
      <c r="K52" s="262"/>
    </row>
    <row r="53" spans="2:11" ht="15" customHeight="1">
      <c r="B53" s="261"/>
      <c r="C53" s="380" t="s">
        <v>1845</v>
      </c>
      <c r="D53" s="380"/>
      <c r="E53" s="380"/>
      <c r="F53" s="380"/>
      <c r="G53" s="380"/>
      <c r="H53" s="380"/>
      <c r="I53" s="380"/>
      <c r="J53" s="380"/>
      <c r="K53" s="262"/>
    </row>
    <row r="54" spans="2:11" ht="12.75" customHeight="1">
      <c r="B54" s="261"/>
      <c r="C54" s="264"/>
      <c r="D54" s="264"/>
      <c r="E54" s="264"/>
      <c r="F54" s="264"/>
      <c r="G54" s="264"/>
      <c r="H54" s="264"/>
      <c r="I54" s="264"/>
      <c r="J54" s="264"/>
      <c r="K54" s="262"/>
    </row>
    <row r="55" spans="2:11" ht="15" customHeight="1">
      <c r="B55" s="261"/>
      <c r="C55" s="380" t="s">
        <v>1846</v>
      </c>
      <c r="D55" s="380"/>
      <c r="E55" s="380"/>
      <c r="F55" s="380"/>
      <c r="G55" s="380"/>
      <c r="H55" s="380"/>
      <c r="I55" s="380"/>
      <c r="J55" s="380"/>
      <c r="K55" s="262"/>
    </row>
    <row r="56" spans="2:11" ht="15" customHeight="1">
      <c r="B56" s="261"/>
      <c r="C56" s="266"/>
      <c r="D56" s="380" t="s">
        <v>1847</v>
      </c>
      <c r="E56" s="380"/>
      <c r="F56" s="380"/>
      <c r="G56" s="380"/>
      <c r="H56" s="380"/>
      <c r="I56" s="380"/>
      <c r="J56" s="380"/>
      <c r="K56" s="262"/>
    </row>
    <row r="57" spans="2:11" ht="15" customHeight="1">
      <c r="B57" s="261"/>
      <c r="C57" s="266"/>
      <c r="D57" s="380" t="s">
        <v>1848</v>
      </c>
      <c r="E57" s="380"/>
      <c r="F57" s="380"/>
      <c r="G57" s="380"/>
      <c r="H57" s="380"/>
      <c r="I57" s="380"/>
      <c r="J57" s="380"/>
      <c r="K57" s="262"/>
    </row>
    <row r="58" spans="2:11" ht="15" customHeight="1">
      <c r="B58" s="261"/>
      <c r="C58" s="266"/>
      <c r="D58" s="380" t="s">
        <v>1849</v>
      </c>
      <c r="E58" s="380"/>
      <c r="F58" s="380"/>
      <c r="G58" s="380"/>
      <c r="H58" s="380"/>
      <c r="I58" s="380"/>
      <c r="J58" s="380"/>
      <c r="K58" s="262"/>
    </row>
    <row r="59" spans="2:11" ht="15" customHeight="1">
      <c r="B59" s="261"/>
      <c r="C59" s="266"/>
      <c r="D59" s="380" t="s">
        <v>1850</v>
      </c>
      <c r="E59" s="380"/>
      <c r="F59" s="380"/>
      <c r="G59" s="380"/>
      <c r="H59" s="380"/>
      <c r="I59" s="380"/>
      <c r="J59" s="380"/>
      <c r="K59" s="262"/>
    </row>
    <row r="60" spans="2:11" ht="15" customHeight="1">
      <c r="B60" s="261"/>
      <c r="C60" s="266"/>
      <c r="D60" s="384" t="s">
        <v>1851</v>
      </c>
      <c r="E60" s="384"/>
      <c r="F60" s="384"/>
      <c r="G60" s="384"/>
      <c r="H60" s="384"/>
      <c r="I60" s="384"/>
      <c r="J60" s="384"/>
      <c r="K60" s="262"/>
    </row>
    <row r="61" spans="2:11" ht="15" customHeight="1">
      <c r="B61" s="261"/>
      <c r="C61" s="266"/>
      <c r="D61" s="380" t="s">
        <v>1852</v>
      </c>
      <c r="E61" s="380"/>
      <c r="F61" s="380"/>
      <c r="G61" s="380"/>
      <c r="H61" s="380"/>
      <c r="I61" s="380"/>
      <c r="J61" s="380"/>
      <c r="K61" s="262"/>
    </row>
    <row r="62" spans="2:11" ht="12.75" customHeight="1">
      <c r="B62" s="261"/>
      <c r="C62" s="266"/>
      <c r="D62" s="266"/>
      <c r="E62" s="269"/>
      <c r="F62" s="266"/>
      <c r="G62" s="266"/>
      <c r="H62" s="266"/>
      <c r="I62" s="266"/>
      <c r="J62" s="266"/>
      <c r="K62" s="262"/>
    </row>
    <row r="63" spans="2:11" ht="15" customHeight="1">
      <c r="B63" s="261"/>
      <c r="C63" s="266"/>
      <c r="D63" s="380" t="s">
        <v>1853</v>
      </c>
      <c r="E63" s="380"/>
      <c r="F63" s="380"/>
      <c r="G63" s="380"/>
      <c r="H63" s="380"/>
      <c r="I63" s="380"/>
      <c r="J63" s="380"/>
      <c r="K63" s="262"/>
    </row>
    <row r="64" spans="2:11" ht="15" customHeight="1">
      <c r="B64" s="261"/>
      <c r="C64" s="266"/>
      <c r="D64" s="384" t="s">
        <v>1854</v>
      </c>
      <c r="E64" s="384"/>
      <c r="F64" s="384"/>
      <c r="G64" s="384"/>
      <c r="H64" s="384"/>
      <c r="I64" s="384"/>
      <c r="J64" s="384"/>
      <c r="K64" s="262"/>
    </row>
    <row r="65" spans="2:11" ht="15" customHeight="1">
      <c r="B65" s="261"/>
      <c r="C65" s="266"/>
      <c r="D65" s="380" t="s">
        <v>1855</v>
      </c>
      <c r="E65" s="380"/>
      <c r="F65" s="380"/>
      <c r="G65" s="380"/>
      <c r="H65" s="380"/>
      <c r="I65" s="380"/>
      <c r="J65" s="380"/>
      <c r="K65" s="262"/>
    </row>
    <row r="66" spans="2:11" ht="15" customHeight="1">
      <c r="B66" s="261"/>
      <c r="C66" s="266"/>
      <c r="D66" s="380" t="s">
        <v>1856</v>
      </c>
      <c r="E66" s="380"/>
      <c r="F66" s="380"/>
      <c r="G66" s="380"/>
      <c r="H66" s="380"/>
      <c r="I66" s="380"/>
      <c r="J66" s="380"/>
      <c r="K66" s="262"/>
    </row>
    <row r="67" spans="2:11" ht="15" customHeight="1">
      <c r="B67" s="261"/>
      <c r="C67" s="266"/>
      <c r="D67" s="380" t="s">
        <v>1857</v>
      </c>
      <c r="E67" s="380"/>
      <c r="F67" s="380"/>
      <c r="G67" s="380"/>
      <c r="H67" s="380"/>
      <c r="I67" s="380"/>
      <c r="J67" s="380"/>
      <c r="K67" s="262"/>
    </row>
    <row r="68" spans="2:11" ht="15" customHeight="1">
      <c r="B68" s="261"/>
      <c r="C68" s="266"/>
      <c r="D68" s="380" t="s">
        <v>1858</v>
      </c>
      <c r="E68" s="380"/>
      <c r="F68" s="380"/>
      <c r="G68" s="380"/>
      <c r="H68" s="380"/>
      <c r="I68" s="380"/>
      <c r="J68" s="380"/>
      <c r="K68" s="262"/>
    </row>
    <row r="69" spans="2:11" ht="12.75" customHeight="1">
      <c r="B69" s="270"/>
      <c r="C69" s="271"/>
      <c r="D69" s="271"/>
      <c r="E69" s="271"/>
      <c r="F69" s="271"/>
      <c r="G69" s="271"/>
      <c r="H69" s="271"/>
      <c r="I69" s="271"/>
      <c r="J69" s="271"/>
      <c r="K69" s="272"/>
    </row>
    <row r="70" spans="2:11" ht="18.75" customHeight="1">
      <c r="B70" s="273"/>
      <c r="C70" s="273"/>
      <c r="D70" s="273"/>
      <c r="E70" s="273"/>
      <c r="F70" s="273"/>
      <c r="G70" s="273"/>
      <c r="H70" s="273"/>
      <c r="I70" s="273"/>
      <c r="J70" s="273"/>
      <c r="K70" s="274"/>
    </row>
    <row r="71" spans="2:11" ht="18.75" customHeight="1">
      <c r="B71" s="274"/>
      <c r="C71" s="274"/>
      <c r="D71" s="274"/>
      <c r="E71" s="274"/>
      <c r="F71" s="274"/>
      <c r="G71" s="274"/>
      <c r="H71" s="274"/>
      <c r="I71" s="274"/>
      <c r="J71" s="274"/>
      <c r="K71" s="274"/>
    </row>
    <row r="72" spans="2:11" ht="7.5" customHeight="1">
      <c r="B72" s="275"/>
      <c r="C72" s="276"/>
      <c r="D72" s="276"/>
      <c r="E72" s="276"/>
      <c r="F72" s="276"/>
      <c r="G72" s="276"/>
      <c r="H72" s="276"/>
      <c r="I72" s="276"/>
      <c r="J72" s="276"/>
      <c r="K72" s="277"/>
    </row>
    <row r="73" spans="2:11" ht="45" customHeight="1">
      <c r="B73" s="278"/>
      <c r="C73" s="385" t="s">
        <v>129</v>
      </c>
      <c r="D73" s="385"/>
      <c r="E73" s="385"/>
      <c r="F73" s="385"/>
      <c r="G73" s="385"/>
      <c r="H73" s="385"/>
      <c r="I73" s="385"/>
      <c r="J73" s="385"/>
      <c r="K73" s="279"/>
    </row>
    <row r="74" spans="2:11" ht="17.25" customHeight="1">
      <c r="B74" s="278"/>
      <c r="C74" s="280" t="s">
        <v>1859</v>
      </c>
      <c r="D74" s="280"/>
      <c r="E74" s="280"/>
      <c r="F74" s="280" t="s">
        <v>1860</v>
      </c>
      <c r="G74" s="281"/>
      <c r="H74" s="280" t="s">
        <v>152</v>
      </c>
      <c r="I74" s="280" t="s">
        <v>57</v>
      </c>
      <c r="J74" s="280" t="s">
        <v>1861</v>
      </c>
      <c r="K74" s="279"/>
    </row>
    <row r="75" spans="2:11" ht="17.25" customHeight="1">
      <c r="B75" s="278"/>
      <c r="C75" s="282" t="s">
        <v>1862</v>
      </c>
      <c r="D75" s="282"/>
      <c r="E75" s="282"/>
      <c r="F75" s="283" t="s">
        <v>1863</v>
      </c>
      <c r="G75" s="284"/>
      <c r="H75" s="282"/>
      <c r="I75" s="282"/>
      <c r="J75" s="282" t="s">
        <v>1864</v>
      </c>
      <c r="K75" s="279"/>
    </row>
    <row r="76" spans="2:11" ht="5.25" customHeight="1">
      <c r="B76" s="278"/>
      <c r="C76" s="285"/>
      <c r="D76" s="285"/>
      <c r="E76" s="285"/>
      <c r="F76" s="285"/>
      <c r="G76" s="286"/>
      <c r="H76" s="285"/>
      <c r="I76" s="285"/>
      <c r="J76" s="285"/>
      <c r="K76" s="279"/>
    </row>
    <row r="77" spans="2:11" ht="15" customHeight="1">
      <c r="B77" s="278"/>
      <c r="C77" s="268" t="s">
        <v>53</v>
      </c>
      <c r="D77" s="285"/>
      <c r="E77" s="285"/>
      <c r="F77" s="287" t="s">
        <v>1865</v>
      </c>
      <c r="G77" s="286"/>
      <c r="H77" s="268" t="s">
        <v>1866</v>
      </c>
      <c r="I77" s="268" t="s">
        <v>1867</v>
      </c>
      <c r="J77" s="268">
        <v>20</v>
      </c>
      <c r="K77" s="279"/>
    </row>
    <row r="78" spans="2:11" ht="15" customHeight="1">
      <c r="B78" s="278"/>
      <c r="C78" s="268" t="s">
        <v>1868</v>
      </c>
      <c r="D78" s="268"/>
      <c r="E78" s="268"/>
      <c r="F78" s="287" t="s">
        <v>1865</v>
      </c>
      <c r="G78" s="286"/>
      <c r="H78" s="268" t="s">
        <v>1869</v>
      </c>
      <c r="I78" s="268" t="s">
        <v>1867</v>
      </c>
      <c r="J78" s="268">
        <v>120</v>
      </c>
      <c r="K78" s="279"/>
    </row>
    <row r="79" spans="2:11" ht="15" customHeight="1">
      <c r="B79" s="288"/>
      <c r="C79" s="268" t="s">
        <v>1870</v>
      </c>
      <c r="D79" s="268"/>
      <c r="E79" s="268"/>
      <c r="F79" s="287" t="s">
        <v>1871</v>
      </c>
      <c r="G79" s="286"/>
      <c r="H79" s="268" t="s">
        <v>1872</v>
      </c>
      <c r="I79" s="268" t="s">
        <v>1867</v>
      </c>
      <c r="J79" s="268">
        <v>50</v>
      </c>
      <c r="K79" s="279"/>
    </row>
    <row r="80" spans="2:11" ht="15" customHeight="1">
      <c r="B80" s="288"/>
      <c r="C80" s="268" t="s">
        <v>1873</v>
      </c>
      <c r="D80" s="268"/>
      <c r="E80" s="268"/>
      <c r="F80" s="287" t="s">
        <v>1865</v>
      </c>
      <c r="G80" s="286"/>
      <c r="H80" s="268" t="s">
        <v>1874</v>
      </c>
      <c r="I80" s="268" t="s">
        <v>1875</v>
      </c>
      <c r="J80" s="268"/>
      <c r="K80" s="279"/>
    </row>
    <row r="81" spans="2:11" ht="15" customHeight="1">
      <c r="B81" s="288"/>
      <c r="C81" s="289" t="s">
        <v>1876</v>
      </c>
      <c r="D81" s="289"/>
      <c r="E81" s="289"/>
      <c r="F81" s="290" t="s">
        <v>1871</v>
      </c>
      <c r="G81" s="289"/>
      <c r="H81" s="289" t="s">
        <v>1877</v>
      </c>
      <c r="I81" s="289" t="s">
        <v>1867</v>
      </c>
      <c r="J81" s="289">
        <v>15</v>
      </c>
      <c r="K81" s="279"/>
    </row>
    <row r="82" spans="2:11" ht="15" customHeight="1">
      <c r="B82" s="288"/>
      <c r="C82" s="289" t="s">
        <v>1878</v>
      </c>
      <c r="D82" s="289"/>
      <c r="E82" s="289"/>
      <c r="F82" s="290" t="s">
        <v>1871</v>
      </c>
      <c r="G82" s="289"/>
      <c r="H82" s="289" t="s">
        <v>1879</v>
      </c>
      <c r="I82" s="289" t="s">
        <v>1867</v>
      </c>
      <c r="J82" s="289">
        <v>15</v>
      </c>
      <c r="K82" s="279"/>
    </row>
    <row r="83" spans="2:11" ht="15" customHeight="1">
      <c r="B83" s="288"/>
      <c r="C83" s="289" t="s">
        <v>1880</v>
      </c>
      <c r="D83" s="289"/>
      <c r="E83" s="289"/>
      <c r="F83" s="290" t="s">
        <v>1871</v>
      </c>
      <c r="G83" s="289"/>
      <c r="H83" s="289" t="s">
        <v>1881</v>
      </c>
      <c r="I83" s="289" t="s">
        <v>1867</v>
      </c>
      <c r="J83" s="289">
        <v>20</v>
      </c>
      <c r="K83" s="279"/>
    </row>
    <row r="84" spans="2:11" ht="15" customHeight="1">
      <c r="B84" s="288"/>
      <c r="C84" s="289" t="s">
        <v>1882</v>
      </c>
      <c r="D84" s="289"/>
      <c r="E84" s="289"/>
      <c r="F84" s="290" t="s">
        <v>1871</v>
      </c>
      <c r="G84" s="289"/>
      <c r="H84" s="289" t="s">
        <v>1883</v>
      </c>
      <c r="I84" s="289" t="s">
        <v>1867</v>
      </c>
      <c r="J84" s="289">
        <v>20</v>
      </c>
      <c r="K84" s="279"/>
    </row>
    <row r="85" spans="2:11" ht="15" customHeight="1">
      <c r="B85" s="288"/>
      <c r="C85" s="268" t="s">
        <v>1884</v>
      </c>
      <c r="D85" s="268"/>
      <c r="E85" s="268"/>
      <c r="F85" s="287" t="s">
        <v>1871</v>
      </c>
      <c r="G85" s="286"/>
      <c r="H85" s="268" t="s">
        <v>1885</v>
      </c>
      <c r="I85" s="268" t="s">
        <v>1867</v>
      </c>
      <c r="J85" s="268">
        <v>50</v>
      </c>
      <c r="K85" s="279"/>
    </row>
    <row r="86" spans="2:11" ht="15" customHeight="1">
      <c r="B86" s="288"/>
      <c r="C86" s="268" t="s">
        <v>1886</v>
      </c>
      <c r="D86" s="268"/>
      <c r="E86" s="268"/>
      <c r="F86" s="287" t="s">
        <v>1871</v>
      </c>
      <c r="G86" s="286"/>
      <c r="H86" s="268" t="s">
        <v>1887</v>
      </c>
      <c r="I86" s="268" t="s">
        <v>1867</v>
      </c>
      <c r="J86" s="268">
        <v>20</v>
      </c>
      <c r="K86" s="279"/>
    </row>
    <row r="87" spans="2:11" ht="15" customHeight="1">
      <c r="B87" s="288"/>
      <c r="C87" s="268" t="s">
        <v>1888</v>
      </c>
      <c r="D87" s="268"/>
      <c r="E87" s="268"/>
      <c r="F87" s="287" t="s">
        <v>1871</v>
      </c>
      <c r="G87" s="286"/>
      <c r="H87" s="268" t="s">
        <v>1889</v>
      </c>
      <c r="I87" s="268" t="s">
        <v>1867</v>
      </c>
      <c r="J87" s="268">
        <v>20</v>
      </c>
      <c r="K87" s="279"/>
    </row>
    <row r="88" spans="2:11" ht="15" customHeight="1">
      <c r="B88" s="288"/>
      <c r="C88" s="268" t="s">
        <v>1890</v>
      </c>
      <c r="D88" s="268"/>
      <c r="E88" s="268"/>
      <c r="F88" s="287" t="s">
        <v>1871</v>
      </c>
      <c r="G88" s="286"/>
      <c r="H88" s="268" t="s">
        <v>1891</v>
      </c>
      <c r="I88" s="268" t="s">
        <v>1867</v>
      </c>
      <c r="J88" s="268">
        <v>50</v>
      </c>
      <c r="K88" s="279"/>
    </row>
    <row r="89" spans="2:11" ht="15" customHeight="1">
      <c r="B89" s="288"/>
      <c r="C89" s="268" t="s">
        <v>1892</v>
      </c>
      <c r="D89" s="268"/>
      <c r="E89" s="268"/>
      <c r="F89" s="287" t="s">
        <v>1871</v>
      </c>
      <c r="G89" s="286"/>
      <c r="H89" s="268" t="s">
        <v>1892</v>
      </c>
      <c r="I89" s="268" t="s">
        <v>1867</v>
      </c>
      <c r="J89" s="268">
        <v>50</v>
      </c>
      <c r="K89" s="279"/>
    </row>
    <row r="90" spans="2:11" ht="15" customHeight="1">
      <c r="B90" s="288"/>
      <c r="C90" s="268" t="s">
        <v>157</v>
      </c>
      <c r="D90" s="268"/>
      <c r="E90" s="268"/>
      <c r="F90" s="287" t="s">
        <v>1871</v>
      </c>
      <c r="G90" s="286"/>
      <c r="H90" s="268" t="s">
        <v>1893</v>
      </c>
      <c r="I90" s="268" t="s">
        <v>1867</v>
      </c>
      <c r="J90" s="268">
        <v>255</v>
      </c>
      <c r="K90" s="279"/>
    </row>
    <row r="91" spans="2:11" ht="15" customHeight="1">
      <c r="B91" s="288"/>
      <c r="C91" s="268" t="s">
        <v>1894</v>
      </c>
      <c r="D91" s="268"/>
      <c r="E91" s="268"/>
      <c r="F91" s="287" t="s">
        <v>1865</v>
      </c>
      <c r="G91" s="286"/>
      <c r="H91" s="268" t="s">
        <v>1895</v>
      </c>
      <c r="I91" s="268" t="s">
        <v>1896</v>
      </c>
      <c r="J91" s="268"/>
      <c r="K91" s="279"/>
    </row>
    <row r="92" spans="2:11" ht="15" customHeight="1">
      <c r="B92" s="288"/>
      <c r="C92" s="268" t="s">
        <v>1897</v>
      </c>
      <c r="D92" s="268"/>
      <c r="E92" s="268"/>
      <c r="F92" s="287" t="s">
        <v>1865</v>
      </c>
      <c r="G92" s="286"/>
      <c r="H92" s="268" t="s">
        <v>1898</v>
      </c>
      <c r="I92" s="268" t="s">
        <v>1899</v>
      </c>
      <c r="J92" s="268"/>
      <c r="K92" s="279"/>
    </row>
    <row r="93" spans="2:11" ht="15" customHeight="1">
      <c r="B93" s="288"/>
      <c r="C93" s="268" t="s">
        <v>1900</v>
      </c>
      <c r="D93" s="268"/>
      <c r="E93" s="268"/>
      <c r="F93" s="287" t="s">
        <v>1865</v>
      </c>
      <c r="G93" s="286"/>
      <c r="H93" s="268" t="s">
        <v>1900</v>
      </c>
      <c r="I93" s="268" t="s">
        <v>1899</v>
      </c>
      <c r="J93" s="268"/>
      <c r="K93" s="279"/>
    </row>
    <row r="94" spans="2:11" ht="15" customHeight="1">
      <c r="B94" s="288"/>
      <c r="C94" s="268" t="s">
        <v>38</v>
      </c>
      <c r="D94" s="268"/>
      <c r="E94" s="268"/>
      <c r="F94" s="287" t="s">
        <v>1865</v>
      </c>
      <c r="G94" s="286"/>
      <c r="H94" s="268" t="s">
        <v>1901</v>
      </c>
      <c r="I94" s="268" t="s">
        <v>1899</v>
      </c>
      <c r="J94" s="268"/>
      <c r="K94" s="279"/>
    </row>
    <row r="95" spans="2:11" ht="15" customHeight="1">
      <c r="B95" s="288"/>
      <c r="C95" s="268" t="s">
        <v>48</v>
      </c>
      <c r="D95" s="268"/>
      <c r="E95" s="268"/>
      <c r="F95" s="287" t="s">
        <v>1865</v>
      </c>
      <c r="G95" s="286"/>
      <c r="H95" s="268" t="s">
        <v>1902</v>
      </c>
      <c r="I95" s="268" t="s">
        <v>1899</v>
      </c>
      <c r="J95" s="268"/>
      <c r="K95" s="279"/>
    </row>
    <row r="96" spans="2:11" ht="15" customHeight="1">
      <c r="B96" s="291"/>
      <c r="C96" s="292"/>
      <c r="D96" s="292"/>
      <c r="E96" s="292"/>
      <c r="F96" s="292"/>
      <c r="G96" s="292"/>
      <c r="H96" s="292"/>
      <c r="I96" s="292"/>
      <c r="J96" s="292"/>
      <c r="K96" s="293"/>
    </row>
    <row r="97" spans="2:11" ht="18.75" customHeight="1">
      <c r="B97" s="294"/>
      <c r="C97" s="295"/>
      <c r="D97" s="295"/>
      <c r="E97" s="295"/>
      <c r="F97" s="295"/>
      <c r="G97" s="295"/>
      <c r="H97" s="295"/>
      <c r="I97" s="295"/>
      <c r="J97" s="295"/>
      <c r="K97" s="294"/>
    </row>
    <row r="98" spans="2:11" ht="18.75" customHeight="1">
      <c r="B98" s="274"/>
      <c r="C98" s="274"/>
      <c r="D98" s="274"/>
      <c r="E98" s="274"/>
      <c r="F98" s="274"/>
      <c r="G98" s="274"/>
      <c r="H98" s="274"/>
      <c r="I98" s="274"/>
      <c r="J98" s="274"/>
      <c r="K98" s="274"/>
    </row>
    <row r="99" spans="2:11" ht="7.5" customHeight="1">
      <c r="B99" s="275"/>
      <c r="C99" s="276"/>
      <c r="D99" s="276"/>
      <c r="E99" s="276"/>
      <c r="F99" s="276"/>
      <c r="G99" s="276"/>
      <c r="H99" s="276"/>
      <c r="I99" s="276"/>
      <c r="J99" s="276"/>
      <c r="K99" s="277"/>
    </row>
    <row r="100" spans="2:11" ht="45" customHeight="1">
      <c r="B100" s="278"/>
      <c r="C100" s="385" t="s">
        <v>1903</v>
      </c>
      <c r="D100" s="385"/>
      <c r="E100" s="385"/>
      <c r="F100" s="385"/>
      <c r="G100" s="385"/>
      <c r="H100" s="385"/>
      <c r="I100" s="385"/>
      <c r="J100" s="385"/>
      <c r="K100" s="279"/>
    </row>
    <row r="101" spans="2:11" ht="17.25" customHeight="1">
      <c r="B101" s="278"/>
      <c r="C101" s="280" t="s">
        <v>1859</v>
      </c>
      <c r="D101" s="280"/>
      <c r="E101" s="280"/>
      <c r="F101" s="280" t="s">
        <v>1860</v>
      </c>
      <c r="G101" s="281"/>
      <c r="H101" s="280" t="s">
        <v>152</v>
      </c>
      <c r="I101" s="280" t="s">
        <v>57</v>
      </c>
      <c r="J101" s="280" t="s">
        <v>1861</v>
      </c>
      <c r="K101" s="279"/>
    </row>
    <row r="102" spans="2:11" ht="17.25" customHeight="1">
      <c r="B102" s="278"/>
      <c r="C102" s="282" t="s">
        <v>1862</v>
      </c>
      <c r="D102" s="282"/>
      <c r="E102" s="282"/>
      <c r="F102" s="283" t="s">
        <v>1863</v>
      </c>
      <c r="G102" s="284"/>
      <c r="H102" s="282"/>
      <c r="I102" s="282"/>
      <c r="J102" s="282" t="s">
        <v>1864</v>
      </c>
      <c r="K102" s="279"/>
    </row>
    <row r="103" spans="2:11" ht="5.25" customHeight="1">
      <c r="B103" s="278"/>
      <c r="C103" s="280"/>
      <c r="D103" s="280"/>
      <c r="E103" s="280"/>
      <c r="F103" s="280"/>
      <c r="G103" s="296"/>
      <c r="H103" s="280"/>
      <c r="I103" s="280"/>
      <c r="J103" s="280"/>
      <c r="K103" s="279"/>
    </row>
    <row r="104" spans="2:11" ht="15" customHeight="1">
      <c r="B104" s="278"/>
      <c r="C104" s="268" t="s">
        <v>53</v>
      </c>
      <c r="D104" s="285"/>
      <c r="E104" s="285"/>
      <c r="F104" s="287" t="s">
        <v>1865</v>
      </c>
      <c r="G104" s="296"/>
      <c r="H104" s="268" t="s">
        <v>1904</v>
      </c>
      <c r="I104" s="268" t="s">
        <v>1867</v>
      </c>
      <c r="J104" s="268">
        <v>20</v>
      </c>
      <c r="K104" s="279"/>
    </row>
    <row r="105" spans="2:11" ht="15" customHeight="1">
      <c r="B105" s="278"/>
      <c r="C105" s="268" t="s">
        <v>1868</v>
      </c>
      <c r="D105" s="268"/>
      <c r="E105" s="268"/>
      <c r="F105" s="287" t="s">
        <v>1865</v>
      </c>
      <c r="G105" s="268"/>
      <c r="H105" s="268" t="s">
        <v>1904</v>
      </c>
      <c r="I105" s="268" t="s">
        <v>1867</v>
      </c>
      <c r="J105" s="268">
        <v>120</v>
      </c>
      <c r="K105" s="279"/>
    </row>
    <row r="106" spans="2:11" ht="15" customHeight="1">
      <c r="B106" s="288"/>
      <c r="C106" s="268" t="s">
        <v>1870</v>
      </c>
      <c r="D106" s="268"/>
      <c r="E106" s="268"/>
      <c r="F106" s="287" t="s">
        <v>1871</v>
      </c>
      <c r="G106" s="268"/>
      <c r="H106" s="268" t="s">
        <v>1904</v>
      </c>
      <c r="I106" s="268" t="s">
        <v>1867</v>
      </c>
      <c r="J106" s="268">
        <v>50</v>
      </c>
      <c r="K106" s="279"/>
    </row>
    <row r="107" spans="2:11" ht="15" customHeight="1">
      <c r="B107" s="288"/>
      <c r="C107" s="268" t="s">
        <v>1873</v>
      </c>
      <c r="D107" s="268"/>
      <c r="E107" s="268"/>
      <c r="F107" s="287" t="s">
        <v>1865</v>
      </c>
      <c r="G107" s="268"/>
      <c r="H107" s="268" t="s">
        <v>1904</v>
      </c>
      <c r="I107" s="268" t="s">
        <v>1875</v>
      </c>
      <c r="J107" s="268"/>
      <c r="K107" s="279"/>
    </row>
    <row r="108" spans="2:11" ht="15" customHeight="1">
      <c r="B108" s="288"/>
      <c r="C108" s="268" t="s">
        <v>1884</v>
      </c>
      <c r="D108" s="268"/>
      <c r="E108" s="268"/>
      <c r="F108" s="287" t="s">
        <v>1871</v>
      </c>
      <c r="G108" s="268"/>
      <c r="H108" s="268" t="s">
        <v>1904</v>
      </c>
      <c r="I108" s="268" t="s">
        <v>1867</v>
      </c>
      <c r="J108" s="268">
        <v>50</v>
      </c>
      <c r="K108" s="279"/>
    </row>
    <row r="109" spans="2:11" ht="15" customHeight="1">
      <c r="B109" s="288"/>
      <c r="C109" s="268" t="s">
        <v>1892</v>
      </c>
      <c r="D109" s="268"/>
      <c r="E109" s="268"/>
      <c r="F109" s="287" t="s">
        <v>1871</v>
      </c>
      <c r="G109" s="268"/>
      <c r="H109" s="268" t="s">
        <v>1904</v>
      </c>
      <c r="I109" s="268" t="s">
        <v>1867</v>
      </c>
      <c r="J109" s="268">
        <v>50</v>
      </c>
      <c r="K109" s="279"/>
    </row>
    <row r="110" spans="2:11" ht="15" customHeight="1">
      <c r="B110" s="288"/>
      <c r="C110" s="268" t="s">
        <v>1890</v>
      </c>
      <c r="D110" s="268"/>
      <c r="E110" s="268"/>
      <c r="F110" s="287" t="s">
        <v>1871</v>
      </c>
      <c r="G110" s="268"/>
      <c r="H110" s="268" t="s">
        <v>1904</v>
      </c>
      <c r="I110" s="268" t="s">
        <v>1867</v>
      </c>
      <c r="J110" s="268">
        <v>50</v>
      </c>
      <c r="K110" s="279"/>
    </row>
    <row r="111" spans="2:11" ht="15" customHeight="1">
      <c r="B111" s="288"/>
      <c r="C111" s="268" t="s">
        <v>53</v>
      </c>
      <c r="D111" s="268"/>
      <c r="E111" s="268"/>
      <c r="F111" s="287" t="s">
        <v>1865</v>
      </c>
      <c r="G111" s="268"/>
      <c r="H111" s="268" t="s">
        <v>1905</v>
      </c>
      <c r="I111" s="268" t="s">
        <v>1867</v>
      </c>
      <c r="J111" s="268">
        <v>20</v>
      </c>
      <c r="K111" s="279"/>
    </row>
    <row r="112" spans="2:11" ht="15" customHeight="1">
      <c r="B112" s="288"/>
      <c r="C112" s="268" t="s">
        <v>1906</v>
      </c>
      <c r="D112" s="268"/>
      <c r="E112" s="268"/>
      <c r="F112" s="287" t="s">
        <v>1865</v>
      </c>
      <c r="G112" s="268"/>
      <c r="H112" s="268" t="s">
        <v>1907</v>
      </c>
      <c r="I112" s="268" t="s">
        <v>1867</v>
      </c>
      <c r="J112" s="268">
        <v>120</v>
      </c>
      <c r="K112" s="279"/>
    </row>
    <row r="113" spans="2:11" ht="15" customHeight="1">
      <c r="B113" s="288"/>
      <c r="C113" s="268" t="s">
        <v>38</v>
      </c>
      <c r="D113" s="268"/>
      <c r="E113" s="268"/>
      <c r="F113" s="287" t="s">
        <v>1865</v>
      </c>
      <c r="G113" s="268"/>
      <c r="H113" s="268" t="s">
        <v>1908</v>
      </c>
      <c r="I113" s="268" t="s">
        <v>1899</v>
      </c>
      <c r="J113" s="268"/>
      <c r="K113" s="279"/>
    </row>
    <row r="114" spans="2:11" ht="15" customHeight="1">
      <c r="B114" s="288"/>
      <c r="C114" s="268" t="s">
        <v>48</v>
      </c>
      <c r="D114" s="268"/>
      <c r="E114" s="268"/>
      <c r="F114" s="287" t="s">
        <v>1865</v>
      </c>
      <c r="G114" s="268"/>
      <c r="H114" s="268" t="s">
        <v>1909</v>
      </c>
      <c r="I114" s="268" t="s">
        <v>1899</v>
      </c>
      <c r="J114" s="268"/>
      <c r="K114" s="279"/>
    </row>
    <row r="115" spans="2:11" ht="15" customHeight="1">
      <c r="B115" s="288"/>
      <c r="C115" s="268" t="s">
        <v>57</v>
      </c>
      <c r="D115" s="268"/>
      <c r="E115" s="268"/>
      <c r="F115" s="287" t="s">
        <v>1865</v>
      </c>
      <c r="G115" s="268"/>
      <c r="H115" s="268" t="s">
        <v>1910</v>
      </c>
      <c r="I115" s="268" t="s">
        <v>1911</v>
      </c>
      <c r="J115" s="268"/>
      <c r="K115" s="279"/>
    </row>
    <row r="116" spans="2:11" ht="15" customHeight="1">
      <c r="B116" s="291"/>
      <c r="C116" s="297"/>
      <c r="D116" s="297"/>
      <c r="E116" s="297"/>
      <c r="F116" s="297"/>
      <c r="G116" s="297"/>
      <c r="H116" s="297"/>
      <c r="I116" s="297"/>
      <c r="J116" s="297"/>
      <c r="K116" s="293"/>
    </row>
    <row r="117" spans="2:11" ht="18.75" customHeight="1">
      <c r="B117" s="298"/>
      <c r="C117" s="264"/>
      <c r="D117" s="264"/>
      <c r="E117" s="264"/>
      <c r="F117" s="299"/>
      <c r="G117" s="264"/>
      <c r="H117" s="264"/>
      <c r="I117" s="264"/>
      <c r="J117" s="264"/>
      <c r="K117" s="298"/>
    </row>
    <row r="118" spans="2:11" ht="18.75" customHeight="1">
      <c r="B118" s="274"/>
      <c r="C118" s="274"/>
      <c r="D118" s="274"/>
      <c r="E118" s="274"/>
      <c r="F118" s="274"/>
      <c r="G118" s="274"/>
      <c r="H118" s="274"/>
      <c r="I118" s="274"/>
      <c r="J118" s="274"/>
      <c r="K118" s="274"/>
    </row>
    <row r="119" spans="2:11" ht="7.5" customHeight="1">
      <c r="B119" s="300"/>
      <c r="C119" s="301"/>
      <c r="D119" s="301"/>
      <c r="E119" s="301"/>
      <c r="F119" s="301"/>
      <c r="G119" s="301"/>
      <c r="H119" s="301"/>
      <c r="I119" s="301"/>
      <c r="J119" s="301"/>
      <c r="K119" s="302"/>
    </row>
    <row r="120" spans="2:11" ht="45" customHeight="1">
      <c r="B120" s="303"/>
      <c r="C120" s="381" t="s">
        <v>1912</v>
      </c>
      <c r="D120" s="381"/>
      <c r="E120" s="381"/>
      <c r="F120" s="381"/>
      <c r="G120" s="381"/>
      <c r="H120" s="381"/>
      <c r="I120" s="381"/>
      <c r="J120" s="381"/>
      <c r="K120" s="304"/>
    </row>
    <row r="121" spans="2:11" ht="17.25" customHeight="1">
      <c r="B121" s="305"/>
      <c r="C121" s="280" t="s">
        <v>1859</v>
      </c>
      <c r="D121" s="280"/>
      <c r="E121" s="280"/>
      <c r="F121" s="280" t="s">
        <v>1860</v>
      </c>
      <c r="G121" s="281"/>
      <c r="H121" s="280" t="s">
        <v>152</v>
      </c>
      <c r="I121" s="280" t="s">
        <v>57</v>
      </c>
      <c r="J121" s="280" t="s">
        <v>1861</v>
      </c>
      <c r="K121" s="306"/>
    </row>
    <row r="122" spans="2:11" ht="17.25" customHeight="1">
      <c r="B122" s="305"/>
      <c r="C122" s="282" t="s">
        <v>1862</v>
      </c>
      <c r="D122" s="282"/>
      <c r="E122" s="282"/>
      <c r="F122" s="283" t="s">
        <v>1863</v>
      </c>
      <c r="G122" s="284"/>
      <c r="H122" s="282"/>
      <c r="I122" s="282"/>
      <c r="J122" s="282" t="s">
        <v>1864</v>
      </c>
      <c r="K122" s="306"/>
    </row>
    <row r="123" spans="2:11" ht="5.25" customHeight="1">
      <c r="B123" s="307"/>
      <c r="C123" s="285"/>
      <c r="D123" s="285"/>
      <c r="E123" s="285"/>
      <c r="F123" s="285"/>
      <c r="G123" s="268"/>
      <c r="H123" s="285"/>
      <c r="I123" s="285"/>
      <c r="J123" s="285"/>
      <c r="K123" s="308"/>
    </row>
    <row r="124" spans="2:11" ht="15" customHeight="1">
      <c r="B124" s="307"/>
      <c r="C124" s="268" t="s">
        <v>1868</v>
      </c>
      <c r="D124" s="285"/>
      <c r="E124" s="285"/>
      <c r="F124" s="287" t="s">
        <v>1865</v>
      </c>
      <c r="G124" s="268"/>
      <c r="H124" s="268" t="s">
        <v>1904</v>
      </c>
      <c r="I124" s="268" t="s">
        <v>1867</v>
      </c>
      <c r="J124" s="268">
        <v>120</v>
      </c>
      <c r="K124" s="309"/>
    </row>
    <row r="125" spans="2:11" ht="15" customHeight="1">
      <c r="B125" s="307"/>
      <c r="C125" s="268" t="s">
        <v>1913</v>
      </c>
      <c r="D125" s="268"/>
      <c r="E125" s="268"/>
      <c r="F125" s="287" t="s">
        <v>1865</v>
      </c>
      <c r="G125" s="268"/>
      <c r="H125" s="268" t="s">
        <v>1914</v>
      </c>
      <c r="I125" s="268" t="s">
        <v>1867</v>
      </c>
      <c r="J125" s="268" t="s">
        <v>1915</v>
      </c>
      <c r="K125" s="309"/>
    </row>
    <row r="126" spans="2:11" ht="15" customHeight="1">
      <c r="B126" s="307"/>
      <c r="C126" s="268" t="s">
        <v>1814</v>
      </c>
      <c r="D126" s="268"/>
      <c r="E126" s="268"/>
      <c r="F126" s="287" t="s">
        <v>1865</v>
      </c>
      <c r="G126" s="268"/>
      <c r="H126" s="268" t="s">
        <v>1916</v>
      </c>
      <c r="I126" s="268" t="s">
        <v>1867</v>
      </c>
      <c r="J126" s="268" t="s">
        <v>1915</v>
      </c>
      <c r="K126" s="309"/>
    </row>
    <row r="127" spans="2:11" ht="15" customHeight="1">
      <c r="B127" s="307"/>
      <c r="C127" s="268" t="s">
        <v>1876</v>
      </c>
      <c r="D127" s="268"/>
      <c r="E127" s="268"/>
      <c r="F127" s="287" t="s">
        <v>1871</v>
      </c>
      <c r="G127" s="268"/>
      <c r="H127" s="268" t="s">
        <v>1877</v>
      </c>
      <c r="I127" s="268" t="s">
        <v>1867</v>
      </c>
      <c r="J127" s="268">
        <v>15</v>
      </c>
      <c r="K127" s="309"/>
    </row>
    <row r="128" spans="2:11" ht="15" customHeight="1">
      <c r="B128" s="307"/>
      <c r="C128" s="289" t="s">
        <v>1878</v>
      </c>
      <c r="D128" s="289"/>
      <c r="E128" s="289"/>
      <c r="F128" s="290" t="s">
        <v>1871</v>
      </c>
      <c r="G128" s="289"/>
      <c r="H128" s="289" t="s">
        <v>1879</v>
      </c>
      <c r="I128" s="289" t="s">
        <v>1867</v>
      </c>
      <c r="J128" s="289">
        <v>15</v>
      </c>
      <c r="K128" s="309"/>
    </row>
    <row r="129" spans="2:11" ht="15" customHeight="1">
      <c r="B129" s="307"/>
      <c r="C129" s="289" t="s">
        <v>1880</v>
      </c>
      <c r="D129" s="289"/>
      <c r="E129" s="289"/>
      <c r="F129" s="290" t="s">
        <v>1871</v>
      </c>
      <c r="G129" s="289"/>
      <c r="H129" s="289" t="s">
        <v>1881</v>
      </c>
      <c r="I129" s="289" t="s">
        <v>1867</v>
      </c>
      <c r="J129" s="289">
        <v>20</v>
      </c>
      <c r="K129" s="309"/>
    </row>
    <row r="130" spans="2:11" ht="15" customHeight="1">
      <c r="B130" s="307"/>
      <c r="C130" s="289" t="s">
        <v>1882</v>
      </c>
      <c r="D130" s="289"/>
      <c r="E130" s="289"/>
      <c r="F130" s="290" t="s">
        <v>1871</v>
      </c>
      <c r="G130" s="289"/>
      <c r="H130" s="289" t="s">
        <v>1883</v>
      </c>
      <c r="I130" s="289" t="s">
        <v>1867</v>
      </c>
      <c r="J130" s="289">
        <v>20</v>
      </c>
      <c r="K130" s="309"/>
    </row>
    <row r="131" spans="2:11" ht="15" customHeight="1">
      <c r="B131" s="307"/>
      <c r="C131" s="268" t="s">
        <v>1870</v>
      </c>
      <c r="D131" s="268"/>
      <c r="E131" s="268"/>
      <c r="F131" s="287" t="s">
        <v>1871</v>
      </c>
      <c r="G131" s="268"/>
      <c r="H131" s="268" t="s">
        <v>1904</v>
      </c>
      <c r="I131" s="268" t="s">
        <v>1867</v>
      </c>
      <c r="J131" s="268">
        <v>50</v>
      </c>
      <c r="K131" s="309"/>
    </row>
    <row r="132" spans="2:11" ht="15" customHeight="1">
      <c r="B132" s="307"/>
      <c r="C132" s="268" t="s">
        <v>1884</v>
      </c>
      <c r="D132" s="268"/>
      <c r="E132" s="268"/>
      <c r="F132" s="287" t="s">
        <v>1871</v>
      </c>
      <c r="G132" s="268"/>
      <c r="H132" s="268" t="s">
        <v>1904</v>
      </c>
      <c r="I132" s="268" t="s">
        <v>1867</v>
      </c>
      <c r="J132" s="268">
        <v>50</v>
      </c>
      <c r="K132" s="309"/>
    </row>
    <row r="133" spans="2:11" ht="15" customHeight="1">
      <c r="B133" s="307"/>
      <c r="C133" s="268" t="s">
        <v>1890</v>
      </c>
      <c r="D133" s="268"/>
      <c r="E133" s="268"/>
      <c r="F133" s="287" t="s">
        <v>1871</v>
      </c>
      <c r="G133" s="268"/>
      <c r="H133" s="268" t="s">
        <v>1904</v>
      </c>
      <c r="I133" s="268" t="s">
        <v>1867</v>
      </c>
      <c r="J133" s="268">
        <v>50</v>
      </c>
      <c r="K133" s="309"/>
    </row>
    <row r="134" spans="2:11" ht="15" customHeight="1">
      <c r="B134" s="307"/>
      <c r="C134" s="268" t="s">
        <v>1892</v>
      </c>
      <c r="D134" s="268"/>
      <c r="E134" s="268"/>
      <c r="F134" s="287" t="s">
        <v>1871</v>
      </c>
      <c r="G134" s="268"/>
      <c r="H134" s="268" t="s">
        <v>1904</v>
      </c>
      <c r="I134" s="268" t="s">
        <v>1867</v>
      </c>
      <c r="J134" s="268">
        <v>50</v>
      </c>
      <c r="K134" s="309"/>
    </row>
    <row r="135" spans="2:11" ht="15" customHeight="1">
      <c r="B135" s="307"/>
      <c r="C135" s="268" t="s">
        <v>157</v>
      </c>
      <c r="D135" s="268"/>
      <c r="E135" s="268"/>
      <c r="F135" s="287" t="s">
        <v>1871</v>
      </c>
      <c r="G135" s="268"/>
      <c r="H135" s="268" t="s">
        <v>1917</v>
      </c>
      <c r="I135" s="268" t="s">
        <v>1867</v>
      </c>
      <c r="J135" s="268">
        <v>255</v>
      </c>
      <c r="K135" s="309"/>
    </row>
    <row r="136" spans="2:11" ht="15" customHeight="1">
      <c r="B136" s="307"/>
      <c r="C136" s="268" t="s">
        <v>1894</v>
      </c>
      <c r="D136" s="268"/>
      <c r="E136" s="268"/>
      <c r="F136" s="287" t="s">
        <v>1865</v>
      </c>
      <c r="G136" s="268"/>
      <c r="H136" s="268" t="s">
        <v>1918</v>
      </c>
      <c r="I136" s="268" t="s">
        <v>1896</v>
      </c>
      <c r="J136" s="268"/>
      <c r="K136" s="309"/>
    </row>
    <row r="137" spans="2:11" ht="15" customHeight="1">
      <c r="B137" s="307"/>
      <c r="C137" s="268" t="s">
        <v>1897</v>
      </c>
      <c r="D137" s="268"/>
      <c r="E137" s="268"/>
      <c r="F137" s="287" t="s">
        <v>1865</v>
      </c>
      <c r="G137" s="268"/>
      <c r="H137" s="268" t="s">
        <v>1919</v>
      </c>
      <c r="I137" s="268" t="s">
        <v>1899</v>
      </c>
      <c r="J137" s="268"/>
      <c r="K137" s="309"/>
    </row>
    <row r="138" spans="2:11" ht="15" customHeight="1">
      <c r="B138" s="307"/>
      <c r="C138" s="268" t="s">
        <v>1900</v>
      </c>
      <c r="D138" s="268"/>
      <c r="E138" s="268"/>
      <c r="F138" s="287" t="s">
        <v>1865</v>
      </c>
      <c r="G138" s="268"/>
      <c r="H138" s="268" t="s">
        <v>1900</v>
      </c>
      <c r="I138" s="268" t="s">
        <v>1899</v>
      </c>
      <c r="J138" s="268"/>
      <c r="K138" s="309"/>
    </row>
    <row r="139" spans="2:11" ht="15" customHeight="1">
      <c r="B139" s="307"/>
      <c r="C139" s="268" t="s">
        <v>38</v>
      </c>
      <c r="D139" s="268"/>
      <c r="E139" s="268"/>
      <c r="F139" s="287" t="s">
        <v>1865</v>
      </c>
      <c r="G139" s="268"/>
      <c r="H139" s="268" t="s">
        <v>1920</v>
      </c>
      <c r="I139" s="268" t="s">
        <v>1899</v>
      </c>
      <c r="J139" s="268"/>
      <c r="K139" s="309"/>
    </row>
    <row r="140" spans="2:11" ht="15" customHeight="1">
      <c r="B140" s="307"/>
      <c r="C140" s="268" t="s">
        <v>1921</v>
      </c>
      <c r="D140" s="268"/>
      <c r="E140" s="268"/>
      <c r="F140" s="287" t="s">
        <v>1865</v>
      </c>
      <c r="G140" s="268"/>
      <c r="H140" s="268" t="s">
        <v>1922</v>
      </c>
      <c r="I140" s="268" t="s">
        <v>1899</v>
      </c>
      <c r="J140" s="268"/>
      <c r="K140" s="309"/>
    </row>
    <row r="141" spans="2:11" ht="15" customHeight="1">
      <c r="B141" s="310"/>
      <c r="C141" s="311"/>
      <c r="D141" s="311"/>
      <c r="E141" s="311"/>
      <c r="F141" s="311"/>
      <c r="G141" s="311"/>
      <c r="H141" s="311"/>
      <c r="I141" s="311"/>
      <c r="J141" s="311"/>
      <c r="K141" s="312"/>
    </row>
    <row r="142" spans="2:11" ht="18.75" customHeight="1">
      <c r="B142" s="264"/>
      <c r="C142" s="264"/>
      <c r="D142" s="264"/>
      <c r="E142" s="264"/>
      <c r="F142" s="299"/>
      <c r="G142" s="264"/>
      <c r="H142" s="264"/>
      <c r="I142" s="264"/>
      <c r="J142" s="264"/>
      <c r="K142" s="264"/>
    </row>
    <row r="143" spans="2:11" ht="18.75" customHeight="1">
      <c r="B143" s="274"/>
      <c r="C143" s="274"/>
      <c r="D143" s="274"/>
      <c r="E143" s="274"/>
      <c r="F143" s="274"/>
      <c r="G143" s="274"/>
      <c r="H143" s="274"/>
      <c r="I143" s="274"/>
      <c r="J143" s="274"/>
      <c r="K143" s="274"/>
    </row>
    <row r="144" spans="2:11" ht="7.5" customHeight="1">
      <c r="B144" s="275"/>
      <c r="C144" s="276"/>
      <c r="D144" s="276"/>
      <c r="E144" s="276"/>
      <c r="F144" s="276"/>
      <c r="G144" s="276"/>
      <c r="H144" s="276"/>
      <c r="I144" s="276"/>
      <c r="J144" s="276"/>
      <c r="K144" s="277"/>
    </row>
    <row r="145" spans="2:11" ht="45" customHeight="1">
      <c r="B145" s="278"/>
      <c r="C145" s="385" t="s">
        <v>1923</v>
      </c>
      <c r="D145" s="385"/>
      <c r="E145" s="385"/>
      <c r="F145" s="385"/>
      <c r="G145" s="385"/>
      <c r="H145" s="385"/>
      <c r="I145" s="385"/>
      <c r="J145" s="385"/>
      <c r="K145" s="279"/>
    </row>
    <row r="146" spans="2:11" ht="17.25" customHeight="1">
      <c r="B146" s="278"/>
      <c r="C146" s="280" t="s">
        <v>1859</v>
      </c>
      <c r="D146" s="280"/>
      <c r="E146" s="280"/>
      <c r="F146" s="280" t="s">
        <v>1860</v>
      </c>
      <c r="G146" s="281"/>
      <c r="H146" s="280" t="s">
        <v>152</v>
      </c>
      <c r="I146" s="280" t="s">
        <v>57</v>
      </c>
      <c r="J146" s="280" t="s">
        <v>1861</v>
      </c>
      <c r="K146" s="279"/>
    </row>
    <row r="147" spans="2:11" ht="17.25" customHeight="1">
      <c r="B147" s="278"/>
      <c r="C147" s="282" t="s">
        <v>1862</v>
      </c>
      <c r="D147" s="282"/>
      <c r="E147" s="282"/>
      <c r="F147" s="283" t="s">
        <v>1863</v>
      </c>
      <c r="G147" s="284"/>
      <c r="H147" s="282"/>
      <c r="I147" s="282"/>
      <c r="J147" s="282" t="s">
        <v>1864</v>
      </c>
      <c r="K147" s="279"/>
    </row>
    <row r="148" spans="2:11" ht="5.25" customHeight="1">
      <c r="B148" s="288"/>
      <c r="C148" s="285"/>
      <c r="D148" s="285"/>
      <c r="E148" s="285"/>
      <c r="F148" s="285"/>
      <c r="G148" s="286"/>
      <c r="H148" s="285"/>
      <c r="I148" s="285"/>
      <c r="J148" s="285"/>
      <c r="K148" s="309"/>
    </row>
    <row r="149" spans="2:11" ht="15" customHeight="1">
      <c r="B149" s="288"/>
      <c r="C149" s="313" t="s">
        <v>1868</v>
      </c>
      <c r="D149" s="268"/>
      <c r="E149" s="268"/>
      <c r="F149" s="314" t="s">
        <v>1865</v>
      </c>
      <c r="G149" s="268"/>
      <c r="H149" s="313" t="s">
        <v>1904</v>
      </c>
      <c r="I149" s="313" t="s">
        <v>1867</v>
      </c>
      <c r="J149" s="313">
        <v>120</v>
      </c>
      <c r="K149" s="309"/>
    </row>
    <row r="150" spans="2:11" ht="15" customHeight="1">
      <c r="B150" s="288"/>
      <c r="C150" s="313" t="s">
        <v>1913</v>
      </c>
      <c r="D150" s="268"/>
      <c r="E150" s="268"/>
      <c r="F150" s="314" t="s">
        <v>1865</v>
      </c>
      <c r="G150" s="268"/>
      <c r="H150" s="313" t="s">
        <v>1924</v>
      </c>
      <c r="I150" s="313" t="s">
        <v>1867</v>
      </c>
      <c r="J150" s="313" t="s">
        <v>1915</v>
      </c>
      <c r="K150" s="309"/>
    </row>
    <row r="151" spans="2:11" ht="15" customHeight="1">
      <c r="B151" s="288"/>
      <c r="C151" s="313" t="s">
        <v>1814</v>
      </c>
      <c r="D151" s="268"/>
      <c r="E151" s="268"/>
      <c r="F151" s="314" t="s">
        <v>1865</v>
      </c>
      <c r="G151" s="268"/>
      <c r="H151" s="313" t="s">
        <v>1925</v>
      </c>
      <c r="I151" s="313" t="s">
        <v>1867</v>
      </c>
      <c r="J151" s="313" t="s">
        <v>1915</v>
      </c>
      <c r="K151" s="309"/>
    </row>
    <row r="152" spans="2:11" ht="15" customHeight="1">
      <c r="B152" s="288"/>
      <c r="C152" s="313" t="s">
        <v>1870</v>
      </c>
      <c r="D152" s="268"/>
      <c r="E152" s="268"/>
      <c r="F152" s="314" t="s">
        <v>1871</v>
      </c>
      <c r="G152" s="268"/>
      <c r="H152" s="313" t="s">
        <v>1904</v>
      </c>
      <c r="I152" s="313" t="s">
        <v>1867</v>
      </c>
      <c r="J152" s="313">
        <v>50</v>
      </c>
      <c r="K152" s="309"/>
    </row>
    <row r="153" spans="2:11" ht="15" customHeight="1">
      <c r="B153" s="288"/>
      <c r="C153" s="313" t="s">
        <v>1873</v>
      </c>
      <c r="D153" s="268"/>
      <c r="E153" s="268"/>
      <c r="F153" s="314" t="s">
        <v>1865</v>
      </c>
      <c r="G153" s="268"/>
      <c r="H153" s="313" t="s">
        <v>1904</v>
      </c>
      <c r="I153" s="313" t="s">
        <v>1875</v>
      </c>
      <c r="J153" s="313"/>
      <c r="K153" s="309"/>
    </row>
    <row r="154" spans="2:11" ht="15" customHeight="1">
      <c r="B154" s="288"/>
      <c r="C154" s="313" t="s">
        <v>1884</v>
      </c>
      <c r="D154" s="268"/>
      <c r="E154" s="268"/>
      <c r="F154" s="314" t="s">
        <v>1871</v>
      </c>
      <c r="G154" s="268"/>
      <c r="H154" s="313" t="s">
        <v>1904</v>
      </c>
      <c r="I154" s="313" t="s">
        <v>1867</v>
      </c>
      <c r="J154" s="313">
        <v>50</v>
      </c>
      <c r="K154" s="309"/>
    </row>
    <row r="155" spans="2:11" ht="15" customHeight="1">
      <c r="B155" s="288"/>
      <c r="C155" s="313" t="s">
        <v>1892</v>
      </c>
      <c r="D155" s="268"/>
      <c r="E155" s="268"/>
      <c r="F155" s="314" t="s">
        <v>1871</v>
      </c>
      <c r="G155" s="268"/>
      <c r="H155" s="313" t="s">
        <v>1904</v>
      </c>
      <c r="I155" s="313" t="s">
        <v>1867</v>
      </c>
      <c r="J155" s="313">
        <v>50</v>
      </c>
      <c r="K155" s="309"/>
    </row>
    <row r="156" spans="2:11" ht="15" customHeight="1">
      <c r="B156" s="288"/>
      <c r="C156" s="313" t="s">
        <v>1890</v>
      </c>
      <c r="D156" s="268"/>
      <c r="E156" s="268"/>
      <c r="F156" s="314" t="s">
        <v>1871</v>
      </c>
      <c r="G156" s="268"/>
      <c r="H156" s="313" t="s">
        <v>1904</v>
      </c>
      <c r="I156" s="313" t="s">
        <v>1867</v>
      </c>
      <c r="J156" s="313">
        <v>50</v>
      </c>
      <c r="K156" s="309"/>
    </row>
    <row r="157" spans="2:11" ht="15" customHeight="1">
      <c r="B157" s="288"/>
      <c r="C157" s="313" t="s">
        <v>134</v>
      </c>
      <c r="D157" s="268"/>
      <c r="E157" s="268"/>
      <c r="F157" s="314" t="s">
        <v>1865</v>
      </c>
      <c r="G157" s="268"/>
      <c r="H157" s="313" t="s">
        <v>1926</v>
      </c>
      <c r="I157" s="313" t="s">
        <v>1867</v>
      </c>
      <c r="J157" s="313" t="s">
        <v>1927</v>
      </c>
      <c r="K157" s="309"/>
    </row>
    <row r="158" spans="2:11" ht="15" customHeight="1">
      <c r="B158" s="288"/>
      <c r="C158" s="313" t="s">
        <v>1928</v>
      </c>
      <c r="D158" s="268"/>
      <c r="E158" s="268"/>
      <c r="F158" s="314" t="s">
        <v>1865</v>
      </c>
      <c r="G158" s="268"/>
      <c r="H158" s="313" t="s">
        <v>1929</v>
      </c>
      <c r="I158" s="313" t="s">
        <v>1899</v>
      </c>
      <c r="J158" s="313"/>
      <c r="K158" s="309"/>
    </row>
    <row r="159" spans="2:11" ht="15" customHeight="1">
      <c r="B159" s="315"/>
      <c r="C159" s="297"/>
      <c r="D159" s="297"/>
      <c r="E159" s="297"/>
      <c r="F159" s="297"/>
      <c r="G159" s="297"/>
      <c r="H159" s="297"/>
      <c r="I159" s="297"/>
      <c r="J159" s="297"/>
      <c r="K159" s="316"/>
    </row>
    <row r="160" spans="2:11" ht="18.75" customHeight="1">
      <c r="B160" s="264"/>
      <c r="C160" s="268"/>
      <c r="D160" s="268"/>
      <c r="E160" s="268"/>
      <c r="F160" s="287"/>
      <c r="G160" s="268"/>
      <c r="H160" s="268"/>
      <c r="I160" s="268"/>
      <c r="J160" s="268"/>
      <c r="K160" s="264"/>
    </row>
    <row r="161" spans="2:11" ht="18.75" customHeight="1">
      <c r="B161" s="274"/>
      <c r="C161" s="274"/>
      <c r="D161" s="274"/>
      <c r="E161" s="274"/>
      <c r="F161" s="274"/>
      <c r="G161" s="274"/>
      <c r="H161" s="274"/>
      <c r="I161" s="274"/>
      <c r="J161" s="274"/>
      <c r="K161" s="274"/>
    </row>
    <row r="162" spans="2:11" ht="7.5" customHeight="1">
      <c r="B162" s="256"/>
      <c r="C162" s="257"/>
      <c r="D162" s="257"/>
      <c r="E162" s="257"/>
      <c r="F162" s="257"/>
      <c r="G162" s="257"/>
      <c r="H162" s="257"/>
      <c r="I162" s="257"/>
      <c r="J162" s="257"/>
      <c r="K162" s="258"/>
    </row>
    <row r="163" spans="2:11" ht="45" customHeight="1">
      <c r="B163" s="259"/>
      <c r="C163" s="381" t="s">
        <v>1930</v>
      </c>
      <c r="D163" s="381"/>
      <c r="E163" s="381"/>
      <c r="F163" s="381"/>
      <c r="G163" s="381"/>
      <c r="H163" s="381"/>
      <c r="I163" s="381"/>
      <c r="J163" s="381"/>
      <c r="K163" s="260"/>
    </row>
    <row r="164" spans="2:11" ht="17.25" customHeight="1">
      <c r="B164" s="259"/>
      <c r="C164" s="280" t="s">
        <v>1859</v>
      </c>
      <c r="D164" s="280"/>
      <c r="E164" s="280"/>
      <c r="F164" s="280" t="s">
        <v>1860</v>
      </c>
      <c r="G164" s="317"/>
      <c r="H164" s="318" t="s">
        <v>152</v>
      </c>
      <c r="I164" s="318" t="s">
        <v>57</v>
      </c>
      <c r="J164" s="280" t="s">
        <v>1861</v>
      </c>
      <c r="K164" s="260"/>
    </row>
    <row r="165" spans="2:11" ht="17.25" customHeight="1">
      <c r="B165" s="261"/>
      <c r="C165" s="282" t="s">
        <v>1862</v>
      </c>
      <c r="D165" s="282"/>
      <c r="E165" s="282"/>
      <c r="F165" s="283" t="s">
        <v>1863</v>
      </c>
      <c r="G165" s="319"/>
      <c r="H165" s="320"/>
      <c r="I165" s="320"/>
      <c r="J165" s="282" t="s">
        <v>1864</v>
      </c>
      <c r="K165" s="262"/>
    </row>
    <row r="166" spans="2:11" ht="5.25" customHeight="1">
      <c r="B166" s="288"/>
      <c r="C166" s="285"/>
      <c r="D166" s="285"/>
      <c r="E166" s="285"/>
      <c r="F166" s="285"/>
      <c r="G166" s="286"/>
      <c r="H166" s="285"/>
      <c r="I166" s="285"/>
      <c r="J166" s="285"/>
      <c r="K166" s="309"/>
    </row>
    <row r="167" spans="2:11" ht="15" customHeight="1">
      <c r="B167" s="288"/>
      <c r="C167" s="268" t="s">
        <v>1868</v>
      </c>
      <c r="D167" s="268"/>
      <c r="E167" s="268"/>
      <c r="F167" s="287" t="s">
        <v>1865</v>
      </c>
      <c r="G167" s="268"/>
      <c r="H167" s="268" t="s">
        <v>1904</v>
      </c>
      <c r="I167" s="268" t="s">
        <v>1867</v>
      </c>
      <c r="J167" s="268">
        <v>120</v>
      </c>
      <c r="K167" s="309"/>
    </row>
    <row r="168" spans="2:11" ht="15" customHeight="1">
      <c r="B168" s="288"/>
      <c r="C168" s="268" t="s">
        <v>1913</v>
      </c>
      <c r="D168" s="268"/>
      <c r="E168" s="268"/>
      <c r="F168" s="287" t="s">
        <v>1865</v>
      </c>
      <c r="G168" s="268"/>
      <c r="H168" s="268" t="s">
        <v>1914</v>
      </c>
      <c r="I168" s="268" t="s">
        <v>1867</v>
      </c>
      <c r="J168" s="268" t="s">
        <v>1915</v>
      </c>
      <c r="K168" s="309"/>
    </row>
    <row r="169" spans="2:11" ht="15" customHeight="1">
      <c r="B169" s="288"/>
      <c r="C169" s="268" t="s">
        <v>1814</v>
      </c>
      <c r="D169" s="268"/>
      <c r="E169" s="268"/>
      <c r="F169" s="287" t="s">
        <v>1865</v>
      </c>
      <c r="G169" s="268"/>
      <c r="H169" s="268" t="s">
        <v>1931</v>
      </c>
      <c r="I169" s="268" t="s">
        <v>1867</v>
      </c>
      <c r="J169" s="268" t="s">
        <v>1915</v>
      </c>
      <c r="K169" s="309"/>
    </row>
    <row r="170" spans="2:11" ht="15" customHeight="1">
      <c r="B170" s="288"/>
      <c r="C170" s="268" t="s">
        <v>1870</v>
      </c>
      <c r="D170" s="268"/>
      <c r="E170" s="268"/>
      <c r="F170" s="287" t="s">
        <v>1871</v>
      </c>
      <c r="G170" s="268"/>
      <c r="H170" s="268" t="s">
        <v>1931</v>
      </c>
      <c r="I170" s="268" t="s">
        <v>1867</v>
      </c>
      <c r="J170" s="268">
        <v>50</v>
      </c>
      <c r="K170" s="309"/>
    </row>
    <row r="171" spans="2:11" ht="15" customHeight="1">
      <c r="B171" s="288"/>
      <c r="C171" s="268" t="s">
        <v>1873</v>
      </c>
      <c r="D171" s="268"/>
      <c r="E171" s="268"/>
      <c r="F171" s="287" t="s">
        <v>1865</v>
      </c>
      <c r="G171" s="268"/>
      <c r="H171" s="268" t="s">
        <v>1931</v>
      </c>
      <c r="I171" s="268" t="s">
        <v>1875</v>
      </c>
      <c r="J171" s="268"/>
      <c r="K171" s="309"/>
    </row>
    <row r="172" spans="2:11" ht="15" customHeight="1">
      <c r="B172" s="288"/>
      <c r="C172" s="268" t="s">
        <v>1884</v>
      </c>
      <c r="D172" s="268"/>
      <c r="E172" s="268"/>
      <c r="F172" s="287" t="s">
        <v>1871</v>
      </c>
      <c r="G172" s="268"/>
      <c r="H172" s="268" t="s">
        <v>1931</v>
      </c>
      <c r="I172" s="268" t="s">
        <v>1867</v>
      </c>
      <c r="J172" s="268">
        <v>50</v>
      </c>
      <c r="K172" s="309"/>
    </row>
    <row r="173" spans="2:11" ht="15" customHeight="1">
      <c r="B173" s="288"/>
      <c r="C173" s="268" t="s">
        <v>1892</v>
      </c>
      <c r="D173" s="268"/>
      <c r="E173" s="268"/>
      <c r="F173" s="287" t="s">
        <v>1871</v>
      </c>
      <c r="G173" s="268"/>
      <c r="H173" s="268" t="s">
        <v>1931</v>
      </c>
      <c r="I173" s="268" t="s">
        <v>1867</v>
      </c>
      <c r="J173" s="268">
        <v>50</v>
      </c>
      <c r="K173" s="309"/>
    </row>
    <row r="174" spans="2:11" ht="15" customHeight="1">
      <c r="B174" s="288"/>
      <c r="C174" s="268" t="s">
        <v>1890</v>
      </c>
      <c r="D174" s="268"/>
      <c r="E174" s="268"/>
      <c r="F174" s="287" t="s">
        <v>1871</v>
      </c>
      <c r="G174" s="268"/>
      <c r="H174" s="268" t="s">
        <v>1931</v>
      </c>
      <c r="I174" s="268" t="s">
        <v>1867</v>
      </c>
      <c r="J174" s="268">
        <v>50</v>
      </c>
      <c r="K174" s="309"/>
    </row>
    <row r="175" spans="2:11" ht="15" customHeight="1">
      <c r="B175" s="288"/>
      <c r="C175" s="268" t="s">
        <v>151</v>
      </c>
      <c r="D175" s="268"/>
      <c r="E175" s="268"/>
      <c r="F175" s="287" t="s">
        <v>1865</v>
      </c>
      <c r="G175" s="268"/>
      <c r="H175" s="268" t="s">
        <v>1932</v>
      </c>
      <c r="I175" s="268" t="s">
        <v>1933</v>
      </c>
      <c r="J175" s="268"/>
      <c r="K175" s="309"/>
    </row>
    <row r="176" spans="2:11" ht="15" customHeight="1">
      <c r="B176" s="288"/>
      <c r="C176" s="268" t="s">
        <v>57</v>
      </c>
      <c r="D176" s="268"/>
      <c r="E176" s="268"/>
      <c r="F176" s="287" t="s">
        <v>1865</v>
      </c>
      <c r="G176" s="268"/>
      <c r="H176" s="268" t="s">
        <v>1934</v>
      </c>
      <c r="I176" s="268" t="s">
        <v>1935</v>
      </c>
      <c r="J176" s="268">
        <v>1</v>
      </c>
      <c r="K176" s="309"/>
    </row>
    <row r="177" spans="2:11" ht="15" customHeight="1">
      <c r="B177" s="288"/>
      <c r="C177" s="268" t="s">
        <v>53</v>
      </c>
      <c r="D177" s="268"/>
      <c r="E177" s="268"/>
      <c r="F177" s="287" t="s">
        <v>1865</v>
      </c>
      <c r="G177" s="268"/>
      <c r="H177" s="268" t="s">
        <v>1936</v>
      </c>
      <c r="I177" s="268" t="s">
        <v>1867</v>
      </c>
      <c r="J177" s="268">
        <v>20</v>
      </c>
      <c r="K177" s="309"/>
    </row>
    <row r="178" spans="2:11" ht="15" customHeight="1">
      <c r="B178" s="288"/>
      <c r="C178" s="268" t="s">
        <v>152</v>
      </c>
      <c r="D178" s="268"/>
      <c r="E178" s="268"/>
      <c r="F178" s="287" t="s">
        <v>1865</v>
      </c>
      <c r="G178" s="268"/>
      <c r="H178" s="268" t="s">
        <v>1937</v>
      </c>
      <c r="I178" s="268" t="s">
        <v>1867</v>
      </c>
      <c r="J178" s="268">
        <v>255</v>
      </c>
      <c r="K178" s="309"/>
    </row>
    <row r="179" spans="2:11" ht="15" customHeight="1">
      <c r="B179" s="288"/>
      <c r="C179" s="268" t="s">
        <v>153</v>
      </c>
      <c r="D179" s="268"/>
      <c r="E179" s="268"/>
      <c r="F179" s="287" t="s">
        <v>1865</v>
      </c>
      <c r="G179" s="268"/>
      <c r="H179" s="268" t="s">
        <v>1830</v>
      </c>
      <c r="I179" s="268" t="s">
        <v>1867</v>
      </c>
      <c r="J179" s="268">
        <v>10</v>
      </c>
      <c r="K179" s="309"/>
    </row>
    <row r="180" spans="2:11" ht="15" customHeight="1">
      <c r="B180" s="288"/>
      <c r="C180" s="268" t="s">
        <v>154</v>
      </c>
      <c r="D180" s="268"/>
      <c r="E180" s="268"/>
      <c r="F180" s="287" t="s">
        <v>1865</v>
      </c>
      <c r="G180" s="268"/>
      <c r="H180" s="268" t="s">
        <v>1938</v>
      </c>
      <c r="I180" s="268" t="s">
        <v>1899</v>
      </c>
      <c r="J180" s="268"/>
      <c r="K180" s="309"/>
    </row>
    <row r="181" spans="2:11" ht="15" customHeight="1">
      <c r="B181" s="288"/>
      <c r="C181" s="268" t="s">
        <v>1939</v>
      </c>
      <c r="D181" s="268"/>
      <c r="E181" s="268"/>
      <c r="F181" s="287" t="s">
        <v>1865</v>
      </c>
      <c r="G181" s="268"/>
      <c r="H181" s="268" t="s">
        <v>1940</v>
      </c>
      <c r="I181" s="268" t="s">
        <v>1899</v>
      </c>
      <c r="J181" s="268"/>
      <c r="K181" s="309"/>
    </row>
    <row r="182" spans="2:11" ht="15" customHeight="1">
      <c r="B182" s="288"/>
      <c r="C182" s="268" t="s">
        <v>1928</v>
      </c>
      <c r="D182" s="268"/>
      <c r="E182" s="268"/>
      <c r="F182" s="287" t="s">
        <v>1865</v>
      </c>
      <c r="G182" s="268"/>
      <c r="H182" s="268" t="s">
        <v>1941</v>
      </c>
      <c r="I182" s="268" t="s">
        <v>1899</v>
      </c>
      <c r="J182" s="268"/>
      <c r="K182" s="309"/>
    </row>
    <row r="183" spans="2:11" ht="15" customHeight="1">
      <c r="B183" s="288"/>
      <c r="C183" s="268" t="s">
        <v>156</v>
      </c>
      <c r="D183" s="268"/>
      <c r="E183" s="268"/>
      <c r="F183" s="287" t="s">
        <v>1871</v>
      </c>
      <c r="G183" s="268"/>
      <c r="H183" s="268" t="s">
        <v>1942</v>
      </c>
      <c r="I183" s="268" t="s">
        <v>1867</v>
      </c>
      <c r="J183" s="268">
        <v>50</v>
      </c>
      <c r="K183" s="309"/>
    </row>
    <row r="184" spans="2:11" ht="15" customHeight="1">
      <c r="B184" s="288"/>
      <c r="C184" s="268" t="s">
        <v>1943</v>
      </c>
      <c r="D184" s="268"/>
      <c r="E184" s="268"/>
      <c r="F184" s="287" t="s">
        <v>1871</v>
      </c>
      <c r="G184" s="268"/>
      <c r="H184" s="268" t="s">
        <v>1944</v>
      </c>
      <c r="I184" s="268" t="s">
        <v>1945</v>
      </c>
      <c r="J184" s="268"/>
      <c r="K184" s="309"/>
    </row>
    <row r="185" spans="2:11" ht="15" customHeight="1">
      <c r="B185" s="288"/>
      <c r="C185" s="268" t="s">
        <v>1946</v>
      </c>
      <c r="D185" s="268"/>
      <c r="E185" s="268"/>
      <c r="F185" s="287" t="s">
        <v>1871</v>
      </c>
      <c r="G185" s="268"/>
      <c r="H185" s="268" t="s">
        <v>1947</v>
      </c>
      <c r="I185" s="268" t="s">
        <v>1945</v>
      </c>
      <c r="J185" s="268"/>
      <c r="K185" s="309"/>
    </row>
    <row r="186" spans="2:11" ht="15" customHeight="1">
      <c r="B186" s="288"/>
      <c r="C186" s="268" t="s">
        <v>1948</v>
      </c>
      <c r="D186" s="268"/>
      <c r="E186" s="268"/>
      <c r="F186" s="287" t="s">
        <v>1871</v>
      </c>
      <c r="G186" s="268"/>
      <c r="H186" s="268" t="s">
        <v>1949</v>
      </c>
      <c r="I186" s="268" t="s">
        <v>1945</v>
      </c>
      <c r="J186" s="268"/>
      <c r="K186" s="309"/>
    </row>
    <row r="187" spans="2:11" ht="15" customHeight="1">
      <c r="B187" s="288"/>
      <c r="C187" s="321" t="s">
        <v>1950</v>
      </c>
      <c r="D187" s="268"/>
      <c r="E187" s="268"/>
      <c r="F187" s="287" t="s">
        <v>1871</v>
      </c>
      <c r="G187" s="268"/>
      <c r="H187" s="268" t="s">
        <v>1951</v>
      </c>
      <c r="I187" s="268" t="s">
        <v>1952</v>
      </c>
      <c r="J187" s="322" t="s">
        <v>1953</v>
      </c>
      <c r="K187" s="309"/>
    </row>
    <row r="188" spans="2:11" ht="15" customHeight="1">
      <c r="B188" s="288"/>
      <c r="C188" s="273" t="s">
        <v>42</v>
      </c>
      <c r="D188" s="268"/>
      <c r="E188" s="268"/>
      <c r="F188" s="287" t="s">
        <v>1865</v>
      </c>
      <c r="G188" s="268"/>
      <c r="H188" s="264" t="s">
        <v>1954</v>
      </c>
      <c r="I188" s="268" t="s">
        <v>1955</v>
      </c>
      <c r="J188" s="268"/>
      <c r="K188" s="309"/>
    </row>
    <row r="189" spans="2:11" ht="15" customHeight="1">
      <c r="B189" s="288"/>
      <c r="C189" s="273" t="s">
        <v>1956</v>
      </c>
      <c r="D189" s="268"/>
      <c r="E189" s="268"/>
      <c r="F189" s="287" t="s">
        <v>1865</v>
      </c>
      <c r="G189" s="268"/>
      <c r="H189" s="268" t="s">
        <v>1957</v>
      </c>
      <c r="I189" s="268" t="s">
        <v>1899</v>
      </c>
      <c r="J189" s="268"/>
      <c r="K189" s="309"/>
    </row>
    <row r="190" spans="2:11" ht="15" customHeight="1">
      <c r="B190" s="288"/>
      <c r="C190" s="273" t="s">
        <v>1958</v>
      </c>
      <c r="D190" s="268"/>
      <c r="E190" s="268"/>
      <c r="F190" s="287" t="s">
        <v>1865</v>
      </c>
      <c r="G190" s="268"/>
      <c r="H190" s="268" t="s">
        <v>1959</v>
      </c>
      <c r="I190" s="268" t="s">
        <v>1899</v>
      </c>
      <c r="J190" s="268"/>
      <c r="K190" s="309"/>
    </row>
    <row r="191" spans="2:11" ht="15" customHeight="1">
      <c r="B191" s="288"/>
      <c r="C191" s="273" t="s">
        <v>1960</v>
      </c>
      <c r="D191" s="268"/>
      <c r="E191" s="268"/>
      <c r="F191" s="287" t="s">
        <v>1871</v>
      </c>
      <c r="G191" s="268"/>
      <c r="H191" s="268" t="s">
        <v>1961</v>
      </c>
      <c r="I191" s="268" t="s">
        <v>1899</v>
      </c>
      <c r="J191" s="268"/>
      <c r="K191" s="309"/>
    </row>
    <row r="192" spans="2:11" ht="15" customHeight="1">
      <c r="B192" s="315"/>
      <c r="C192" s="323"/>
      <c r="D192" s="297"/>
      <c r="E192" s="297"/>
      <c r="F192" s="297"/>
      <c r="G192" s="297"/>
      <c r="H192" s="297"/>
      <c r="I192" s="297"/>
      <c r="J192" s="297"/>
      <c r="K192" s="316"/>
    </row>
    <row r="193" spans="2:11" ht="18.75" customHeight="1">
      <c r="B193" s="264"/>
      <c r="C193" s="268"/>
      <c r="D193" s="268"/>
      <c r="E193" s="268"/>
      <c r="F193" s="287"/>
      <c r="G193" s="268"/>
      <c r="H193" s="268"/>
      <c r="I193" s="268"/>
      <c r="J193" s="268"/>
      <c r="K193" s="264"/>
    </row>
    <row r="194" spans="2:11" ht="18.75" customHeight="1">
      <c r="B194" s="264"/>
      <c r="C194" s="268"/>
      <c r="D194" s="268"/>
      <c r="E194" s="268"/>
      <c r="F194" s="287"/>
      <c r="G194" s="268"/>
      <c r="H194" s="268"/>
      <c r="I194" s="268"/>
      <c r="J194" s="268"/>
      <c r="K194" s="264"/>
    </row>
    <row r="195" spans="2:11" ht="18.75" customHeight="1">
      <c r="B195" s="274"/>
      <c r="C195" s="274"/>
      <c r="D195" s="274"/>
      <c r="E195" s="274"/>
      <c r="F195" s="274"/>
      <c r="G195" s="274"/>
      <c r="H195" s="274"/>
      <c r="I195" s="274"/>
      <c r="J195" s="274"/>
      <c r="K195" s="274"/>
    </row>
    <row r="196" spans="2:11">
      <c r="B196" s="256"/>
      <c r="C196" s="257"/>
      <c r="D196" s="257"/>
      <c r="E196" s="257"/>
      <c r="F196" s="257"/>
      <c r="G196" s="257"/>
      <c r="H196" s="257"/>
      <c r="I196" s="257"/>
      <c r="J196" s="257"/>
      <c r="K196" s="258"/>
    </row>
    <row r="197" spans="2:11" ht="21">
      <c r="B197" s="259"/>
      <c r="C197" s="381" t="s">
        <v>1962</v>
      </c>
      <c r="D197" s="381"/>
      <c r="E197" s="381"/>
      <c r="F197" s="381"/>
      <c r="G197" s="381"/>
      <c r="H197" s="381"/>
      <c r="I197" s="381"/>
      <c r="J197" s="381"/>
      <c r="K197" s="260"/>
    </row>
    <row r="198" spans="2:11" ht="25.5" customHeight="1">
      <c r="B198" s="259"/>
      <c r="C198" s="324" t="s">
        <v>1963</v>
      </c>
      <c r="D198" s="324"/>
      <c r="E198" s="324"/>
      <c r="F198" s="324" t="s">
        <v>1964</v>
      </c>
      <c r="G198" s="325"/>
      <c r="H198" s="386" t="s">
        <v>1965</v>
      </c>
      <c r="I198" s="386"/>
      <c r="J198" s="386"/>
      <c r="K198" s="260"/>
    </row>
    <row r="199" spans="2:11" ht="5.25" customHeight="1">
      <c r="B199" s="288"/>
      <c r="C199" s="285"/>
      <c r="D199" s="285"/>
      <c r="E199" s="285"/>
      <c r="F199" s="285"/>
      <c r="G199" s="268"/>
      <c r="H199" s="285"/>
      <c r="I199" s="285"/>
      <c r="J199" s="285"/>
      <c r="K199" s="309"/>
    </row>
    <row r="200" spans="2:11" ht="15" customHeight="1">
      <c r="B200" s="288"/>
      <c r="C200" s="268" t="s">
        <v>1955</v>
      </c>
      <c r="D200" s="268"/>
      <c r="E200" s="268"/>
      <c r="F200" s="287" t="s">
        <v>43</v>
      </c>
      <c r="G200" s="268"/>
      <c r="H200" s="383" t="s">
        <v>1966</v>
      </c>
      <c r="I200" s="383"/>
      <c r="J200" s="383"/>
      <c r="K200" s="309"/>
    </row>
    <row r="201" spans="2:11" ht="15" customHeight="1">
      <c r="B201" s="288"/>
      <c r="C201" s="294"/>
      <c r="D201" s="268"/>
      <c r="E201" s="268"/>
      <c r="F201" s="287" t="s">
        <v>44</v>
      </c>
      <c r="G201" s="268"/>
      <c r="H201" s="383" t="s">
        <v>1967</v>
      </c>
      <c r="I201" s="383"/>
      <c r="J201" s="383"/>
      <c r="K201" s="309"/>
    </row>
    <row r="202" spans="2:11" ht="15" customHeight="1">
      <c r="B202" s="288"/>
      <c r="C202" s="294"/>
      <c r="D202" s="268"/>
      <c r="E202" s="268"/>
      <c r="F202" s="287" t="s">
        <v>47</v>
      </c>
      <c r="G202" s="268"/>
      <c r="H202" s="383" t="s">
        <v>1968</v>
      </c>
      <c r="I202" s="383"/>
      <c r="J202" s="383"/>
      <c r="K202" s="309"/>
    </row>
    <row r="203" spans="2:11" ht="15" customHeight="1">
      <c r="B203" s="288"/>
      <c r="C203" s="268"/>
      <c r="D203" s="268"/>
      <c r="E203" s="268"/>
      <c r="F203" s="287" t="s">
        <v>45</v>
      </c>
      <c r="G203" s="268"/>
      <c r="H203" s="383" t="s">
        <v>1969</v>
      </c>
      <c r="I203" s="383"/>
      <c r="J203" s="383"/>
      <c r="K203" s="309"/>
    </row>
    <row r="204" spans="2:11" ht="15" customHeight="1">
      <c r="B204" s="288"/>
      <c r="C204" s="268"/>
      <c r="D204" s="268"/>
      <c r="E204" s="268"/>
      <c r="F204" s="287" t="s">
        <v>46</v>
      </c>
      <c r="G204" s="268"/>
      <c r="H204" s="383" t="s">
        <v>1970</v>
      </c>
      <c r="I204" s="383"/>
      <c r="J204" s="383"/>
      <c r="K204" s="309"/>
    </row>
    <row r="205" spans="2:11" ht="15" customHeight="1">
      <c r="B205" s="288"/>
      <c r="C205" s="268"/>
      <c r="D205" s="268"/>
      <c r="E205" s="268"/>
      <c r="F205" s="287"/>
      <c r="G205" s="268"/>
      <c r="H205" s="268"/>
      <c r="I205" s="268"/>
      <c r="J205" s="268"/>
      <c r="K205" s="309"/>
    </row>
    <row r="206" spans="2:11" ht="15" customHeight="1">
      <c r="B206" s="288"/>
      <c r="C206" s="268" t="s">
        <v>1911</v>
      </c>
      <c r="D206" s="268"/>
      <c r="E206" s="268"/>
      <c r="F206" s="287" t="s">
        <v>79</v>
      </c>
      <c r="G206" s="268"/>
      <c r="H206" s="383" t="s">
        <v>1971</v>
      </c>
      <c r="I206" s="383"/>
      <c r="J206" s="383"/>
      <c r="K206" s="309"/>
    </row>
    <row r="207" spans="2:11" ht="15" customHeight="1">
      <c r="B207" s="288"/>
      <c r="C207" s="294"/>
      <c r="D207" s="268"/>
      <c r="E207" s="268"/>
      <c r="F207" s="287" t="s">
        <v>1808</v>
      </c>
      <c r="G207" s="268"/>
      <c r="H207" s="383" t="s">
        <v>1809</v>
      </c>
      <c r="I207" s="383"/>
      <c r="J207" s="383"/>
      <c r="K207" s="309"/>
    </row>
    <row r="208" spans="2:11" ht="15" customHeight="1">
      <c r="B208" s="288"/>
      <c r="C208" s="268"/>
      <c r="D208" s="268"/>
      <c r="E208" s="268"/>
      <c r="F208" s="287" t="s">
        <v>1806</v>
      </c>
      <c r="G208" s="268"/>
      <c r="H208" s="383" t="s">
        <v>1972</v>
      </c>
      <c r="I208" s="383"/>
      <c r="J208" s="383"/>
      <c r="K208" s="309"/>
    </row>
    <row r="209" spans="2:11" ht="15" customHeight="1">
      <c r="B209" s="326"/>
      <c r="C209" s="294"/>
      <c r="D209" s="294"/>
      <c r="E209" s="294"/>
      <c r="F209" s="287" t="s">
        <v>1810</v>
      </c>
      <c r="G209" s="273"/>
      <c r="H209" s="387" t="s">
        <v>1811</v>
      </c>
      <c r="I209" s="387"/>
      <c r="J209" s="387"/>
      <c r="K209" s="327"/>
    </row>
    <row r="210" spans="2:11" ht="15" customHeight="1">
      <c r="B210" s="326"/>
      <c r="C210" s="294"/>
      <c r="D210" s="294"/>
      <c r="E210" s="294"/>
      <c r="F210" s="287" t="s">
        <v>1812</v>
      </c>
      <c r="G210" s="273"/>
      <c r="H210" s="387" t="s">
        <v>1973</v>
      </c>
      <c r="I210" s="387"/>
      <c r="J210" s="387"/>
      <c r="K210" s="327"/>
    </row>
    <row r="211" spans="2:11" ht="15" customHeight="1">
      <c r="B211" s="326"/>
      <c r="C211" s="294"/>
      <c r="D211" s="294"/>
      <c r="E211" s="294"/>
      <c r="F211" s="328"/>
      <c r="G211" s="273"/>
      <c r="H211" s="329"/>
      <c r="I211" s="329"/>
      <c r="J211" s="329"/>
      <c r="K211" s="327"/>
    </row>
    <row r="212" spans="2:11" ht="15" customHeight="1">
      <c r="B212" s="326"/>
      <c r="C212" s="268" t="s">
        <v>1935</v>
      </c>
      <c r="D212" s="294"/>
      <c r="E212" s="294"/>
      <c r="F212" s="287">
        <v>1</v>
      </c>
      <c r="G212" s="273"/>
      <c r="H212" s="387" t="s">
        <v>1974</v>
      </c>
      <c r="I212" s="387"/>
      <c r="J212" s="387"/>
      <c r="K212" s="327"/>
    </row>
    <row r="213" spans="2:11" ht="15" customHeight="1">
      <c r="B213" s="326"/>
      <c r="C213" s="294"/>
      <c r="D213" s="294"/>
      <c r="E213" s="294"/>
      <c r="F213" s="287">
        <v>2</v>
      </c>
      <c r="G213" s="273"/>
      <c r="H213" s="387" t="s">
        <v>1975</v>
      </c>
      <c r="I213" s="387"/>
      <c r="J213" s="387"/>
      <c r="K213" s="327"/>
    </row>
    <row r="214" spans="2:11" ht="15" customHeight="1">
      <c r="B214" s="326"/>
      <c r="C214" s="294"/>
      <c r="D214" s="294"/>
      <c r="E214" s="294"/>
      <c r="F214" s="287">
        <v>3</v>
      </c>
      <c r="G214" s="273"/>
      <c r="H214" s="387" t="s">
        <v>1976</v>
      </c>
      <c r="I214" s="387"/>
      <c r="J214" s="387"/>
      <c r="K214" s="327"/>
    </row>
    <row r="215" spans="2:11" ht="15" customHeight="1">
      <c r="B215" s="326"/>
      <c r="C215" s="294"/>
      <c r="D215" s="294"/>
      <c r="E215" s="294"/>
      <c r="F215" s="287">
        <v>4</v>
      </c>
      <c r="G215" s="273"/>
      <c r="H215" s="387" t="s">
        <v>1977</v>
      </c>
      <c r="I215" s="387"/>
      <c r="J215" s="387"/>
      <c r="K215" s="327"/>
    </row>
    <row r="216" spans="2:11" ht="12.75" customHeight="1">
      <c r="B216" s="330"/>
      <c r="C216" s="331"/>
      <c r="D216" s="331"/>
      <c r="E216" s="331"/>
      <c r="F216" s="331"/>
      <c r="G216" s="331"/>
      <c r="H216" s="331"/>
      <c r="I216" s="331"/>
      <c r="J216" s="331"/>
      <c r="K216" s="332"/>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D/x/pGOglfV0VVBdb7gjeKqN57A=</ds:DigestValue>
    </ds:Reference>
  </ds:SignedInfo>
  <ds:SignatureValue>gnT9DXGdwRqubqZQIqFO5Ap5Cl1fZe+PxrSED0obZsngRwEwcKmu5bDzWD8qZHBBys/Af7Ngx56vJqA+fql/0tEN9Iih62TiMVBBocuYHb6TiOqHbzIIqhy7YkHXbqeVEpQ0aquJ+yy3ABeWHLASDScIUf6Pb0HCq/Bik8/5NDEPDLbCUjjfAWLUgZidtXslFFDnaNpJ9430VGyJ0uMAd+U4JgehQIdydQyKcDQhP5se+NDUGlphNsmk/sCIOAt/g8ocJHGEnU9ViEsULQubNzf8V0N8blp2Ncu5mqS3TWjYulj0bvYke80VrRG55DWW9lCtCQpO101BkPUkVj9uvw==</ds:SignatureValue>
  <ds:KeyInfo>
    <ds:KeyValue>
      <ds:RSAKeyValue>
        <ds:Modulus>wixlGlvXgO/sSvEQ8Bqxg7pDWSwqAoU8fc/hAEUZGwxmxi9cb/jXfcEGPQPKtIjpPko9VEYiVzVl9xG/8JdySoSrJns4bskwg3jK4Sc40t5FS3qiv2C9uHAv3DrNhmtnWUlx/03yV6dLXTeod5dUS6HcWKMpWsYHh4Ju/yblJHL7+M77AtuJPGBrkTTVJqcehLIt6ChgG8XInEDLf3tn08+Y//5OEMD0arDIdsTVzg0+GWYazkJ3FyIgddv2DohVeQnuY35bvBjhmwH3PWzFrIq+u7md7JccZHRKM4UV+i9K9h1AJmY1Lp2OytQfi6loe2+Wnk9OT+Rlxh1ekWYjFw==</ds:Modulus>
        <ds:Exponent>AQAB</ds:Exponent>
      </ds:RSAKeyValue>
    </ds:KeyValue>
    <ds:X509Data>
      <ds:X509Certificate>MIIITzCCBzegAwIBAgIDKD53MA0GCSqGSIb3DQEBCwUAMF8xCzAJBgNVBAYTAkNaMSwwKgYDVQQKDCPEjGVza8OhIHBvxaF0YSwgcy5wLiBbScSMIDQ3MTE0OTgzXTEiMCAGA1UEAxMZUG9zdFNpZ251bSBRdWFsaWZpZWQgQ0EgMjAeFw0xNzEwMjQwODA5NDRaFw0xODExMTMwODA5NDR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MIsZRpb14Dv7ErxEPAasYO6Q1ksKgKFPH3P4QBFGRsMZsYvXG/4133BBj0DyrSI6T5KPVRGIlc1ZfcRv/CXckqEqyZ7OG7JMIN4yuEnONLeRUt6or9gvbhwL9w6zYZrZ1lJcf9N8lenS103qHeXVEuh3FijKVrGB4eCbv8m5SRy+/jO+wLbiTxga5E01SanHoSyLegoYBvFyJxAy397Z9PPmP/+ThDA9GqwyHbE1c4NPhlmGs5CdxciIHXb9g6IVXkJ7mN+W7wY4ZsB9z1sxayKvru5neyXHGR0SjOFFfovSvYdQCZmNS6djsrUH4upaHtvlp5PTk/kZcYdXpFmIxcCAwEAAaOCBCgwggQkMEkGA1UdEQRCMECBGG1hcmtldGEuYnVyZG92YUBhcy1wby5jeqAZBgkrBgEEAdwZAgGgDBMKMTg5MzkyODExM6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xAAQAwgZsGCCsGAQUFBwEDBIGOMIGLMAgGBgQAjkYBATBqBgYEAI5GAQUwYDAuFihodHRwczovL3d3dy5wb3N0c2lnbnVtLmN6L3Bkcy9wZHNfZW4ucGRmEwJlbjAuFihodHRwczovL3d3dy5wb3N0c2lnbnVtLmN6L3Bkcy9wZHNfY3MucGRmEwJjczATBgYEAI5GAQYwCQYHBACORgEGATCB+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BAQDAgXgMB8GA1UdIwQYMBaAFInoTN+LJjk+1yQuEg565+Yn5daXMIGxBgNVHR8EgakwgaYwNaAzoDGGL2h0dHA6Ly93d3cucG9zdHNpZ251bS5jei9jcmwvcHNxdWFsaWZpZWRjYTIuY3JsMDagNKAyhjBodHRwOi8vd3d3Mi5wb3N0c2lnbnVtLmN6L2NybC9wc3F1YWxpZmllZGNhMi5jcmwwNaAzoDGGL2h0dHA6Ly9wb3N0c2lnbnVtLnR0Yy5jei9jcmwvcHNxdWFsaWZpZWRjYTIuY3JsMB0GA1UdDgQWBBScWD8ymrES8Hid1igAIEBg+XEirDANBgkqhkiG9w0BAQsFAAOCAQEARJAXiZL+UaKswXjjqQM23sbs85GL0WgDPPm0w/TZ86oYZeQ7DD12SErDCU1nLrU+nYAuVI5xXjVgAzySM2lYO7//UnfBmh+a/CrPDLBQxu7ZwFIv2jyNuQLTZlEJpfTEUT4Xx/7VAdqYu8lL2paHRevpScQnVFiDa34DJm1f9YYpZ/zg+SbvV/nmq+GcvuVc+qkWzYU2GR5xiteJQOwam1nGsB9ONmsEyNJ7SAKHGKzDeNty2EmmyhdvSbYGedxp/YyAMq4sjhg/DDUGrFo6TSJ+hI6B3oZ/r0ybL16fpFPYq4VvKcrVy6XvQnd7Th65NMOIUHjUXq+7UwbySGE3Ng==</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EsgKnZXfn5fxg8rKAntmh6XGmOE=</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8"/>
            <RelationshipReference xmlns="http://schemas.openxmlformats.org/package/2006/digital-signature" SourceId="rId13"/>
            <RelationshipReference xmlns="http://schemas.openxmlformats.org/package/2006/digital-signature" SourceId="rId18"/>
            <RelationshipReference xmlns="http://schemas.openxmlformats.org/package/2006/digital-signature" SourceId="rId3"/>
            <RelationshipReference xmlns="http://schemas.openxmlformats.org/package/2006/digital-signature" SourceId="rId21"/>
            <RelationshipReference xmlns="http://schemas.openxmlformats.org/package/2006/digital-signature" SourceId="rId7"/>
            <RelationshipReference xmlns="http://schemas.openxmlformats.org/package/2006/digital-signature" SourceId="rId12"/>
            <RelationshipReference xmlns="http://schemas.openxmlformats.org/package/2006/digital-signature" SourceId="rId17"/>
            <RelationshipReference xmlns="http://schemas.openxmlformats.org/package/2006/digital-signature" SourceId="rId2"/>
            <RelationshipReference xmlns="http://schemas.openxmlformats.org/package/2006/digital-signature" SourceId="rId16"/>
            <RelationshipReference xmlns="http://schemas.openxmlformats.org/package/2006/digital-signature" SourceId="rId20"/>
            <RelationshipReference xmlns="http://schemas.openxmlformats.org/package/2006/digital-signature" SourceId="rId1"/>
            <RelationshipReference xmlns="http://schemas.openxmlformats.org/package/2006/digital-signature" SourceId="rId6"/>
            <RelationshipReference xmlns="http://schemas.openxmlformats.org/package/2006/digital-signature" SourceId="rId11"/>
            <RelationshipReference xmlns="http://schemas.openxmlformats.org/package/2006/digital-signature" SourceId="rId5"/>
            <RelationshipReference xmlns="http://schemas.openxmlformats.org/package/2006/digital-signature" SourceId="rId15"/>
            <RelationshipReference xmlns="http://schemas.openxmlformats.org/package/2006/digital-signature" SourceId="rId10"/>
            <RelationshipReference xmlns="http://schemas.openxmlformats.org/package/2006/digital-signature" SourceId="rId19"/>
            <RelationshipReference xmlns="http://schemas.openxmlformats.org/package/2006/digital-signature" SourceId="rId4"/>
            <RelationshipReference xmlns="http://schemas.openxmlformats.org/package/2006/digital-signature" SourceId="rId9"/>
            <RelationshipReference xmlns="http://schemas.openxmlformats.org/package/2006/digital-signature" SourceId="rId14"/>
          </ds:Transform>
          <ds:Transform Algorithm="http://www.w3.org/TR/2001/REC-xml-c14n-20010315"/>
        </ds:Transforms>
        <ds:DigestMethod Algorithm="http://www.w3.org/2000/09/xmldsig#sha1"/>
        <ds:DigestValue>wOQsEK07BOxUByvSBb6dHQMLoWI=</ds:DigestValue>
      </ds:Reference>
      <ds:Reference URI="/xl/workbook.xml?ContentType=application/vnd.openxmlformats-officedocument.spreadsheetml.sheet.main+xml">
        <ds:DigestMethod Algorithm="http://www.w3.org/2000/09/xmldsig#sha1"/>
        <ds:DigestValue>zcLe0Kwz8JmXSTb5NjHQ412LDOo=</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qgY1fA+lg2Rx/FuBA3ZAkm5DA9g=</ds:DigestValue>
      </ds:Reference>
      <ds:Reference URI="/xl/worksheets/sheet8.xml?ContentType=application/vnd.openxmlformats-officedocument.spreadsheetml.worksheet+xml">
        <ds:DigestMethod Algorithm="http://www.w3.org/2000/09/xmldsig#sha1"/>
        <ds:DigestValue>Wxc3Klwl7B4KZTp/MUgVywZxyaw=</ds:DigestValue>
      </ds:Reference>
      <ds:Reference URI="/xl/worksheets/_rels/sheet1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A739rjZdgk0PJ4Seoc0wcEzxhsQ=</ds:DigestValue>
      </ds:Reference>
      <ds:Reference URI="/xl/worksheets/sheet13.xml?ContentType=application/vnd.openxmlformats-officedocument.spreadsheetml.worksheet+xml">
        <ds:DigestMethod Algorithm="http://www.w3.org/2000/09/xmldsig#sha1"/>
        <ds:DigestValue>Vb27/SiZn1P4eDgSMFoq5lMjGjk=</ds:DigestValue>
      </ds:Reference>
      <ds:Reference URI="/xl/theme/theme1.xml?ContentType=application/vnd.openxmlformats-officedocument.theme+xml">
        <ds:DigestMethod Algorithm="http://www.w3.org/2000/09/xmldsig#sha1"/>
        <ds:DigestValue>Zvh0/8y/iwLmhBSf2zBIdZh5Im8=</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xe1HTfm+2dOvb1qNtIuvV2y/VDw=</ds:DigestValue>
      </ds:Reference>
      <ds:Reference URI="/xl/worksheets/sheet3.xml?ContentType=application/vnd.openxmlformats-officedocument.spreadsheetml.worksheet+xml">
        <ds:DigestMethod Algorithm="http://www.w3.org/2000/09/xmldsig#sha1"/>
        <ds:DigestValue>6PleA1DCbVMam7dKDfT2LqNvvBg=</ds:DigestValue>
      </ds:Reference>
      <ds:Reference URI="/xl/calcChain.xml?ContentType=application/vnd.openxmlformats-officedocument.spreadsheetml.calcChain+xml">
        <ds:DigestMethod Algorithm="http://www.w3.org/2000/09/xmldsig#sha1"/>
        <ds:DigestValue>ag9U/uk0grXvrI/yjTyhX1peD4k=</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RnNEiOPqCUFwFESZzPGiPPO7OoM=</ds:DigestValue>
      </ds:Reference>
      <ds:Reference URI="/xl/worksheets/sheet7.xml?ContentType=application/vnd.openxmlformats-officedocument.spreadsheetml.worksheet+xml">
        <ds:DigestMethod Algorithm="http://www.w3.org/2000/09/xmldsig#sha1"/>
        <ds:DigestValue>6PtUyv+TKRLzq2rqmexkWfojKSQ=</ds:DigestValue>
      </ds:Reference>
      <ds:Reference URI="/xl/worksheets/_rels/sheet1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ZHECWkPzWoxQEAEMGViUoKwJFeU=</ds:DigestValue>
      </ds:Reference>
      <ds:Reference URI="/xl/worksheets/sheet12.xml?ContentType=application/vnd.openxmlformats-officedocument.spreadsheetml.worksheet+xml">
        <ds:DigestMethod Algorithm="http://www.w3.org/2000/09/xmldsig#sha1"/>
        <ds:DigestValue>E5eYpOTSYkVn4Z3ifuoP6eQbWdk=</ds:DigestValue>
      </ds:Reference>
      <ds:Reference URI="/xl/worksheets/sheet17.xml?ContentType=application/vnd.openxmlformats-officedocument.spreadsheetml.worksheet+xml">
        <ds:DigestMethod Algorithm="http://www.w3.org/2000/09/xmldsig#sha1"/>
        <ds:DigestValue>inqoC2eeSHIUhgAjaCtKuuiNOcI=</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TrK121bzPuiPYt/DU4MFxXBixfk=</ds:DigestValue>
      </ds:Reference>
      <ds:Reference URI="/xl/worksheets/sheet2.xml?ContentType=application/vnd.openxmlformats-officedocument.spreadsheetml.worksheet+xml">
        <ds:DigestMethod Algorithm="http://www.w3.org/2000/09/xmldsig#sha1"/>
        <ds:DigestValue>PlBYOFHf2h2R22ZBvkYWoH+65TU=</ds:DigestValue>
      </ds:Reference>
      <ds:Reference URI="/xl/worksheets/_rels/sheet1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SegN3iVpDl15qZUx4hPOH2+TzVY=</ds:DigestValue>
      </ds:Reference>
      <ds:Reference URI="/xl/worksheets/sheet16.xml?ContentType=application/vnd.openxmlformats-officedocument.spreadsheetml.worksheet+xml">
        <ds:DigestMethod Algorithm="http://www.w3.org/2000/09/xmldsig#sha1"/>
        <ds:DigestValue>fnHDJRL2kFAlnylRj6yY/WDU0Z4=</ds:DigestValue>
      </ds:Reference>
      <ds:Reference URI="/xl/sharedStrings.xml?ContentType=application/vnd.openxmlformats-officedocument.spreadsheetml.sharedStrings+xml">
        <ds:DigestMethod Algorithm="http://www.w3.org/2000/09/xmldsig#sha1"/>
        <ds:DigestValue>0Tjpmk1M2pQiP1yiAcyV3HYMb/s=</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kMAgwaD7BrCeUErUsWW93TulpTs=</ds:DigestValue>
      </ds:Reference>
      <ds:Reference URI="/xl/worksheets/sheet1.xml?ContentType=application/vnd.openxmlformats-officedocument.spreadsheetml.worksheet+xml">
        <ds:DigestMethod Algorithm="http://www.w3.org/2000/09/xmldsig#sha1"/>
        <ds:DigestValue>bwqnD8GVMON7FJC2nJ5v8cYIsNA=</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rXn8PtQpEhElh8AuzFRx0ctOw8k=</ds:DigestValue>
      </ds:Reference>
      <ds:Reference URI="/xl/worksheets/sheet6.xml?ContentType=application/vnd.openxmlformats-officedocument.spreadsheetml.worksheet+xml">
        <ds:DigestMethod Algorithm="http://www.w3.org/2000/09/xmldsig#sha1"/>
        <ds:DigestValue>DS13zH1grAPHUhxUJAzENLUDoLI=</ds:DigestValue>
      </ds:Reference>
      <ds:Reference URI="/xl/worksheets/_rels/sheet1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1GlQxWqymTNtq2zOJ+uKDiT0gpM=</ds:DigestValue>
      </ds:Reference>
      <ds:Reference URI="/xl/worksheets/sheet11.xml?ContentType=application/vnd.openxmlformats-officedocument.spreadsheetml.worksheet+xml">
        <ds:DigestMethod Algorithm="http://www.w3.org/2000/09/xmldsig#sha1"/>
        <ds:DigestValue>gbY3bgW8Jso3uVHfA8910Y3CO1I=</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IC++VC4bXicnXlX/Zj6Wupi7yCE=</ds:DigestValue>
      </ds:Reference>
      <ds:Reference URI="/xl/worksheets/sheet5.xml?ContentType=application/vnd.openxmlformats-officedocument.spreadsheetml.worksheet+xml">
        <ds:DigestMethod Algorithm="http://www.w3.org/2000/09/xmldsig#sha1"/>
        <ds:DigestValue>EB3f870OskvUs8N6paL0uuWCQMU=</ds:DigestValue>
      </ds:Reference>
      <ds:Reference URI="/xl/worksheets/_rels/sheet1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fDQmJsOnDoLEtwwB1PgP/0tkqZs=</ds:DigestValue>
      </ds:Reference>
      <ds:Reference URI="/xl/worksheets/sheet15.xml?ContentType=application/vnd.openxmlformats-officedocument.spreadsheetml.worksheet+xml">
        <ds:DigestMethod Algorithm="http://www.w3.org/2000/09/xmldsig#sha1"/>
        <ds:DigestValue>x+PWQHyqu3AZOk6axwQvBoZg290=</ds:DigestValue>
      </ds:Reference>
      <ds:Reference URI="/xl/worksheets/_rels/sheet1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q+2AQHMZpZNuiBvSKdHhxVMdQbQ=</ds:DigestValue>
      </ds:Reference>
      <ds:Reference URI="/xl/worksheets/sheet10.xml?ContentType=application/vnd.openxmlformats-officedocument.spreadsheetml.worksheet+xml">
        <ds:DigestMethod Algorithm="http://www.w3.org/2000/09/xmldsig#sha1"/>
        <ds:DigestValue>LJszF18Er0D3tJL4KW4UO6igQWs=</ds:DigestValue>
      </ds:Reference>
      <ds:Reference URI="/xl/styles.xml?ContentType=application/vnd.openxmlformats-officedocument.spreadsheetml.styles+xml">
        <ds:DigestMethod Algorithm="http://www.w3.org/2000/09/xmldsig#sha1"/>
        <ds:DigestValue>+lllYaFo4nP57VblMmPNHyLQhdA=</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aqo80APRE15X41rxDvib0ctLMf8=</ds:DigestValue>
      </ds:Reference>
      <ds:Reference URI="/xl/worksheets/sheet4.xml?ContentType=application/vnd.openxmlformats-officedocument.spreadsheetml.worksheet+xml">
        <ds:DigestMethod Algorithm="http://www.w3.org/2000/09/xmldsig#sha1"/>
        <ds:DigestValue>OCRzT6tMC9+XkWfiDfXI4TXQ6hU=</ds:DigestValue>
      </ds:Reference>
      <ds:Reference URI="/xl/worksheets/_rels/sheet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HyltGlINEqHdoGpSXCSvzsnYpQs=</ds:DigestValue>
      </ds:Reference>
      <ds:Reference URI="/xl/worksheets/sheet9.xml?ContentType=application/vnd.openxmlformats-officedocument.spreadsheetml.worksheet+xml">
        <ds:DigestMethod Algorithm="http://www.w3.org/2000/09/xmldsig#sha1"/>
        <ds:DigestValue>h+68x9L/pdtaFvLtBqUPR5+WVkY=</ds:DigestValue>
      </ds:Reference>
      <ds:Reference URI="/xl/worksheets/_rels/sheet1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XW+Fw3z9I0aE5hMWqZGNp88yv3Q=</ds:DigestValue>
      </ds:Reference>
      <ds:Reference URI="/xl/worksheets/sheet14.xml?ContentType=application/vnd.openxmlformats-officedocument.spreadsheetml.worksheet+xml">
        <ds:DigestMethod Algorithm="http://www.w3.org/2000/09/xmldsig#sha1"/>
        <ds:DigestValue>DDjChO4fPizNsFPd0SGXmeanLfo=</ds:DigestValue>
      </ds:Reference>
      <ds:Reference URI="/xl/drawings/_rels/drawing8.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8.xml?ContentType=application/vnd.openxmlformats-officedocument.drawing+xml">
        <ds:DigestMethod Algorithm="http://www.w3.org/2000/09/xmldsig#sha1"/>
        <ds:DigestValue>8/BFF8jalOwyJEY/YK8bw2VGJyU=</ds:DigestValue>
      </ds:Reference>
      <ds:Reference URI="/xl/drawings/_rels/drawing1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3.xml?ContentType=application/vnd.openxmlformats-officedocument.drawing+xml">
        <ds:DigestMethod Algorithm="http://www.w3.org/2000/09/xmldsig#sha1"/>
        <ds:DigestValue>8/BFF8jalOwyJEY/YK8bw2VGJyU=</ds:DigestValue>
      </ds:Reference>
      <ds:Reference URI="/xl/drawings/_rels/drawing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3.xml?ContentType=application/vnd.openxmlformats-officedocument.drawing+xml">
        <ds:DigestMethod Algorithm="http://www.w3.org/2000/09/xmldsig#sha1"/>
        <ds:DigestValue>8/BFF8jalOwyJEY/YK8bw2VGJyU=</ds:DigestValue>
      </ds:Reference>
      <ds:Reference URI="/xl/drawings/_rels/drawing7.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7.xml?ContentType=application/vnd.openxmlformats-officedocument.drawing+xml">
        <ds:DigestMethod Algorithm="http://www.w3.org/2000/09/xmldsig#sha1"/>
        <ds:DigestValue>8/BFF8jalOwyJEY/YK8bw2VGJyU=</ds:DigestValue>
      </ds:Reference>
      <ds:Reference URI="/xl/drawings/_rels/drawing1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2.xml?ContentType=application/vnd.openxmlformats-officedocument.drawing+xml">
        <ds:DigestMethod Algorithm="http://www.w3.org/2000/09/xmldsig#sha1"/>
        <ds:DigestValue>8/BFF8jalOwyJEY/YK8bw2VGJyU=</ds:DigestValue>
      </ds:Reference>
      <ds:Reference URI="/xl/drawings/_rels/drawing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2.xml?ContentType=application/vnd.openxmlformats-officedocument.drawing+xml">
        <ds:DigestMethod Algorithm="http://www.w3.org/2000/09/xmldsig#sha1"/>
        <ds:DigestValue>8/BFF8jalOwyJEY/YK8bw2VGJyU=</ds:DigestValue>
      </ds:Reference>
      <ds:Reference URI="/xl/drawings/_rels/drawing16.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6.xml?ContentType=application/vnd.openxmlformats-officedocument.drawing+xml">
        <ds:DigestMethod Algorithm="http://www.w3.org/2000/09/xmldsig#sha1"/>
        <ds:DigestValue>8/BFF8jalOwyJEY/YK8bw2VGJyU=</ds:DigestValue>
      </ds:Reference>
      <ds:Reference URI="/xl/drawings/_rels/drawing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xml?ContentType=application/vnd.openxmlformats-officedocument.drawing+xml">
        <ds:DigestMethod Algorithm="http://www.w3.org/2000/09/xmldsig#sha1"/>
        <ds:DigestValue>WV29ZUNtmf611+6i32lyDvQF+D0=</ds:DigestValue>
      </ds:Reference>
      <ds:Reference URI="/xl/drawings/_rels/drawing6.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6.xml?ContentType=application/vnd.openxmlformats-officedocument.drawing+xml">
        <ds:DigestMethod Algorithm="http://www.w3.org/2000/09/xmldsig#sha1"/>
        <ds:DigestValue>8/BFF8jalOwyJEY/YK8bw2VGJyU=</ds:DigestValue>
      </ds:Reference>
      <ds:Reference URI="/xl/drawings/_rels/drawing1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1.xml?ContentType=application/vnd.openxmlformats-officedocument.drawing+xml">
        <ds:DigestMethod Algorithm="http://www.w3.org/2000/09/xmldsig#sha1"/>
        <ds:DigestValue>8/BFF8jalOwyJEY/YK8bw2VGJyU=</ds:DigestValue>
      </ds:Reference>
      <ds:Reference URI="/xl/drawings/_rels/drawing5.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5.xml?ContentType=application/vnd.openxmlformats-officedocument.drawing+xml">
        <ds:DigestMethod Algorithm="http://www.w3.org/2000/09/xmldsig#sha1"/>
        <ds:DigestValue>8/BFF8jalOwyJEY/YK8bw2VGJyU=</ds:DigestValue>
      </ds:Reference>
      <ds:Reference URI="/xl/drawings/_rels/drawing15.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5.xml?ContentType=application/vnd.openxmlformats-officedocument.drawing+xml">
        <ds:DigestMethod Algorithm="http://www.w3.org/2000/09/xmldsig#sha1"/>
        <ds:DigestValue>8/BFF8jalOwyJEY/YK8bw2VGJyU=</ds:DigestValue>
      </ds:Reference>
      <ds:Reference URI="/xl/drawings/_rels/drawing10.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0.xml?ContentType=application/vnd.openxmlformats-officedocument.drawing+xml">
        <ds:DigestMethod Algorithm="http://www.w3.org/2000/09/xmldsig#sha1"/>
        <ds:DigestValue>8/BFF8jalOwyJEY/YK8bw2VGJyU=</ds:DigestValue>
      </ds:Reference>
      <ds:Reference URI="/xl/drawings/_rels/drawing4.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4.xml?ContentType=application/vnd.openxmlformats-officedocument.drawing+xml">
        <ds:DigestMethod Algorithm="http://www.w3.org/2000/09/xmldsig#sha1"/>
        <ds:DigestValue>8/BFF8jalOwyJEY/YK8bw2VGJyU=</ds:DigestValue>
      </ds:Reference>
      <ds:Reference URI="/xl/drawings/_rels/drawing9.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9.xml?ContentType=application/vnd.openxmlformats-officedocument.drawing+xml">
        <ds:DigestMethod Algorithm="http://www.w3.org/2000/09/xmldsig#sha1"/>
        <ds:DigestValue>8/BFF8jalOwyJEY/YK8bw2VGJyU=</ds:DigestValue>
      </ds:Reference>
      <ds:Reference URI="/xl/drawings/_rels/drawing14.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4.xml?ContentType=application/vnd.openxmlformats-officedocument.drawing+xml">
        <ds:DigestMethod Algorithm="http://www.w3.org/2000/09/xmldsig#sha1"/>
        <ds:DigestValue>8/BFF8jalOwyJEY/YK8bw2VGJyU=</ds:DigestValue>
      </ds:Reference>
      <ds:Reference URI="/xl/media/image1.png?ContentType=image/png">
        <ds:DigestMethod Algorithm="http://www.w3.org/2000/09/xmldsig#sha1"/>
        <ds:DigestValue>bg/7J1ld0AozZcUtAlPUzEszVRE=</ds:DigestValue>
      </ds:Reference>
      <ds:Reference URI="/docProps/core.xml?ContentType=application/vnd.openxmlformats-package.core-properties+xml">
        <ds:DigestMethod Algorithm="http://www.w3.org/2000/09/xmldsig#sha1"/>
        <ds:DigestValue>2rqyyXsKJSYiClDKofnYDuYmXp8=</ds:DigestValue>
      </ds:Reference>
    </ds:Manifest>
    <ds:SignatureProperties>
      <ds:SignatureProperty Id="idSignatureTime" Target="#idSignature1">
        <SignatureTime xmlns="http://schemas.openxmlformats.org/package/2006/digital-signature">
          <Format>YYYY-MM-DDThh:mm:ss.sTZD</Format>
          <Value>2018-03-23T13:31:55.8Z</Value>
        </SignatureTime>
      </ds:SignatureProperty>
    </ds:SignatureProperties>
  </ds:Object>
</ds: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33</vt:i4>
      </vt:variant>
    </vt:vector>
  </HeadingPairs>
  <TitlesOfParts>
    <vt:vector size="50" baseType="lpstr">
      <vt:lpstr>Rekapitulace stavby</vt:lpstr>
      <vt:lpstr>SO 1.1 - Budova 1 - Stave...</vt:lpstr>
      <vt:lpstr>SO 1.2 - Budova 1 - Zdrav...</vt:lpstr>
      <vt:lpstr>SO 1.3 - Budova 1 - Vytápění</vt:lpstr>
      <vt:lpstr>SO 1.4 - Budova 1 - Vnitř...</vt:lpstr>
      <vt:lpstr>SO 1.5 - Budova 1 - Elekt...</vt:lpstr>
      <vt:lpstr>SO 2.1 - Budova 3 - stave...</vt:lpstr>
      <vt:lpstr>SO 2.2 - Budova 3 - Zdrav...</vt:lpstr>
      <vt:lpstr>SO 2.3 - Budova 3 - Vytápění</vt:lpstr>
      <vt:lpstr>SO 2.4 - Budova 3 - Vnitř...</vt:lpstr>
      <vt:lpstr>SO 2.5 - Budova 3 - Elekt...</vt:lpstr>
      <vt:lpstr>SO 3.1 - Budova 5 - Stave...</vt:lpstr>
      <vt:lpstr>SO 3.2 - Budova 5 - Zdrav...</vt:lpstr>
      <vt:lpstr>SO 3.3 - Budova 5 - Vytápění</vt:lpstr>
      <vt:lpstr>SO 3.4 - Budova 5 - Vnitř...</vt:lpstr>
      <vt:lpstr>SO 3.5 - Budova 5 - Elekt...</vt:lpstr>
      <vt:lpstr>Pokyny pro vyplnění</vt:lpstr>
      <vt:lpstr>'Rekapitulace stavby'!Názvy_tisku</vt:lpstr>
      <vt:lpstr>'SO 1.1 - Budova 1 - Stave...'!Názvy_tisku</vt:lpstr>
      <vt:lpstr>'SO 1.2 - Budova 1 - Zdrav...'!Názvy_tisku</vt:lpstr>
      <vt:lpstr>'SO 1.3 - Budova 1 - Vytápění'!Názvy_tisku</vt:lpstr>
      <vt:lpstr>'SO 1.4 - Budova 1 - Vnitř...'!Názvy_tisku</vt:lpstr>
      <vt:lpstr>'SO 1.5 - Budova 1 - Elekt...'!Názvy_tisku</vt:lpstr>
      <vt:lpstr>'SO 2.1 - Budova 3 - stave...'!Názvy_tisku</vt:lpstr>
      <vt:lpstr>'SO 2.2 - Budova 3 - Zdrav...'!Názvy_tisku</vt:lpstr>
      <vt:lpstr>'SO 2.3 - Budova 3 - Vytápění'!Názvy_tisku</vt:lpstr>
      <vt:lpstr>'SO 2.4 - Budova 3 - Vnitř...'!Názvy_tisku</vt:lpstr>
      <vt:lpstr>'SO 2.5 - Budova 3 - Elekt...'!Názvy_tisku</vt:lpstr>
      <vt:lpstr>'SO 3.1 - Budova 5 - Stave...'!Názvy_tisku</vt:lpstr>
      <vt:lpstr>'SO 3.2 - Budova 5 - Zdrav...'!Názvy_tisku</vt:lpstr>
      <vt:lpstr>'SO 3.3 - Budova 5 - Vytápění'!Názvy_tisku</vt:lpstr>
      <vt:lpstr>'SO 3.4 - Budova 5 - Vnitř...'!Názvy_tisku</vt:lpstr>
      <vt:lpstr>'SO 3.5 - Budova 5 - Elekt...'!Názvy_tisku</vt:lpstr>
      <vt:lpstr>'Pokyny pro vyplnění'!Oblast_tisku</vt:lpstr>
      <vt:lpstr>'Rekapitulace stavby'!Oblast_tisku</vt:lpstr>
      <vt:lpstr>'SO 1.1 - Budova 1 - Stave...'!Oblast_tisku</vt:lpstr>
      <vt:lpstr>'SO 1.2 - Budova 1 - Zdrav...'!Oblast_tisku</vt:lpstr>
      <vt:lpstr>'SO 1.3 - Budova 1 - Vytápění'!Oblast_tisku</vt:lpstr>
      <vt:lpstr>'SO 1.4 - Budova 1 - Vnitř...'!Oblast_tisku</vt:lpstr>
      <vt:lpstr>'SO 1.5 - Budova 1 - Elekt...'!Oblast_tisku</vt:lpstr>
      <vt:lpstr>'SO 2.1 - Budova 3 - stave...'!Oblast_tisku</vt:lpstr>
      <vt:lpstr>'SO 2.2 - Budova 3 - Zdrav...'!Oblast_tisku</vt:lpstr>
      <vt:lpstr>'SO 2.3 - Budova 3 - Vytápění'!Oblast_tisku</vt:lpstr>
      <vt:lpstr>'SO 2.4 - Budova 3 - Vnitř...'!Oblast_tisku</vt:lpstr>
      <vt:lpstr>'SO 2.5 - Budova 3 - Elekt...'!Oblast_tisku</vt:lpstr>
      <vt:lpstr>'SO 3.1 - Budova 5 - Stave...'!Oblast_tisku</vt:lpstr>
      <vt:lpstr>'SO 3.2 - Budova 5 - Zdrav...'!Oblast_tisku</vt:lpstr>
      <vt:lpstr>'SO 3.3 - Budova 5 - Vytápění'!Oblast_tisku</vt:lpstr>
      <vt:lpstr>'SO 3.4 - Budova 5 - Vnitř...'!Oblast_tisku</vt:lpstr>
      <vt:lpstr>'SO 3.5 - Budova 5 - Elekt...'!Oblast_tisku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ONDRUJ Vaclav</dc:creator>
  <cp:lastModifiedBy>BURDOVA Marketa</cp:lastModifiedBy>
  <dcterms:created xsi:type="dcterms:W3CDTF">2018-03-23T12:40:11Z</dcterms:created>
  <dcterms:modified xsi:type="dcterms:W3CDTF">2018-03-23T12:52:06Z</dcterms:modified>
</cp:coreProperties>
</file>