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&#65279;<?xml version="1.0" encoding="utf-8"?><Relationships xmlns="http://schemas.openxmlformats.org/package/2006/relationships"><Relationship Id="rId3" Type="http://schemas.openxmlformats.org/officeDocument/2006/relationships/extended-properties" Target="docProps/app.xml" TargetMode="Internal"/><Relationship Id="rId2" Type="http://schemas.openxmlformats.org/package/2006/relationships/metadata/core-properties" Target="docProps/core.xml" TargetMode="Internal"/><Relationship Id="rId1" Type="http://schemas.openxmlformats.org/officeDocument/2006/relationships/officeDocument" Target="xl/workbook.xml" TargetMode="Internal"/><Relationship Id="rId4" Type="http://schemas.openxmlformats.org/officeDocument/2006/relationships/custom-properties" Target="docProps/custom.xml" TargetMode="Internal"/><Relationship Id="idRel1" Type="http://schemas.openxmlformats.org/package/2006/relationships/digital-signature/origin" Target="_xmlsignatures/origin.sigs" TargetMode="Interna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cernal\Desktop\"/>
    </mc:Choice>
  </mc:AlternateContent>
  <bookViews>
    <workbookView xWindow="0" yWindow="0" windowWidth="20490" windowHeight="7530" activeTab="10"/>
  </bookViews>
  <sheets>
    <sheet name="Pokyny pro vyplnění" sheetId="11" r:id="rId1"/>
    <sheet name="Stavba" sheetId="1" r:id="rId2"/>
    <sheet name="VzorPolozky" sheetId="10" state="hidden" r:id="rId3"/>
    <sheet name="00 016130 Naklady" sheetId="12" r:id="rId4"/>
    <sheet name="SO 01 016131 Pol" sheetId="13" r:id="rId5"/>
    <sheet name="SO 02 016128 Pol" sheetId="14" r:id="rId6"/>
    <sheet name="SO 03 016129 Pol" sheetId="15" r:id="rId7"/>
    <sheet name="PAso04hrom" sheetId="22" r:id="rId8"/>
    <sheet name="Rso04hrom" sheetId="20" r:id="rId9"/>
    <sheet name="POLso04hrom" sheetId="21" r:id="rId10"/>
    <sheet name="PS 101" sheetId="19" r:id="rId11"/>
    <sheet name="PAps102elzař" sheetId="25" r:id="rId12"/>
    <sheet name="Rps102elzař" sheetId="23" r:id="rId13"/>
    <sheet name="POLps102elzař" sheetId="24" r:id="rId14"/>
    <sheet name="PAps103mar" sheetId="28" r:id="rId15"/>
    <sheet name="Rps103mar" sheetId="26" r:id="rId16"/>
    <sheet name="POLps103mar" sheetId="27" r:id="rId17"/>
    <sheet name="PAps104dpř" sheetId="31" r:id="rId18"/>
    <sheet name="Rps104dpř" sheetId="29" r:id="rId19"/>
    <sheet name="POLps104dpř" sheetId="30" r:id="rId20"/>
  </sheets>
  <externalReferences>
    <externalReference r:id="rId21"/>
    <externalReference r:id="rId22"/>
    <externalReference r:id="rId23"/>
  </externalReferences>
  <definedNames>
    <definedName name="_BPK1">[2]Položky!#REF!</definedName>
    <definedName name="_BPK2">[2]Položky!#REF!</definedName>
    <definedName name="_BPK3">[2]Položky!#REF!</definedName>
    <definedName name="CelkemDPHVypocet" localSheetId="1">Stavba!$H$54</definedName>
    <definedName name="CenaCelkem">Stavba!$G$29</definedName>
    <definedName name="CenaCelkemBezDPH">Stavba!$G$28</definedName>
    <definedName name="CenaCelkemVypocet" localSheetId="1">Stavba!$I$54</definedName>
    <definedName name="cisloobjektu" localSheetId="10">#REF!</definedName>
    <definedName name="cisloobjektu">Stavba!$D$3</definedName>
    <definedName name="CisloRozpoctu">'[1]Krycí list'!$C$2</definedName>
    <definedName name="cislostavby" localSheetId="10">#REF!</definedName>
    <definedName name="CisloStavby" localSheetId="1">Stavba!$D$2</definedName>
    <definedName name="cislostavby">'[1]Krycí list'!$A$7</definedName>
    <definedName name="CisloStavebnihoRozpoctu">Stavba!$D$4</definedName>
    <definedName name="dadresa">Stavba!$D$12:$G$12</definedName>
    <definedName name="Datum">#REF!</definedName>
    <definedName name="DIČ" localSheetId="1">Stavba!$I$12</definedName>
    <definedName name="Dil">#REF!</definedName>
    <definedName name="dmisto">Stavba!$D$13:$G$13</definedName>
    <definedName name="Dodavka">#REF!</definedName>
    <definedName name="Dodavka0">[2]Položky!#REF!</definedName>
    <definedName name="DPHSni">Stavba!$G$24</definedName>
    <definedName name="DPHZakl">Stavba!$G$26</definedName>
    <definedName name="dpsc" localSheetId="1">Stavba!$C$13</definedName>
    <definedName name="HSV">#REF!</definedName>
    <definedName name="HSV0">[2]Položky!#REF!</definedName>
    <definedName name="HZS">#REF!</definedName>
    <definedName name="HZS0">[2]Položky!#REF!</definedName>
    <definedName name="IČO" localSheetId="1">Stavba!$I$11</definedName>
    <definedName name="JKSO">#REF!</definedName>
    <definedName name="Mena">Stavba!$J$29</definedName>
    <definedName name="MistoStavby">Stavba!$D$4</definedName>
    <definedName name="MJ">#REF!</definedName>
    <definedName name="Mont">#REF!</definedName>
    <definedName name="Montaz0">[2]Položky!#REF!</definedName>
    <definedName name="NazevDilu">#REF!</definedName>
    <definedName name="nazevobjektu" localSheetId="10">#REF!</definedName>
    <definedName name="nazevobjektu">Stavba!$E$3</definedName>
    <definedName name="NazevRozpoctu">'[1]Krycí list'!$D$2</definedName>
    <definedName name="nazevstavby" localSheetId="10">#REF!</definedName>
    <definedName name="NazevStavby" localSheetId="1">Stavba!$E$2</definedName>
    <definedName name="nazevstavby">'[1]Krycí list'!$C$7</definedName>
    <definedName name="NazevStavebnihoRozpoctu">Stavba!$E$4</definedName>
    <definedName name="_xlnm.Print_Titles" localSheetId="10">'PS 101'!$12:$12</definedName>
    <definedName name="oadresa">Stavba!$D$6</definedName>
    <definedName name="Objednatel" localSheetId="1">Stavba!$D$5</definedName>
    <definedName name="Objednatel">#REF!</definedName>
    <definedName name="Objekt" localSheetId="1">Stavba!$B$38</definedName>
    <definedName name="_xlnm.Print_Area" localSheetId="3">'00 016130 Naklady'!$A$1:$V$27</definedName>
    <definedName name="_xlnm.Print_Area" localSheetId="13">POLps102elzař!$A$1:$I$435</definedName>
    <definedName name="_xlnm.Print_Area" localSheetId="16">POLps103mar!$A$1:$I$188</definedName>
    <definedName name="_xlnm.Print_Area" localSheetId="19">POLps104dpř!$A$1:$I$70</definedName>
    <definedName name="_xlnm.Print_Area" localSheetId="9">POLso04hrom!$A$1:$I$60</definedName>
    <definedName name="_xlnm.Print_Area" localSheetId="10">'PS 101'!$A$1:$N$25</definedName>
    <definedName name="_xlnm.Print_Area" localSheetId="4">'SO 01 016131 Pol'!$A$1:$V$630</definedName>
    <definedName name="_xlnm.Print_Area" localSheetId="5">'SO 02 016128 Pol'!$A$1:$V$185</definedName>
    <definedName name="_xlnm.Print_Area" localSheetId="6">'SO 03 016129 Pol'!$A$1:$V$58</definedName>
    <definedName name="_xlnm.Print_Area" localSheetId="1">Stavba!$A$1:$J$158</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 localSheetId="10">#REF!</definedName>
    <definedName name="PocetMJ">#REF!</definedName>
    <definedName name="PoptavkaID">Stavba!$A$1</definedName>
    <definedName name="Poznamka">#REF!</definedName>
    <definedName name="pPSC">Stavba!$C$10</definedName>
    <definedName name="Projektant" localSheetId="10">#REF!</definedName>
    <definedName name="Projektant">Stavba!$D$8</definedName>
    <definedName name="PSV">#REF!</definedName>
    <definedName name="PSV0">[2]Položky!#REF!</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Typ">[2]Položky!#REF!</definedName>
    <definedName name="VRN">#REF!</definedName>
    <definedName name="VRNKc">#REF!</definedName>
    <definedName name="VRNnazev">#REF!</definedName>
    <definedName name="VRNproc">#REF!</definedName>
    <definedName name="VRNzakl">#REF!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azka">#REF!</definedName>
    <definedName name="Zaklad22">#REF!</definedName>
    <definedName name="Zaklad5">#REF!</definedName>
    <definedName name="ZakladDPHSni">Stavba!$G$23</definedName>
    <definedName name="ZakladDPHSniVypocet" localSheetId="1">Stavba!$F$54</definedName>
    <definedName name="ZakladDPHZakl">Stavba!$G$25</definedName>
    <definedName name="ZakladDPHZaklVypocet" localSheetId="1">Stavba!$G$54</definedName>
    <definedName name="Zaokrouhleni">Stavba!$G$27</definedName>
    <definedName name="Zhotovitel" localSheetId="10">#REF!</definedName>
    <definedName name="Zhotovitel">Stavba!$D$11:$G$11</definedName>
  </definedNames>
  <calcPr calcId="152511" fullCalcOnLoad="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70" i="30" l="1"/>
  <c r="H70" i="30"/>
  <c r="H68" i="30"/>
  <c r="I67" i="30"/>
  <c r="H67" i="30"/>
  <c r="I65" i="30"/>
  <c r="H65" i="30"/>
  <c r="H64" i="30"/>
  <c r="G64" i="30"/>
  <c r="E64" i="30"/>
  <c r="I64" i="30" s="1"/>
  <c r="H63" i="30"/>
  <c r="G63" i="30"/>
  <c r="E63" i="30"/>
  <c r="I60" i="30"/>
  <c r="H60" i="30"/>
  <c r="H59" i="30"/>
  <c r="G59" i="30"/>
  <c r="E59" i="30"/>
  <c r="I59" i="30" s="1"/>
  <c r="I57" i="30"/>
  <c r="H57" i="30"/>
  <c r="H56" i="30"/>
  <c r="G56" i="30"/>
  <c r="E56" i="30"/>
  <c r="I54" i="30"/>
  <c r="H54" i="30"/>
  <c r="H53" i="30"/>
  <c r="G53" i="30"/>
  <c r="E53" i="30"/>
  <c r="H52" i="30"/>
  <c r="G52" i="30"/>
  <c r="E52" i="30"/>
  <c r="I52" i="30" s="1"/>
  <c r="H51" i="30"/>
  <c r="G51" i="30"/>
  <c r="E51" i="30"/>
  <c r="I51" i="30" s="1"/>
  <c r="H50" i="30"/>
  <c r="G50" i="30"/>
  <c r="E50" i="30"/>
  <c r="H49" i="30"/>
  <c r="G49" i="30"/>
  <c r="E49" i="30"/>
  <c r="H48" i="30"/>
  <c r="G48" i="30"/>
  <c r="E48" i="30"/>
  <c r="I46" i="30"/>
  <c r="H46" i="30"/>
  <c r="H45" i="30"/>
  <c r="G45" i="30"/>
  <c r="E45" i="30"/>
  <c r="I44" i="30"/>
  <c r="H44" i="30"/>
  <c r="H43" i="30"/>
  <c r="G43" i="30"/>
  <c r="E43" i="30"/>
  <c r="H42" i="30"/>
  <c r="G42" i="30"/>
  <c r="E42" i="30"/>
  <c r="I40" i="30"/>
  <c r="H40" i="30"/>
  <c r="H39" i="30"/>
  <c r="G39" i="30"/>
  <c r="E39" i="30"/>
  <c r="I38" i="30"/>
  <c r="H38" i="30"/>
  <c r="H37" i="30"/>
  <c r="G37" i="30"/>
  <c r="E37" i="30"/>
  <c r="I37" i="30" s="1"/>
  <c r="H36" i="30"/>
  <c r="G36" i="30"/>
  <c r="E36" i="30"/>
  <c r="H35" i="30"/>
  <c r="G35" i="30"/>
  <c r="E35" i="30"/>
  <c r="I33" i="30"/>
  <c r="H33" i="30"/>
  <c r="I31" i="30"/>
  <c r="H31" i="30"/>
  <c r="H30" i="30"/>
  <c r="G30" i="30"/>
  <c r="G69" i="30" s="1"/>
  <c r="C35" i="29" s="1"/>
  <c r="E30" i="30"/>
  <c r="I28" i="30"/>
  <c r="H28" i="30"/>
  <c r="H27" i="30"/>
  <c r="G27" i="30"/>
  <c r="E27" i="30"/>
  <c r="I25" i="30"/>
  <c r="H25" i="30"/>
  <c r="I23" i="30"/>
  <c r="H23" i="30"/>
  <c r="I18" i="30"/>
  <c r="H18" i="30"/>
  <c r="H16" i="30"/>
  <c r="G16" i="30"/>
  <c r="G17" i="30" s="1"/>
  <c r="E16" i="30"/>
  <c r="I14" i="30"/>
  <c r="H14" i="30"/>
  <c r="H12" i="30"/>
  <c r="G12" i="30"/>
  <c r="E12" i="30"/>
  <c r="I11" i="30"/>
  <c r="H11" i="30"/>
  <c r="H10" i="30"/>
  <c r="G10" i="30"/>
  <c r="E10" i="30"/>
  <c r="I8" i="30"/>
  <c r="H8" i="30"/>
  <c r="H7" i="30"/>
  <c r="G7" i="30"/>
  <c r="E7" i="30"/>
  <c r="I5" i="30"/>
  <c r="H5" i="30"/>
  <c r="H4" i="30"/>
  <c r="G4" i="30"/>
  <c r="E4" i="30"/>
  <c r="B26" i="29"/>
  <c r="C26" i="29"/>
  <c r="C10" i="29"/>
  <c r="C9" i="29"/>
  <c r="I188" i="27"/>
  <c r="H188" i="27"/>
  <c r="H186" i="27"/>
  <c r="G186" i="27"/>
  <c r="E186" i="27"/>
  <c r="I185" i="27"/>
  <c r="H185" i="27"/>
  <c r="H184" i="27"/>
  <c r="G184" i="27"/>
  <c r="E184" i="27"/>
  <c r="I184" i="27" s="1"/>
  <c r="H183" i="27"/>
  <c r="G183" i="27"/>
  <c r="E183" i="27"/>
  <c r="I183" i="27" s="1"/>
  <c r="I181" i="27"/>
  <c r="H181" i="27"/>
  <c r="H180" i="27"/>
  <c r="G180" i="27"/>
  <c r="E180" i="27"/>
  <c r="I180" i="27"/>
  <c r="I178" i="27"/>
  <c r="H178" i="27"/>
  <c r="H177" i="27"/>
  <c r="G177" i="27"/>
  <c r="E177" i="27"/>
  <c r="I175" i="27"/>
  <c r="H175" i="27"/>
  <c r="H174" i="27"/>
  <c r="G174" i="27"/>
  <c r="E174" i="27"/>
  <c r="I172" i="27"/>
  <c r="H172" i="27"/>
  <c r="H171" i="27"/>
  <c r="G171" i="27"/>
  <c r="E171" i="27"/>
  <c r="I171" i="27"/>
  <c r="I169" i="27"/>
  <c r="H169" i="27"/>
  <c r="H168" i="27"/>
  <c r="G168" i="27"/>
  <c r="E168" i="27"/>
  <c r="I166" i="27"/>
  <c r="H166" i="27"/>
  <c r="H165" i="27"/>
  <c r="G165" i="27"/>
  <c r="E165" i="27"/>
  <c r="I163" i="27"/>
  <c r="H163" i="27"/>
  <c r="H162" i="27"/>
  <c r="G162" i="27"/>
  <c r="E162" i="27"/>
  <c r="I162" i="27" s="1"/>
  <c r="I160" i="27"/>
  <c r="H160" i="27"/>
  <c r="H159" i="27"/>
  <c r="G159" i="27"/>
  <c r="E159" i="27"/>
  <c r="I159" i="27" s="1"/>
  <c r="I157" i="27"/>
  <c r="H157" i="27"/>
  <c r="H156" i="27"/>
  <c r="G156" i="27"/>
  <c r="E156" i="27"/>
  <c r="I154" i="27"/>
  <c r="H154" i="27"/>
  <c r="H153" i="27"/>
  <c r="G153" i="27"/>
  <c r="E153" i="27"/>
  <c r="I151" i="27"/>
  <c r="H151" i="27"/>
  <c r="H150" i="27"/>
  <c r="G150" i="27"/>
  <c r="E150" i="27"/>
  <c r="I147" i="27"/>
  <c r="H147" i="27"/>
  <c r="H145" i="27"/>
  <c r="I144" i="27"/>
  <c r="H144" i="27"/>
  <c r="H143" i="27"/>
  <c r="G143" i="27"/>
  <c r="E143" i="27"/>
  <c r="I143" i="27" s="1"/>
  <c r="H142" i="27"/>
  <c r="G142" i="27"/>
  <c r="E142" i="27"/>
  <c r="I142" i="27" s="1"/>
  <c r="H139" i="27"/>
  <c r="G139" i="27"/>
  <c r="E139" i="27"/>
  <c r="H137" i="27"/>
  <c r="G137" i="27"/>
  <c r="E137" i="27"/>
  <c r="H135" i="27"/>
  <c r="G135" i="27"/>
  <c r="E135" i="27"/>
  <c r="H134" i="27"/>
  <c r="G134" i="27"/>
  <c r="I134" i="27" s="1"/>
  <c r="E134" i="27"/>
  <c r="H133" i="27"/>
  <c r="G133" i="27"/>
  <c r="E133" i="27"/>
  <c r="H132" i="27"/>
  <c r="G132" i="27"/>
  <c r="E132" i="27"/>
  <c r="H131" i="27"/>
  <c r="G131" i="27"/>
  <c r="E131" i="27"/>
  <c r="I131" i="27"/>
  <c r="H130" i="27"/>
  <c r="G130" i="27"/>
  <c r="E130" i="27"/>
  <c r="I130" i="27"/>
  <c r="I128" i="27"/>
  <c r="H128" i="27"/>
  <c r="H127" i="27"/>
  <c r="G127" i="27"/>
  <c r="I127" i="27" s="1"/>
  <c r="E127" i="27"/>
  <c r="H126" i="27"/>
  <c r="G126" i="27"/>
  <c r="E126" i="27"/>
  <c r="I124" i="27"/>
  <c r="H124" i="27"/>
  <c r="H123" i="27"/>
  <c r="G123" i="27"/>
  <c r="E123" i="27"/>
  <c r="I123" i="27" s="1"/>
  <c r="H122" i="27"/>
  <c r="G122" i="27"/>
  <c r="E122" i="27"/>
  <c r="I122" i="27" s="1"/>
  <c r="H121" i="27"/>
  <c r="G121" i="27"/>
  <c r="E121" i="27"/>
  <c r="I119" i="27"/>
  <c r="H119" i="27"/>
  <c r="H118" i="27"/>
  <c r="G118" i="27"/>
  <c r="E118" i="27"/>
  <c r="I118" i="27"/>
  <c r="I116" i="27"/>
  <c r="H116" i="27"/>
  <c r="H115" i="27"/>
  <c r="G115" i="27"/>
  <c r="E115" i="27"/>
  <c r="I113" i="27"/>
  <c r="H113" i="27"/>
  <c r="H112" i="27"/>
  <c r="G112" i="27"/>
  <c r="E112" i="27"/>
  <c r="I110" i="27"/>
  <c r="H110" i="27"/>
  <c r="H109" i="27"/>
  <c r="G109" i="27"/>
  <c r="E109" i="27"/>
  <c r="I109" i="27"/>
  <c r="I106" i="27"/>
  <c r="H106" i="27"/>
  <c r="H105" i="27"/>
  <c r="G105" i="27"/>
  <c r="I105" i="27" s="1"/>
  <c r="E105" i="27"/>
  <c r="I102" i="27"/>
  <c r="H102" i="27"/>
  <c r="H101" i="27"/>
  <c r="G101" i="27"/>
  <c r="E101" i="27"/>
  <c r="I99" i="27"/>
  <c r="H99" i="27"/>
  <c r="H98" i="27"/>
  <c r="G98" i="27"/>
  <c r="E98" i="27"/>
  <c r="I96" i="27"/>
  <c r="H96" i="27"/>
  <c r="H95" i="27"/>
  <c r="G95" i="27"/>
  <c r="I95" i="27" s="1"/>
  <c r="E95" i="27"/>
  <c r="I93" i="27"/>
  <c r="H93" i="27"/>
  <c r="H92" i="27"/>
  <c r="G92" i="27"/>
  <c r="E92" i="27"/>
  <c r="I89" i="27"/>
  <c r="H89" i="27"/>
  <c r="H88" i="27"/>
  <c r="G88" i="27"/>
  <c r="E88" i="27"/>
  <c r="I86" i="27"/>
  <c r="H86" i="27"/>
  <c r="H85" i="27"/>
  <c r="G85" i="27"/>
  <c r="I85" i="27" s="1"/>
  <c r="E85" i="27"/>
  <c r="H84" i="27"/>
  <c r="G84" i="27"/>
  <c r="E84" i="27"/>
  <c r="I82" i="27"/>
  <c r="H82" i="27"/>
  <c r="H81" i="27"/>
  <c r="G81" i="27"/>
  <c r="E81" i="27"/>
  <c r="H80" i="27"/>
  <c r="G80" i="27"/>
  <c r="E80" i="27"/>
  <c r="I76" i="27"/>
  <c r="H76" i="27"/>
  <c r="H75" i="27"/>
  <c r="G75" i="27"/>
  <c r="E75" i="27"/>
  <c r="I73" i="27"/>
  <c r="H73" i="27"/>
  <c r="H72" i="27"/>
  <c r="G72" i="27"/>
  <c r="E72" i="27"/>
  <c r="I70" i="27"/>
  <c r="H70" i="27"/>
  <c r="H69" i="27"/>
  <c r="G69" i="27"/>
  <c r="E69" i="27"/>
  <c r="I69" i="27" s="1"/>
  <c r="I67" i="27"/>
  <c r="H67" i="27"/>
  <c r="H66" i="27"/>
  <c r="G66" i="27"/>
  <c r="E66" i="27"/>
  <c r="I64" i="27"/>
  <c r="H64" i="27"/>
  <c r="H63" i="27"/>
  <c r="G63" i="27"/>
  <c r="E63" i="27"/>
  <c r="I61" i="27"/>
  <c r="H61" i="27"/>
  <c r="H60" i="27"/>
  <c r="G60" i="27"/>
  <c r="E60" i="27"/>
  <c r="I60" i="27" s="1"/>
  <c r="I57" i="27"/>
  <c r="H57" i="27"/>
  <c r="I48" i="27"/>
  <c r="H48" i="27"/>
  <c r="H46" i="27"/>
  <c r="G46" i="27"/>
  <c r="E46" i="27"/>
  <c r="H45" i="27"/>
  <c r="G45" i="27"/>
  <c r="E45" i="27"/>
  <c r="I43" i="27"/>
  <c r="H43" i="27"/>
  <c r="H41" i="27"/>
  <c r="G41" i="27"/>
  <c r="E41" i="27"/>
  <c r="I40" i="27"/>
  <c r="H40" i="27"/>
  <c r="H39" i="27"/>
  <c r="G39" i="27"/>
  <c r="E39" i="27"/>
  <c r="H38" i="27"/>
  <c r="G38" i="27"/>
  <c r="E38" i="27"/>
  <c r="H37" i="27"/>
  <c r="G37" i="27"/>
  <c r="E37" i="27"/>
  <c r="I36" i="27"/>
  <c r="H36" i="27"/>
  <c r="H35" i="27"/>
  <c r="G35" i="27"/>
  <c r="E35" i="27"/>
  <c r="I34" i="27"/>
  <c r="H34" i="27"/>
  <c r="I33" i="27"/>
  <c r="H33" i="27"/>
  <c r="H32" i="27"/>
  <c r="G32" i="27"/>
  <c r="E32" i="27"/>
  <c r="I31" i="27"/>
  <c r="H31" i="27"/>
  <c r="I30" i="27"/>
  <c r="H30" i="27"/>
  <c r="H29" i="27"/>
  <c r="G29" i="27"/>
  <c r="E29" i="27"/>
  <c r="I28" i="27"/>
  <c r="H28" i="27"/>
  <c r="I27" i="27"/>
  <c r="H27" i="27"/>
  <c r="H26" i="27"/>
  <c r="G26" i="27"/>
  <c r="E26" i="27"/>
  <c r="I25" i="27"/>
  <c r="H25" i="27"/>
  <c r="I24" i="27"/>
  <c r="H24" i="27"/>
  <c r="H23" i="27"/>
  <c r="G23" i="27"/>
  <c r="E23" i="27"/>
  <c r="I22" i="27"/>
  <c r="H22" i="27"/>
  <c r="I21" i="27"/>
  <c r="H21" i="27"/>
  <c r="H20" i="27"/>
  <c r="G20" i="27"/>
  <c r="E20" i="27"/>
  <c r="I19" i="27"/>
  <c r="H19" i="27"/>
  <c r="I17" i="27"/>
  <c r="H17" i="27"/>
  <c r="H15" i="27"/>
  <c r="G15" i="27"/>
  <c r="E15" i="27"/>
  <c r="I13" i="27"/>
  <c r="H13" i="27"/>
  <c r="H11" i="27"/>
  <c r="G11" i="27"/>
  <c r="G12" i="27" s="1"/>
  <c r="E11" i="27"/>
  <c r="E12" i="27" s="1"/>
  <c r="B34" i="26" s="1"/>
  <c r="I9" i="27"/>
  <c r="H9" i="27"/>
  <c r="H7" i="27"/>
  <c r="G7" i="27"/>
  <c r="G8" i="27" s="1"/>
  <c r="E7" i="27"/>
  <c r="I5" i="27"/>
  <c r="H5" i="27"/>
  <c r="H3" i="27"/>
  <c r="G3" i="27"/>
  <c r="G4" i="27" s="1"/>
  <c r="E3" i="27"/>
  <c r="E4" i="27" s="1"/>
  <c r="B32" i="26"/>
  <c r="B26" i="26"/>
  <c r="C26" i="26"/>
  <c r="C9" i="26"/>
  <c r="I435" i="24"/>
  <c r="H435" i="24"/>
  <c r="I434" i="24"/>
  <c r="H434" i="24"/>
  <c r="H432" i="24"/>
  <c r="G432" i="24"/>
  <c r="E432" i="24"/>
  <c r="I431" i="24"/>
  <c r="H431" i="24"/>
  <c r="H430" i="24"/>
  <c r="G430" i="24"/>
  <c r="E430" i="24"/>
  <c r="H429" i="24"/>
  <c r="G429" i="24"/>
  <c r="E429" i="24"/>
  <c r="I427" i="24"/>
  <c r="H427" i="24"/>
  <c r="H426" i="24"/>
  <c r="G426" i="24"/>
  <c r="E426" i="24"/>
  <c r="I424" i="24"/>
  <c r="H424" i="24"/>
  <c r="H423" i="24"/>
  <c r="G423" i="24"/>
  <c r="E423" i="24"/>
  <c r="I421" i="24"/>
  <c r="H421" i="24"/>
  <c r="H420" i="24"/>
  <c r="G420" i="24"/>
  <c r="E420" i="24"/>
  <c r="I418" i="24"/>
  <c r="H418" i="24"/>
  <c r="H417" i="24"/>
  <c r="G417" i="24"/>
  <c r="E417" i="24"/>
  <c r="I415" i="24"/>
  <c r="H415" i="24"/>
  <c r="H414" i="24"/>
  <c r="G414" i="24"/>
  <c r="E414" i="24"/>
  <c r="I412" i="24"/>
  <c r="H412" i="24"/>
  <c r="H411" i="24"/>
  <c r="G411" i="24"/>
  <c r="E411" i="24"/>
  <c r="I409" i="24"/>
  <c r="H409" i="24"/>
  <c r="H408" i="24"/>
  <c r="G408" i="24"/>
  <c r="E408" i="24"/>
  <c r="I406" i="24"/>
  <c r="H406" i="24"/>
  <c r="H405" i="24"/>
  <c r="G405" i="24"/>
  <c r="E405" i="24"/>
  <c r="I403" i="24"/>
  <c r="H403" i="24"/>
  <c r="H402" i="24"/>
  <c r="G402" i="24"/>
  <c r="E402" i="24"/>
  <c r="I400" i="24"/>
  <c r="H400" i="24"/>
  <c r="H399" i="24"/>
  <c r="G399" i="24"/>
  <c r="E399" i="24"/>
  <c r="I397" i="24"/>
  <c r="H397" i="24"/>
  <c r="H396" i="24"/>
  <c r="G396" i="24"/>
  <c r="E396" i="24"/>
  <c r="I393" i="24"/>
  <c r="H393" i="24"/>
  <c r="H391" i="24"/>
  <c r="I390" i="24"/>
  <c r="H390" i="24"/>
  <c r="H388" i="24"/>
  <c r="G388" i="24"/>
  <c r="E388" i="24"/>
  <c r="H387" i="24"/>
  <c r="G387" i="24"/>
  <c r="E387" i="24"/>
  <c r="I387" i="24" s="1"/>
  <c r="I384" i="24"/>
  <c r="H384" i="24"/>
  <c r="H383" i="24"/>
  <c r="G383" i="24"/>
  <c r="E383" i="24"/>
  <c r="I381" i="24"/>
  <c r="H381" i="24"/>
  <c r="H380" i="24"/>
  <c r="G380" i="24"/>
  <c r="E380" i="24"/>
  <c r="I378" i="24"/>
  <c r="H378" i="24"/>
  <c r="H377" i="24"/>
  <c r="G377" i="24"/>
  <c r="E377" i="24"/>
  <c r="H376" i="24"/>
  <c r="G376" i="24"/>
  <c r="E376" i="24"/>
  <c r="H375" i="24"/>
  <c r="G375" i="24"/>
  <c r="E375" i="24"/>
  <c r="I375" i="24"/>
  <c r="H374" i="24"/>
  <c r="G374" i="24"/>
  <c r="E374" i="24"/>
  <c r="I374" i="24"/>
  <c r="H373" i="24"/>
  <c r="G373" i="24"/>
  <c r="E373" i="24"/>
  <c r="H372" i="24"/>
  <c r="G372" i="24"/>
  <c r="E372" i="24"/>
  <c r="I369" i="24"/>
  <c r="H369" i="24"/>
  <c r="H367" i="24"/>
  <c r="G367" i="24"/>
  <c r="E367" i="24"/>
  <c r="I367" i="24"/>
  <c r="H366" i="24"/>
  <c r="G366" i="24"/>
  <c r="E366" i="24"/>
  <c r="I364" i="24"/>
  <c r="H364" i="24"/>
  <c r="H363" i="24"/>
  <c r="G363" i="24"/>
  <c r="E363" i="24"/>
  <c r="H362" i="24"/>
  <c r="G362" i="24"/>
  <c r="E362" i="24"/>
  <c r="I362" i="24"/>
  <c r="H361" i="24"/>
  <c r="G361" i="24"/>
  <c r="E361" i="24"/>
  <c r="I359" i="24"/>
  <c r="H359" i="24"/>
  <c r="H358" i="24"/>
  <c r="G358" i="24"/>
  <c r="I358" i="24"/>
  <c r="E358" i="24"/>
  <c r="I356" i="24"/>
  <c r="H356" i="24"/>
  <c r="H355" i="24"/>
  <c r="G355" i="24"/>
  <c r="E355" i="24"/>
  <c r="I353" i="24"/>
  <c r="H353" i="24"/>
  <c r="H352" i="24"/>
  <c r="G352" i="24"/>
  <c r="E352" i="24"/>
  <c r="I350" i="24"/>
  <c r="H350" i="24"/>
  <c r="H349" i="24"/>
  <c r="G349" i="24"/>
  <c r="E349" i="24"/>
  <c r="I346" i="24"/>
  <c r="H346" i="24"/>
  <c r="H345" i="24"/>
  <c r="G345" i="24"/>
  <c r="E345" i="24"/>
  <c r="I343" i="24"/>
  <c r="H343" i="24"/>
  <c r="H342" i="24"/>
  <c r="G342" i="24"/>
  <c r="E342" i="24"/>
  <c r="I339" i="24"/>
  <c r="H339" i="24"/>
  <c r="H338" i="24"/>
  <c r="G338" i="24"/>
  <c r="E338" i="24"/>
  <c r="I338" i="24" s="1"/>
  <c r="I336" i="24"/>
  <c r="H336" i="24"/>
  <c r="H335" i="24"/>
  <c r="G335" i="24"/>
  <c r="I335" i="24" s="1"/>
  <c r="E335" i="24"/>
  <c r="I333" i="24"/>
  <c r="H333" i="24"/>
  <c r="H332" i="24"/>
  <c r="G332" i="24"/>
  <c r="E332" i="24"/>
  <c r="H331" i="24"/>
  <c r="G331" i="24"/>
  <c r="E331" i="24"/>
  <c r="I331" i="24" s="1"/>
  <c r="I329" i="24"/>
  <c r="H329" i="24"/>
  <c r="H328" i="24"/>
  <c r="G328" i="24"/>
  <c r="E328" i="24"/>
  <c r="H327" i="24"/>
  <c r="G327" i="24"/>
  <c r="E327" i="24"/>
  <c r="I325" i="24"/>
  <c r="H325" i="24"/>
  <c r="H324" i="24"/>
  <c r="G324" i="24"/>
  <c r="E324" i="24"/>
  <c r="I321" i="24"/>
  <c r="H321" i="24"/>
  <c r="H320" i="24"/>
  <c r="G320" i="24"/>
  <c r="E320" i="24"/>
  <c r="I318" i="24"/>
  <c r="H318" i="24"/>
  <c r="H317" i="24"/>
  <c r="G317" i="24"/>
  <c r="E317" i="24"/>
  <c r="H316" i="24"/>
  <c r="G316" i="24"/>
  <c r="E316" i="24"/>
  <c r="I314" i="24"/>
  <c r="H314" i="24"/>
  <c r="H313" i="24"/>
  <c r="G313" i="24"/>
  <c r="E313" i="24"/>
  <c r="H312" i="24"/>
  <c r="G312" i="24"/>
  <c r="E312" i="24"/>
  <c r="I308" i="24"/>
  <c r="H308" i="24"/>
  <c r="H307" i="24"/>
  <c r="G307" i="24"/>
  <c r="E307" i="24"/>
  <c r="H306" i="24"/>
  <c r="G306" i="24"/>
  <c r="I306" i="24" s="1"/>
  <c r="E306" i="24"/>
  <c r="H305" i="24"/>
  <c r="G305" i="24"/>
  <c r="E305" i="24"/>
  <c r="I303" i="24"/>
  <c r="H303" i="24"/>
  <c r="H302" i="24"/>
  <c r="G302" i="24"/>
  <c r="E302" i="24"/>
  <c r="H301" i="24"/>
  <c r="G301" i="24"/>
  <c r="E301" i="24"/>
  <c r="H300" i="24"/>
  <c r="G300" i="24"/>
  <c r="E300" i="24"/>
  <c r="I300" i="24" s="1"/>
  <c r="H299" i="24"/>
  <c r="G299" i="24"/>
  <c r="E299" i="24"/>
  <c r="I299" i="24" s="1"/>
  <c r="H298" i="24"/>
  <c r="G298" i="24"/>
  <c r="E298" i="24"/>
  <c r="H297" i="24"/>
  <c r="G297" i="24"/>
  <c r="E297" i="24"/>
  <c r="H296" i="24"/>
  <c r="G296" i="24"/>
  <c r="E296" i="24"/>
  <c r="I294" i="24"/>
  <c r="H294" i="24"/>
  <c r="H293" i="24"/>
  <c r="G293" i="24"/>
  <c r="E293" i="24"/>
  <c r="I289" i="24"/>
  <c r="H289" i="24"/>
  <c r="I280" i="24"/>
  <c r="H280" i="24"/>
  <c r="H278" i="24"/>
  <c r="G278" i="24"/>
  <c r="G279" i="24"/>
  <c r="E278" i="24"/>
  <c r="I276" i="24"/>
  <c r="H276" i="24"/>
  <c r="H275" i="24"/>
  <c r="G275" i="24"/>
  <c r="E275" i="24"/>
  <c r="E279" i="24" s="1"/>
  <c r="I269" i="24"/>
  <c r="H269" i="24"/>
  <c r="H267" i="24"/>
  <c r="G267" i="24"/>
  <c r="E267" i="24"/>
  <c r="I265" i="24"/>
  <c r="H265" i="24"/>
  <c r="H264" i="24"/>
  <c r="G264" i="24"/>
  <c r="E264" i="24"/>
  <c r="I264" i="24"/>
  <c r="H263" i="24"/>
  <c r="G263" i="24"/>
  <c r="E263" i="24"/>
  <c r="I263" i="24"/>
  <c r="I261" i="24"/>
  <c r="H261" i="24"/>
  <c r="H260" i="24"/>
  <c r="G260" i="24"/>
  <c r="E260" i="24"/>
  <c r="I260" i="24" s="1"/>
  <c r="I258" i="24"/>
  <c r="H258" i="24"/>
  <c r="H257" i="24"/>
  <c r="G257" i="24"/>
  <c r="E257" i="24"/>
  <c r="I255" i="24"/>
  <c r="H255" i="24"/>
  <c r="H254" i="24"/>
  <c r="G254" i="24"/>
  <c r="E254" i="24"/>
  <c r="I254" i="24" s="1"/>
  <c r="I252" i="24"/>
  <c r="H252" i="24"/>
  <c r="H251" i="24"/>
  <c r="G251" i="24"/>
  <c r="I251" i="24"/>
  <c r="E251" i="24"/>
  <c r="H250" i="24"/>
  <c r="G250" i="24"/>
  <c r="E250" i="24"/>
  <c r="H249" i="24"/>
  <c r="G249" i="24"/>
  <c r="E249" i="24"/>
  <c r="I247" i="24"/>
  <c r="H247" i="24"/>
  <c r="H246" i="24"/>
  <c r="G246" i="24"/>
  <c r="I246" i="24"/>
  <c r="E246" i="24"/>
  <c r="H245" i="24"/>
  <c r="G245" i="24"/>
  <c r="E245" i="24"/>
  <c r="H244" i="24"/>
  <c r="G244" i="24"/>
  <c r="E244" i="24"/>
  <c r="H243" i="24"/>
  <c r="G243" i="24"/>
  <c r="E243" i="24"/>
  <c r="H242" i="24"/>
  <c r="G242" i="24"/>
  <c r="E242" i="24"/>
  <c r="H241" i="24"/>
  <c r="G241" i="24"/>
  <c r="I241" i="24"/>
  <c r="E241" i="24"/>
  <c r="I239" i="24"/>
  <c r="H239" i="24"/>
  <c r="H238" i="24"/>
  <c r="G238" i="24"/>
  <c r="E238" i="24"/>
  <c r="I236" i="24"/>
  <c r="H236" i="24"/>
  <c r="H234" i="24"/>
  <c r="G234" i="24"/>
  <c r="E234" i="24"/>
  <c r="I232" i="24"/>
  <c r="H232" i="24"/>
  <c r="H231" i="24"/>
  <c r="G231" i="24"/>
  <c r="E231" i="24"/>
  <c r="I230" i="24"/>
  <c r="H230" i="24"/>
  <c r="H229" i="24"/>
  <c r="G229" i="24"/>
  <c r="E229" i="24"/>
  <c r="E235" i="24"/>
  <c r="I225" i="24"/>
  <c r="H225" i="24"/>
  <c r="H223" i="24"/>
  <c r="G223" i="24"/>
  <c r="E223" i="24"/>
  <c r="I221" i="24"/>
  <c r="H221" i="24"/>
  <c r="H220" i="24"/>
  <c r="G220" i="24"/>
  <c r="E220" i="24"/>
  <c r="I219" i="24"/>
  <c r="H219" i="24"/>
  <c r="H218" i="24"/>
  <c r="G218" i="24"/>
  <c r="E218" i="24"/>
  <c r="E224" i="24"/>
  <c r="B34" i="23" s="1"/>
  <c r="I214" i="24"/>
  <c r="H214" i="24"/>
  <c r="H212" i="24"/>
  <c r="G212" i="24"/>
  <c r="E212" i="24"/>
  <c r="I211" i="24"/>
  <c r="H211" i="24"/>
  <c r="H210" i="24"/>
  <c r="G210" i="24"/>
  <c r="E210" i="24"/>
  <c r="I210" i="24"/>
  <c r="I208" i="24"/>
  <c r="H208" i="24"/>
  <c r="H207" i="24"/>
  <c r="G207" i="24"/>
  <c r="E207" i="24"/>
  <c r="I205" i="24"/>
  <c r="H205" i="24"/>
  <c r="H204" i="24"/>
  <c r="G204" i="24"/>
  <c r="E204" i="24"/>
  <c r="H203" i="24"/>
  <c r="G203" i="24"/>
  <c r="E203" i="24"/>
  <c r="I201" i="24"/>
  <c r="H201" i="24"/>
  <c r="H200" i="24"/>
  <c r="G200" i="24"/>
  <c r="E200" i="24"/>
  <c r="I200" i="24" s="1"/>
  <c r="H199" i="24"/>
  <c r="G199" i="24"/>
  <c r="E199" i="24"/>
  <c r="I197" i="24"/>
  <c r="H197" i="24"/>
  <c r="H196" i="24"/>
  <c r="G196" i="24"/>
  <c r="E196" i="24"/>
  <c r="I195" i="24"/>
  <c r="H195" i="24"/>
  <c r="I194" i="24"/>
  <c r="H194" i="24"/>
  <c r="H193" i="24"/>
  <c r="G193" i="24"/>
  <c r="E193" i="24"/>
  <c r="I193" i="24" s="1"/>
  <c r="I191" i="24"/>
  <c r="H191" i="24"/>
  <c r="H190" i="24"/>
  <c r="G190" i="24"/>
  <c r="I190" i="24"/>
  <c r="E190" i="24"/>
  <c r="I188" i="24"/>
  <c r="H188" i="24"/>
  <c r="H187" i="24"/>
  <c r="G187" i="24"/>
  <c r="E187" i="24"/>
  <c r="I184" i="24"/>
  <c r="H184" i="24"/>
  <c r="H183" i="24"/>
  <c r="G183" i="24"/>
  <c r="E183" i="24"/>
  <c r="I180" i="24"/>
  <c r="H180" i="24"/>
  <c r="H179" i="24"/>
  <c r="G179" i="24"/>
  <c r="I179" i="24"/>
  <c r="E179" i="24"/>
  <c r="I176" i="24"/>
  <c r="H176" i="24"/>
  <c r="H175" i="24"/>
  <c r="G175" i="24"/>
  <c r="E175" i="24"/>
  <c r="I172" i="24"/>
  <c r="H172" i="24"/>
  <c r="H171" i="24"/>
  <c r="G171" i="24"/>
  <c r="E171" i="24"/>
  <c r="I169" i="24"/>
  <c r="H169" i="24"/>
  <c r="H168" i="24"/>
  <c r="G168" i="24"/>
  <c r="E168" i="24"/>
  <c r="I165" i="24"/>
  <c r="H165" i="24"/>
  <c r="H164" i="24"/>
  <c r="G164" i="24"/>
  <c r="E164" i="24"/>
  <c r="I161" i="24"/>
  <c r="H161" i="24"/>
  <c r="H160" i="24"/>
  <c r="G160" i="24"/>
  <c r="E160" i="24"/>
  <c r="I157" i="24"/>
  <c r="H157" i="24"/>
  <c r="H156" i="24"/>
  <c r="G156" i="24"/>
  <c r="E156" i="24"/>
  <c r="H155" i="24"/>
  <c r="G155" i="24"/>
  <c r="E155" i="24"/>
  <c r="I155" i="24" s="1"/>
  <c r="H154" i="24"/>
  <c r="G154" i="24"/>
  <c r="E154" i="24"/>
  <c r="I152" i="24"/>
  <c r="H152" i="24"/>
  <c r="H151" i="24"/>
  <c r="G151" i="24"/>
  <c r="E151" i="24"/>
  <c r="H150" i="24"/>
  <c r="G150" i="24"/>
  <c r="E150" i="24"/>
  <c r="I148" i="24"/>
  <c r="H148" i="24"/>
  <c r="H147" i="24"/>
  <c r="G147" i="24"/>
  <c r="E147" i="24"/>
  <c r="I147" i="24" s="1"/>
  <c r="I146" i="24"/>
  <c r="H146" i="24"/>
  <c r="H145" i="24"/>
  <c r="G145" i="24"/>
  <c r="E145" i="24"/>
  <c r="I143" i="24"/>
  <c r="H143" i="24"/>
  <c r="H142" i="24"/>
  <c r="G142" i="24"/>
  <c r="E142" i="24"/>
  <c r="I142" i="24" s="1"/>
  <c r="H141" i="24"/>
  <c r="G141" i="24"/>
  <c r="E141" i="24"/>
  <c r="H140" i="24"/>
  <c r="G140" i="24"/>
  <c r="E140" i="24"/>
  <c r="I136" i="24"/>
  <c r="H136" i="24"/>
  <c r="H135" i="24"/>
  <c r="G135" i="24"/>
  <c r="E135" i="24"/>
  <c r="I134" i="24"/>
  <c r="H134" i="24"/>
  <c r="H133" i="24"/>
  <c r="G133" i="24"/>
  <c r="E133" i="24"/>
  <c r="I133" i="24"/>
  <c r="H131" i="24"/>
  <c r="G131" i="24"/>
  <c r="E131" i="24"/>
  <c r="I128" i="24"/>
  <c r="H128" i="24"/>
  <c r="H126" i="24"/>
  <c r="G126" i="24"/>
  <c r="E126" i="24"/>
  <c r="I124" i="24"/>
  <c r="H124" i="24"/>
  <c r="H123" i="24"/>
  <c r="G123" i="24"/>
  <c r="E123" i="24"/>
  <c r="I123" i="24" s="1"/>
  <c r="H122" i="24"/>
  <c r="G122" i="24"/>
  <c r="E122" i="24"/>
  <c r="H121" i="24"/>
  <c r="G121" i="24"/>
  <c r="E121" i="24"/>
  <c r="H120" i="24"/>
  <c r="G120" i="24"/>
  <c r="E120" i="24"/>
  <c r="I118" i="24"/>
  <c r="H118" i="24"/>
  <c r="H117" i="24"/>
  <c r="G117" i="24"/>
  <c r="E117" i="24"/>
  <c r="I117" i="24" s="1"/>
  <c r="H115" i="24"/>
  <c r="G115" i="24"/>
  <c r="E115" i="24"/>
  <c r="I113" i="24"/>
  <c r="H113" i="24"/>
  <c r="H112" i="24"/>
  <c r="G112" i="24"/>
  <c r="E112" i="24"/>
  <c r="I112" i="24" s="1"/>
  <c r="H111" i="24"/>
  <c r="G111" i="24"/>
  <c r="E111" i="24"/>
  <c r="I111" i="24" s="1"/>
  <c r="H110" i="24"/>
  <c r="G110" i="24"/>
  <c r="E110" i="24"/>
  <c r="H109" i="24"/>
  <c r="G109" i="24"/>
  <c r="I109" i="24"/>
  <c r="E109" i="24"/>
  <c r="H108" i="24"/>
  <c r="G108" i="24"/>
  <c r="I108" i="24"/>
  <c r="E108" i="24"/>
  <c r="I106" i="24"/>
  <c r="H106" i="24"/>
  <c r="H105" i="24"/>
  <c r="G105" i="24"/>
  <c r="E105" i="24"/>
  <c r="I103" i="24"/>
  <c r="H103" i="24"/>
  <c r="H102" i="24"/>
  <c r="G102" i="24"/>
  <c r="E102" i="24"/>
  <c r="I100" i="24"/>
  <c r="H100" i="24"/>
  <c r="H99" i="24"/>
  <c r="G99" i="24"/>
  <c r="I99" i="24"/>
  <c r="E99" i="24"/>
  <c r="I98" i="24"/>
  <c r="H98" i="24"/>
  <c r="H97" i="24"/>
  <c r="G97" i="24"/>
  <c r="E97" i="24"/>
  <c r="I97" i="24" s="1"/>
  <c r="H96" i="24"/>
  <c r="G96" i="24"/>
  <c r="E96" i="24"/>
  <c r="I96" i="24" s="1"/>
  <c r="I94" i="24"/>
  <c r="H94" i="24"/>
  <c r="H93" i="24"/>
  <c r="G93" i="24"/>
  <c r="I93" i="24"/>
  <c r="E93" i="24"/>
  <c r="I92" i="24"/>
  <c r="H92" i="24"/>
  <c r="H91" i="24"/>
  <c r="G91" i="24"/>
  <c r="E91" i="24"/>
  <c r="I91" i="24" s="1"/>
  <c r="H90" i="24"/>
  <c r="G90" i="24"/>
  <c r="E90" i="24"/>
  <c r="I90" i="24" s="1"/>
  <c r="I88" i="24"/>
  <c r="H88" i="24"/>
  <c r="H87" i="24"/>
  <c r="G87" i="24"/>
  <c r="I87" i="24"/>
  <c r="E87" i="24"/>
  <c r="I85" i="24"/>
  <c r="H85" i="24"/>
  <c r="H84" i="24"/>
  <c r="G84" i="24"/>
  <c r="E84" i="24"/>
  <c r="I84" i="24" s="1"/>
  <c r="H83" i="24"/>
  <c r="G83" i="24"/>
  <c r="E83" i="24"/>
  <c r="I83" i="24" s="1"/>
  <c r="I79" i="24"/>
  <c r="H79" i="24"/>
  <c r="H78" i="24"/>
  <c r="G78" i="24"/>
  <c r="E78" i="24"/>
  <c r="I76" i="24"/>
  <c r="H76" i="24"/>
  <c r="H75" i="24"/>
  <c r="G75" i="24"/>
  <c r="E75" i="24"/>
  <c r="I75" i="24" s="1"/>
  <c r="H74" i="24"/>
  <c r="G74" i="24"/>
  <c r="E74" i="24"/>
  <c r="H73" i="24"/>
  <c r="G73" i="24"/>
  <c r="I73" i="24"/>
  <c r="E73" i="24"/>
  <c r="H72" i="24"/>
  <c r="G72" i="24"/>
  <c r="I72" i="24"/>
  <c r="E72" i="24"/>
  <c r="H71" i="24"/>
  <c r="G71" i="24"/>
  <c r="I71" i="24"/>
  <c r="E71" i="24"/>
  <c r="I68" i="24"/>
  <c r="H68" i="24"/>
  <c r="H67" i="24"/>
  <c r="G67" i="24"/>
  <c r="E67" i="24"/>
  <c r="I67" i="24" s="1"/>
  <c r="I64" i="24"/>
  <c r="H64" i="24"/>
  <c r="H63" i="24"/>
  <c r="G63" i="24"/>
  <c r="I63" i="24"/>
  <c r="E63" i="24"/>
  <c r="H62" i="24"/>
  <c r="G62" i="24"/>
  <c r="I62" i="24"/>
  <c r="E62" i="24"/>
  <c r="I59" i="24"/>
  <c r="H59" i="24"/>
  <c r="H58" i="24"/>
  <c r="G58" i="24"/>
  <c r="E58" i="24"/>
  <c r="I57" i="24"/>
  <c r="H57" i="24"/>
  <c r="I56" i="24"/>
  <c r="H56" i="24"/>
  <c r="H55" i="24"/>
  <c r="G55" i="24"/>
  <c r="E55" i="24"/>
  <c r="H54" i="24"/>
  <c r="G54" i="24"/>
  <c r="I54" i="24"/>
  <c r="E54" i="24"/>
  <c r="H53" i="24"/>
  <c r="G53" i="24"/>
  <c r="E53" i="24"/>
  <c r="H52" i="24"/>
  <c r="G52" i="24"/>
  <c r="E52" i="24"/>
  <c r="I52" i="24"/>
  <c r="H50" i="24"/>
  <c r="G50" i="24"/>
  <c r="E50" i="24"/>
  <c r="H49" i="24"/>
  <c r="G49" i="24"/>
  <c r="E49" i="24"/>
  <c r="I49" i="24" s="1"/>
  <c r="H47" i="24"/>
  <c r="G47" i="24"/>
  <c r="E47" i="24"/>
  <c r="I45" i="24"/>
  <c r="H45" i="24"/>
  <c r="H44" i="24"/>
  <c r="G44" i="24"/>
  <c r="E44" i="24"/>
  <c r="I44" i="24" s="1"/>
  <c r="H43" i="24"/>
  <c r="G43" i="24"/>
  <c r="E43" i="24"/>
  <c r="I41" i="24"/>
  <c r="H41" i="24"/>
  <c r="H40" i="24"/>
  <c r="G40" i="24"/>
  <c r="E40" i="24"/>
  <c r="I40" i="24" s="1"/>
  <c r="H39" i="24"/>
  <c r="G39" i="24"/>
  <c r="E39" i="24"/>
  <c r="H38" i="24"/>
  <c r="G38" i="24"/>
  <c r="E38" i="24"/>
  <c r="I36" i="24"/>
  <c r="H36" i="24"/>
  <c r="H35" i="24"/>
  <c r="G35" i="24"/>
  <c r="E35" i="24"/>
  <c r="I33" i="24"/>
  <c r="H33" i="24"/>
  <c r="H32" i="24"/>
  <c r="G32" i="24"/>
  <c r="E32" i="24"/>
  <c r="I32" i="24" s="1"/>
  <c r="I30" i="24"/>
  <c r="H30" i="24"/>
  <c r="H29" i="24"/>
  <c r="G29" i="24"/>
  <c r="E29" i="24"/>
  <c r="I28" i="24"/>
  <c r="H28" i="24"/>
  <c r="H27" i="24"/>
  <c r="G27" i="24"/>
  <c r="E27" i="24"/>
  <c r="I25" i="24"/>
  <c r="H25" i="24"/>
  <c r="H24" i="24"/>
  <c r="G24" i="24"/>
  <c r="E24" i="24"/>
  <c r="I22" i="24"/>
  <c r="H22" i="24"/>
  <c r="H21" i="24"/>
  <c r="G21" i="24"/>
  <c r="E21" i="24"/>
  <c r="I21" i="24" s="1"/>
  <c r="I19" i="24"/>
  <c r="H19" i="24"/>
  <c r="H18" i="24"/>
  <c r="G18" i="24"/>
  <c r="E18" i="24"/>
  <c r="I18" i="24" s="1"/>
  <c r="I17" i="24"/>
  <c r="H17" i="24"/>
  <c r="H16" i="24"/>
  <c r="G16" i="24"/>
  <c r="E16" i="24"/>
  <c r="I14" i="24"/>
  <c r="H14" i="24"/>
  <c r="H13" i="24"/>
  <c r="G13" i="24"/>
  <c r="E13" i="24"/>
  <c r="I11" i="24"/>
  <c r="H11" i="24"/>
  <c r="H10" i="24"/>
  <c r="G10" i="24"/>
  <c r="E10" i="24"/>
  <c r="I10" i="24" s="1"/>
  <c r="I8" i="24"/>
  <c r="H8" i="24"/>
  <c r="H7" i="24"/>
  <c r="G7" i="24"/>
  <c r="E7" i="24"/>
  <c r="I7" i="24" s="1"/>
  <c r="I5" i="24"/>
  <c r="H5" i="24"/>
  <c r="H4" i="24"/>
  <c r="G4" i="24"/>
  <c r="E4" i="24"/>
  <c r="B26" i="23"/>
  <c r="C26" i="23" s="1"/>
  <c r="C9" i="23"/>
  <c r="I60" i="21"/>
  <c r="H60" i="21"/>
  <c r="I58" i="21"/>
  <c r="H58" i="21"/>
  <c r="H57" i="21"/>
  <c r="G57" i="21"/>
  <c r="E57" i="21"/>
  <c r="I55" i="21"/>
  <c r="H55" i="21"/>
  <c r="H54" i="21"/>
  <c r="G54" i="21"/>
  <c r="E54" i="21"/>
  <c r="I54" i="21"/>
  <c r="I52" i="21"/>
  <c r="H52" i="21"/>
  <c r="I50" i="21"/>
  <c r="H50" i="21"/>
  <c r="I49" i="21"/>
  <c r="H49" i="21"/>
  <c r="H47" i="21"/>
  <c r="I46" i="21"/>
  <c r="H46" i="21"/>
  <c r="H45" i="21"/>
  <c r="G45" i="21"/>
  <c r="E45" i="21"/>
  <c r="H44" i="21"/>
  <c r="G44" i="21"/>
  <c r="E44" i="21"/>
  <c r="I41" i="21"/>
  <c r="H41" i="21"/>
  <c r="H40" i="21"/>
  <c r="G40" i="21"/>
  <c r="E40" i="21"/>
  <c r="I39" i="21"/>
  <c r="H39" i="21"/>
  <c r="H38" i="21"/>
  <c r="G38" i="21"/>
  <c r="E38" i="21"/>
  <c r="I36" i="21"/>
  <c r="H36" i="21"/>
  <c r="H35" i="21"/>
  <c r="G35" i="21"/>
  <c r="E35" i="21"/>
  <c r="I35" i="21" s="1"/>
  <c r="I34" i="21"/>
  <c r="H34" i="21"/>
  <c r="I33" i="21"/>
  <c r="H33" i="21"/>
  <c r="H32" i="21"/>
  <c r="G32" i="21"/>
  <c r="E32" i="21"/>
  <c r="I32" i="21" s="1"/>
  <c r="H31" i="21"/>
  <c r="G31" i="21"/>
  <c r="E31" i="21"/>
  <c r="I31" i="21" s="1"/>
  <c r="H30" i="21"/>
  <c r="G30" i="21"/>
  <c r="E30" i="21"/>
  <c r="I30" i="21" s="1"/>
  <c r="H29" i="21"/>
  <c r="G29" i="21"/>
  <c r="I29" i="21" s="1"/>
  <c r="E29" i="21"/>
  <c r="H28" i="21"/>
  <c r="G28" i="21"/>
  <c r="E28" i="21"/>
  <c r="I28" i="21" s="1"/>
  <c r="H27" i="21"/>
  <c r="G27" i="21"/>
  <c r="E27" i="21"/>
  <c r="I27" i="21" s="1"/>
  <c r="H26" i="21"/>
  <c r="G26" i="21"/>
  <c r="E26" i="21"/>
  <c r="I26" i="21"/>
  <c r="I23" i="21"/>
  <c r="H23" i="21"/>
  <c r="H22" i="21"/>
  <c r="G22" i="21"/>
  <c r="E22" i="21"/>
  <c r="H21" i="21"/>
  <c r="G21" i="21"/>
  <c r="E21" i="21"/>
  <c r="I19" i="21"/>
  <c r="H19" i="21"/>
  <c r="H18" i="21"/>
  <c r="G18" i="21"/>
  <c r="E18" i="21"/>
  <c r="I16" i="21"/>
  <c r="H16" i="21"/>
  <c r="H15" i="21"/>
  <c r="G15" i="21"/>
  <c r="I15" i="21" s="1"/>
  <c r="E15" i="21"/>
  <c r="I13" i="21"/>
  <c r="H13" i="21"/>
  <c r="H12" i="21"/>
  <c r="G12" i="21"/>
  <c r="E12" i="21"/>
  <c r="I10" i="21"/>
  <c r="H10" i="21"/>
  <c r="H9" i="21"/>
  <c r="G9" i="21"/>
  <c r="E9" i="21"/>
  <c r="I7" i="21"/>
  <c r="H7" i="21"/>
  <c r="H6" i="21"/>
  <c r="G6" i="21"/>
  <c r="E6" i="21"/>
  <c r="I4" i="21"/>
  <c r="H4" i="21"/>
  <c r="B26" i="20"/>
  <c r="C26" i="20" s="1"/>
  <c r="C9" i="20"/>
  <c r="B3" i="20"/>
  <c r="L21" i="19"/>
  <c r="L5" i="19" s="1"/>
  <c r="L20" i="19"/>
  <c r="L4" i="19" s="1"/>
  <c r="K20" i="19"/>
  <c r="K4" i="19" s="1"/>
  <c r="L19" i="19"/>
  <c r="K19" i="19"/>
  <c r="L18" i="19"/>
  <c r="K18" i="19"/>
  <c r="L17" i="19"/>
  <c r="K17" i="19"/>
  <c r="L16" i="19"/>
  <c r="K16" i="19"/>
  <c r="L15" i="19"/>
  <c r="K15" i="19"/>
  <c r="L14" i="19"/>
  <c r="K14" i="19"/>
  <c r="K5" i="19"/>
  <c r="AE48" i="15"/>
  <c r="BA45" i="15"/>
  <c r="BA32" i="15"/>
  <c r="G8" i="15"/>
  <c r="I8" i="15"/>
  <c r="K8" i="15"/>
  <c r="O8" i="15"/>
  <c r="Q8" i="15"/>
  <c r="U8" i="15"/>
  <c r="G13" i="15"/>
  <c r="M13" i="15"/>
  <c r="I13" i="15"/>
  <c r="K13" i="15"/>
  <c r="O13" i="15"/>
  <c r="Q13" i="15"/>
  <c r="U13" i="15"/>
  <c r="G14" i="15"/>
  <c r="M14" i="15" s="1"/>
  <c r="I14" i="15"/>
  <c r="K14" i="15"/>
  <c r="O14" i="15"/>
  <c r="Q14" i="15"/>
  <c r="U14" i="15"/>
  <c r="G15" i="15"/>
  <c r="M15" i="15"/>
  <c r="I15" i="15"/>
  <c r="K15" i="15"/>
  <c r="O15" i="15"/>
  <c r="Q15" i="15"/>
  <c r="U15" i="15"/>
  <c r="G17" i="15"/>
  <c r="M17" i="15" s="1"/>
  <c r="I17" i="15"/>
  <c r="K17" i="15"/>
  <c r="O17" i="15"/>
  <c r="Q17" i="15"/>
  <c r="U17" i="15"/>
  <c r="G19" i="15"/>
  <c r="M19" i="15"/>
  <c r="I19" i="15"/>
  <c r="K19" i="15"/>
  <c r="O19" i="15"/>
  <c r="Q19" i="15"/>
  <c r="U19" i="15"/>
  <c r="G22" i="15"/>
  <c r="I22" i="15"/>
  <c r="K22" i="15"/>
  <c r="O22" i="15"/>
  <c r="Q22" i="15"/>
  <c r="U22" i="15"/>
  <c r="G23" i="15"/>
  <c r="M23" i="15"/>
  <c r="I23" i="15"/>
  <c r="I21" i="15"/>
  <c r="K23" i="15"/>
  <c r="O23" i="15"/>
  <c r="O21" i="15" s="1"/>
  <c r="Q23" i="15"/>
  <c r="U23" i="15"/>
  <c r="G25" i="15"/>
  <c r="I25" i="15"/>
  <c r="K25" i="15"/>
  <c r="O25" i="15"/>
  <c r="Q25" i="15"/>
  <c r="U25" i="15"/>
  <c r="G27" i="15"/>
  <c r="M27" i="15" s="1"/>
  <c r="I27" i="15"/>
  <c r="K27" i="15"/>
  <c r="O27" i="15"/>
  <c r="Q27" i="15"/>
  <c r="U27" i="15"/>
  <c r="G28" i="15"/>
  <c r="M28" i="15"/>
  <c r="I28" i="15"/>
  <c r="K28" i="15"/>
  <c r="O28" i="15"/>
  <c r="Q28" i="15"/>
  <c r="U28" i="15"/>
  <c r="G29" i="15"/>
  <c r="M29" i="15" s="1"/>
  <c r="I29" i="15"/>
  <c r="K29" i="15"/>
  <c r="O29" i="15"/>
  <c r="Q29" i="15"/>
  <c r="U29" i="15"/>
  <c r="G30" i="15"/>
  <c r="M30" i="15"/>
  <c r="I30" i="15"/>
  <c r="K30" i="15"/>
  <c r="O30" i="15"/>
  <c r="Q30" i="15"/>
  <c r="U30" i="15"/>
  <c r="G31" i="15"/>
  <c r="M31" i="15" s="1"/>
  <c r="I31" i="15"/>
  <c r="K31" i="15"/>
  <c r="O31" i="15"/>
  <c r="Q31" i="15"/>
  <c r="U31" i="15"/>
  <c r="G34" i="15"/>
  <c r="M34" i="15"/>
  <c r="I34" i="15"/>
  <c r="K34" i="15"/>
  <c r="O34" i="15"/>
  <c r="Q34" i="15"/>
  <c r="U34" i="15"/>
  <c r="G36" i="15"/>
  <c r="M36" i="15" s="1"/>
  <c r="I36" i="15"/>
  <c r="K36" i="15"/>
  <c r="O36" i="15"/>
  <c r="Q36" i="15"/>
  <c r="U36" i="15"/>
  <c r="G38" i="15"/>
  <c r="M38" i="15"/>
  <c r="I38" i="15"/>
  <c r="K38" i="15"/>
  <c r="O38" i="15"/>
  <c r="Q38" i="15"/>
  <c r="U38" i="15"/>
  <c r="G42" i="15"/>
  <c r="M42" i="15" s="1"/>
  <c r="I42" i="15"/>
  <c r="K42" i="15"/>
  <c r="O42" i="15"/>
  <c r="Q42" i="15"/>
  <c r="U42" i="15"/>
  <c r="G44" i="15"/>
  <c r="G43" i="15"/>
  <c r="I44" i="15"/>
  <c r="K44" i="15"/>
  <c r="M44" i="15"/>
  <c r="O44" i="15"/>
  <c r="O43" i="15" s="1"/>
  <c r="Q44" i="15"/>
  <c r="Q43" i="15" s="1"/>
  <c r="U44" i="15"/>
  <c r="G46" i="15"/>
  <c r="M46" i="15"/>
  <c r="I46" i="15"/>
  <c r="K46" i="15"/>
  <c r="O46" i="15"/>
  <c r="Q46" i="15"/>
  <c r="U46" i="15"/>
  <c r="AE175" i="14"/>
  <c r="BA171" i="14"/>
  <c r="BA154" i="14"/>
  <c r="BA151" i="14"/>
  <c r="BA148" i="14"/>
  <c r="BA143" i="14"/>
  <c r="BA89" i="14"/>
  <c r="BA66" i="14"/>
  <c r="BA58" i="14"/>
  <c r="BA57" i="14"/>
  <c r="BA35" i="14"/>
  <c r="G8" i="14"/>
  <c r="I8" i="14"/>
  <c r="K8" i="14"/>
  <c r="O8" i="14"/>
  <c r="Q8" i="14"/>
  <c r="U8" i="14"/>
  <c r="G12" i="14"/>
  <c r="M12" i="14" s="1"/>
  <c r="I12" i="14"/>
  <c r="K12" i="14"/>
  <c r="O12" i="14"/>
  <c r="Q12" i="14"/>
  <c r="U12" i="14"/>
  <c r="G16" i="14"/>
  <c r="M16" i="14" s="1"/>
  <c r="I16" i="14"/>
  <c r="K16" i="14"/>
  <c r="O16" i="14"/>
  <c r="Q16" i="14"/>
  <c r="U16" i="14"/>
  <c r="G17" i="14"/>
  <c r="M17" i="14"/>
  <c r="I17" i="14"/>
  <c r="K17" i="14"/>
  <c r="O17" i="14"/>
  <c r="Q17" i="14"/>
  <c r="U17" i="14"/>
  <c r="G18" i="14"/>
  <c r="M18" i="14" s="1"/>
  <c r="I18" i="14"/>
  <c r="K18" i="14"/>
  <c r="O18" i="14"/>
  <c r="Q18" i="14"/>
  <c r="U18" i="14"/>
  <c r="G19" i="14"/>
  <c r="I19" i="14"/>
  <c r="K19" i="14"/>
  <c r="M19" i="14"/>
  <c r="O19" i="14"/>
  <c r="Q19" i="14"/>
  <c r="U19" i="14"/>
  <c r="G24" i="14"/>
  <c r="G23" i="14" s="1"/>
  <c r="I24" i="14"/>
  <c r="I23" i="14" s="1"/>
  <c r="K24" i="14"/>
  <c r="K23" i="14" s="1"/>
  <c r="O24" i="14"/>
  <c r="O23" i="14" s="1"/>
  <c r="Q24" i="14"/>
  <c r="Q23" i="14" s="1"/>
  <c r="U24" i="14"/>
  <c r="U23" i="14" s="1"/>
  <c r="G27" i="14"/>
  <c r="G26" i="14" s="1"/>
  <c r="I27" i="14"/>
  <c r="I26" i="14" s="1"/>
  <c r="K27" i="14"/>
  <c r="K26" i="14" s="1"/>
  <c r="O27" i="14"/>
  <c r="O26" i="14" s="1"/>
  <c r="Q27" i="14"/>
  <c r="Q26" i="14" s="1"/>
  <c r="U27" i="14"/>
  <c r="U26" i="14" s="1"/>
  <c r="G30" i="14"/>
  <c r="I30" i="14"/>
  <c r="K30" i="14"/>
  <c r="K29" i="14"/>
  <c r="O30" i="14"/>
  <c r="Q30" i="14"/>
  <c r="U30" i="14"/>
  <c r="U29" i="14"/>
  <c r="G32" i="14"/>
  <c r="I32" i="14"/>
  <c r="K32" i="14"/>
  <c r="M32" i="14"/>
  <c r="O32" i="14"/>
  <c r="Q32" i="14"/>
  <c r="U32" i="14"/>
  <c r="G34" i="14"/>
  <c r="M34" i="14" s="1"/>
  <c r="I34" i="14"/>
  <c r="I29" i="14" s="1"/>
  <c r="K34" i="14"/>
  <c r="O34" i="14"/>
  <c r="Q34" i="14"/>
  <c r="U34" i="14"/>
  <c r="G37" i="14"/>
  <c r="I37" i="14"/>
  <c r="K37" i="14"/>
  <c r="O37" i="14"/>
  <c r="O29" i="14" s="1"/>
  <c r="Q37" i="14"/>
  <c r="U37" i="14"/>
  <c r="G40" i="14"/>
  <c r="M40" i="14" s="1"/>
  <c r="M39" i="14" s="1"/>
  <c r="I40" i="14"/>
  <c r="I39" i="14"/>
  <c r="K40" i="14"/>
  <c r="K39" i="14" s="1"/>
  <c r="O40" i="14"/>
  <c r="O39" i="14"/>
  <c r="Q40" i="14"/>
  <c r="Q39" i="14" s="1"/>
  <c r="U40" i="14"/>
  <c r="U39" i="14"/>
  <c r="G43" i="14"/>
  <c r="I43" i="14"/>
  <c r="K43" i="14"/>
  <c r="O43" i="14"/>
  <c r="Q43" i="14"/>
  <c r="U43" i="14"/>
  <c r="G46" i="14"/>
  <c r="M46" i="14"/>
  <c r="I46" i="14"/>
  <c r="K46" i="14"/>
  <c r="O46" i="14"/>
  <c r="Q46" i="14"/>
  <c r="U46" i="14"/>
  <c r="G49" i="14"/>
  <c r="M49" i="14" s="1"/>
  <c r="I49" i="14"/>
  <c r="K49" i="14"/>
  <c r="O49" i="14"/>
  <c r="Q49" i="14"/>
  <c r="U49" i="14"/>
  <c r="G51" i="14"/>
  <c r="M51" i="14" s="1"/>
  <c r="I51" i="14"/>
  <c r="K51" i="14"/>
  <c r="O51" i="14"/>
  <c r="Q51" i="14"/>
  <c r="U51" i="14"/>
  <c r="G54" i="14"/>
  <c r="M54" i="14" s="1"/>
  <c r="I54" i="14"/>
  <c r="K54" i="14"/>
  <c r="O54" i="14"/>
  <c r="Q54" i="14"/>
  <c r="U54" i="14"/>
  <c r="G56" i="14"/>
  <c r="M56" i="14"/>
  <c r="I56" i="14"/>
  <c r="K56" i="14"/>
  <c r="O56" i="14"/>
  <c r="Q56" i="14"/>
  <c r="U56" i="14"/>
  <c r="G61" i="14"/>
  <c r="M61" i="14" s="1"/>
  <c r="I61" i="14"/>
  <c r="K61" i="14"/>
  <c r="O61" i="14"/>
  <c r="Q61" i="14"/>
  <c r="U61" i="14"/>
  <c r="G65" i="14"/>
  <c r="I65" i="14"/>
  <c r="K65" i="14"/>
  <c r="O65" i="14"/>
  <c r="Q65" i="14"/>
  <c r="U65" i="14"/>
  <c r="G70" i="14"/>
  <c r="M70" i="14" s="1"/>
  <c r="I70" i="14"/>
  <c r="I64" i="14" s="1"/>
  <c r="K70" i="14"/>
  <c r="O70" i="14"/>
  <c r="Q70" i="14"/>
  <c r="U70" i="14"/>
  <c r="G74" i="14"/>
  <c r="M74" i="14" s="1"/>
  <c r="I74" i="14"/>
  <c r="K74" i="14"/>
  <c r="O74" i="14"/>
  <c r="Q74" i="14"/>
  <c r="U74" i="14"/>
  <c r="G78" i="14"/>
  <c r="M78" i="14"/>
  <c r="I78" i="14"/>
  <c r="K78" i="14"/>
  <c r="O78" i="14"/>
  <c r="Q78" i="14"/>
  <c r="U78" i="14"/>
  <c r="G83" i="14"/>
  <c r="I83" i="14"/>
  <c r="I82" i="14"/>
  <c r="K83" i="14"/>
  <c r="K82" i="14" s="1"/>
  <c r="O83" i="14"/>
  <c r="Q83" i="14"/>
  <c r="Q82" i="14"/>
  <c r="U83" i="14"/>
  <c r="U82" i="14" s="1"/>
  <c r="G85" i="14"/>
  <c r="I85" i="14"/>
  <c r="K85" i="14"/>
  <c r="M85" i="14"/>
  <c r="O85" i="14"/>
  <c r="Q85" i="14"/>
  <c r="U85" i="14"/>
  <c r="G88" i="14"/>
  <c r="I88" i="14"/>
  <c r="K88" i="14"/>
  <c r="O88" i="14"/>
  <c r="Q88" i="14"/>
  <c r="U88" i="14"/>
  <c r="G91" i="14"/>
  <c r="M91" i="14" s="1"/>
  <c r="I91" i="14"/>
  <c r="K91" i="14"/>
  <c r="O91" i="14"/>
  <c r="Q91" i="14"/>
  <c r="U91" i="14"/>
  <c r="G93" i="14"/>
  <c r="I93" i="14"/>
  <c r="K93" i="14"/>
  <c r="M93" i="14"/>
  <c r="O93" i="14"/>
  <c r="Q93" i="14"/>
  <c r="U93" i="14"/>
  <c r="G94" i="14"/>
  <c r="M94" i="14" s="1"/>
  <c r="I94" i="14"/>
  <c r="K94" i="14"/>
  <c r="O94" i="14"/>
  <c r="Q94" i="14"/>
  <c r="U94" i="14"/>
  <c r="G97" i="14"/>
  <c r="I97" i="14"/>
  <c r="I96" i="14"/>
  <c r="K97" i="14"/>
  <c r="K96" i="14" s="1"/>
  <c r="O97" i="14"/>
  <c r="O96" i="14"/>
  <c r="Q97" i="14"/>
  <c r="Q96" i="14" s="1"/>
  <c r="U97" i="14"/>
  <c r="U96" i="14"/>
  <c r="G100" i="14"/>
  <c r="I100" i="14"/>
  <c r="K100" i="14"/>
  <c r="M100" i="14"/>
  <c r="O100" i="14"/>
  <c r="Q100" i="14"/>
  <c r="U100" i="14"/>
  <c r="G103" i="14"/>
  <c r="M103" i="14" s="1"/>
  <c r="I103" i="14"/>
  <c r="K103" i="14"/>
  <c r="O103" i="14"/>
  <c r="Q103" i="14"/>
  <c r="U103" i="14"/>
  <c r="G105" i="14"/>
  <c r="M105" i="14" s="1"/>
  <c r="I105" i="14"/>
  <c r="K105" i="14"/>
  <c r="O105" i="14"/>
  <c r="Q105" i="14"/>
  <c r="U105" i="14"/>
  <c r="G107" i="14"/>
  <c r="M107" i="14" s="1"/>
  <c r="I107" i="14"/>
  <c r="K107" i="14"/>
  <c r="O107" i="14"/>
  <c r="Q107" i="14"/>
  <c r="U107" i="14"/>
  <c r="G109" i="14"/>
  <c r="I109" i="14"/>
  <c r="K109" i="14"/>
  <c r="M109" i="14"/>
  <c r="O109" i="14"/>
  <c r="Q109" i="14"/>
  <c r="U109" i="14"/>
  <c r="U99" i="14" s="1"/>
  <c r="G111" i="14"/>
  <c r="M111" i="14" s="1"/>
  <c r="I111" i="14"/>
  <c r="K111" i="14"/>
  <c r="O111" i="14"/>
  <c r="Q111" i="14"/>
  <c r="U111" i="14"/>
  <c r="G114" i="14"/>
  <c r="I114" i="14"/>
  <c r="I113" i="14" s="1"/>
  <c r="K114" i="14"/>
  <c r="K113" i="14"/>
  <c r="O114" i="14"/>
  <c r="O113" i="14" s="1"/>
  <c r="Q114" i="14"/>
  <c r="Q113" i="14"/>
  <c r="U114" i="14"/>
  <c r="U113" i="14" s="1"/>
  <c r="G116" i="14"/>
  <c r="I116" i="14"/>
  <c r="K116" i="14"/>
  <c r="O116" i="14"/>
  <c r="Q116" i="14"/>
  <c r="U116" i="14"/>
  <c r="G118" i="14"/>
  <c r="M118" i="14"/>
  <c r="I118" i="14"/>
  <c r="K118" i="14"/>
  <c r="O118" i="14"/>
  <c r="Q118" i="14"/>
  <c r="U118" i="14"/>
  <c r="G120" i="14"/>
  <c r="M120" i="14" s="1"/>
  <c r="I120" i="14"/>
  <c r="K120" i="14"/>
  <c r="O120" i="14"/>
  <c r="Q120" i="14"/>
  <c r="U120" i="14"/>
  <c r="G122" i="14"/>
  <c r="M122" i="14" s="1"/>
  <c r="I122" i="14"/>
  <c r="K122" i="14"/>
  <c r="O122" i="14"/>
  <c r="Q122" i="14"/>
  <c r="U122" i="14"/>
  <c r="G124" i="14"/>
  <c r="M124" i="14" s="1"/>
  <c r="I124" i="14"/>
  <c r="K124" i="14"/>
  <c r="O124" i="14"/>
  <c r="Q124" i="14"/>
  <c r="U124" i="14"/>
  <c r="G126" i="14"/>
  <c r="M126" i="14"/>
  <c r="I126" i="14"/>
  <c r="K126" i="14"/>
  <c r="O126" i="14"/>
  <c r="Q126" i="14"/>
  <c r="Q115" i="14" s="1"/>
  <c r="U126" i="14"/>
  <c r="G129" i="14"/>
  <c r="M129" i="14"/>
  <c r="I129" i="14"/>
  <c r="I115" i="14" s="1"/>
  <c r="K129" i="14"/>
  <c r="O129" i="14"/>
  <c r="Q129" i="14"/>
  <c r="U129" i="14"/>
  <c r="G131" i="14"/>
  <c r="I131" i="14"/>
  <c r="K131" i="14"/>
  <c r="O131" i="14"/>
  <c r="Q131" i="14"/>
  <c r="U131" i="14"/>
  <c r="G133" i="14"/>
  <c r="M133" i="14"/>
  <c r="I133" i="14"/>
  <c r="K133" i="14"/>
  <c r="O133" i="14"/>
  <c r="Q133" i="14"/>
  <c r="U133" i="14"/>
  <c r="G135" i="14"/>
  <c r="I135" i="14"/>
  <c r="K135" i="14"/>
  <c r="M135" i="14"/>
  <c r="O135" i="14"/>
  <c r="Q135" i="14"/>
  <c r="U135" i="14"/>
  <c r="G136" i="14"/>
  <c r="I136" i="14"/>
  <c r="K136" i="14"/>
  <c r="O136" i="14"/>
  <c r="Q136" i="14"/>
  <c r="U136" i="14"/>
  <c r="G138" i="14"/>
  <c r="M138" i="14" s="1"/>
  <c r="I138" i="14"/>
  <c r="K138" i="14"/>
  <c r="O138" i="14"/>
  <c r="Q138" i="14"/>
  <c r="U138" i="14"/>
  <c r="G140" i="14"/>
  <c r="M140" i="14" s="1"/>
  <c r="I140" i="14"/>
  <c r="K140" i="14"/>
  <c r="O140" i="14"/>
  <c r="Q140" i="14"/>
  <c r="U140" i="14"/>
  <c r="G141" i="14"/>
  <c r="M141" i="14" s="1"/>
  <c r="I141" i="14"/>
  <c r="K141" i="14"/>
  <c r="O141" i="14"/>
  <c r="Q141" i="14"/>
  <c r="U141" i="14"/>
  <c r="G142" i="14"/>
  <c r="M142" i="14"/>
  <c r="I142" i="14"/>
  <c r="K142" i="14"/>
  <c r="O142" i="14"/>
  <c r="Q142" i="14"/>
  <c r="U142" i="14"/>
  <c r="G145" i="14"/>
  <c r="M145" i="14" s="1"/>
  <c r="I145" i="14"/>
  <c r="K145" i="14"/>
  <c r="O145" i="14"/>
  <c r="Q145" i="14"/>
  <c r="U145" i="14"/>
  <c r="G147" i="14"/>
  <c r="M147" i="14" s="1"/>
  <c r="I147" i="14"/>
  <c r="K147" i="14"/>
  <c r="O147" i="14"/>
  <c r="Q147" i="14"/>
  <c r="U147" i="14"/>
  <c r="G150" i="14"/>
  <c r="M150" i="14" s="1"/>
  <c r="I150" i="14"/>
  <c r="K150" i="14"/>
  <c r="O150" i="14"/>
  <c r="Q150" i="14"/>
  <c r="U150" i="14"/>
  <c r="G153" i="14"/>
  <c r="M153" i="14"/>
  <c r="I153" i="14"/>
  <c r="K153" i="14"/>
  <c r="O153" i="14"/>
  <c r="Q153" i="14"/>
  <c r="U153" i="14"/>
  <c r="G156" i="14"/>
  <c r="M156" i="14" s="1"/>
  <c r="I156" i="14"/>
  <c r="K156" i="14"/>
  <c r="O156" i="14"/>
  <c r="Q156" i="14"/>
  <c r="U156" i="14"/>
  <c r="G158" i="14"/>
  <c r="I158" i="14"/>
  <c r="K158" i="14"/>
  <c r="O158" i="14"/>
  <c r="O157" i="14" s="1"/>
  <c r="Q158" i="14"/>
  <c r="Q157" i="14" s="1"/>
  <c r="U158" i="14"/>
  <c r="G160" i="14"/>
  <c r="M160" i="14" s="1"/>
  <c r="I160" i="14"/>
  <c r="K160" i="14"/>
  <c r="O160" i="14"/>
  <c r="Q160" i="14"/>
  <c r="U160" i="14"/>
  <c r="G161" i="14"/>
  <c r="M161" i="14" s="1"/>
  <c r="I161" i="14"/>
  <c r="I157" i="14" s="1"/>
  <c r="K161" i="14"/>
  <c r="O161" i="14"/>
  <c r="Q161" i="14"/>
  <c r="U161" i="14"/>
  <c r="G162" i="14"/>
  <c r="G163" i="14"/>
  <c r="M163" i="14" s="1"/>
  <c r="M162" i="14" s="1"/>
  <c r="I163" i="14"/>
  <c r="I162" i="14"/>
  <c r="K163" i="14"/>
  <c r="K162" i="14" s="1"/>
  <c r="O163" i="14"/>
  <c r="O162" i="14" s="1"/>
  <c r="Q163" i="14"/>
  <c r="Q162" i="14"/>
  <c r="U163" i="14"/>
  <c r="U162" i="14" s="1"/>
  <c r="G170" i="14"/>
  <c r="I170" i="14"/>
  <c r="K170" i="14"/>
  <c r="K169" i="14" s="1"/>
  <c r="O170" i="14"/>
  <c r="Q170" i="14"/>
  <c r="Q169" i="14"/>
  <c r="U170" i="14"/>
  <c r="U169" i="14" s="1"/>
  <c r="G172" i="14"/>
  <c r="M172" i="14"/>
  <c r="I172" i="14"/>
  <c r="I169" i="14" s="1"/>
  <c r="K172" i="14"/>
  <c r="O172" i="14"/>
  <c r="Q172" i="14"/>
  <c r="U172" i="14"/>
  <c r="G173" i="14"/>
  <c r="M173" i="14"/>
  <c r="I173" i="14"/>
  <c r="K173" i="14"/>
  <c r="O173" i="14"/>
  <c r="O169" i="14" s="1"/>
  <c r="Q173" i="14"/>
  <c r="U173" i="14"/>
  <c r="AE620" i="13"/>
  <c r="BA616" i="13"/>
  <c r="BA573" i="13"/>
  <c r="BA570" i="13"/>
  <c r="BA567" i="13"/>
  <c r="BA560" i="13"/>
  <c r="BA556" i="13"/>
  <c r="BA545" i="13"/>
  <c r="BA542" i="13"/>
  <c r="BA515" i="13"/>
  <c r="BA460" i="13"/>
  <c r="BA457" i="13"/>
  <c r="BA454" i="13"/>
  <c r="BA451" i="13"/>
  <c r="BA448" i="13"/>
  <c r="BA354" i="13"/>
  <c r="BA348" i="13"/>
  <c r="BA322" i="13"/>
  <c r="BA265" i="13"/>
  <c r="BA152" i="13"/>
  <c r="BA114" i="13"/>
  <c r="BA111" i="13"/>
  <c r="BA9" i="13"/>
  <c r="G8" i="13"/>
  <c r="I8" i="13"/>
  <c r="K8" i="13"/>
  <c r="O8" i="13"/>
  <c r="Q8" i="13"/>
  <c r="U8" i="13"/>
  <c r="G10" i="13"/>
  <c r="M10" i="13" s="1"/>
  <c r="I10" i="13"/>
  <c r="K10" i="13"/>
  <c r="O10" i="13"/>
  <c r="Q10" i="13"/>
  <c r="U10" i="13"/>
  <c r="G11" i="13"/>
  <c r="M11" i="13"/>
  <c r="I11" i="13"/>
  <c r="K11" i="13"/>
  <c r="O11" i="13"/>
  <c r="Q11" i="13"/>
  <c r="Q7" i="13" s="1"/>
  <c r="U11" i="13"/>
  <c r="G12" i="13"/>
  <c r="I12" i="13"/>
  <c r="K12" i="13"/>
  <c r="O12" i="13"/>
  <c r="Q12" i="13"/>
  <c r="U12" i="13"/>
  <c r="G14" i="13"/>
  <c r="M14" i="13" s="1"/>
  <c r="I14" i="13"/>
  <c r="K14" i="13"/>
  <c r="O14" i="13"/>
  <c r="Q14" i="13"/>
  <c r="U14" i="13"/>
  <c r="G16" i="13"/>
  <c r="M16" i="13"/>
  <c r="I16" i="13"/>
  <c r="K16" i="13"/>
  <c r="O16" i="13"/>
  <c r="Q16" i="13"/>
  <c r="U16" i="13"/>
  <c r="G29" i="13"/>
  <c r="M29" i="13"/>
  <c r="I29" i="13"/>
  <c r="K29" i="13"/>
  <c r="O29" i="13"/>
  <c r="Q29" i="13"/>
  <c r="U29" i="13"/>
  <c r="G42" i="13"/>
  <c r="M42" i="13"/>
  <c r="I42" i="13"/>
  <c r="K42" i="13"/>
  <c r="O42" i="13"/>
  <c r="Q42" i="13"/>
  <c r="U42" i="13"/>
  <c r="G44" i="13"/>
  <c r="I44" i="13"/>
  <c r="K44" i="13"/>
  <c r="M44" i="13"/>
  <c r="O44" i="13"/>
  <c r="Q44" i="13"/>
  <c r="U44" i="13"/>
  <c r="G47" i="13"/>
  <c r="M47" i="13" s="1"/>
  <c r="I47" i="13"/>
  <c r="K47" i="13"/>
  <c r="O47" i="13"/>
  <c r="Q47" i="13"/>
  <c r="U47" i="13"/>
  <c r="G48" i="13"/>
  <c r="M48" i="13"/>
  <c r="I48" i="13"/>
  <c r="K48" i="13"/>
  <c r="O48" i="13"/>
  <c r="Q48" i="13"/>
  <c r="U48" i="13"/>
  <c r="G51" i="13"/>
  <c r="M51" i="13"/>
  <c r="I51" i="13"/>
  <c r="K51" i="13"/>
  <c r="O51" i="13"/>
  <c r="Q51" i="13"/>
  <c r="U51" i="13"/>
  <c r="G52" i="13"/>
  <c r="I52" i="13"/>
  <c r="K52" i="13"/>
  <c r="M52" i="13"/>
  <c r="O52" i="13"/>
  <c r="Q52" i="13"/>
  <c r="U52" i="13"/>
  <c r="G53" i="13"/>
  <c r="M53" i="13" s="1"/>
  <c r="I53" i="13"/>
  <c r="K53" i="13"/>
  <c r="O53" i="13"/>
  <c r="Q53" i="13"/>
  <c r="U53" i="13"/>
  <c r="G55" i="13"/>
  <c r="M55" i="13"/>
  <c r="I55" i="13"/>
  <c r="K55" i="13"/>
  <c r="O55" i="13"/>
  <c r="Q55" i="13"/>
  <c r="U55" i="13"/>
  <c r="G57" i="13"/>
  <c r="M57" i="13"/>
  <c r="I57" i="13"/>
  <c r="K57" i="13"/>
  <c r="O57" i="13"/>
  <c r="Q57" i="13"/>
  <c r="U57" i="13"/>
  <c r="G59" i="13"/>
  <c r="I59" i="13"/>
  <c r="K59" i="13"/>
  <c r="M59" i="13"/>
  <c r="O59" i="13"/>
  <c r="Q59" i="13"/>
  <c r="U59" i="13"/>
  <c r="G60" i="13"/>
  <c r="M60" i="13" s="1"/>
  <c r="I60" i="13"/>
  <c r="K60" i="13"/>
  <c r="O60" i="13"/>
  <c r="Q60" i="13"/>
  <c r="U60" i="13"/>
  <c r="G64" i="13"/>
  <c r="M64" i="13"/>
  <c r="I64" i="13"/>
  <c r="K64" i="13"/>
  <c r="O64" i="13"/>
  <c r="Q64" i="13"/>
  <c r="U64" i="13"/>
  <c r="G67" i="13"/>
  <c r="M67" i="13"/>
  <c r="I67" i="13"/>
  <c r="K67" i="13"/>
  <c r="O67" i="13"/>
  <c r="Q67" i="13"/>
  <c r="U67" i="13"/>
  <c r="G70" i="13"/>
  <c r="I70" i="13"/>
  <c r="K70" i="13"/>
  <c r="M70" i="13"/>
  <c r="O70" i="13"/>
  <c r="Q70" i="13"/>
  <c r="U70" i="13"/>
  <c r="G72" i="13"/>
  <c r="M72" i="13" s="1"/>
  <c r="I72" i="13"/>
  <c r="K72" i="13"/>
  <c r="O72" i="13"/>
  <c r="Q72" i="13"/>
  <c r="U72" i="13"/>
  <c r="G76" i="13"/>
  <c r="M76" i="13"/>
  <c r="I76" i="13"/>
  <c r="K76" i="13"/>
  <c r="O76" i="13"/>
  <c r="Q76" i="13"/>
  <c r="U76" i="13"/>
  <c r="G87" i="13"/>
  <c r="M87" i="13"/>
  <c r="I87" i="13"/>
  <c r="K87" i="13"/>
  <c r="O87" i="13"/>
  <c r="Q87" i="13"/>
  <c r="U87" i="13"/>
  <c r="G98" i="13"/>
  <c r="I98" i="13"/>
  <c r="K98" i="13"/>
  <c r="M98" i="13"/>
  <c r="O98" i="13"/>
  <c r="Q98" i="13"/>
  <c r="U98" i="13"/>
  <c r="G100" i="13"/>
  <c r="M100" i="13" s="1"/>
  <c r="I100" i="13"/>
  <c r="K100" i="13"/>
  <c r="O100" i="13"/>
  <c r="Q100" i="13"/>
  <c r="U100" i="13"/>
  <c r="G102" i="13"/>
  <c r="M102" i="13"/>
  <c r="I102" i="13"/>
  <c r="K102" i="13"/>
  <c r="O102" i="13"/>
  <c r="Q102" i="13"/>
  <c r="U102" i="13"/>
  <c r="G104" i="13"/>
  <c r="M104" i="13"/>
  <c r="I104" i="13"/>
  <c r="K104" i="13"/>
  <c r="O104" i="13"/>
  <c r="Q104" i="13"/>
  <c r="U104" i="13"/>
  <c r="G106" i="13"/>
  <c r="I106" i="13"/>
  <c r="K106" i="13"/>
  <c r="M106" i="13"/>
  <c r="O106" i="13"/>
  <c r="Q106" i="13"/>
  <c r="U106" i="13"/>
  <c r="G108" i="13"/>
  <c r="M108" i="13" s="1"/>
  <c r="I108" i="13"/>
  <c r="K108" i="13"/>
  <c r="O108" i="13"/>
  <c r="Q108" i="13"/>
  <c r="U108" i="13"/>
  <c r="G110" i="13"/>
  <c r="M110" i="13"/>
  <c r="I110" i="13"/>
  <c r="K110" i="13"/>
  <c r="O110" i="13"/>
  <c r="Q110" i="13"/>
  <c r="U110" i="13"/>
  <c r="G113" i="13"/>
  <c r="M113" i="13"/>
  <c r="I113" i="13"/>
  <c r="K113" i="13"/>
  <c r="O113" i="13"/>
  <c r="Q113" i="13"/>
  <c r="U113" i="13"/>
  <c r="G116" i="13"/>
  <c r="I116" i="13"/>
  <c r="K116" i="13"/>
  <c r="M116" i="13"/>
  <c r="O116" i="13"/>
  <c r="Q116" i="13"/>
  <c r="U116" i="13"/>
  <c r="G118" i="13"/>
  <c r="M118" i="13" s="1"/>
  <c r="I118" i="13"/>
  <c r="K118" i="13"/>
  <c r="O118" i="13"/>
  <c r="Q118" i="13"/>
  <c r="U118" i="13"/>
  <c r="G120" i="13"/>
  <c r="M120" i="13"/>
  <c r="I120" i="13"/>
  <c r="K120" i="13"/>
  <c r="O120" i="13"/>
  <c r="Q120" i="13"/>
  <c r="U120" i="13"/>
  <c r="G122" i="13"/>
  <c r="M122" i="13"/>
  <c r="I122" i="13"/>
  <c r="K122" i="13"/>
  <c r="O122" i="13"/>
  <c r="Q122" i="13"/>
  <c r="U122" i="13"/>
  <c r="G124" i="13"/>
  <c r="I124" i="13"/>
  <c r="K124" i="13"/>
  <c r="M124" i="13"/>
  <c r="O124" i="13"/>
  <c r="Q124" i="13"/>
  <c r="U124" i="13"/>
  <c r="G125" i="13"/>
  <c r="M125" i="13" s="1"/>
  <c r="I125" i="13"/>
  <c r="K125" i="13"/>
  <c r="O125" i="13"/>
  <c r="Q125" i="13"/>
  <c r="U125" i="13"/>
  <c r="G127" i="13"/>
  <c r="M127" i="13"/>
  <c r="I127" i="13"/>
  <c r="K127" i="13"/>
  <c r="O127" i="13"/>
  <c r="Q127" i="13"/>
  <c r="U127" i="13"/>
  <c r="G130" i="13"/>
  <c r="M130" i="13"/>
  <c r="I130" i="13"/>
  <c r="K130" i="13"/>
  <c r="O130" i="13"/>
  <c r="Q130" i="13"/>
  <c r="U130" i="13"/>
  <c r="G132" i="13"/>
  <c r="I132" i="13"/>
  <c r="K132" i="13"/>
  <c r="M132" i="13"/>
  <c r="O132" i="13"/>
  <c r="Q132" i="13"/>
  <c r="U132" i="13"/>
  <c r="G135" i="13"/>
  <c r="M135" i="13" s="1"/>
  <c r="I135" i="13"/>
  <c r="K135" i="13"/>
  <c r="O135" i="13"/>
  <c r="Q135" i="13"/>
  <c r="U135" i="13"/>
  <c r="G145" i="13"/>
  <c r="M145" i="13" s="1"/>
  <c r="I145" i="13"/>
  <c r="I134" i="13"/>
  <c r="K145" i="13"/>
  <c r="K134" i="13" s="1"/>
  <c r="O145" i="13"/>
  <c r="Q145" i="13"/>
  <c r="U145" i="13"/>
  <c r="G147" i="13"/>
  <c r="M147" i="13" s="1"/>
  <c r="I147" i="13"/>
  <c r="K147" i="13"/>
  <c r="O147" i="13"/>
  <c r="Q147" i="13"/>
  <c r="U147" i="13"/>
  <c r="G149" i="13"/>
  <c r="I149" i="13"/>
  <c r="K149" i="13"/>
  <c r="O149" i="13"/>
  <c r="O134" i="13"/>
  <c r="Q149" i="13"/>
  <c r="U149" i="13"/>
  <c r="G151" i="13"/>
  <c r="M151" i="13"/>
  <c r="I151" i="13"/>
  <c r="K151" i="13"/>
  <c r="O151" i="13"/>
  <c r="Q151" i="13"/>
  <c r="U151" i="13"/>
  <c r="G155" i="13"/>
  <c r="I155" i="13"/>
  <c r="K155" i="13"/>
  <c r="M155" i="13"/>
  <c r="O155" i="13"/>
  <c r="Q155" i="13"/>
  <c r="U155" i="13"/>
  <c r="G157" i="13"/>
  <c r="M157" i="13"/>
  <c r="I157" i="13"/>
  <c r="K157" i="13"/>
  <c r="O157" i="13"/>
  <c r="Q157" i="13"/>
  <c r="U157" i="13"/>
  <c r="G160" i="13"/>
  <c r="M160" i="13" s="1"/>
  <c r="I160" i="13"/>
  <c r="K160" i="13"/>
  <c r="O160" i="13"/>
  <c r="Q160" i="13"/>
  <c r="U160" i="13"/>
  <c r="G163" i="13"/>
  <c r="M163" i="13"/>
  <c r="I163" i="13"/>
  <c r="K163" i="13"/>
  <c r="O163" i="13"/>
  <c r="Q163" i="13"/>
  <c r="U163" i="13"/>
  <c r="G167" i="13"/>
  <c r="M167" i="13" s="1"/>
  <c r="I167" i="13"/>
  <c r="K167" i="13"/>
  <c r="O167" i="13"/>
  <c r="Q167" i="13"/>
  <c r="U167" i="13"/>
  <c r="G178" i="13"/>
  <c r="M178" i="13"/>
  <c r="I178" i="13"/>
  <c r="K178" i="13"/>
  <c r="O178" i="13"/>
  <c r="Q178" i="13"/>
  <c r="U178" i="13"/>
  <c r="G180" i="13"/>
  <c r="M180" i="13" s="1"/>
  <c r="I180" i="13"/>
  <c r="K180" i="13"/>
  <c r="O180" i="13"/>
  <c r="Q180" i="13"/>
  <c r="U180" i="13"/>
  <c r="G182" i="13"/>
  <c r="M182" i="13"/>
  <c r="I182" i="13"/>
  <c r="K182" i="13"/>
  <c r="O182" i="13"/>
  <c r="Q182" i="13"/>
  <c r="U182" i="13"/>
  <c r="G184" i="13"/>
  <c r="M184" i="13" s="1"/>
  <c r="I184" i="13"/>
  <c r="K184" i="13"/>
  <c r="O184" i="13"/>
  <c r="Q184" i="13"/>
  <c r="U184" i="13"/>
  <c r="G187" i="13"/>
  <c r="M187" i="13"/>
  <c r="I187" i="13"/>
  <c r="K187" i="13"/>
  <c r="O187" i="13"/>
  <c r="Q187" i="13"/>
  <c r="U187" i="13"/>
  <c r="G189" i="13"/>
  <c r="I189" i="13"/>
  <c r="I186" i="13" s="1"/>
  <c r="K189" i="13"/>
  <c r="O189" i="13"/>
  <c r="Q189" i="13"/>
  <c r="U189" i="13"/>
  <c r="G192" i="13"/>
  <c r="M192" i="13" s="1"/>
  <c r="I192" i="13"/>
  <c r="K192" i="13"/>
  <c r="O192" i="13"/>
  <c r="Q192" i="13"/>
  <c r="U192" i="13"/>
  <c r="G194" i="13"/>
  <c r="I194" i="13"/>
  <c r="K194" i="13"/>
  <c r="O194" i="13"/>
  <c r="Q194" i="13"/>
  <c r="U194" i="13"/>
  <c r="G197" i="13"/>
  <c r="M197" i="13" s="1"/>
  <c r="I197" i="13"/>
  <c r="K197" i="13"/>
  <c r="O197" i="13"/>
  <c r="Q197" i="13"/>
  <c r="U197" i="13"/>
  <c r="G199" i="13"/>
  <c r="M199" i="13"/>
  <c r="I199" i="13"/>
  <c r="K199" i="13"/>
  <c r="O199" i="13"/>
  <c r="Q199" i="13"/>
  <c r="U199" i="13"/>
  <c r="G201" i="13"/>
  <c r="M201" i="13" s="1"/>
  <c r="I201" i="13"/>
  <c r="K201" i="13"/>
  <c r="O201" i="13"/>
  <c r="Q201" i="13"/>
  <c r="U201" i="13"/>
  <c r="G203" i="13"/>
  <c r="M203" i="13"/>
  <c r="I203" i="13"/>
  <c r="K203" i="13"/>
  <c r="O203" i="13"/>
  <c r="Q203" i="13"/>
  <c r="U203" i="13"/>
  <c r="G207" i="13"/>
  <c r="M207" i="13" s="1"/>
  <c r="I207" i="13"/>
  <c r="K207" i="13"/>
  <c r="O207" i="13"/>
  <c r="Q207" i="13"/>
  <c r="U207" i="13"/>
  <c r="G211" i="13"/>
  <c r="M211" i="13"/>
  <c r="I211" i="13"/>
  <c r="K211" i="13"/>
  <c r="O211" i="13"/>
  <c r="Q211" i="13"/>
  <c r="U211" i="13"/>
  <c r="G214" i="13"/>
  <c r="I214" i="13"/>
  <c r="K214" i="13"/>
  <c r="O214" i="13"/>
  <c r="Q214" i="13"/>
  <c r="U214" i="13"/>
  <c r="U213" i="13" s="1"/>
  <c r="G216" i="13"/>
  <c r="M216" i="13" s="1"/>
  <c r="I216" i="13"/>
  <c r="K216" i="13"/>
  <c r="O216" i="13"/>
  <c r="Q216" i="13"/>
  <c r="U216" i="13"/>
  <c r="G218" i="13"/>
  <c r="M218" i="13"/>
  <c r="I218" i="13"/>
  <c r="I213" i="13"/>
  <c r="K218" i="13"/>
  <c r="O218" i="13"/>
  <c r="Q218" i="13"/>
  <c r="U218" i="13"/>
  <c r="G221" i="13"/>
  <c r="I221" i="13"/>
  <c r="K221" i="13"/>
  <c r="O221" i="13"/>
  <c r="Q221" i="13"/>
  <c r="U221" i="13"/>
  <c r="G224" i="13"/>
  <c r="M224" i="13" s="1"/>
  <c r="I224" i="13"/>
  <c r="K224" i="13"/>
  <c r="O224" i="13"/>
  <c r="Q224" i="13"/>
  <c r="U224" i="13"/>
  <c r="G226" i="13"/>
  <c r="M226" i="13"/>
  <c r="I226" i="13"/>
  <c r="K226" i="13"/>
  <c r="O226" i="13"/>
  <c r="Q226" i="13"/>
  <c r="U226" i="13"/>
  <c r="G230" i="13"/>
  <c r="I230" i="13"/>
  <c r="K230" i="13"/>
  <c r="O230" i="13"/>
  <c r="Q230" i="13"/>
  <c r="Q220" i="13" s="1"/>
  <c r="U230" i="13"/>
  <c r="G239" i="13"/>
  <c r="M239" i="13" s="1"/>
  <c r="I239" i="13"/>
  <c r="K239" i="13"/>
  <c r="O239" i="13"/>
  <c r="Q239" i="13"/>
  <c r="U239" i="13"/>
  <c r="G249" i="13"/>
  <c r="M249" i="13" s="1"/>
  <c r="I249" i="13"/>
  <c r="K249" i="13"/>
  <c r="O249" i="13"/>
  <c r="Q249" i="13"/>
  <c r="U249" i="13"/>
  <c r="G261" i="13"/>
  <c r="M261" i="13"/>
  <c r="I261" i="13"/>
  <c r="K261" i="13"/>
  <c r="O261" i="13"/>
  <c r="Q261" i="13"/>
  <c r="U261" i="13"/>
  <c r="G264" i="13"/>
  <c r="I264" i="13"/>
  <c r="K264" i="13"/>
  <c r="O264" i="13"/>
  <c r="Q264" i="13"/>
  <c r="U264" i="13"/>
  <c r="G267" i="13"/>
  <c r="M267" i="13" s="1"/>
  <c r="I267" i="13"/>
  <c r="K267" i="13"/>
  <c r="O267" i="13"/>
  <c r="Q267" i="13"/>
  <c r="U267" i="13"/>
  <c r="G269" i="13"/>
  <c r="M269" i="13"/>
  <c r="I269" i="13"/>
  <c r="K269" i="13"/>
  <c r="O269" i="13"/>
  <c r="Q269" i="13"/>
  <c r="U269" i="13"/>
  <c r="G271" i="13"/>
  <c r="M271" i="13" s="1"/>
  <c r="I271" i="13"/>
  <c r="K271" i="13"/>
  <c r="O271" i="13"/>
  <c r="Q271" i="13"/>
  <c r="U271" i="13"/>
  <c r="G278" i="13"/>
  <c r="I278" i="13"/>
  <c r="K278" i="13"/>
  <c r="M278" i="13"/>
  <c r="O278" i="13"/>
  <c r="Q278" i="13"/>
  <c r="U278" i="13"/>
  <c r="G280" i="13"/>
  <c r="M280" i="13" s="1"/>
  <c r="I280" i="13"/>
  <c r="K280" i="13"/>
  <c r="O280" i="13"/>
  <c r="Q280" i="13"/>
  <c r="U280" i="13"/>
  <c r="G283" i="13"/>
  <c r="M283" i="13" s="1"/>
  <c r="I283" i="13"/>
  <c r="K283" i="13"/>
  <c r="O283" i="13"/>
  <c r="Q283" i="13"/>
  <c r="U283" i="13"/>
  <c r="G285" i="13"/>
  <c r="M285" i="13"/>
  <c r="I285" i="13"/>
  <c r="K285" i="13"/>
  <c r="O285" i="13"/>
  <c r="Q285" i="13"/>
  <c r="U285" i="13"/>
  <c r="G288" i="13"/>
  <c r="I288" i="13"/>
  <c r="K288" i="13"/>
  <c r="O288" i="13"/>
  <c r="Q288" i="13"/>
  <c r="U288" i="13"/>
  <c r="G291" i="13"/>
  <c r="I291" i="13"/>
  <c r="K291" i="13"/>
  <c r="O291" i="13"/>
  <c r="Q291" i="13"/>
  <c r="U291" i="13"/>
  <c r="G293" i="13"/>
  <c r="I293" i="13"/>
  <c r="K293" i="13"/>
  <c r="M293" i="13"/>
  <c r="O293" i="13"/>
  <c r="Q293" i="13"/>
  <c r="U293" i="13"/>
  <c r="G296" i="13"/>
  <c r="M296" i="13" s="1"/>
  <c r="I296" i="13"/>
  <c r="K296" i="13"/>
  <c r="O296" i="13"/>
  <c r="Q296" i="13"/>
  <c r="U296" i="13"/>
  <c r="G298" i="13"/>
  <c r="M298" i="13" s="1"/>
  <c r="I298" i="13"/>
  <c r="K298" i="13"/>
  <c r="O298" i="13"/>
  <c r="Q298" i="13"/>
  <c r="U298" i="13"/>
  <c r="G302" i="13"/>
  <c r="M302" i="13"/>
  <c r="I302" i="13"/>
  <c r="K302" i="13"/>
  <c r="O302" i="13"/>
  <c r="Q302" i="13"/>
  <c r="U302" i="13"/>
  <c r="G311" i="13"/>
  <c r="M311" i="13" s="1"/>
  <c r="I311" i="13"/>
  <c r="K311" i="13"/>
  <c r="O311" i="13"/>
  <c r="Q311" i="13"/>
  <c r="U311" i="13"/>
  <c r="G313" i="13"/>
  <c r="M313" i="13"/>
  <c r="I313" i="13"/>
  <c r="K313" i="13"/>
  <c r="O313" i="13"/>
  <c r="Q313" i="13"/>
  <c r="U313" i="13"/>
  <c r="G321" i="13"/>
  <c r="M321" i="13" s="1"/>
  <c r="I321" i="13"/>
  <c r="K321" i="13"/>
  <c r="K287" i="13"/>
  <c r="O321" i="13"/>
  <c r="Q321" i="13"/>
  <c r="U321" i="13"/>
  <c r="G324" i="13"/>
  <c r="M324" i="13" s="1"/>
  <c r="I324" i="13"/>
  <c r="K324" i="13"/>
  <c r="O324" i="13"/>
  <c r="Q324" i="13"/>
  <c r="U324" i="13"/>
  <c r="G326" i="13"/>
  <c r="M326" i="13"/>
  <c r="I326" i="13"/>
  <c r="K326" i="13"/>
  <c r="O326" i="13"/>
  <c r="Q326" i="13"/>
  <c r="U326" i="13"/>
  <c r="G329" i="13"/>
  <c r="M329" i="13"/>
  <c r="I329" i="13"/>
  <c r="K329" i="13"/>
  <c r="O329" i="13"/>
  <c r="Q329" i="13"/>
  <c r="U329" i="13"/>
  <c r="G331" i="13"/>
  <c r="M331" i="13"/>
  <c r="I331" i="13"/>
  <c r="K331" i="13"/>
  <c r="O331" i="13"/>
  <c r="Q331" i="13"/>
  <c r="U331" i="13"/>
  <c r="G334" i="13"/>
  <c r="G333" i="13" s="1"/>
  <c r="I334" i="13"/>
  <c r="K334" i="13"/>
  <c r="M334" i="13"/>
  <c r="O334" i="13"/>
  <c r="Q334" i="13"/>
  <c r="Q333" i="13"/>
  <c r="U334" i="13"/>
  <c r="G337" i="13"/>
  <c r="I337" i="13"/>
  <c r="K337" i="13"/>
  <c r="K333" i="13" s="1"/>
  <c r="O337" i="13"/>
  <c r="Q337" i="13"/>
  <c r="U337" i="13"/>
  <c r="U333" i="13"/>
  <c r="G339" i="13"/>
  <c r="M339" i="13"/>
  <c r="I339" i="13"/>
  <c r="K339" i="13"/>
  <c r="O339" i="13"/>
  <c r="Q339" i="13"/>
  <c r="U339" i="13"/>
  <c r="G342" i="13"/>
  <c r="G341" i="13" s="1"/>
  <c r="I141" i="1" s="1"/>
  <c r="I342" i="13"/>
  <c r="K342" i="13"/>
  <c r="O342" i="13"/>
  <c r="Q342" i="13"/>
  <c r="U342" i="13"/>
  <c r="U341" i="13" s="1"/>
  <c r="G344" i="13"/>
  <c r="M344" i="13"/>
  <c r="I344" i="13"/>
  <c r="K344" i="13"/>
  <c r="O344" i="13"/>
  <c r="Q344" i="13"/>
  <c r="U344" i="13"/>
  <c r="G347" i="13"/>
  <c r="M347" i="13"/>
  <c r="I347" i="13"/>
  <c r="K347" i="13"/>
  <c r="O347" i="13"/>
  <c r="O346" i="13"/>
  <c r="Q347" i="13"/>
  <c r="U347" i="13"/>
  <c r="G350" i="13"/>
  <c r="G346" i="13"/>
  <c r="I142" i="1" s="1"/>
  <c r="I350" i="13"/>
  <c r="I346" i="13"/>
  <c r="K350" i="13"/>
  <c r="O350" i="13"/>
  <c r="Q350" i="13"/>
  <c r="Q346" i="13"/>
  <c r="U350" i="13"/>
  <c r="U346" i="13" s="1"/>
  <c r="G353" i="13"/>
  <c r="I353" i="13"/>
  <c r="K353" i="13"/>
  <c r="O353" i="13"/>
  <c r="Q353" i="13"/>
  <c r="U353" i="13"/>
  <c r="G360" i="13"/>
  <c r="M360" i="13"/>
  <c r="I360" i="13"/>
  <c r="K360" i="13"/>
  <c r="O360" i="13"/>
  <c r="Q360" i="13"/>
  <c r="Q352" i="13" s="1"/>
  <c r="U360" i="13"/>
  <c r="G363" i="13"/>
  <c r="M363" i="13"/>
  <c r="I363" i="13"/>
  <c r="K363" i="13"/>
  <c r="O363" i="13"/>
  <c r="O352" i="13"/>
  <c r="Q363" i="13"/>
  <c r="U363" i="13"/>
  <c r="G365" i="13"/>
  <c r="M365" i="13"/>
  <c r="I365" i="13"/>
  <c r="K365" i="13"/>
  <c r="O365" i="13"/>
  <c r="Q365" i="13"/>
  <c r="U365" i="13"/>
  <c r="G368" i="13"/>
  <c r="M368" i="13"/>
  <c r="I368" i="13"/>
  <c r="K368" i="13"/>
  <c r="O368" i="13"/>
  <c r="Q368" i="13"/>
  <c r="U368" i="13"/>
  <c r="G370" i="13"/>
  <c r="M370" i="13" s="1"/>
  <c r="M367" i="13" s="1"/>
  <c r="I370" i="13"/>
  <c r="K370" i="13"/>
  <c r="K367" i="13" s="1"/>
  <c r="O370" i="13"/>
  <c r="Q370" i="13"/>
  <c r="U370" i="13"/>
  <c r="U367" i="13" s="1"/>
  <c r="G373" i="13"/>
  <c r="G367" i="13"/>
  <c r="I373" i="13"/>
  <c r="K373" i="13"/>
  <c r="O373" i="13"/>
  <c r="Q373" i="13"/>
  <c r="U373" i="13"/>
  <c r="G377" i="13"/>
  <c r="M377" i="13"/>
  <c r="I377" i="13"/>
  <c r="K377" i="13"/>
  <c r="O377" i="13"/>
  <c r="Q377" i="13"/>
  <c r="Q376" i="13" s="1"/>
  <c r="U377" i="13"/>
  <c r="G379" i="13"/>
  <c r="M379" i="13"/>
  <c r="I379" i="13"/>
  <c r="K379" i="13"/>
  <c r="O379" i="13"/>
  <c r="Q379" i="13"/>
  <c r="U379" i="13"/>
  <c r="G383" i="13"/>
  <c r="M383" i="13"/>
  <c r="I383" i="13"/>
  <c r="K383" i="13"/>
  <c r="O383" i="13"/>
  <c r="Q383" i="13"/>
  <c r="U383" i="13"/>
  <c r="G387" i="13"/>
  <c r="I387" i="13"/>
  <c r="K387" i="13"/>
  <c r="O387" i="13"/>
  <c r="Q387" i="13"/>
  <c r="U387" i="13"/>
  <c r="G390" i="13"/>
  <c r="M390" i="13"/>
  <c r="I390" i="13"/>
  <c r="K390" i="13"/>
  <c r="O390" i="13"/>
  <c r="Q390" i="13"/>
  <c r="U390" i="13"/>
  <c r="G393" i="13"/>
  <c r="M393" i="13"/>
  <c r="I393" i="13"/>
  <c r="K393" i="13"/>
  <c r="O393" i="13"/>
  <c r="Q393" i="13"/>
  <c r="U393" i="13"/>
  <c r="G395" i="13"/>
  <c r="M395" i="13" s="1"/>
  <c r="I395" i="13"/>
  <c r="K395" i="13"/>
  <c r="O395" i="13"/>
  <c r="Q395" i="13"/>
  <c r="U395" i="13"/>
  <c r="G397" i="13"/>
  <c r="M397" i="13" s="1"/>
  <c r="I397" i="13"/>
  <c r="K397" i="13"/>
  <c r="O397" i="13"/>
  <c r="Q397" i="13"/>
  <c r="U397" i="13"/>
  <c r="G399" i="13"/>
  <c r="M399" i="13"/>
  <c r="I399" i="13"/>
  <c r="K399" i="13"/>
  <c r="O399" i="13"/>
  <c r="Q399" i="13"/>
  <c r="U399" i="13"/>
  <c r="G401" i="13"/>
  <c r="M401" i="13"/>
  <c r="I401" i="13"/>
  <c r="K401" i="13"/>
  <c r="O401" i="13"/>
  <c r="Q401" i="13"/>
  <c r="U401" i="13"/>
  <c r="U404" i="13"/>
  <c r="G405" i="13"/>
  <c r="I405" i="13"/>
  <c r="I404" i="13"/>
  <c r="K405" i="13"/>
  <c r="K404" i="13" s="1"/>
  <c r="O405" i="13"/>
  <c r="O404" i="13"/>
  <c r="Q405" i="13"/>
  <c r="Q404" i="13" s="1"/>
  <c r="U405" i="13"/>
  <c r="G407" i="13"/>
  <c r="G408" i="13"/>
  <c r="I408" i="13"/>
  <c r="I407" i="13"/>
  <c r="K408" i="13"/>
  <c r="K407" i="13" s="1"/>
  <c r="M408" i="13"/>
  <c r="M407" i="13"/>
  <c r="O408" i="13"/>
  <c r="O407" i="13" s="1"/>
  <c r="Q408" i="13"/>
  <c r="Q407" i="13"/>
  <c r="U408" i="13"/>
  <c r="U407" i="13" s="1"/>
  <c r="G410" i="13"/>
  <c r="I410" i="13"/>
  <c r="K410" i="13"/>
  <c r="K409" i="13" s="1"/>
  <c r="O410" i="13"/>
  <c r="O409" i="13" s="1"/>
  <c r="Q410" i="13"/>
  <c r="U410" i="13"/>
  <c r="G416" i="13"/>
  <c r="M416" i="13"/>
  <c r="I416" i="13"/>
  <c r="I409" i="13" s="1"/>
  <c r="K416" i="13"/>
  <c r="O416" i="13"/>
  <c r="Q416" i="13"/>
  <c r="U416" i="13"/>
  <c r="U409" i="13" s="1"/>
  <c r="G423" i="13"/>
  <c r="M423" i="13"/>
  <c r="I423" i="13"/>
  <c r="K423" i="13"/>
  <c r="O423" i="13"/>
  <c r="Q423" i="13"/>
  <c r="Q409" i="13" s="1"/>
  <c r="U423" i="13"/>
  <c r="G434" i="13"/>
  <c r="M434" i="13"/>
  <c r="I434" i="13"/>
  <c r="K434" i="13"/>
  <c r="O434" i="13"/>
  <c r="Q434" i="13"/>
  <c r="U434" i="13"/>
  <c r="G436" i="13"/>
  <c r="M436" i="13"/>
  <c r="I436" i="13"/>
  <c r="K436" i="13"/>
  <c r="O436" i="13"/>
  <c r="Q436" i="13"/>
  <c r="U436" i="13"/>
  <c r="G438" i="13"/>
  <c r="I438" i="13"/>
  <c r="K438" i="13"/>
  <c r="O438" i="13"/>
  <c r="Q438" i="13"/>
  <c r="U438" i="13"/>
  <c r="G441" i="13"/>
  <c r="M441" i="13"/>
  <c r="I441" i="13"/>
  <c r="K441" i="13"/>
  <c r="O441" i="13"/>
  <c r="Q441" i="13"/>
  <c r="U441" i="13"/>
  <c r="G445" i="13"/>
  <c r="I445" i="13"/>
  <c r="K445" i="13"/>
  <c r="K435" i="13" s="1"/>
  <c r="O445" i="13"/>
  <c r="Q445" i="13"/>
  <c r="U445" i="13"/>
  <c r="G447" i="13"/>
  <c r="M447" i="13" s="1"/>
  <c r="I447" i="13"/>
  <c r="K447" i="13"/>
  <c r="O447" i="13"/>
  <c r="Q447" i="13"/>
  <c r="U447" i="13"/>
  <c r="G450" i="13"/>
  <c r="M450" i="13" s="1"/>
  <c r="I450" i="13"/>
  <c r="K450" i="13"/>
  <c r="O450" i="13"/>
  <c r="Q450" i="13"/>
  <c r="U450" i="13"/>
  <c r="G453" i="13"/>
  <c r="M453" i="13" s="1"/>
  <c r="I453" i="13"/>
  <c r="K453" i="13"/>
  <c r="O453" i="13"/>
  <c r="Q453" i="13"/>
  <c r="U453" i="13"/>
  <c r="G456" i="13"/>
  <c r="M456" i="13"/>
  <c r="I456" i="13"/>
  <c r="K456" i="13"/>
  <c r="O456" i="13"/>
  <c r="Q456" i="13"/>
  <c r="U456" i="13"/>
  <c r="G459" i="13"/>
  <c r="M459" i="13"/>
  <c r="I459" i="13"/>
  <c r="I435" i="13" s="1"/>
  <c r="K459" i="13"/>
  <c r="O459" i="13"/>
  <c r="Q459" i="13"/>
  <c r="U459" i="13"/>
  <c r="G463" i="13"/>
  <c r="I463" i="13"/>
  <c r="K463" i="13"/>
  <c r="M463" i="13"/>
  <c r="O463" i="13"/>
  <c r="Q463" i="13"/>
  <c r="U463" i="13"/>
  <c r="G467" i="13"/>
  <c r="M467" i="13" s="1"/>
  <c r="I467" i="13"/>
  <c r="K467" i="13"/>
  <c r="O467" i="13"/>
  <c r="Q467" i="13"/>
  <c r="U467" i="13"/>
  <c r="G469" i="13"/>
  <c r="M469" i="13" s="1"/>
  <c r="I469" i="13"/>
  <c r="K469" i="13"/>
  <c r="O469" i="13"/>
  <c r="Q469" i="13"/>
  <c r="U469" i="13"/>
  <c r="G482" i="13"/>
  <c r="M482" i="13"/>
  <c r="I482" i="13"/>
  <c r="K482" i="13"/>
  <c r="O482" i="13"/>
  <c r="Q482" i="13"/>
  <c r="U482" i="13"/>
  <c r="G484" i="13"/>
  <c r="I484" i="13"/>
  <c r="K484" i="13"/>
  <c r="M484" i="13"/>
  <c r="O484" i="13"/>
  <c r="Q484" i="13"/>
  <c r="U484" i="13"/>
  <c r="G487" i="13"/>
  <c r="M487" i="13" s="1"/>
  <c r="I487" i="13"/>
  <c r="K487" i="13"/>
  <c r="O487" i="13"/>
  <c r="Q487" i="13"/>
  <c r="U487" i="13"/>
  <c r="G491" i="13"/>
  <c r="M491" i="13" s="1"/>
  <c r="I491" i="13"/>
  <c r="K491" i="13"/>
  <c r="O491" i="13"/>
  <c r="Q491" i="13"/>
  <c r="U491" i="13"/>
  <c r="G497" i="13"/>
  <c r="M497" i="13"/>
  <c r="I497" i="13"/>
  <c r="K497" i="13"/>
  <c r="O497" i="13"/>
  <c r="Q497" i="13"/>
  <c r="U497" i="13"/>
  <c r="G500" i="13"/>
  <c r="I500" i="13"/>
  <c r="K500" i="13"/>
  <c r="M500" i="13"/>
  <c r="O500" i="13"/>
  <c r="Q500" i="13"/>
  <c r="U500" i="13"/>
  <c r="G502" i="13"/>
  <c r="I502" i="13"/>
  <c r="K502" i="13"/>
  <c r="O502" i="13"/>
  <c r="Q502" i="13"/>
  <c r="Q501" i="13" s="1"/>
  <c r="U502" i="13"/>
  <c r="G506" i="13"/>
  <c r="M506" i="13" s="1"/>
  <c r="I506" i="13"/>
  <c r="K506" i="13"/>
  <c r="O506" i="13"/>
  <c r="O501" i="13" s="1"/>
  <c r="Q506" i="13"/>
  <c r="U506" i="13"/>
  <c r="G510" i="13"/>
  <c r="M510" i="13" s="1"/>
  <c r="I510" i="13"/>
  <c r="K510" i="13"/>
  <c r="O510" i="13"/>
  <c r="Q510" i="13"/>
  <c r="U510" i="13"/>
  <c r="G514" i="13"/>
  <c r="M514" i="13"/>
  <c r="I514" i="13"/>
  <c r="K514" i="13"/>
  <c r="O514" i="13"/>
  <c r="Q514" i="13"/>
  <c r="U514" i="13"/>
  <c r="G519" i="13"/>
  <c r="M519" i="13"/>
  <c r="I519" i="13"/>
  <c r="K519" i="13"/>
  <c r="K501" i="13" s="1"/>
  <c r="O519" i="13"/>
  <c r="Q519" i="13"/>
  <c r="U519" i="13"/>
  <c r="G521" i="13"/>
  <c r="M521" i="13" s="1"/>
  <c r="I521" i="13"/>
  <c r="K521" i="13"/>
  <c r="O521" i="13"/>
  <c r="Q521" i="13"/>
  <c r="U521" i="13"/>
  <c r="G523" i="13"/>
  <c r="M523" i="13" s="1"/>
  <c r="I523" i="13"/>
  <c r="K523" i="13"/>
  <c r="O523" i="13"/>
  <c r="Q523" i="13"/>
  <c r="U523" i="13"/>
  <c r="G525" i="13"/>
  <c r="M525" i="13"/>
  <c r="I525" i="13"/>
  <c r="K525" i="13"/>
  <c r="O525" i="13"/>
  <c r="Q525" i="13"/>
  <c r="U525" i="13"/>
  <c r="G530" i="13"/>
  <c r="M530" i="13"/>
  <c r="I530" i="13"/>
  <c r="K530" i="13"/>
  <c r="O530" i="13"/>
  <c r="Q530" i="13"/>
  <c r="U530" i="13"/>
  <c r="G533" i="13"/>
  <c r="M533" i="13"/>
  <c r="I533" i="13"/>
  <c r="K533" i="13"/>
  <c r="O533" i="13"/>
  <c r="Q533" i="13"/>
  <c r="U533" i="13"/>
  <c r="G535" i="13"/>
  <c r="I535" i="13"/>
  <c r="K535" i="13"/>
  <c r="M535" i="13"/>
  <c r="O535" i="13"/>
  <c r="Q535" i="13"/>
  <c r="U535" i="13"/>
  <c r="G537" i="13"/>
  <c r="M537" i="13"/>
  <c r="I537" i="13"/>
  <c r="K537" i="13"/>
  <c r="O537" i="13"/>
  <c r="Q537" i="13"/>
  <c r="U537" i="13"/>
  <c r="G539" i="13"/>
  <c r="M539" i="13"/>
  <c r="I539" i="13"/>
  <c r="K539" i="13"/>
  <c r="O539" i="13"/>
  <c r="Q539" i="13"/>
  <c r="U539" i="13"/>
  <c r="G541" i="13"/>
  <c r="I541" i="13"/>
  <c r="K541" i="13"/>
  <c r="K540" i="13" s="1"/>
  <c r="M541" i="13"/>
  <c r="O541" i="13"/>
  <c r="Q541" i="13"/>
  <c r="Q540" i="13" s="1"/>
  <c r="U541" i="13"/>
  <c r="G544" i="13"/>
  <c r="M544" i="13"/>
  <c r="I544" i="13"/>
  <c r="K544" i="13"/>
  <c r="O544" i="13"/>
  <c r="O540" i="13" s="1"/>
  <c r="Q544" i="13"/>
  <c r="U544" i="13"/>
  <c r="G548" i="13"/>
  <c r="G540" i="13" s="1"/>
  <c r="I548" i="13"/>
  <c r="K548" i="13"/>
  <c r="O548" i="13"/>
  <c r="Q548" i="13"/>
  <c r="U548" i="13"/>
  <c r="G549" i="13"/>
  <c r="M549" i="13" s="1"/>
  <c r="I549" i="13"/>
  <c r="K549" i="13"/>
  <c r="O549" i="13"/>
  <c r="Q549" i="13"/>
  <c r="U549" i="13"/>
  <c r="G550" i="13"/>
  <c r="M550" i="13"/>
  <c r="I550" i="13"/>
  <c r="K550" i="13"/>
  <c r="O550" i="13"/>
  <c r="Q550" i="13"/>
  <c r="U550" i="13"/>
  <c r="G551" i="13"/>
  <c r="M551" i="13" s="1"/>
  <c r="I551" i="13"/>
  <c r="K551" i="13"/>
  <c r="O551" i="13"/>
  <c r="Q551" i="13"/>
  <c r="U551" i="13"/>
  <c r="G552" i="13"/>
  <c r="M552" i="13" s="1"/>
  <c r="I552" i="13"/>
  <c r="K552" i="13"/>
  <c r="O552" i="13"/>
  <c r="Q552" i="13"/>
  <c r="U552" i="13"/>
  <c r="G553" i="13"/>
  <c r="M553" i="13"/>
  <c r="I553" i="13"/>
  <c r="K553" i="13"/>
  <c r="O553" i="13"/>
  <c r="Q553" i="13"/>
  <c r="U553" i="13"/>
  <c r="G554" i="13"/>
  <c r="M554" i="13"/>
  <c r="I554" i="13"/>
  <c r="K554" i="13"/>
  <c r="O554" i="13"/>
  <c r="Q554" i="13"/>
  <c r="U554" i="13"/>
  <c r="G555" i="13"/>
  <c r="M555" i="13" s="1"/>
  <c r="I555" i="13"/>
  <c r="K555" i="13"/>
  <c r="O555" i="13"/>
  <c r="Q555" i="13"/>
  <c r="U555" i="13"/>
  <c r="G559" i="13"/>
  <c r="M559" i="13" s="1"/>
  <c r="I559" i="13"/>
  <c r="K559" i="13"/>
  <c r="O559" i="13"/>
  <c r="Q559" i="13"/>
  <c r="U559" i="13"/>
  <c r="G564" i="13"/>
  <c r="M564" i="13"/>
  <c r="I564" i="13"/>
  <c r="K564" i="13"/>
  <c r="O564" i="13"/>
  <c r="Q564" i="13"/>
  <c r="U564" i="13"/>
  <c r="G566" i="13"/>
  <c r="M566" i="13"/>
  <c r="I566" i="13"/>
  <c r="K566" i="13"/>
  <c r="O566" i="13"/>
  <c r="Q566" i="13"/>
  <c r="U566" i="13"/>
  <c r="G569" i="13"/>
  <c r="M569" i="13" s="1"/>
  <c r="I569" i="13"/>
  <c r="K569" i="13"/>
  <c r="O569" i="13"/>
  <c r="Q569" i="13"/>
  <c r="U569" i="13"/>
  <c r="G572" i="13"/>
  <c r="M572" i="13" s="1"/>
  <c r="I572" i="13"/>
  <c r="K572" i="13"/>
  <c r="O572" i="13"/>
  <c r="Q572" i="13"/>
  <c r="U572" i="13"/>
  <c r="G575" i="13"/>
  <c r="M575" i="13"/>
  <c r="I575" i="13"/>
  <c r="K575" i="13"/>
  <c r="O575" i="13"/>
  <c r="Q575" i="13"/>
  <c r="U575" i="13"/>
  <c r="G577" i="13"/>
  <c r="I577" i="13"/>
  <c r="K577" i="13"/>
  <c r="K576" i="13" s="1"/>
  <c r="O577" i="13"/>
  <c r="Q577" i="13"/>
  <c r="U577" i="13"/>
  <c r="G585" i="13"/>
  <c r="M585" i="13" s="1"/>
  <c r="M576" i="13" s="1"/>
  <c r="I585" i="13"/>
  <c r="K585" i="13"/>
  <c r="O585" i="13"/>
  <c r="Q585" i="13"/>
  <c r="U585" i="13"/>
  <c r="G587" i="13"/>
  <c r="I587" i="13"/>
  <c r="K587" i="13"/>
  <c r="M587" i="13"/>
  <c r="O587" i="13"/>
  <c r="Q587" i="13"/>
  <c r="U587" i="13"/>
  <c r="G588" i="13"/>
  <c r="M588" i="13" s="1"/>
  <c r="I588" i="13"/>
  <c r="K588" i="13"/>
  <c r="O588" i="13"/>
  <c r="O576" i="13" s="1"/>
  <c r="Q588" i="13"/>
  <c r="U588" i="13"/>
  <c r="G589" i="13"/>
  <c r="M589" i="13" s="1"/>
  <c r="I589" i="13"/>
  <c r="K589" i="13"/>
  <c r="O589" i="13"/>
  <c r="Q589" i="13"/>
  <c r="U589" i="13"/>
  <c r="G590" i="13"/>
  <c r="M590" i="13"/>
  <c r="I590" i="13"/>
  <c r="K590" i="13"/>
  <c r="O590" i="13"/>
  <c r="Q590" i="13"/>
  <c r="U590" i="13"/>
  <c r="G591" i="13"/>
  <c r="M591" i="13"/>
  <c r="I591" i="13"/>
  <c r="K591" i="13"/>
  <c r="O591" i="13"/>
  <c r="Q591" i="13"/>
  <c r="U591" i="13"/>
  <c r="U576" i="13" s="1"/>
  <c r="G592" i="13"/>
  <c r="M592" i="13" s="1"/>
  <c r="I592" i="13"/>
  <c r="K592" i="13"/>
  <c r="O592" i="13"/>
  <c r="Q592" i="13"/>
  <c r="U592" i="13"/>
  <c r="G593" i="13"/>
  <c r="M593" i="13" s="1"/>
  <c r="I593" i="13"/>
  <c r="K593" i="13"/>
  <c r="O593" i="13"/>
  <c r="Q593" i="13"/>
  <c r="U593" i="13"/>
  <c r="G595" i="13"/>
  <c r="G594" i="13"/>
  <c r="I595" i="13"/>
  <c r="K595" i="13"/>
  <c r="K594" i="13" s="1"/>
  <c r="O595" i="13"/>
  <c r="Q595" i="13"/>
  <c r="U595" i="13"/>
  <c r="U594" i="13" s="1"/>
  <c r="G597" i="13"/>
  <c r="M597" i="13" s="1"/>
  <c r="I597" i="13"/>
  <c r="I594" i="13" s="1"/>
  <c r="K597" i="13"/>
  <c r="O597" i="13"/>
  <c r="O594" i="13"/>
  <c r="Q597" i="13"/>
  <c r="U597" i="13"/>
  <c r="G598" i="13"/>
  <c r="M598" i="13"/>
  <c r="I598" i="13"/>
  <c r="K598" i="13"/>
  <c r="O598" i="13"/>
  <c r="Q598" i="13"/>
  <c r="Q594" i="13" s="1"/>
  <c r="U598" i="13"/>
  <c r="G599" i="13"/>
  <c r="M599" i="13"/>
  <c r="I599" i="13"/>
  <c r="K599" i="13"/>
  <c r="O599" i="13"/>
  <c r="Q599" i="13"/>
  <c r="U599" i="13"/>
  <c r="K602" i="13"/>
  <c r="G603" i="13"/>
  <c r="G602" i="13"/>
  <c r="I155" i="1"/>
  <c r="I603" i="13"/>
  <c r="I602" i="13" s="1"/>
  <c r="K603" i="13"/>
  <c r="O603" i="13"/>
  <c r="O602" i="13" s="1"/>
  <c r="Q603" i="13"/>
  <c r="Q602" i="13"/>
  <c r="U603" i="13"/>
  <c r="U602" i="13" s="1"/>
  <c r="G615" i="13"/>
  <c r="I615" i="13"/>
  <c r="K615" i="13"/>
  <c r="O615" i="13"/>
  <c r="Q615" i="13"/>
  <c r="Q614" i="13" s="1"/>
  <c r="U615" i="13"/>
  <c r="U614" i="13" s="1"/>
  <c r="G617" i="13"/>
  <c r="G614" i="13" s="1"/>
  <c r="I156" i="1" s="1"/>
  <c r="M617" i="13"/>
  <c r="I617" i="13"/>
  <c r="K617" i="13"/>
  <c r="K614" i="13"/>
  <c r="O617" i="13"/>
  <c r="Q617" i="13"/>
  <c r="U617" i="13"/>
  <c r="G618" i="13"/>
  <c r="M618" i="13"/>
  <c r="I618" i="13"/>
  <c r="K618" i="13"/>
  <c r="O618" i="13"/>
  <c r="Q618" i="13"/>
  <c r="U618" i="13"/>
  <c r="AE17" i="12"/>
  <c r="BA15" i="12"/>
  <c r="BA13" i="12"/>
  <c r="BA11" i="12"/>
  <c r="BA9" i="12"/>
  <c r="G8" i="12"/>
  <c r="M8" i="12" s="1"/>
  <c r="I8" i="12"/>
  <c r="K8" i="12"/>
  <c r="O8" i="12"/>
  <c r="Q8" i="12"/>
  <c r="U8" i="12"/>
  <c r="G10" i="12"/>
  <c r="M10" i="12"/>
  <c r="I10" i="12"/>
  <c r="K10" i="12"/>
  <c r="O10" i="12"/>
  <c r="Q10" i="12"/>
  <c r="U10" i="12"/>
  <c r="G12" i="12"/>
  <c r="M12" i="12"/>
  <c r="I12" i="12"/>
  <c r="K12" i="12"/>
  <c r="O12" i="12"/>
  <c r="Q12" i="12"/>
  <c r="U12" i="12"/>
  <c r="G14" i="12"/>
  <c r="M14" i="12" s="1"/>
  <c r="I14" i="12"/>
  <c r="K14" i="12"/>
  <c r="O14" i="12"/>
  <c r="Q14" i="12"/>
  <c r="U14" i="12"/>
  <c r="I20" i="1"/>
  <c r="AZ126" i="1"/>
  <c r="AZ125" i="1"/>
  <c r="AZ123" i="1"/>
  <c r="AZ122" i="1"/>
  <c r="AZ120" i="1"/>
  <c r="AZ119" i="1"/>
  <c r="AZ117" i="1"/>
  <c r="AZ115" i="1"/>
  <c r="AZ114" i="1"/>
  <c r="AZ113" i="1"/>
  <c r="AZ111" i="1"/>
  <c r="AZ108" i="1"/>
  <c r="AZ106" i="1"/>
  <c r="AZ102" i="1"/>
  <c r="AZ101" i="1"/>
  <c r="AZ99" i="1"/>
  <c r="AZ98" i="1"/>
  <c r="AZ96" i="1"/>
  <c r="AZ95" i="1"/>
  <c r="AZ94" i="1"/>
  <c r="AZ92" i="1"/>
  <c r="AZ91" i="1"/>
  <c r="AZ89" i="1"/>
  <c r="AZ87" i="1"/>
  <c r="AZ86" i="1"/>
  <c r="AZ84" i="1"/>
  <c r="AZ82" i="1"/>
  <c r="AZ81" i="1"/>
  <c r="AZ79" i="1"/>
  <c r="AZ78" i="1"/>
  <c r="AZ76" i="1"/>
  <c r="AZ75" i="1"/>
  <c r="AZ73" i="1"/>
  <c r="AZ71" i="1"/>
  <c r="AZ70" i="1"/>
  <c r="AZ69" i="1"/>
  <c r="AZ68" i="1"/>
  <c r="AZ67" i="1"/>
  <c r="AZ66" i="1"/>
  <c r="AZ63" i="1"/>
  <c r="AZ61" i="1"/>
  <c r="AZ60" i="1"/>
  <c r="AZ58" i="1"/>
  <c r="AZ56" i="1"/>
  <c r="G27" i="1"/>
  <c r="J28" i="1"/>
  <c r="J26" i="1"/>
  <c r="G38" i="1"/>
  <c r="F38" i="1"/>
  <c r="H32" i="1"/>
  <c r="J23" i="1"/>
  <c r="J24" i="1"/>
  <c r="J25" i="1"/>
  <c r="J27" i="1"/>
  <c r="E24" i="1"/>
  <c r="E26" i="1"/>
  <c r="AF48" i="15"/>
  <c r="G46" i="1" s="1"/>
  <c r="I36" i="30"/>
  <c r="I39" i="30"/>
  <c r="I43" i="30"/>
  <c r="I50" i="30"/>
  <c r="I63" i="30"/>
  <c r="I48" i="30"/>
  <c r="I56" i="30"/>
  <c r="I35" i="30"/>
  <c r="I66" i="30" s="1"/>
  <c r="I42" i="30"/>
  <c r="I45" i="30"/>
  <c r="I49" i="30"/>
  <c r="I53" i="30"/>
  <c r="I27" i="30"/>
  <c r="I32" i="30"/>
  <c r="I16" i="30"/>
  <c r="I17" i="30" s="1"/>
  <c r="D21" i="30" s="1"/>
  <c r="H21" i="30" s="1"/>
  <c r="G13" i="30"/>
  <c r="C32" i="29" s="1"/>
  <c r="I7" i="30"/>
  <c r="I12" i="30"/>
  <c r="I10" i="30"/>
  <c r="I13" i="30" s="1"/>
  <c r="D20" i="30" s="1"/>
  <c r="E13" i="30"/>
  <c r="B32" i="29" s="1"/>
  <c r="C11" i="29"/>
  <c r="F20" i="30"/>
  <c r="G20" i="30" s="1"/>
  <c r="G22" i="30" s="1"/>
  <c r="C34" i="29" s="1"/>
  <c r="C33" i="29"/>
  <c r="F21" i="30"/>
  <c r="G21" i="30"/>
  <c r="I30" i="30"/>
  <c r="G32" i="30"/>
  <c r="C36" i="29" s="1"/>
  <c r="I4" i="30"/>
  <c r="E17" i="30"/>
  <c r="B33" i="29" s="1"/>
  <c r="E32" i="30"/>
  <c r="B36" i="29"/>
  <c r="G187" i="27"/>
  <c r="C40" i="26" s="1"/>
  <c r="I153" i="27"/>
  <c r="I165" i="27"/>
  <c r="I174" i="27"/>
  <c r="I156" i="27"/>
  <c r="I177" i="27"/>
  <c r="I150" i="27"/>
  <c r="I75" i="27"/>
  <c r="I81" i="27"/>
  <c r="I98" i="27"/>
  <c r="I112" i="27"/>
  <c r="I121" i="27"/>
  <c r="I133" i="27"/>
  <c r="I139" i="27"/>
  <c r="I66" i="27"/>
  <c r="I80" i="27"/>
  <c r="I84" i="27"/>
  <c r="I88" i="27"/>
  <c r="I101" i="27"/>
  <c r="I115" i="27"/>
  <c r="I132" i="27"/>
  <c r="I137" i="27"/>
  <c r="L1" i="27"/>
  <c r="E145" i="27" s="1"/>
  <c r="I46" i="27"/>
  <c r="I26" i="27"/>
  <c r="I39" i="27"/>
  <c r="I32" i="27"/>
  <c r="I37" i="27"/>
  <c r="I23" i="27"/>
  <c r="I35" i="27"/>
  <c r="I38" i="27"/>
  <c r="I41" i="27"/>
  <c r="I20" i="27"/>
  <c r="I7" i="27"/>
  <c r="I8" i="27" s="1"/>
  <c r="D51" i="27" s="1"/>
  <c r="E51" i="27" s="1"/>
  <c r="I11" i="27"/>
  <c r="I12" i="27" s="1"/>
  <c r="D52" i="27" s="1"/>
  <c r="H52" i="27" s="1"/>
  <c r="I402" i="24"/>
  <c r="I414" i="24"/>
  <c r="I426" i="24"/>
  <c r="I430" i="24"/>
  <c r="I399" i="24"/>
  <c r="I411" i="24"/>
  <c r="I423" i="24"/>
  <c r="I405" i="24"/>
  <c r="I417" i="24"/>
  <c r="I429" i="24"/>
  <c r="I432" i="24"/>
  <c r="I373" i="24"/>
  <c r="I377" i="24"/>
  <c r="I383" i="24"/>
  <c r="I388" i="24"/>
  <c r="I376" i="24"/>
  <c r="I380" i="24"/>
  <c r="E389" i="24"/>
  <c r="B41" i="23" s="1"/>
  <c r="I366" i="24"/>
  <c r="I297" i="24"/>
  <c r="I301" i="24"/>
  <c r="I305" i="24"/>
  <c r="I324" i="24"/>
  <c r="I328" i="24"/>
  <c r="I332" i="24"/>
  <c r="I345" i="24"/>
  <c r="I298" i="24"/>
  <c r="I302" i="24"/>
  <c r="I312" i="24"/>
  <c r="I316" i="24"/>
  <c r="I320" i="24"/>
  <c r="I342" i="24"/>
  <c r="I352" i="24"/>
  <c r="I307" i="24"/>
  <c r="I313" i="24"/>
  <c r="I355" i="24"/>
  <c r="I361" i="24"/>
  <c r="I278" i="24"/>
  <c r="I245" i="24"/>
  <c r="I249" i="24"/>
  <c r="I257" i="24"/>
  <c r="I242" i="24"/>
  <c r="I250" i="24"/>
  <c r="I243" i="24"/>
  <c r="I231" i="24"/>
  <c r="I235" i="24" s="1"/>
  <c r="I229" i="24"/>
  <c r="I234" i="24"/>
  <c r="I220" i="24"/>
  <c r="I223" i="24"/>
  <c r="I131" i="24"/>
  <c r="I135" i="24"/>
  <c r="I141" i="24"/>
  <c r="I145" i="24"/>
  <c r="I156" i="24"/>
  <c r="I171" i="24"/>
  <c r="I150" i="24"/>
  <c r="I154" i="24"/>
  <c r="I164" i="24"/>
  <c r="I196" i="24"/>
  <c r="I204" i="24"/>
  <c r="G213" i="24"/>
  <c r="F283" i="24" s="1"/>
  <c r="I140" i="24"/>
  <c r="I175" i="24"/>
  <c r="I160" i="24"/>
  <c r="I187" i="24"/>
  <c r="I207" i="24"/>
  <c r="I183" i="24"/>
  <c r="I212" i="24"/>
  <c r="I199" i="24"/>
  <c r="I13" i="24"/>
  <c r="I24" i="24"/>
  <c r="I35" i="24"/>
  <c r="I39" i="24"/>
  <c r="I43" i="24"/>
  <c r="I47" i="24"/>
  <c r="I53" i="24"/>
  <c r="I74" i="24"/>
  <c r="I78" i="24"/>
  <c r="I102" i="24"/>
  <c r="I110" i="24"/>
  <c r="I121" i="24"/>
  <c r="I16" i="24"/>
  <c r="I27" i="24"/>
  <c r="I126" i="24"/>
  <c r="I122" i="24"/>
  <c r="F50" i="27"/>
  <c r="G50" i="27"/>
  <c r="C32" i="26"/>
  <c r="F52" i="27"/>
  <c r="G52" i="27"/>
  <c r="C34" i="26"/>
  <c r="F51" i="27"/>
  <c r="G51" i="27" s="1"/>
  <c r="C33" i="26"/>
  <c r="I3" i="27"/>
  <c r="I4" i="27" s="1"/>
  <c r="D50" i="27" s="1"/>
  <c r="E16" i="27"/>
  <c r="B35" i="26"/>
  <c r="E47" i="27"/>
  <c r="B37" i="26" s="1"/>
  <c r="E8" i="27"/>
  <c r="B33" i="26"/>
  <c r="D284" i="24"/>
  <c r="F287" i="24"/>
  <c r="G287" i="24"/>
  <c r="C37" i="23"/>
  <c r="D285" i="24"/>
  <c r="B35" i="23"/>
  <c r="D287" i="24"/>
  <c r="E287" i="24"/>
  <c r="I287" i="24" s="1"/>
  <c r="B37" i="23"/>
  <c r="I4" i="24"/>
  <c r="E213" i="24"/>
  <c r="D283" i="24" s="1"/>
  <c r="I218" i="24"/>
  <c r="I224" i="24"/>
  <c r="G235" i="24"/>
  <c r="I238" i="24"/>
  <c r="I372" i="24"/>
  <c r="I389" i="24"/>
  <c r="I275" i="24"/>
  <c r="I279" i="24" s="1"/>
  <c r="I293" i="24"/>
  <c r="L22" i="19"/>
  <c r="L3" i="19" s="1"/>
  <c r="L6" i="19" s="1"/>
  <c r="I57" i="21"/>
  <c r="I59" i="21"/>
  <c r="G59" i="21"/>
  <c r="C33" i="20" s="1"/>
  <c r="E59" i="21"/>
  <c r="I9" i="21"/>
  <c r="I18" i="21"/>
  <c r="I22" i="21"/>
  <c r="I40" i="21"/>
  <c r="I45" i="21"/>
  <c r="I6" i="21"/>
  <c r="I21" i="21"/>
  <c r="I44" i="21"/>
  <c r="B33" i="20"/>
  <c r="E47" i="21"/>
  <c r="I47" i="21" s="1"/>
  <c r="M43" i="15"/>
  <c r="M25" i="15"/>
  <c r="M24" i="15" s="1"/>
  <c r="M170" i="14"/>
  <c r="M169" i="14"/>
  <c r="M131" i="14"/>
  <c r="M116" i="14"/>
  <c r="M65" i="14"/>
  <c r="M64" i="14"/>
  <c r="M43" i="14"/>
  <c r="M42" i="14" s="1"/>
  <c r="G39" i="14"/>
  <c r="M37" i="14"/>
  <c r="M577" i="13"/>
  <c r="M445" i="13"/>
  <c r="M410" i="13"/>
  <c r="M409" i="13"/>
  <c r="M387" i="13"/>
  <c r="M353" i="13"/>
  <c r="M352" i="13"/>
  <c r="M288" i="13"/>
  <c r="M221" i="13"/>
  <c r="M194" i="13"/>
  <c r="M149" i="13"/>
  <c r="M134" i="13" s="1"/>
  <c r="F285" i="24"/>
  <c r="G285" i="24"/>
  <c r="C35" i="23"/>
  <c r="E284" i="24"/>
  <c r="H287" i="24"/>
  <c r="C10" i="20"/>
  <c r="C11" i="20" s="1"/>
  <c r="O435" i="13"/>
  <c r="E285" i="24"/>
  <c r="I285" i="24" s="1"/>
  <c r="H285" i="24"/>
  <c r="G534" i="13"/>
  <c r="I151" i="1" s="1"/>
  <c r="M438" i="13"/>
  <c r="G435" i="13"/>
  <c r="I149" i="1" s="1"/>
  <c r="K352" i="13"/>
  <c r="G248" i="13"/>
  <c r="M264" i="13"/>
  <c r="Q213" i="13"/>
  <c r="U154" i="13"/>
  <c r="U134" i="13"/>
  <c r="O42" i="14"/>
  <c r="I396" i="24"/>
  <c r="E433" i="24"/>
  <c r="G154" i="13"/>
  <c r="I134" i="1" s="1"/>
  <c r="M115" i="14"/>
  <c r="M603" i="13"/>
  <c r="M602" i="13"/>
  <c r="I576" i="13"/>
  <c r="U540" i="13"/>
  <c r="M534" i="13"/>
  <c r="U376" i="13"/>
  <c r="G376" i="13"/>
  <c r="M373" i="13"/>
  <c r="U352" i="13"/>
  <c r="I352" i="13"/>
  <c r="U287" i="13"/>
  <c r="M291" i="13"/>
  <c r="G287" i="13"/>
  <c r="K220" i="13"/>
  <c r="O213" i="13"/>
  <c r="G213" i="13"/>
  <c r="I136" i="1" s="1"/>
  <c r="M214" i="13"/>
  <c r="M213" i="13"/>
  <c r="G134" i="13"/>
  <c r="I133" i="1" s="1"/>
  <c r="K7" i="13"/>
  <c r="G268" i="24"/>
  <c r="G16" i="27"/>
  <c r="I15" i="27"/>
  <c r="I16" i="27"/>
  <c r="D53" i="27" s="1"/>
  <c r="G47" i="27"/>
  <c r="I45" i="27"/>
  <c r="I47" i="27" s="1"/>
  <c r="D55" i="27" s="1"/>
  <c r="I63" i="27"/>
  <c r="G146" i="27"/>
  <c r="C39" i="26"/>
  <c r="G501" i="13"/>
  <c r="I150" i="1" s="1"/>
  <c r="M502" i="13"/>
  <c r="I376" i="13"/>
  <c r="M12" i="13"/>
  <c r="G7" i="13"/>
  <c r="O115" i="14"/>
  <c r="G87" i="14"/>
  <c r="M88" i="14"/>
  <c r="M87" i="14"/>
  <c r="O534" i="13"/>
  <c r="U435" i="13"/>
  <c r="K186" i="13"/>
  <c r="K154" i="13"/>
  <c r="G7" i="15"/>
  <c r="M8" i="15"/>
  <c r="M7" i="15" s="1"/>
  <c r="E68" i="30"/>
  <c r="I68" i="30" s="1"/>
  <c r="I69" i="30" s="1"/>
  <c r="E69" i="30"/>
  <c r="M287" i="13"/>
  <c r="E66" i="30"/>
  <c r="B37" i="29" s="1"/>
  <c r="I614" i="13"/>
  <c r="Q576" i="13"/>
  <c r="G576" i="13"/>
  <c r="I153" i="1" s="1"/>
  <c r="I540" i="13"/>
  <c r="K534" i="13"/>
  <c r="I501" i="13"/>
  <c r="Q435" i="13"/>
  <c r="I7" i="13"/>
  <c r="F43" i="1"/>
  <c r="F42" i="1"/>
  <c r="F39" i="1"/>
  <c r="I130" i="14"/>
  <c r="I24" i="15"/>
  <c r="O614" i="13"/>
  <c r="I534" i="13"/>
  <c r="G404" i="13"/>
  <c r="I146" i="1" s="1"/>
  <c r="M405" i="13"/>
  <c r="M404" i="13" s="1"/>
  <c r="I367" i="13"/>
  <c r="M350" i="13"/>
  <c r="M346" i="13" s="1"/>
  <c r="I333" i="13"/>
  <c r="Q287" i="13"/>
  <c r="O248" i="13"/>
  <c r="M230" i="13"/>
  <c r="M220" i="13" s="1"/>
  <c r="K130" i="14"/>
  <c r="M99" i="14"/>
  <c r="Q87" i="14"/>
  <c r="I42" i="14"/>
  <c r="Q24" i="15"/>
  <c r="F47" i="1"/>
  <c r="F46" i="1"/>
  <c r="C4" i="20"/>
  <c r="B4" i="20"/>
  <c r="B7" i="20" s="1"/>
  <c r="B12" i="20" s="1"/>
  <c r="I296" i="24"/>
  <c r="E368" i="24"/>
  <c r="B40" i="23" s="1"/>
  <c r="G368" i="24"/>
  <c r="C40" i="23" s="1"/>
  <c r="Q534" i="13"/>
  <c r="G409" i="13"/>
  <c r="I148" i="1"/>
  <c r="G352" i="13"/>
  <c r="I143" i="1" s="1"/>
  <c r="O333" i="13"/>
  <c r="I287" i="13"/>
  <c r="Q248" i="13"/>
  <c r="I248" i="13"/>
  <c r="O7" i="13"/>
  <c r="AF620" i="13"/>
  <c r="G43" i="1" s="1"/>
  <c r="M8" i="13"/>
  <c r="M7" i="13" s="1"/>
  <c r="G169" i="14"/>
  <c r="O130" i="14"/>
  <c r="G99" i="14"/>
  <c r="I145" i="1" s="1"/>
  <c r="U87" i="14"/>
  <c r="K7" i="14"/>
  <c r="I43" i="15"/>
  <c r="O24" i="15"/>
  <c r="U7" i="15"/>
  <c r="E48" i="21"/>
  <c r="C5" i="20"/>
  <c r="E268" i="24"/>
  <c r="D286" i="24" s="1"/>
  <c r="E286" i="24" s="1"/>
  <c r="F40" i="1"/>
  <c r="F41" i="1"/>
  <c r="I341" i="13"/>
  <c r="U186" i="13"/>
  <c r="U7" i="13"/>
  <c r="U130" i="14"/>
  <c r="G113" i="14"/>
  <c r="M114" i="14"/>
  <c r="M113" i="14" s="1"/>
  <c r="O87" i="14"/>
  <c r="G82" i="14"/>
  <c r="M83" i="14"/>
  <c r="M82" i="14" s="1"/>
  <c r="K42" i="14"/>
  <c r="K24" i="15"/>
  <c r="U24" i="15"/>
  <c r="K21" i="15"/>
  <c r="I7" i="15"/>
  <c r="I317" i="24"/>
  <c r="G433" i="24"/>
  <c r="C42" i="23" s="1"/>
  <c r="E187" i="27"/>
  <c r="M158" i="14"/>
  <c r="M157" i="14" s="1"/>
  <c r="G64" i="14"/>
  <c r="I139" i="1" s="1"/>
  <c r="U42" i="14"/>
  <c r="Q29" i="14"/>
  <c r="M24" i="14"/>
  <c r="M23" i="14" s="1"/>
  <c r="Q7" i="14"/>
  <c r="O7" i="15"/>
  <c r="I12" i="21"/>
  <c r="I58" i="24"/>
  <c r="I120" i="24"/>
  <c r="I168" i="24"/>
  <c r="G392" i="24"/>
  <c r="C39" i="23" s="1"/>
  <c r="I408" i="24"/>
  <c r="I168" i="27"/>
  <c r="G66" i="30"/>
  <c r="C37" i="29" s="1"/>
  <c r="G115" i="14"/>
  <c r="I99" i="14"/>
  <c r="I87" i="14"/>
  <c r="K64" i="14"/>
  <c r="G7" i="14"/>
  <c r="O7" i="14"/>
  <c r="AF175" i="14"/>
  <c r="U43" i="15"/>
  <c r="G24" i="15"/>
  <c r="U21" i="15"/>
  <c r="E127" i="24"/>
  <c r="B32" i="23" s="1"/>
  <c r="I29" i="24"/>
  <c r="I38" i="24"/>
  <c r="I55" i="24"/>
  <c r="I105" i="24"/>
  <c r="I151" i="24"/>
  <c r="I203" i="24"/>
  <c r="I213" i="24" s="1"/>
  <c r="I244" i="24"/>
  <c r="L1" i="24"/>
  <c r="E391" i="24" s="1"/>
  <c r="I391" i="24"/>
  <c r="I327" i="24"/>
  <c r="G389" i="24"/>
  <c r="C41" i="23"/>
  <c r="I92" i="27"/>
  <c r="M27" i="14"/>
  <c r="M26" i="14"/>
  <c r="M8" i="14"/>
  <c r="M7" i="14" s="1"/>
  <c r="C37" i="26"/>
  <c r="F55" i="27"/>
  <c r="G55" i="27"/>
  <c r="G42" i="1"/>
  <c r="B36" i="23"/>
  <c r="C35" i="26"/>
  <c r="F53" i="27"/>
  <c r="G53" i="27"/>
  <c r="I132" i="1"/>
  <c r="D282" i="24"/>
  <c r="E282" i="24" s="1"/>
  <c r="B32" i="20"/>
  <c r="C36" i="23"/>
  <c r="F286" i="24"/>
  <c r="G286" i="24" s="1"/>
  <c r="B42" i="23"/>
  <c r="C10" i="23"/>
  <c r="C11" i="23" s="1"/>
  <c r="K7" i="12"/>
  <c r="AF17" i="12"/>
  <c r="G40" i="1"/>
  <c r="H40" i="1"/>
  <c r="I40" i="1" s="1"/>
  <c r="I7" i="12"/>
  <c r="O7" i="12"/>
  <c r="Q7" i="12"/>
  <c r="U7" i="12"/>
  <c r="G7" i="12"/>
  <c r="I157" i="1"/>
  <c r="I19" i="1"/>
  <c r="G283" i="24"/>
  <c r="H46" i="1"/>
  <c r="I286" i="24"/>
  <c r="H286" i="24"/>
  <c r="B35" i="29"/>
  <c r="C5" i="29"/>
  <c r="H51" i="27"/>
  <c r="E21" i="30"/>
  <c r="I21" i="30" s="1"/>
  <c r="I9" i="19"/>
  <c r="L9" i="19" s="1"/>
  <c r="E50" i="27"/>
  <c r="H50" i="27"/>
  <c r="I220" i="13"/>
  <c r="F54" i="1"/>
  <c r="G47" i="1"/>
  <c r="M615" i="13"/>
  <c r="M614" i="13"/>
  <c r="K376" i="13"/>
  <c r="Q367" i="13"/>
  <c r="M342" i="13"/>
  <c r="M341" i="13"/>
  <c r="K248" i="13"/>
  <c r="Q64" i="14"/>
  <c r="E392" i="24"/>
  <c r="U534" i="13"/>
  <c r="U501" i="13"/>
  <c r="O376" i="13"/>
  <c r="O367" i="13"/>
  <c r="K346" i="13"/>
  <c r="K341" i="13"/>
  <c r="M337" i="13"/>
  <c r="M333" i="13"/>
  <c r="U220" i="13"/>
  <c r="M154" i="13"/>
  <c r="K157" i="14"/>
  <c r="U115" i="14"/>
  <c r="C33" i="23"/>
  <c r="M595" i="13"/>
  <c r="M594" i="13" s="1"/>
  <c r="Q341" i="13"/>
  <c r="Q186" i="13"/>
  <c r="K99" i="14"/>
  <c r="F45" i="1"/>
  <c r="F44" i="1"/>
  <c r="G21" i="15"/>
  <c r="G48" i="15" s="1"/>
  <c r="M22" i="15"/>
  <c r="M21" i="15"/>
  <c r="Q99" i="14"/>
  <c r="O82" i="14"/>
  <c r="U64" i="14"/>
  <c r="K43" i="15"/>
  <c r="I38" i="21"/>
  <c r="I48" i="21" s="1"/>
  <c r="G127" i="24"/>
  <c r="I50" i="24"/>
  <c r="I349" i="24"/>
  <c r="E42" i="27"/>
  <c r="B36" i="26"/>
  <c r="G42" i="27"/>
  <c r="C36" i="26" s="1"/>
  <c r="Q154" i="13"/>
  <c r="I154" i="13"/>
  <c r="U7" i="14"/>
  <c r="I7" i="14"/>
  <c r="G224" i="24"/>
  <c r="I72" i="27"/>
  <c r="I126" i="27"/>
  <c r="O154" i="13"/>
  <c r="U157" i="14"/>
  <c r="M136" i="14"/>
  <c r="M130" i="14"/>
  <c r="K115" i="14"/>
  <c r="O99" i="14"/>
  <c r="Q42" i="14"/>
  <c r="G42" i="14"/>
  <c r="K7" i="15"/>
  <c r="Q7" i="15"/>
  <c r="G48" i="21"/>
  <c r="I115" i="24"/>
  <c r="I127" i="24" s="1"/>
  <c r="I267" i="24"/>
  <c r="I268" i="24"/>
  <c r="I363" i="24"/>
  <c r="I29" i="27"/>
  <c r="I42" i="27" s="1"/>
  <c r="D54" i="27" s="1"/>
  <c r="I135" i="27"/>
  <c r="I186" i="27"/>
  <c r="I187" i="27"/>
  <c r="G41" i="1"/>
  <c r="G39" i="1"/>
  <c r="G17" i="12"/>
  <c r="F54" i="27"/>
  <c r="G54" i="27" s="1"/>
  <c r="C32" i="20"/>
  <c r="C6" i="20"/>
  <c r="C8" i="20" s="1"/>
  <c r="F284" i="24"/>
  <c r="C34" i="23"/>
  <c r="I368" i="24"/>
  <c r="I138" i="1"/>
  <c r="C32" i="23"/>
  <c r="F282" i="24"/>
  <c r="H282" i="24" s="1"/>
  <c r="B39" i="23"/>
  <c r="C5" i="23"/>
  <c r="I147" i="1"/>
  <c r="G23" i="1"/>
  <c r="I50" i="27"/>
  <c r="H41" i="1"/>
  <c r="I41" i="1"/>
  <c r="G282" i="24"/>
  <c r="G288" i="24" s="1"/>
  <c r="H284" i="24"/>
  <c r="G284" i="24"/>
  <c r="I284" i="24"/>
  <c r="G24" i="1"/>
  <c r="C7" i="20"/>
  <c r="C15" i="20" s="1"/>
  <c r="E54" i="27" l="1"/>
  <c r="I54" i="27" s="1"/>
  <c r="H54" i="27"/>
  <c r="C6" i="23"/>
  <c r="C8" i="23" s="1"/>
  <c r="C38" i="23"/>
  <c r="G56" i="27"/>
  <c r="I146" i="27"/>
  <c r="G45" i="1"/>
  <c r="G44" i="1"/>
  <c r="C12" i="20"/>
  <c r="H47" i="1"/>
  <c r="I47" i="1" s="1"/>
  <c r="H39" i="1"/>
  <c r="I39" i="1" s="1"/>
  <c r="C6" i="29"/>
  <c r="C8" i="29" s="1"/>
  <c r="M376" i="13"/>
  <c r="E20" i="30"/>
  <c r="H20" i="30"/>
  <c r="I140" i="1"/>
  <c r="I145" i="27"/>
  <c r="E146" i="27"/>
  <c r="M248" i="13"/>
  <c r="I42" i="1"/>
  <c r="H55" i="27"/>
  <c r="E55" i="27"/>
  <c r="I55" i="27" s="1"/>
  <c r="I282" i="24"/>
  <c r="E52" i="27"/>
  <c r="H43" i="1"/>
  <c r="I43" i="1" s="1"/>
  <c r="L10" i="19"/>
  <c r="I51" i="27"/>
  <c r="M7" i="12"/>
  <c r="I392" i="24"/>
  <c r="C10" i="26"/>
  <c r="C11" i="26" s="1"/>
  <c r="B40" i="26"/>
  <c r="H53" i="27"/>
  <c r="E53" i="27"/>
  <c r="I53" i="27" s="1"/>
  <c r="M435" i="13"/>
  <c r="E283" i="24"/>
  <c r="H283" i="24"/>
  <c r="I46" i="1"/>
  <c r="M501" i="13"/>
  <c r="H42" i="1"/>
  <c r="M548" i="13"/>
  <c r="M540" i="13" s="1"/>
  <c r="U248" i="13"/>
  <c r="Q130" i="14"/>
  <c r="G130" i="14"/>
  <c r="I152" i="1" s="1"/>
  <c r="I17" i="1" s="1"/>
  <c r="M30" i="14"/>
  <c r="M29" i="14" s="1"/>
  <c r="G29" i="14"/>
  <c r="G220" i="13"/>
  <c r="I137" i="1" s="1"/>
  <c r="O186" i="13"/>
  <c r="I420" i="24"/>
  <c r="I433" i="24" s="1"/>
  <c r="B33" i="23"/>
  <c r="O341" i="13"/>
  <c r="O220" i="13"/>
  <c r="M189" i="13"/>
  <c r="M186" i="13" s="1"/>
  <c r="G186" i="13"/>
  <c r="Q134" i="13"/>
  <c r="G157" i="14"/>
  <c r="I154" i="1" s="1"/>
  <c r="K87" i="14"/>
  <c r="Q21" i="15"/>
  <c r="K22" i="19"/>
  <c r="K3" i="19" s="1"/>
  <c r="K6" i="19" s="1"/>
  <c r="O287" i="13"/>
  <c r="K213" i="13"/>
  <c r="M97" i="14"/>
  <c r="M96" i="14" s="1"/>
  <c r="G96" i="14"/>
  <c r="I144" i="1" s="1"/>
  <c r="O64" i="14"/>
  <c r="I7" i="19" l="1"/>
  <c r="K7" i="19" s="1"/>
  <c r="K10" i="19" s="1"/>
  <c r="G50" i="1" s="1"/>
  <c r="I56" i="27"/>
  <c r="H45" i="1"/>
  <c r="I45" i="1" s="1"/>
  <c r="G175" i="14"/>
  <c r="E56" i="27"/>
  <c r="I52" i="27"/>
  <c r="B39" i="26"/>
  <c r="C5" i="26"/>
  <c r="E22" i="30"/>
  <c r="I20" i="30"/>
  <c r="I22" i="30" s="1"/>
  <c r="I135" i="1"/>
  <c r="G620" i="13"/>
  <c r="C19" i="20"/>
  <c r="C14" i="20"/>
  <c r="C20" i="20"/>
  <c r="C13" i="20"/>
  <c r="C38" i="26"/>
  <c r="C6" i="26"/>
  <c r="I283" i="24"/>
  <c r="I288" i="24" s="1"/>
  <c r="E288" i="24"/>
  <c r="I44" i="1"/>
  <c r="H44" i="1"/>
  <c r="H50" i="1" l="1"/>
  <c r="I50" i="1" s="1"/>
  <c r="B3" i="29"/>
  <c r="B34" i="29"/>
  <c r="B38" i="26"/>
  <c r="B3" i="26"/>
  <c r="B38" i="23"/>
  <c r="B3" i="23"/>
  <c r="I16" i="1"/>
  <c r="I158" i="1"/>
  <c r="C8" i="26"/>
  <c r="C16" i="20"/>
  <c r="C21" i="20"/>
  <c r="C4" i="29" l="1"/>
  <c r="C7" i="29" s="1"/>
  <c r="C12" i="29" s="1"/>
  <c r="B4" i="29"/>
  <c r="B7" i="29" s="1"/>
  <c r="B4" i="26"/>
  <c r="B7" i="26"/>
  <c r="C4" i="26"/>
  <c r="C7" i="26" s="1"/>
  <c r="C12" i="26" s="1"/>
  <c r="J139" i="1"/>
  <c r="J154" i="1"/>
  <c r="J146" i="1"/>
  <c r="J132" i="1"/>
  <c r="J150" i="1"/>
  <c r="J138" i="1"/>
  <c r="J135" i="1"/>
  <c r="J147" i="1"/>
  <c r="J152" i="1"/>
  <c r="J151" i="1"/>
  <c r="J149" i="1"/>
  <c r="J136" i="1"/>
  <c r="J141" i="1"/>
  <c r="J134" i="1"/>
  <c r="J140" i="1"/>
  <c r="J143" i="1"/>
  <c r="J144" i="1"/>
  <c r="J157" i="1"/>
  <c r="J137" i="1"/>
  <c r="J153" i="1"/>
  <c r="J148" i="1"/>
  <c r="J133" i="1"/>
  <c r="J142" i="1"/>
  <c r="J155" i="1"/>
  <c r="J145" i="1"/>
  <c r="J156" i="1"/>
  <c r="C24" i="20"/>
  <c r="C22" i="20"/>
  <c r="B25" i="20" s="1"/>
  <c r="C25" i="20" s="1"/>
  <c r="B4" i="23"/>
  <c r="C4" i="23"/>
  <c r="C7" i="23" s="1"/>
  <c r="C12" i="23" s="1"/>
  <c r="C15" i="29" l="1"/>
  <c r="B12" i="29"/>
  <c r="C19" i="23"/>
  <c r="C21" i="23" s="1"/>
  <c r="C20" i="23"/>
  <c r="C29" i="20"/>
  <c r="C27" i="20"/>
  <c r="G48" i="1"/>
  <c r="C30" i="20"/>
  <c r="J158" i="1"/>
  <c r="C19" i="26"/>
  <c r="C21" i="26" s="1"/>
  <c r="C20" i="26"/>
  <c r="B7" i="23"/>
  <c r="B12" i="26"/>
  <c r="C15" i="26"/>
  <c r="C20" i="29"/>
  <c r="C19" i="29"/>
  <c r="C21" i="29" s="1"/>
  <c r="H48" i="1" l="1"/>
  <c r="I48" i="1"/>
  <c r="C13" i="26"/>
  <c r="C16" i="26" s="1"/>
  <c r="C14" i="26"/>
  <c r="C15" i="23"/>
  <c r="B12" i="23"/>
  <c r="C14" i="29"/>
  <c r="C13" i="29"/>
  <c r="C22" i="26" l="1"/>
  <c r="C24" i="26" s="1"/>
  <c r="C16" i="29"/>
  <c r="C14" i="23"/>
  <c r="C13" i="23"/>
  <c r="B25" i="26"/>
  <c r="C25" i="26" s="1"/>
  <c r="C29" i="26" l="1"/>
  <c r="C30" i="26"/>
  <c r="C27" i="26"/>
  <c r="G52" i="1"/>
  <c r="C22" i="29"/>
  <c r="B25" i="29" s="1"/>
  <c r="C25" i="29" s="1"/>
  <c r="C16" i="23"/>
  <c r="H52" i="1" l="1"/>
  <c r="I52" i="1"/>
  <c r="C24" i="29"/>
  <c r="C22" i="23"/>
  <c r="B25" i="23" s="1"/>
  <c r="C25" i="23" s="1"/>
  <c r="C30" i="29" l="1"/>
  <c r="C27" i="29"/>
  <c r="C29" i="29"/>
  <c r="G53" i="1"/>
  <c r="C24" i="23"/>
  <c r="H53" i="1" l="1"/>
  <c r="I53" i="1" s="1"/>
  <c r="C27" i="23"/>
  <c r="C29" i="23"/>
  <c r="C30" i="23"/>
  <c r="G51" i="1"/>
  <c r="H51" i="1" l="1"/>
  <c r="H54" i="1" s="1"/>
  <c r="I18" i="1"/>
  <c r="I21" i="1" s="1"/>
  <c r="G25" i="1" s="1"/>
  <c r="G54" i="1"/>
  <c r="G28" i="1" s="1"/>
  <c r="G26" i="1" l="1"/>
  <c r="G29" i="1"/>
  <c r="I51" i="1"/>
  <c r="I54" i="1" s="1"/>
  <c r="J45" i="1" l="1"/>
  <c r="J42" i="1"/>
  <c r="J44" i="1"/>
  <c r="J40" i="1"/>
  <c r="J43" i="1"/>
  <c r="J41" i="1"/>
  <c r="J39" i="1"/>
  <c r="J54" i="1" s="1"/>
  <c r="J46" i="1"/>
  <c r="J47" i="1"/>
</calcChain>
</file>

<file path=xl/comments1.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sharedStrings.xml><?xml version="1.0" encoding="utf-8"?>
<sst xmlns="http://schemas.openxmlformats.org/spreadsheetml/2006/main" count="5300" uniqueCount="1647">
  <si>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</si>
  <si>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</si>
  <si>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</si>
  <si>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</si>
  <si>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</si>
  <si>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</si>
  <si>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</si>
  <si>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</si>
  <si>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</si>
  <si>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</si>
  <si>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</si>
  <si>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</si>
  <si>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</si>
  <si>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</si>
  <si>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</si>
  <si>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</si>
  <si>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</si>
  <si>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</si>
  <si>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</si>
  <si>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</si>
  <si>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</si>
  <si>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</si>
  <si>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</si>
  <si>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</si>
  <si>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</si>
  <si>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</si>
  <si>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</si>
  <si>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</si>
  <si>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</si>
  <si>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</si>
  <si>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</si>
  <si>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</si>
  <si>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</si>
  <si>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</si>
  <si>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</si>
  <si>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</si>
  <si>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</si>
  <si>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</si>
  <si>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</si>
  <si>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</si>
  <si>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</si>
  <si>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</si>
  <si>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</si>
  <si>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CP2/161094</t>
  </si>
  <si>
    <t>Vodojem Přáslavice  - Rekonstrukce</t>
  </si>
  <si>
    <t>Armádní Servisní, příspěvková organizace</t>
  </si>
  <si>
    <t>Podbabská 1589/1</t>
  </si>
  <si>
    <t>Praha-Dejvice</t>
  </si>
  <si>
    <t>16000</t>
  </si>
  <si>
    <t>60460580</t>
  </si>
  <si>
    <t>CZ60460580</t>
  </si>
  <si>
    <t>CENTROPROJEKT GROUP a.s.</t>
  </si>
  <si>
    <t>Štefánikova 167</t>
  </si>
  <si>
    <t>Zlín-Zlín</t>
  </si>
  <si>
    <t>76001</t>
  </si>
  <si>
    <t>01643541</t>
  </si>
  <si>
    <t>Stavba</t>
  </si>
  <si>
    <t>00</t>
  </si>
  <si>
    <t>Vedlejší a ostatní náklady</t>
  </si>
  <si>
    <t>016130</t>
  </si>
  <si>
    <t>VN + ON</t>
  </si>
  <si>
    <t>SO 01</t>
  </si>
  <si>
    <t>Oprava vodojemu</t>
  </si>
  <si>
    <t>016131</t>
  </si>
  <si>
    <t>Obnova manipulační komory</t>
  </si>
  <si>
    <t>SO 02</t>
  </si>
  <si>
    <t>Oprava čerpací stanice</t>
  </si>
  <si>
    <t>016128</t>
  </si>
  <si>
    <t>KZS, výměna otvorů</t>
  </si>
  <si>
    <t>SO 03</t>
  </si>
  <si>
    <t>Oplocení</t>
  </si>
  <si>
    <t>016129</t>
  </si>
  <si>
    <t>Výměna oplocení</t>
  </si>
  <si>
    <t>Celkem za stavbu</t>
  </si>
  <si>
    <t>CZK</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</si>
  <si>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</si>
  <si>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</si>
  <si>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</si>
  <si>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</si>
  <si>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</si>
  <si>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</si>
  <si>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</si>
  <si>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</si>
  <si>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</si>
  <si>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</si>
  <si>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</si>
  <si>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</si>
  <si>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</si>
  <si>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</si>
  <si>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</si>
  <si>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</si>
  <si>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</si>
  <si>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</si>
  <si>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</si>
  <si>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</si>
  <si>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</si>
  <si>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</si>
  <si>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</si>
  <si>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</si>
  <si>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</si>
  <si>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</si>
  <si>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</si>
  <si>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</si>
  <si>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</si>
  <si>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</si>
  <si>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</si>
  <si>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</si>
  <si>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</si>
  <si>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</si>
  <si>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</si>
  <si>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</si>
  <si>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</si>
  <si>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</si>
  <si>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</si>
  <si>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</si>
  <si>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</si>
  <si>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</si>
  <si>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</si>
  <si>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</si>
  <si>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</si>
  <si>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</si>
  <si>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</si>
  <si>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</si>
  <si>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2</t>
  </si>
  <si>
    <t>Základy a zvláštní zakládání</t>
  </si>
  <si>
    <t>3</t>
  </si>
  <si>
    <t>Svislé a kompletní konstrukce</t>
  </si>
  <si>
    <t>4</t>
  </si>
  <si>
    <t>Vodorovné konstrukce</t>
  </si>
  <si>
    <t>5</t>
  </si>
  <si>
    <t>Komunikace</t>
  </si>
  <si>
    <t>61</t>
  </si>
  <si>
    <t>Upravy povrchů vnitřní</t>
  </si>
  <si>
    <t>62</t>
  </si>
  <si>
    <t>Úpravy povrchů vnější</t>
  </si>
  <si>
    <t>63</t>
  </si>
  <si>
    <t>Podlahy a podlahové konstrukce</t>
  </si>
  <si>
    <t>64</t>
  </si>
  <si>
    <t>Výplně otvorů</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</si>
  <si>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</si>
  <si>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</si>
  <si>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</si>
  <si>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</si>
  <si>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</si>
  <si>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</si>
  <si>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</si>
  <si>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</si>
  <si>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</si>
  <si>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</si>
  <si>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97</t>
  </si>
  <si>
    <t>Prorážení otvorů</t>
  </si>
  <si>
    <t>99</t>
  </si>
  <si>
    <t>Staveništní přesun hmot</t>
  </si>
  <si>
    <t>711</t>
  </si>
  <si>
    <t>Izolace proti vodě</t>
  </si>
  <si>
    <t>712</t>
  </si>
  <si>
    <t>Živičné krytiny</t>
  </si>
  <si>
    <t>713</t>
  </si>
  <si>
    <t>Izolace tepelné</t>
  </si>
  <si>
    <t>762</t>
  </si>
  <si>
    <t>Konstrukce tesařské</t>
  </si>
  <si>
    <t>764</t>
  </si>
  <si>
    <t>Konstrukce klempířské</t>
  </si>
  <si>
    <t>767</t>
  </si>
  <si>
    <t>Konstrukce zámečnické</t>
  </si>
  <si>
    <t>769</t>
  </si>
  <si>
    <t>Otvorové prvky z plastu</t>
  </si>
  <si>
    <t>784</t>
  </si>
  <si>
    <t>Malby</t>
  </si>
  <si>
    <t>D96</t>
  </si>
  <si>
    <t>Přesuny suti a vybouraných hmot</t>
  </si>
  <si>
    <t>PSU</t>
  </si>
  <si>
    <t>VN</t>
  </si>
  <si>
    <t>ON</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</si>
  <si>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</si>
  <si>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</si>
  <si>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</si>
  <si>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</si>
  <si>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</si>
  <si>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</si>
  <si>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</si>
  <si>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</si>
  <si>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</si>
  <si>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</si>
  <si>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</si>
  <si>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</si>
  <si>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</si>
  <si>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</si>
  <si>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</si>
  <si>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</si>
  <si>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</si>
  <si>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</si>
  <si>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</si>
  <si>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</si>
  <si>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t>
  </si>
  <si>
    <t>Nhod / MJ</t>
  </si>
  <si>
    <t>Nhod celk.</t>
  </si>
  <si>
    <t>Dodavatel</t>
  </si>
  <si>
    <t>Díl:</t>
  </si>
  <si>
    <t>DIL</t>
  </si>
  <si>
    <t>005121 R</t>
  </si>
  <si>
    <t>Soubor</t>
  </si>
  <si>
    <t>RTS 16/ I</t>
  </si>
  <si>
    <t>POL99_2</t>
  </si>
  <si>
    <t>Veškeré náklady spojené s vybudováním, provozem a odstraněním zařízení staveniště.</t>
  </si>
  <si>
    <t>POP</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</si>
  <si>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</si>
  <si>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</si>
  <si>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</si>
  <si>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</si>
  <si>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</si>
  <si>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</si>
  <si>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</si>
  <si>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</si>
  <si>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</si>
  <si>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</si>
  <si>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
  </si>
  <si>
    <t>SUM</t>
  </si>
  <si>
    <t>Poznámky uchazeče k zadání</t>
  </si>
  <si>
    <t>POPUZIV</t>
  </si>
  <si>
    <t>END</t>
  </si>
  <si>
    <t>111201501R00</t>
  </si>
  <si>
    <t>Spálení větví stromů o průměru nad 100 mm</t>
  </si>
  <si>
    <t>kus</t>
  </si>
  <si>
    <t>800-1</t>
  </si>
  <si>
    <t>POL1_</t>
  </si>
  <si>
    <t>Včetně nákladů na přihrnování větví, očištění spáleniště, uložení popela a zbytků na hromadu.</t>
  </si>
  <si>
    <t>112101101R00</t>
  </si>
  <si>
    <t>Kácení stromů listnatých o průměru kmene 10-30 cm</t>
  </si>
  <si>
    <t>112201101R00</t>
  </si>
  <si>
    <t>Odstranění pařezů pod úrovní, o průměru 10 - 30 cm</t>
  </si>
  <si>
    <t>113106121R00</t>
  </si>
  <si>
    <t>Rozebrání dlažeb z betonových dlaždic na sucho</t>
  </si>
  <si>
    <t>m2</t>
  </si>
  <si>
    <t>822-1</t>
  </si>
  <si>
    <t>pod stávajícím chodníkem : 32*1,0</t>
  </si>
  <si>
    <t>VV</t>
  </si>
  <si>
    <t>113107320R00</t>
  </si>
  <si>
    <t>Odstranění podkladu pl. 50 m2,kam.těžené tl.20 cm</t>
  </si>
  <si>
    <t>121101103R00</t>
  </si>
  <si>
    <t>Sejmutí ornice s přemístěním přes 100 do 250 m</t>
  </si>
  <si>
    <t>m3</t>
  </si>
  <si>
    <t>n nádržích vodojemu : 2*pi*5,5*5,5*0,3-2*1,65*0,30*0,75</t>
  </si>
  <si>
    <t>rozšíření v  nábězích k manipulační komoře : 4*3,5*0,55*0,5*0,3</t>
  </si>
  <si>
    <t>těleso vodojemu vlevo : (81,7+34,6)*0,5*0,3*(8,2+9,2)*0,5*0,5</t>
  </si>
  <si>
    <t>(6,65+3,10)*0,5*0,3*(8,26+6,46)*0,5</t>
  </si>
  <si>
    <t>4,8*2,0*0,5*0,3</t>
  </si>
  <si>
    <t>mezikruží k plošině : 7,2*0,3*0,5</t>
  </si>
  <si>
    <t>plošina za manipulační komorou : (15+2,5)*0,5*0,3*3,5</t>
  </si>
  <si>
    <t>mezi vodojemy : 15,2*0,3*(7,7+7,0)*0,5</t>
  </si>
  <si>
    <t>těleso vodojemu vpravo : (74,77+34,6)*0,5*0,3*(7,4+7,7)*0,5*0,5</t>
  </si>
  <si>
    <t>(6,65+3,1)*0,5*0,3*(7,4+5,5)*0,5</t>
  </si>
  <si>
    <t>122201102R00</t>
  </si>
  <si>
    <t>Odkopávky nezapažené v hor. 3 do 1000 m3</t>
  </si>
  <si>
    <t xml:space="preserve">n nádržích vodojemu - jen ornice : </t>
  </si>
  <si>
    <t>rozšíření v  nábězích k manipulační komoře : 4*3,5*0,55*0,5*(3,0-0,3)</t>
  </si>
  <si>
    <t>těleso vodojemu vlevo : (81,7+34,6)*0,5*(3,0-0,3+0)*0,5*(8,2+9,2)*0,5*0,5</t>
  </si>
  <si>
    <t>(6,65+3,10)*0,5*(3,0-0,3+0)*0,5*(8,26+6,46)*0,5</t>
  </si>
  <si>
    <t>4,8*2,0*0,5*(3,0-0,3+1,5-0,3)*0,5</t>
  </si>
  <si>
    <t>mezikruží k plošině : 7,2*(3,0-0,3+2,7-0,3)*0,5*0,5</t>
  </si>
  <si>
    <t>plošina za manipulační komorou : (15+2,5)*0,5*(2,7-0,3)*3,5</t>
  </si>
  <si>
    <t>mezi vodojemy : 15,2*(2,7-0,3+0)*0,5*(7,7+7,0)*0,5</t>
  </si>
  <si>
    <t>těleso vodojemu vpravo : (74,77+34,6)*0,5*(3,0-0,3+0)*0,5*(7,4+7,7)*0,5*0,5</t>
  </si>
  <si>
    <t>(6,65+3,1)*0,5*(3,0-0,3+0)*(7,4+5,5)*0,5</t>
  </si>
  <si>
    <t>4,8*2,0*0,5*(3,0-0,3+0)*0,5</t>
  </si>
  <si>
    <t>122201109R00</t>
  </si>
  <si>
    <t>Příplatek za lepivost - odkopávky v hor. 3</t>
  </si>
  <si>
    <t>cca 40% : 1005,669*0,4</t>
  </si>
  <si>
    <t>122201402R00</t>
  </si>
  <si>
    <t>Vykopávky v zemníku v hor. 3 do 1000 m3</t>
  </si>
  <si>
    <t>náhrada nevhodné zeminy : 1005,6643</t>
  </si>
  <si>
    <t>doplnění zeminy : 581,2</t>
  </si>
  <si>
    <t>122201409R00</t>
  </si>
  <si>
    <t>Příplatek za lepivost - výkop v zemníku v hor. 3</t>
  </si>
  <si>
    <t>162701105R00</t>
  </si>
  <si>
    <t>Vodorovné přemístění výkopku z hor.1-4 do 10000 m</t>
  </si>
  <si>
    <t>zemina ze zemníku : 1586,8643</t>
  </si>
  <si>
    <t>zemina na skládku : 1005,66943</t>
  </si>
  <si>
    <t>162201411R00</t>
  </si>
  <si>
    <t>Vod.přemístění kmenů listnatých, D 30 cm do 1000 m</t>
  </si>
  <si>
    <t>167101102R00</t>
  </si>
  <si>
    <t>Nakládání výkopku z hor.1-4 v množství nad 100 m3</t>
  </si>
  <si>
    <t>zemina potřebná do zásypů : 1586,8643</t>
  </si>
  <si>
    <t>171201201R00</t>
  </si>
  <si>
    <t>Uložení sypaniny na skl.-sypanina na výšku přes 2m</t>
  </si>
  <si>
    <t>nevhodná zemina : 1005,66943</t>
  </si>
  <si>
    <t>175101201R00</t>
  </si>
  <si>
    <t>Obsyp objektu bez prohození sypaniny</t>
  </si>
  <si>
    <t>zemina pro zásyp vodojemů : 1586,8643</t>
  </si>
  <si>
    <t>175101209R00</t>
  </si>
  <si>
    <t>Příplatek za prohození sypaniny pro obsyp objektu</t>
  </si>
  <si>
    <t>180402111R00</t>
  </si>
  <si>
    <t>Založení trávníku parkového výsevem v rovině</t>
  </si>
  <si>
    <t>823-1</t>
  </si>
  <si>
    <t>187,59135</t>
  </si>
  <si>
    <t>30,625</t>
  </si>
  <si>
    <t>zaokrouhlení : 0,78365</t>
  </si>
  <si>
    <t>180402112R00</t>
  </si>
  <si>
    <t>Založení trávníku parkového výsevem svah do 1:2</t>
  </si>
  <si>
    <t>659,08213</t>
  </si>
  <si>
    <t>zaokrouhlení : 0,91787</t>
  </si>
  <si>
    <t>181201101R00</t>
  </si>
  <si>
    <t>Úprava pláně v násypech v hor. 1-4, bez zhutnění</t>
  </si>
  <si>
    <t xml:space="preserve">na střeše vodojemů : </t>
  </si>
  <si>
    <t>n nádržích vodojemu : 2*pi*5,5*5,5-2*1,65*0,75</t>
  </si>
  <si>
    <t>181201102R00</t>
  </si>
  <si>
    <t>Úprava pláně v násypech v hor. 1-4, se zhutněním</t>
  </si>
  <si>
    <t>plošina za manipulační komorou : (15+2,5)*0,5*3,5</t>
  </si>
  <si>
    <t>181301105R00</t>
  </si>
  <si>
    <t>Rozprostření ornice, rovina, tl. 25-30 cm,do 500m2</t>
  </si>
  <si>
    <t>182201101R00</t>
  </si>
  <si>
    <t>Svahování násypů</t>
  </si>
  <si>
    <t>rozšíření v  nábězích k manipulační komoře : 4*3,5*0,55*0,5</t>
  </si>
  <si>
    <t>těleso vodojemu vlevo : (81,7+34,6)*0,5*(8,2+9,2)*0,5*0,5</t>
  </si>
  <si>
    <t>(6,65+3,10)*0,5*(8,26+6,46)*0,5</t>
  </si>
  <si>
    <t>4,8*2,0*0,5</t>
  </si>
  <si>
    <t>mezikruží k plošině : 7,2*0,5</t>
  </si>
  <si>
    <t>mezi vodojemy : 15,2*(7,7+7,0)*0,5</t>
  </si>
  <si>
    <t>těleso vodojemu vpravo : (74,77+34,6)*0,5*(7,4+7,7)*0,5*0,5</t>
  </si>
  <si>
    <t>(6,65+3,1)*0,5*(7,4+5,5)*0,5</t>
  </si>
  <si>
    <t>182301135R00</t>
  </si>
  <si>
    <t>Rozprostření ornice, svah, tl. 25-30 cm, nad 500m2</t>
  </si>
  <si>
    <t>183403114R00</t>
  </si>
  <si>
    <t>Obdělání půdy kultivátorováním v rovině</t>
  </si>
  <si>
    <t>219*3</t>
  </si>
  <si>
    <t>183403115R00</t>
  </si>
  <si>
    <t>Obdělání půdy kultivátorováním na svahu 1:2</t>
  </si>
  <si>
    <t>660*3</t>
  </si>
  <si>
    <t>183403151R00</t>
  </si>
  <si>
    <t>Obdělání půdy smykováním, v rovině</t>
  </si>
  <si>
    <t>183403152R00</t>
  </si>
  <si>
    <t>Obdělání půdy vláčením, v rovině</t>
  </si>
  <si>
    <t>183403251R00</t>
  </si>
  <si>
    <t>Obdělání půdy smykováním, na svahu 1:2</t>
  </si>
  <si>
    <t>183403252R00</t>
  </si>
  <si>
    <t>Obdělání půdy vláčením, na svahu 1:2</t>
  </si>
  <si>
    <t>184802111R00</t>
  </si>
  <si>
    <t>Chem. odplevelení před založ. postřikem, v rovině</t>
  </si>
  <si>
    <t>Včetně dovozu vody do 10 km.</t>
  </si>
  <si>
    <t>219</t>
  </si>
  <si>
    <t>184802211R00</t>
  </si>
  <si>
    <t>Chem. odplevelení před založ. postřikem, svah 1:2</t>
  </si>
  <si>
    <t>660</t>
  </si>
  <si>
    <t>185802113R00</t>
  </si>
  <si>
    <t>Hnojení umělým hnojivem v rovině</t>
  </si>
  <si>
    <t>t</t>
  </si>
  <si>
    <t>219*0,00005</t>
  </si>
  <si>
    <t>185802123R00</t>
  </si>
  <si>
    <t>Hnojení umělým hnojivem na svahu 1:2</t>
  </si>
  <si>
    <t>660*0,00005</t>
  </si>
  <si>
    <t>185803111R00</t>
  </si>
  <si>
    <t>Ošetření trávníku v rovině</t>
  </si>
  <si>
    <t>219*2</t>
  </si>
  <si>
    <t>185803112R00</t>
  </si>
  <si>
    <t>Ošetření trávníku na svahu 1:2</t>
  </si>
  <si>
    <t>660*2</t>
  </si>
  <si>
    <t>199000002R00</t>
  </si>
  <si>
    <t>Poplatek za skládku horniny 1- 4</t>
  </si>
  <si>
    <t>199000008</t>
  </si>
  <si>
    <t>Nákup vhodné zeminy</t>
  </si>
  <si>
    <t xml:space="preserve">m3    </t>
  </si>
  <si>
    <t>Vlastní</t>
  </si>
  <si>
    <t>pro obsyp objektu : 1586,8643</t>
  </si>
  <si>
    <t>00572410R</t>
  </si>
  <si>
    <t>Směs travní parková II. mírná zátěž PROFI</t>
  </si>
  <si>
    <t>kg</t>
  </si>
  <si>
    <t>SPCM</t>
  </si>
  <si>
    <t>POL3_</t>
  </si>
  <si>
    <t>219*0,03</t>
  </si>
  <si>
    <t>660*0,03</t>
  </si>
  <si>
    <t>25191158R</t>
  </si>
  <si>
    <t>Trávníkové hnojivo AGRO po 10 kg</t>
  </si>
  <si>
    <t>Kg</t>
  </si>
  <si>
    <t>10,95+33</t>
  </si>
  <si>
    <t>25234010.AR</t>
  </si>
  <si>
    <t>ROUNDUP KLASIK herbicid totální po 20 litrech</t>
  </si>
  <si>
    <t>l</t>
  </si>
  <si>
    <t>(660+219)/200*0,1</t>
  </si>
  <si>
    <t>216904112R00</t>
  </si>
  <si>
    <t>Očištění tlakovou vodou zdiva stěn a rubu kleneb</t>
  </si>
  <si>
    <t>800-2</t>
  </si>
  <si>
    <t xml:space="preserve">vnitřní stěny vodojemů : </t>
  </si>
  <si>
    <t>stěny : 2*pi*9,96*3,2</t>
  </si>
  <si>
    <t>dno : 2*pi*4,98*4,98</t>
  </si>
  <si>
    <t>strop : 2*pi*4,98*4,98 -2*0,6*0,9</t>
  </si>
  <si>
    <t xml:space="preserve">spodní část manipulační komory-stávající zdivo : </t>
  </si>
  <si>
    <t>dno : 4,1*3,4-0,9*0,9</t>
  </si>
  <si>
    <t>jímka : 0,9*0,9+4*0,9*0,4</t>
  </si>
  <si>
    <t xml:space="preserve">opěrné stěny  u vchodu : </t>
  </si>
  <si>
    <t>2*4,8*3,5*2</t>
  </si>
  <si>
    <t>277311116R00</t>
  </si>
  <si>
    <t>Beton základ. pilířů prostý z cem. portlad. C16/20</t>
  </si>
  <si>
    <t>821-1</t>
  </si>
  <si>
    <t>opěry pro příkopový žlab v místech lomů : 7*0,5*0,3*0,5</t>
  </si>
  <si>
    <t>277354111R00</t>
  </si>
  <si>
    <t>Bednění základových pilířů zřízení</t>
  </si>
  <si>
    <t>7*4*0,5*0,3</t>
  </si>
  <si>
    <t>277354211R00</t>
  </si>
  <si>
    <t>Bednění základových pilířů odstranění</t>
  </si>
  <si>
    <t>285377113R00</t>
  </si>
  <si>
    <t>Ztužující táhla z oceli průměru do 32 mm</t>
  </si>
  <si>
    <t>m</t>
  </si>
  <si>
    <t>S dodání všech potřebných hmot včetně kotevních desek, popř. roznášecích plechů, rektifikačních článků a napnutí táhla.</t>
  </si>
  <si>
    <t>zajištění opěrných zdí u vchodu : 6,2+5,0</t>
  </si>
  <si>
    <t>328234125R00</t>
  </si>
  <si>
    <t>Žumpy z cihel dl. 290 mm P 25 na maltu cementovou</t>
  </si>
  <si>
    <t>801-5</t>
  </si>
  <si>
    <t>revizní komory na nádržemi : (2*1,2+0,75)*1,75*0,15*2</t>
  </si>
  <si>
    <t>380326141RU1</t>
  </si>
  <si>
    <t>Beton komplet.konstr.vodostavební C 30/37 do 15 cm, železobeton, vliv prostředí XC4</t>
  </si>
  <si>
    <t>vstupy k nádržím : 0,4*0,15*1,05*2</t>
  </si>
  <si>
    <t>příčky vstupu nádrží : 4*0,4*2,35*0,15</t>
  </si>
  <si>
    <t>380326142RU1</t>
  </si>
  <si>
    <t>Beton komplet.konstr.vodostavební C 30/37 do 30 cm, železobeton, vliv prostředí XC1;XF3</t>
  </si>
  <si>
    <t>atika střechy : 4,2*0,45*0,2+2*(4,9-2*0,2)*0,5*0,2+4,2*0,25*0,2</t>
  </si>
  <si>
    <t>strop nový mezi komorami : 3,4*0,16*4,1-0,9*0,9*2</t>
  </si>
  <si>
    <t>380326143RU1</t>
  </si>
  <si>
    <t>Beton komplet.konstr.vodostavební C 30/37 nad 30cm, železobeton, vliv prostředí XC4</t>
  </si>
  <si>
    <t>stěny komory : 2*4,2*4,45*0,4-0,9*2,0*0,4-2*1,0*1,1*0,4</t>
  </si>
  <si>
    <t>2*4,1*4,45*0,4-2*0,75*2,0*0,4</t>
  </si>
  <si>
    <t>doplnění odbouraných stěn v místě nového stropu : (2*4,2*0,35+2*4,1*0,35)*0,4</t>
  </si>
  <si>
    <t>380356231R00</t>
  </si>
  <si>
    <t>Bednění kompl.konstr.neomít.BO pl.rovinných,zříz.</t>
  </si>
  <si>
    <t>vstupy k nádržím : 0,4*1,05</t>
  </si>
  <si>
    <t>příčky vstupu nádrží : 2*0,4*(2,35+2,5)+2*2,5*0,15</t>
  </si>
  <si>
    <t>atika střechy : (4,2+3,4)*0,45+2*(4,9+4,1)*0,5+(4,2+3,4)*0,25</t>
  </si>
  <si>
    <t>strop nový mezi komorami : 3,4*4,1+2*4*0,9*0,16</t>
  </si>
  <si>
    <t>stěny komory : 2*(4,2+3,4)*4,45</t>
  </si>
  <si>
    <t>2*(4,9+4,1)*4,45</t>
  </si>
  <si>
    <t>obědnění otvorových prvků : (1,0+2*2,1)*0,4+2*(0,8+2*2,0)*0,4</t>
  </si>
  <si>
    <t>oken : 2*(2*1,0+2*1,1)*0,4</t>
  </si>
  <si>
    <t>doplnění odbouraných stěn v místě nového stropu : ((4,2+3,4)*0,35*2+2*(4,9+4,1)*0,35)</t>
  </si>
  <si>
    <t>stříška nad vstupem : 1,3*0,6+1,3*0,1+2*0,6*(0,1+0,15)*0,5</t>
  </si>
  <si>
    <t>380356232R00</t>
  </si>
  <si>
    <t>Bednění kompl.konstr.neomít.BO pl.rovinných,odbed.</t>
  </si>
  <si>
    <t>Položka pořadí 51 : 204.16200</t>
  </si>
  <si>
    <t>380361001R00</t>
  </si>
  <si>
    <t>Výztuž kompletních konstrukcí z oceli 10 216(E)</t>
  </si>
  <si>
    <t>(7,7+7,1)*0,001</t>
  </si>
  <si>
    <t>380361007R00</t>
  </si>
  <si>
    <t>Výztuž kompletních konstrukcí z oceli 10 505(R)</t>
  </si>
  <si>
    <t>(396+48,4+4,6+1285,5)*0,001</t>
  </si>
  <si>
    <t>380326141RU2</t>
  </si>
  <si>
    <t>Beton komplet.konstr.vodostavební C 30/37 do 15 cm, železobeton, vliv prostředí XC3</t>
  </si>
  <si>
    <t>stříška nad vstupem : 1,3*(0,1+0,15)*0,5*0,6</t>
  </si>
  <si>
    <t>411121221RT4</t>
  </si>
  <si>
    <t>Osazování stropních desek š. do 60, dl. do 90 cm, včetně dodávky PZD 11/10  89x29x6,5</t>
  </si>
  <si>
    <t>801-2</t>
  </si>
  <si>
    <t>stropy přístupů k nádržím : 5*2</t>
  </si>
  <si>
    <t>411133901R00</t>
  </si>
  <si>
    <t>Montáž str.panelů z př.bet.Spiroll,H do 18 m,1,5 t</t>
  </si>
  <si>
    <t xml:space="preserve">strop nad komorou : </t>
  </si>
  <si>
    <t>417321414R00</t>
  </si>
  <si>
    <t>Ztužující pásy a věnce z betonu železového C 25/30</t>
  </si>
  <si>
    <t>801-1</t>
  </si>
  <si>
    <t>osazení  stropních desek v přístupech k nádržím : (2*1,3*0,5+0,75)*0,15*2</t>
  </si>
  <si>
    <t>417351115R00</t>
  </si>
  <si>
    <t>Bednění ztužujících pásů a věnců - zřízení</t>
  </si>
  <si>
    <t>vnější obvody : (2*1,3+1,05+2*0,15)*0,5*2</t>
  </si>
  <si>
    <t>vnitřní stěny : (2*1,05+0,75)*0,5*2</t>
  </si>
  <si>
    <t>417351116R00</t>
  </si>
  <si>
    <t>Bednění ztužujících pásů a věnců - odstranění</t>
  </si>
  <si>
    <t>Položka pořadí 59 : 6.80000</t>
  </si>
  <si>
    <t>417361721R00</t>
  </si>
  <si>
    <t>Výztuž ztuž. pásů a věnců, ocel BSt 500 S</t>
  </si>
  <si>
    <t>cca 120 kg/m2 : 0,615*120*0,001</t>
  </si>
  <si>
    <t>452313141R00</t>
  </si>
  <si>
    <t>Bloky pro potrubí z betonu C 16/20 XC1</t>
  </si>
  <si>
    <t>827-1</t>
  </si>
  <si>
    <t>pod měřící trouby technologie : 0,7*0,1*0,3</t>
  </si>
  <si>
    <t>454811111R00</t>
  </si>
  <si>
    <t>Osazení prostupu z ocelových trub do 60 cm</t>
  </si>
  <si>
    <t>odvětrání ve fasádě : 4+2</t>
  </si>
  <si>
    <t>prostupy ve stropě : 2</t>
  </si>
  <si>
    <t>stávající odvětrání suterénní  části nádrže : 4</t>
  </si>
  <si>
    <t>14211119R</t>
  </si>
  <si>
    <t>Trubka bezešvá hladká 11353.0  D 152x6,3 mm</t>
  </si>
  <si>
    <t>odvětrání ve fasádě : (2+2)*0,45</t>
  </si>
  <si>
    <t>prostupy ve stropě : 2*0,21</t>
  </si>
  <si>
    <t>stávající odvětrání suterénní  části nádrže : 4*0,4</t>
  </si>
  <si>
    <t>59346758R</t>
  </si>
  <si>
    <t>Panel stropní SPIROLL H 160 mm PPD../171, 9 lan d 9,3 mm dolní + 2 lana d 9,3 mm horní</t>
  </si>
  <si>
    <t>3*4,4</t>
  </si>
  <si>
    <t>564261111R00</t>
  </si>
  <si>
    <t>Podklad ze štěrkopísku po zhutnění tloušťky 20 cm</t>
  </si>
  <si>
    <t>nový chodník : 32*1,0</t>
  </si>
  <si>
    <t>596811111R00</t>
  </si>
  <si>
    <t>Kladení dlaždic kom.pro pěší, lože z kameniva těž.</t>
  </si>
  <si>
    <t>59245601R</t>
  </si>
  <si>
    <t>Dlaždice betonová 50x50x5 cm šedá</t>
  </si>
  <si>
    <t>32*1,01</t>
  </si>
  <si>
    <t>610991111R00</t>
  </si>
  <si>
    <t>Zakrývání výplní vnitřních otvorů</t>
  </si>
  <si>
    <t>okna : 2*1,0*1,1</t>
  </si>
  <si>
    <t>dveře : 1,1*2,0</t>
  </si>
  <si>
    <t>611421122R00</t>
  </si>
  <si>
    <t>Omítka vnitřní stropů rovných, MVC, hladká</t>
  </si>
  <si>
    <t>stropy přístupových komor : 2*1,45*0,75</t>
  </si>
  <si>
    <t>612421626R00</t>
  </si>
  <si>
    <t>Omítka vnitřní zdiva, MVC, hladká</t>
  </si>
  <si>
    <t xml:space="preserve">Přístupové komory : </t>
  </si>
  <si>
    <t>stěny na nádržích vodojemu : 2*(2*1,05+0,75)*1,95</t>
  </si>
  <si>
    <t>stěny průchodu od manipulační komory : 2*2*0,7*1,95</t>
  </si>
  <si>
    <t>614471711R00</t>
  </si>
  <si>
    <t>Vyspravení beton. konstrukcí cem. maltou tl. 10 mm</t>
  </si>
  <si>
    <t>801-4</t>
  </si>
  <si>
    <t xml:space="preserve">vnitřní plocha manipulační komory : </t>
  </si>
  <si>
    <t>vstupní stěna : 3,4*4,5-1,1*2,1</t>
  </si>
  <si>
    <t>boční stěny : 4,1*(4,5+ 4,3)*0,5*2-0,75*2,0*2</t>
  </si>
  <si>
    <t>zadní stěna (s okny) : 3,4*4,3-1,0*1,1*2</t>
  </si>
  <si>
    <t>ostění vstupních dveří : (1,1+2*2,1)*0,25</t>
  </si>
  <si>
    <t>ostění oken : 2*(2*1,1+1,0)*0,2</t>
  </si>
  <si>
    <t>strop : 4,1*3,4</t>
  </si>
  <si>
    <t>opěry před vchodem : 67,2</t>
  </si>
  <si>
    <t>614471715R00</t>
  </si>
  <si>
    <t>Vyspravení beton. konstrukcí - adhézní můstek</t>
  </si>
  <si>
    <t>620413121R00</t>
  </si>
  <si>
    <t>Pačokování konstrukcí cem. mlékem dvojnásobné</t>
  </si>
  <si>
    <t>620991121R00</t>
  </si>
  <si>
    <t>Zakrývání výplní vnějších otvorů z lešení</t>
  </si>
  <si>
    <t>621412214R00</t>
  </si>
  <si>
    <t>Nátěr podhledů vnějších silikonový hydrofobní BASF</t>
  </si>
  <si>
    <t>včetně penetrace podkladu</t>
  </si>
  <si>
    <t>stříška nad vchodem : 1,3*0,6</t>
  </si>
  <si>
    <t>622311519RT1</t>
  </si>
  <si>
    <t>Zateplovací systém Baumit, sokl, XPS tl. 50 mm, s omítkou GranoporTop 3,1 kg/m2</t>
  </si>
  <si>
    <t>komora : 2*4,2*0,65+2*1,8*0,65+2*1,9*0,65</t>
  </si>
  <si>
    <t>622311522RU1</t>
  </si>
  <si>
    <t>Zateplovací systém Baumit, sokl, XPS tl. 100 mm, s mozaikovou omítkou 5,5 kg/m2</t>
  </si>
  <si>
    <t>přístupové komory : 4*1,7*0,65+2*1,7*0,65</t>
  </si>
  <si>
    <t>622311130RT3</t>
  </si>
  <si>
    <t>Zateplovací systém Baumit, fasáda, EPS F tl. 50 mm, s omítkou SilikonTop 3,2 kg/m2, lepidlo ProContact</t>
  </si>
  <si>
    <t xml:space="preserve">komora : </t>
  </si>
  <si>
    <t>řez B levá strana : 4,3*(4,95-0,65)-1,1*2,0</t>
  </si>
  <si>
    <t>řez B pravá strana : 4,3*(2,93-0,65+2,93-0,65-0,5)*0,5-2*1,0*1,1</t>
  </si>
  <si>
    <t>boční stěny vstupu : 2*1,95*(2,1-0,65)</t>
  </si>
  <si>
    <t>boční stěny okenní části : 2*2,0*(1,8-0,65)</t>
  </si>
  <si>
    <t>atiky bočních stěn : 2*4,9*0,6</t>
  </si>
  <si>
    <t>622311132RT3</t>
  </si>
  <si>
    <t>Zateplovací systém Baumit, fasáda, EPS F tl.100 mm, s omítkou SilikonTop 3,2 kg/m2, lepidlo ProContact</t>
  </si>
  <si>
    <t>přístupové komory : 4*1,7*1,0+2*1,3*1,0</t>
  </si>
  <si>
    <t>622311153RT3</t>
  </si>
  <si>
    <t>Zateplovací systém Baumit, ostění, EPS F tl. 30 mm, s omítkou SilikonTop 3,2 kg/m2, lepidlo ProContact</t>
  </si>
  <si>
    <t>okna : 2*(1,1*2+1,0)*0,2</t>
  </si>
  <si>
    <t>dveře : 2*2,1*0,05+1,1*0,05</t>
  </si>
  <si>
    <t>622311011R00</t>
  </si>
  <si>
    <t>Soklová lišta hliník KZS Baumit tl. 80 mm</t>
  </si>
  <si>
    <t>2*4,2+1,55*2+1,5*2</t>
  </si>
  <si>
    <t>622311113R00</t>
  </si>
  <si>
    <t>Dilatační profil KZS Baumit rohový V</t>
  </si>
  <si>
    <t>2*4,93+4*2,95</t>
  </si>
  <si>
    <t>631572111R00</t>
  </si>
  <si>
    <t>Doplnění násypů pískem neupraveným o ploše nad 2m2</t>
  </si>
  <si>
    <t xml:space="preserve">střecha nad nádžemi : </t>
  </si>
  <si>
    <t>nad vodojemy : (2*pi*5,3*5,3-2*1,65*1,25)*0,03</t>
  </si>
  <si>
    <t>632418150R00</t>
  </si>
  <si>
    <t>Potěr ze SMS Baumit, ruční zpracování, tl. 50 mm</t>
  </si>
  <si>
    <t>4,1*4,2-2*0,9*0,9</t>
  </si>
  <si>
    <t>632458322R00</t>
  </si>
  <si>
    <t>Potěr cementový vodotěsný rovinný, do 30 m2</t>
  </si>
  <si>
    <t>manipulační komora : 4,5*3,7*2</t>
  </si>
  <si>
    <t>přístupové komory : 2*1,65*1,05*2</t>
  </si>
  <si>
    <t>632458323R00</t>
  </si>
  <si>
    <t>Potěr cementový vodotěsný rovinný, nad 30 m2</t>
  </si>
  <si>
    <t>nádrže : (2*pi*4,98*4,98-2*2,0*1,65)*2</t>
  </si>
  <si>
    <t>632458325R00</t>
  </si>
  <si>
    <t>Příplatek - potěr vodotěsný, rovinný, další 1 cm</t>
  </si>
  <si>
    <t>632478122R00</t>
  </si>
  <si>
    <t>Reprofilace-cement.hmota BASF tl.do 5 mm</t>
  </si>
  <si>
    <t>632478123RT2</t>
  </si>
  <si>
    <t>Reprofilace-cement.hmota BASF tl.do 10 mm, PCI Repflow Uni</t>
  </si>
  <si>
    <t>526,20869*0,6</t>
  </si>
  <si>
    <t>632478125R00</t>
  </si>
  <si>
    <t>Reprofilace-cement.hmota BASF tl.do 20 mm</t>
  </si>
  <si>
    <t>632479511R00</t>
  </si>
  <si>
    <t>Ochranný nátěr betonářské oceli PCI Nanocrete AP</t>
  </si>
  <si>
    <t>Jednosložkový ochranný nátěr na cementové bázi prováděný ve dvou  vrstvách.</t>
  </si>
  <si>
    <t>cca 60% plochy : 526,20869*0,6</t>
  </si>
  <si>
    <t>632481112R00</t>
  </si>
  <si>
    <t>Vložka z rabicového pletiva s pozink. povrchem</t>
  </si>
  <si>
    <t>639561111R00</t>
  </si>
  <si>
    <t>Obrubník zahradní výšky 200 mm, šedý</t>
  </si>
  <si>
    <t xml:space="preserve">ohraničení okapového chodníku : </t>
  </si>
  <si>
    <t>v místech násypu Mimo vstupní stěnu : (1,5+1,65+1,3+1,65+1,55+4,2+2*0,6+1,55+1,65+1,3+1,65+1,5)</t>
  </si>
  <si>
    <t>639571215R00</t>
  </si>
  <si>
    <t>Okapový chodník podél budovy z kačírku tl. 150 mm</t>
  </si>
  <si>
    <t>v místech násypu Mimo vstupní stěnu : (1,5+1,65+1,3+1,65+1,55+4,2+2*0,6+1,55+1,65+1,3+1,65+1,5)*0,6</t>
  </si>
  <si>
    <t>639571311R00</t>
  </si>
  <si>
    <t>Okapový chodník - textilie proti prorůstání 45g/m2</t>
  </si>
  <si>
    <t>v místech násypu Mimo vstupní stěnu : (1,5+1,65+1,3+1,65+1,55+4,2+2*0,6+1,55+1,65+1,3+1,65+1,5)*(0,6+0,15)</t>
  </si>
  <si>
    <t>648991111RT4</t>
  </si>
  <si>
    <t>Osazení parapet.desek plast. a lamin. š. do 20cm, včetně dodávky plastové parapetní desky š. 200 mm</t>
  </si>
  <si>
    <t>vnitřní parapety : 2*1,0</t>
  </si>
  <si>
    <t>vnější parapety : 2*1,0</t>
  </si>
  <si>
    <t>641999101</t>
  </si>
  <si>
    <t>osazování okenních rámů z plastu velikosti přes 1 do 4 m2</t>
  </si>
  <si>
    <t xml:space="preserve">m2    </t>
  </si>
  <si>
    <t>2*1,0*1,1</t>
  </si>
  <si>
    <t>642999101</t>
  </si>
  <si>
    <t>osazení plastových zárubní na montážní pěnu do 2,5 m2</t>
  </si>
  <si>
    <t xml:space="preserve">ks    </t>
  </si>
  <si>
    <t>2+2</t>
  </si>
  <si>
    <t>916561111R00</t>
  </si>
  <si>
    <t>Osazení záhon.obrubníků do lože z C 12/15 s opěrou</t>
  </si>
  <si>
    <t>nový chodník : 2*32+1,0</t>
  </si>
  <si>
    <t>59217331R</t>
  </si>
  <si>
    <t>Obrubník zahradní ABO 12-20 1000/50/200 mm šedý</t>
  </si>
  <si>
    <t>65*1,01</t>
  </si>
  <si>
    <t>935111111R00</t>
  </si>
  <si>
    <t>Osazení přík. žlabu do štěrkopísku z tvárnic 50 cm</t>
  </si>
  <si>
    <t>Včetně  dodání hmot pro lože a vyplnění spár.</t>
  </si>
  <si>
    <t>odvod vody ze střechy : 11,5</t>
  </si>
  <si>
    <t>59227516R</t>
  </si>
  <si>
    <t>Žlab odvodňovací TBZ  50/50/13, 500/500/130</t>
  </si>
  <si>
    <t>11,1*2+1,01</t>
  </si>
  <si>
    <t>941941031R00</t>
  </si>
  <si>
    <t>Montáž lešení leh.řad.s podlahami,š.do 1 m, H 10 m</t>
  </si>
  <si>
    <t>800-3</t>
  </si>
  <si>
    <t>Včetně kotvení lešení.</t>
  </si>
  <si>
    <t>vstupní stěna : 4,2*4,95</t>
  </si>
  <si>
    <t>boční stěny : 2*4,9*3,0</t>
  </si>
  <si>
    <t>stěna s okny : 4,2*3,0</t>
  </si>
  <si>
    <t xml:space="preserve">lešení pro provedení sanace povrchů uvnitř nádrží : </t>
  </si>
  <si>
    <t>2*pi*9,96*3,2</t>
  </si>
  <si>
    <t>941941111R00</t>
  </si>
  <si>
    <t>Pronájem lešení za den</t>
  </si>
  <si>
    <t>62,79*30</t>
  </si>
  <si>
    <t>200,25768*30</t>
  </si>
  <si>
    <t>941941831R00</t>
  </si>
  <si>
    <t>Demontáž lešení leh.řad.s podlahami,š.1 m, H 10 m</t>
  </si>
  <si>
    <t>Položka pořadí 104 : 263.04768</t>
  </si>
  <si>
    <t>941955202R00</t>
  </si>
  <si>
    <t>Lešení lehké pomocné,šachta pl.do 6 m2, H do 3,5 m</t>
  </si>
  <si>
    <t>4,1*3,4</t>
  </si>
  <si>
    <t>952901411R00</t>
  </si>
  <si>
    <t>Vyčištění ostatních objektů</t>
  </si>
  <si>
    <t>2*4,9*4,2+2*1,7*1,05</t>
  </si>
  <si>
    <t>953946111R00</t>
  </si>
  <si>
    <t xml:space="preserve">Osazení ventilačních mřížek </t>
  </si>
  <si>
    <t>odvětrání ve fasádě : 4+4</t>
  </si>
  <si>
    <t>odvětrání suterénun : 4+4</t>
  </si>
  <si>
    <t>5534301661R</t>
  </si>
  <si>
    <t>Větrací mřížka 25 se sítí proti hmyzu</t>
  </si>
  <si>
    <t>1.PP : 4+4</t>
  </si>
  <si>
    <t>suterén : 4+4</t>
  </si>
  <si>
    <t>962031136R00</t>
  </si>
  <si>
    <t>Bourání příček z tvárnic tl. 15 cm</t>
  </si>
  <si>
    <t>801-3</t>
  </si>
  <si>
    <t>stěny přístupových komor : 2*(2*1,6*2,1+0,7*2,0)</t>
  </si>
  <si>
    <t>962032241R00</t>
  </si>
  <si>
    <t>Bourání zdiva z cihel pálených na MC</t>
  </si>
  <si>
    <t>manipulační komora : 4,2*4,95*0,4+4,2*4,5*0,4-1,0*1,1*0,4*2-1,1*2,1*0,4-2*0,75*2,0*0,4</t>
  </si>
  <si>
    <t>4,1*4,5*0,4*2-0,75*2,0*0,4*2</t>
  </si>
  <si>
    <t>atika střechy : 4,5*0,45*0,15*2</t>
  </si>
  <si>
    <t>962052211R00</t>
  </si>
  <si>
    <t>Bourání zdiva železobetonového nadzákladového</t>
  </si>
  <si>
    <t xml:space="preserve">manipulační komora : </t>
  </si>
  <si>
    <t>věnec mezi komorami : 2*4,2*0,32*0,4+2*4,1*0,32*0,4</t>
  </si>
  <si>
    <t>věnec pod střechou : 2*4,2*0,15*0,15+2*4,1*0,15*0,15</t>
  </si>
  <si>
    <t>963012510R00</t>
  </si>
  <si>
    <t>Bourání stropů z desek žb. š. 30 cm, tl. do 14 cm</t>
  </si>
  <si>
    <t>strop mezi komorami : 4,1*0,09*3,4</t>
  </si>
  <si>
    <t>nad přístupovými komorami : 1,5*0,09*0,75*2</t>
  </si>
  <si>
    <t>963051113R00</t>
  </si>
  <si>
    <t>Bourání ŽB stropů deskových tl. nad 8 cm</t>
  </si>
  <si>
    <t>mezi komorami : 4,10*0,16*3,4-2*0,9*0,16*0,9-0,8*0,16*0,8</t>
  </si>
  <si>
    <t>podlaha mezi komorami a nádrží : 0,4*0,2*1,05</t>
  </si>
  <si>
    <t>965043341R00</t>
  </si>
  <si>
    <t>Bourání podkladů bet., potěr tl. 10 cm, nad 4 m2</t>
  </si>
  <si>
    <t>manipulační komora : 4,1*0,05*3,4-2*0,9*0,05*0,9-0,8*0,05*0,8</t>
  </si>
  <si>
    <t>967042712R00</t>
  </si>
  <si>
    <t>Odsekání zdiva plošné z kamene, betonu tl. 10 cm</t>
  </si>
  <si>
    <t>cca 60% plochy : 356,08318*0,1</t>
  </si>
  <si>
    <t>968083002R00</t>
  </si>
  <si>
    <t>Vybourání plastových oken do 2 m2</t>
  </si>
  <si>
    <t>968083021R00</t>
  </si>
  <si>
    <t>Vybourání plastových dveří plných pl. do 2 m2</t>
  </si>
  <si>
    <t>vstupní dveře : 2*0,9*1,97</t>
  </si>
  <si>
    <t>968096001R00</t>
  </si>
  <si>
    <t xml:space="preserve">Bourání parapetů plastových š. do 20 cm </t>
  </si>
  <si>
    <t>parapety vnitřní : 2*1,0</t>
  </si>
  <si>
    <t>parapety vnější : 2*1,0</t>
  </si>
  <si>
    <t>976071111R00</t>
  </si>
  <si>
    <t>Vybourání kovových zábradlí a madel</t>
  </si>
  <si>
    <t>zbradlí : 2,2+1,3+2,2</t>
  </si>
  <si>
    <t>999281108R00</t>
  </si>
  <si>
    <t>Přesun hmot pro opravy a údržbu do výšky 12 m</t>
  </si>
  <si>
    <t>POL7_</t>
  </si>
  <si>
    <t>711112001RZ1</t>
  </si>
  <si>
    <t>Izolace proti vlhkosti svis. nátěr ALP, za studena, 1x nátěr - včetně dodávky asfaltového laku</t>
  </si>
  <si>
    <t>800-711</t>
  </si>
  <si>
    <t xml:space="preserve">manipulační komora  zdivo pod zemí s vyžení izolace k soklu : </t>
  </si>
  <si>
    <t>vstupní stěna : (4,2-1,6)*(0,5*0,6)</t>
  </si>
  <si>
    <t>zadní stěna s okenními otvory : 4,2*(4,93-2,93+0,65)</t>
  </si>
  <si>
    <t>boční stěny  bez přístupových komor : (4,9-1,05)*(4,93-2,25+0,16)*2</t>
  </si>
  <si>
    <t>stěna pod přístupy : 2*1,05*(2,3+0,4)</t>
  </si>
  <si>
    <t>711112132RZ2</t>
  </si>
  <si>
    <t>Izolace proti vlhkosti svis. 2 x MOAL, za studena, 2 x lak MOAL,včetně dodávky</t>
  </si>
  <si>
    <t>vnější stěna vodojemu : 2*pi*11*3,7</t>
  </si>
  <si>
    <t>711212001RS1</t>
  </si>
  <si>
    <t>Hydroizolační povlak - nátěr, včetně provedení penetrace , SIKA PERMACOR 136 SW pro styk s pitnou  vodou</t>
  </si>
  <si>
    <t xml:space="preserve">povrch stěn,dna.stropů : </t>
  </si>
  <si>
    <t>strop : 2*pi*4,98*4,98</t>
  </si>
  <si>
    <t xml:space="preserve">manipulační komora spodní : </t>
  </si>
  <si>
    <t>dno : 4,1*3,4</t>
  </si>
  <si>
    <t>stěny : 2*4,1*2,4</t>
  </si>
  <si>
    <t>2*3,4*2,4</t>
  </si>
  <si>
    <t>998711202R00</t>
  </si>
  <si>
    <t>Přesun hmot pro izolace proti vodě, výšky do 12 m</t>
  </si>
  <si>
    <t>712300833RT1</t>
  </si>
  <si>
    <t>Odstranění živičné krytiny střech do 10° 3vrstvé, z ploch jednotlivě do 10 m2</t>
  </si>
  <si>
    <t>21,885+13,0275</t>
  </si>
  <si>
    <t>712361703R00</t>
  </si>
  <si>
    <t>Povlaková krytina střech do 10°, fólií lepenou</t>
  </si>
  <si>
    <t>střecha manipulační komomora : 4,8*3,7</t>
  </si>
  <si>
    <t>střecha přístupových komor : 2*1,65*1,25</t>
  </si>
  <si>
    <t>712362701R00</t>
  </si>
  <si>
    <t>Zesílení spojů páskem fólie včetně zalití okrajů</t>
  </si>
  <si>
    <t>nad vodojemy : 2*pi*5,3*5,3-2*1,65*1,25</t>
  </si>
  <si>
    <t>712371801R00</t>
  </si>
  <si>
    <t>Povlaková krytina střech do 10°, fólií PVC</t>
  </si>
  <si>
    <t>712378003R00</t>
  </si>
  <si>
    <t>Atiková okapnice VIPLANYL RŠ 250 mm</t>
  </si>
  <si>
    <t>Úprava délky a připevnění okapnice natloukacími hmoždinkami včetně dodávky okapnice.</t>
  </si>
  <si>
    <t>manipulační komora : 2*4,75+4,2</t>
  </si>
  <si>
    <t>712378004R00</t>
  </si>
  <si>
    <t>Závětrná lišta VIPLANYL RŠ 250 mm</t>
  </si>
  <si>
    <t>Úprava délky a připevnění závětrné lišty natloukacími hmoždinkami včetně dodávky lišty.</t>
  </si>
  <si>
    <t>střechy přístupových komor : 4*1,65</t>
  </si>
  <si>
    <t>712378006R00</t>
  </si>
  <si>
    <t>Rohová lišta vnější VIPLANYL RŠ 100 mm</t>
  </si>
  <si>
    <t>Úprava délky a připevnění rohové lišty natloukacími hmoždinkami včetně dodávky lišty.</t>
  </si>
  <si>
    <t>manipulační plocha čela atik : 4*0,4</t>
  </si>
  <si>
    <t>712378007R00</t>
  </si>
  <si>
    <t>Rohová lišta vnitřní VIPLANYL RŠ 100 mm</t>
  </si>
  <si>
    <t>manipulační komora : 2*0,3</t>
  </si>
  <si>
    <t>712378008R00</t>
  </si>
  <si>
    <t>Pásek VIPLANYL RŠ 50 mm</t>
  </si>
  <si>
    <t>Úprava délky a připevnění pásku natloukacími hmoždinkami včetně dodávky pásku.</t>
  </si>
  <si>
    <t>ukončení izolace na stěnách armaturní komory : 2*1,65</t>
  </si>
  <si>
    <t>ukončení krytiny na stěnách nádrží vodojemů : 2*pi*10,6-2*1,65</t>
  </si>
  <si>
    <t>712391171R00</t>
  </si>
  <si>
    <t>Povlaková krytina střech do 10°, podklad. textilie</t>
  </si>
  <si>
    <t>střecha manipulční komora : 4,5*3,7</t>
  </si>
  <si>
    <t>střechy přístupových komor : 2*1,6*2,3</t>
  </si>
  <si>
    <t>střechy nádrží vodojemů : (2*pi*5,3*5,3-2*1,65*1,25)*2</t>
  </si>
  <si>
    <t>712391172R00</t>
  </si>
  <si>
    <t>Povlaková krytina střech do 10°, ochran. textilie</t>
  </si>
  <si>
    <t>střechy nad vodojemy : 2*pi*5,3*5,3-2*1,65*1,25</t>
  </si>
  <si>
    <t>712861703R00</t>
  </si>
  <si>
    <t>Samostatné vytažení izolace, fólií lepenou zplna</t>
  </si>
  <si>
    <t xml:space="preserve">střecha manipulační komora : </t>
  </si>
  <si>
    <t xml:space="preserve">vytažení na atiky : </t>
  </si>
  <si>
    <t>vtupní stěna : 3,7*(0,25+0,5)</t>
  </si>
  <si>
    <t>boční stěny : 2*4,75*(0,75+0,9)*0,5</t>
  </si>
  <si>
    <t xml:space="preserve">střechy vstupní komor : </t>
  </si>
  <si>
    <t>vytažení na stěny manipulační komory : 2*1,05*(0,65+0,5)</t>
  </si>
  <si>
    <t>Mezisoučet</t>
  </si>
  <si>
    <t xml:space="preserve">střechy nádrží : </t>
  </si>
  <si>
    <t>zatažení na zdivo vstupních komor : 2*(2*1,65+1,05)*0,65</t>
  </si>
  <si>
    <t>zatažení po obvodu nádrží : 2*pi*10,6*0,5</t>
  </si>
  <si>
    <t>712862701R00</t>
  </si>
  <si>
    <t>Zesílení svislých spojů páskem fólie a zalití</t>
  </si>
  <si>
    <t>51,98338</t>
  </si>
  <si>
    <t>28322028R</t>
  </si>
  <si>
    <t>Fólie Fatrafol 803 tl. 1,5, š. 1300 mm zemní</t>
  </si>
  <si>
    <t>střecha nádrží : 172,36967*1,1</t>
  </si>
  <si>
    <t>zatahovaná plocha na svislé : 35,95588*1,15</t>
  </si>
  <si>
    <t>28322084R</t>
  </si>
  <si>
    <t>Fólie Fatrafol 804 tl. 2,0, š.1200 mm střešní šedá</t>
  </si>
  <si>
    <t>střecha manipulační komomora : 4,8*3,7*1,1</t>
  </si>
  <si>
    <t>střecha přístupových komor : 2*1,65*1,1</t>
  </si>
  <si>
    <t>vytažené plochy : 13,0275*1,15</t>
  </si>
  <si>
    <t>28322100.AR</t>
  </si>
  <si>
    <t>Fólie Fatrafol 807 tl. 3, š. 1300 mm střešní šedá</t>
  </si>
  <si>
    <t xml:space="preserve">zesilovací pásy : </t>
  </si>
  <si>
    <t>střecha manipulační komomora : 4,8*3,7*0,1</t>
  </si>
  <si>
    <t>střecha přístupových komor : 2*1,65*1,25*0,1</t>
  </si>
  <si>
    <t>nad vodojemy : (2*pi*5,3*5,3-2*1,65*1,25)*0,08</t>
  </si>
  <si>
    <t>zesilovací pásy  vytahovaných ploch : 51,98338*0,1</t>
  </si>
  <si>
    <t>69366057R</t>
  </si>
  <si>
    <t>GEOFILTEX 63 100% PP 63/40 400 g/m2 šíře do 8,8m</t>
  </si>
  <si>
    <t>podkladní textilie : 368,74934*1,12</t>
  </si>
  <si>
    <t>ochranné textilie : 172,36967*1,12</t>
  </si>
  <si>
    <t>998712202R00</t>
  </si>
  <si>
    <t>Přesun hmot pro povlakové krytiny, výšky do 12 m</t>
  </si>
  <si>
    <t>713100812R00</t>
  </si>
  <si>
    <t>Odstranění tepelné izolace, polystyrén tl. do 5 cm</t>
  </si>
  <si>
    <t>800-713</t>
  </si>
  <si>
    <t>manipulační komora EPS 3 cm : 4,5*3,7</t>
  </si>
  <si>
    <t>přístupové komory EPS 3 cm : 2*1,65*1,25</t>
  </si>
  <si>
    <t>nádrže vodojemu EPS 5 cm : 2*pi*5,3*5,3-1,65*1,25*2</t>
  </si>
  <si>
    <t>713100827R00</t>
  </si>
  <si>
    <t>Odstr. tepelné izolace, kombidesky 2str. tl. 5 cm</t>
  </si>
  <si>
    <t xml:space="preserve">2.vrstva : </t>
  </si>
  <si>
    <t>manipulalační komora lignopor 5 cm : 4,5*3,7</t>
  </si>
  <si>
    <t>přístupové komory : 2*1,65*1,25</t>
  </si>
  <si>
    <t>713141124R00</t>
  </si>
  <si>
    <t>Izolace tepelná střech na pruhy lepidla, 1vrstvá</t>
  </si>
  <si>
    <t>713141125R00</t>
  </si>
  <si>
    <t>Izolace tepelná střech, desky, na lepidlo PUK</t>
  </si>
  <si>
    <t>Včetně očištění podkladu od nesoudržných vrstev.</t>
  </si>
  <si>
    <t>713141312R00</t>
  </si>
  <si>
    <t>Izolace tepelná střech do tl.160 mm,1vrstva,kotvy</t>
  </si>
  <si>
    <t>manipulační komora atika : (4,9*2+3,4)*0,25</t>
  </si>
  <si>
    <t>713141221R00</t>
  </si>
  <si>
    <t>Montáž parozábrany, ploché střechy, přelep. spojů</t>
  </si>
  <si>
    <t>28322108.AR</t>
  </si>
  <si>
    <t>Fólie Fatrapar E tl.0,2x4000 mm zábrana parotěsná</t>
  </si>
  <si>
    <t>nadrže vodojemu : 172,36967*1,12</t>
  </si>
  <si>
    <t>28375768.AR</t>
  </si>
  <si>
    <t>Deska polystyrén samozhášivý EPS 150 S</t>
  </si>
  <si>
    <t>manipulační komora EPS 3 cm : 4,5*3,7*0,03*1,08</t>
  </si>
  <si>
    <t>manipulační komora koruna atiky : 3,3*0,05*1,1</t>
  </si>
  <si>
    <t>přístupové komory EPS 3 cm : 2*1,65*1,25*0,03*1,08</t>
  </si>
  <si>
    <t>nádrže vodojemu EPS 5 cm : (2*pi*5,3*5,3-1,65*1,25*2)*0,05*1,08</t>
  </si>
  <si>
    <t>59590828R</t>
  </si>
  <si>
    <t>Deska dřevocementová LIGNOPOR  tl. 50 mm</t>
  </si>
  <si>
    <t>manipulalační komora lignopor 5 cm : 4,5*3,7*1,08</t>
  </si>
  <si>
    <t>přístupové komory : 2*1,65*1,25*1,08</t>
  </si>
  <si>
    <t>998713202R00</t>
  </si>
  <si>
    <t>Přesun hmot pro izolace tepelné, výšky do 12 m</t>
  </si>
  <si>
    <t>762441113R00</t>
  </si>
  <si>
    <t>Montáž obložení atiky,OSB desky,1vrst.,hmoždinkami</t>
  </si>
  <si>
    <t>800-762</t>
  </si>
  <si>
    <t>manipulační komora : (2*4,9+3,7)*0,25</t>
  </si>
  <si>
    <t>60512542R</t>
  </si>
  <si>
    <t>Prkno SM/JD omít.II.jak.tl.2,4 dl.200-390 š.17-24</t>
  </si>
  <si>
    <t>3,375*0,05*1,05</t>
  </si>
  <si>
    <t>998762202R00</t>
  </si>
  <si>
    <t>Přesun hmot pro tesařské konstrukce, výšky do 12 m</t>
  </si>
  <si>
    <t>764918911R00</t>
  </si>
  <si>
    <t>Z+M závětrné lišty z ocel.popl.plechu  rš 330 mm včetně dodávky plechu</t>
  </si>
  <si>
    <t>800-764</t>
  </si>
  <si>
    <t>včetně zednické výpomoci.</t>
  </si>
  <si>
    <t>boky střech přístupových komor : 4*1,65</t>
  </si>
  <si>
    <t>764918950R00</t>
  </si>
  <si>
    <t>Z+M stř.dilat.z popl. plechu jednodílné, rš 150 mm včetně materiálu</t>
  </si>
  <si>
    <t>man. komora přístřešek : 1,6</t>
  </si>
  <si>
    <t>přístupové komory : 2*1,25</t>
  </si>
  <si>
    <t>764321820R00</t>
  </si>
  <si>
    <t>Demontáž oplechování říms, rš 500 mm, do 30°</t>
  </si>
  <si>
    <t>764323820R00</t>
  </si>
  <si>
    <t>Demont. oplech. okapů, živičná krytina, rš 250 mm</t>
  </si>
  <si>
    <t>764331830R00</t>
  </si>
  <si>
    <t>Demontáž lemování zdí, rš 250 a 330 mm, do 30°</t>
  </si>
  <si>
    <t>764351836R00</t>
  </si>
  <si>
    <t>Demontáž háků, sklon do 30°</t>
  </si>
  <si>
    <t>764352800R00</t>
  </si>
  <si>
    <t>Demontáž žlabů půlkruh. rovných, rš 250 mm, do 30°</t>
  </si>
  <si>
    <t>764359810R00</t>
  </si>
  <si>
    <t>Demontáž kotlíku kónického, sklon do 30°</t>
  </si>
  <si>
    <t>764391820R00</t>
  </si>
  <si>
    <t>Demontáž závětrné lišty, rš 250 a 330 mm, do 30°</t>
  </si>
  <si>
    <t>764901204RT1</t>
  </si>
  <si>
    <t>Lindab štítové lemování spodní, tl. 0,5 mm, povrchová úprava Classic</t>
  </si>
  <si>
    <t>včetně těsnícího pásu, závětrné lišty a spojovacích prostředků.</t>
  </si>
  <si>
    <t>přístřešek manipulační komory : 1,6</t>
  </si>
  <si>
    <t>764901206RT1</t>
  </si>
  <si>
    <t>Lindab, okapový plech FOTPA, tl. 0,5 mm, RŠ 245 mm, povrchová úprava Classic</t>
  </si>
  <si>
    <t>včetně spojovacích prostředků.</t>
  </si>
  <si>
    <t>manipulační komora : 3,7</t>
  </si>
  <si>
    <t>přístřešek : 1,6</t>
  </si>
  <si>
    <t>764908101R00</t>
  </si>
  <si>
    <t>Lindab,kotlík žlabový kónický SOK,vel.žlabu 125 mm</t>
  </si>
  <si>
    <t>střecha manipulační komory : 1</t>
  </si>
  <si>
    <t>764908104R00</t>
  </si>
  <si>
    <t>Lindab žlab podokapní půlkruhový R,velikost 125 mm</t>
  </si>
  <si>
    <t>včetně háku, čela a spojky.</t>
  </si>
  <si>
    <t>střecha manipulační komory : 3,7</t>
  </si>
  <si>
    <t>764908108R00</t>
  </si>
  <si>
    <t>Lindab odpadní trouby kruhové SROR, D 87 mm</t>
  </si>
  <si>
    <t>včetně kolena, objímky, mezikusu, spojovacího materiálu a zednické výpomoci.</t>
  </si>
  <si>
    <t>střecha manipulační komora : 1,9</t>
  </si>
  <si>
    <t>764906317RP</t>
  </si>
  <si>
    <t xml:space="preserve">Oplechování atiky poplastovaným plechem rš 420 mm, Classic, povrchová úprava PE </t>
  </si>
  <si>
    <t>manipulační komora : 2*4,9+3,7</t>
  </si>
  <si>
    <t>998764202R00</t>
  </si>
  <si>
    <t>Přesun hmot pro klempířské konstr., výšky do 12 m</t>
  </si>
  <si>
    <t>767999801R00</t>
  </si>
  <si>
    <t>Demontáž doplňků staveb o hmotnosti do 50 kg</t>
  </si>
  <si>
    <t>800-767</t>
  </si>
  <si>
    <t xml:space="preserve">hmotnosti demontovaných zařizovacích předmětů stanovena odhadem : </t>
  </si>
  <si>
    <t>ocelové poklopy : 2*35</t>
  </si>
  <si>
    <t>žebříky délky 3,65 m : 2*20,5</t>
  </si>
  <si>
    <t>žebrřík délky 1,95 m : 2*11,7</t>
  </si>
  <si>
    <t>žebřík délky 2,7 m : 15,8</t>
  </si>
  <si>
    <t>podesta 200/400 mm : 2*33,5</t>
  </si>
  <si>
    <t>madla : 2*8,9</t>
  </si>
  <si>
    <t>767931101</t>
  </si>
  <si>
    <t>Dodávka a montáž poklopu polného s kompozitů s prozskluzovou  úpravou 900/900mm, včetně rámu</t>
  </si>
  <si>
    <t>767931102</t>
  </si>
  <si>
    <t xml:space="preserve">D+M Kompozitový žebřík délky 3,65 m š. 400 mm kotvený do ŽB stěny </t>
  </si>
  <si>
    <t>767931103</t>
  </si>
  <si>
    <t>Kompozitový nástěnný žebřík 1950/400 mm kotvený do ŽB stěny</t>
  </si>
  <si>
    <t>767931104</t>
  </si>
  <si>
    <t>Kompozitový nástěnný žebřík 2700/400mm kotvený do ŽB stěny</t>
  </si>
  <si>
    <t>767931105</t>
  </si>
  <si>
    <t>Dodávka a montáž podest s pororoštem z kompozitního materiálu 200/400 mm kotvené z boku do ŽB</t>
  </si>
  <si>
    <t>767931106</t>
  </si>
  <si>
    <t>D+M kompozitové madlo kotveno z boku do ŽB</t>
  </si>
  <si>
    <t>767931107</t>
  </si>
  <si>
    <t>Zábradlí z kompozitového materiálu dl 1300 mm kotveno do podlahy</t>
  </si>
  <si>
    <t>998767202R00</t>
  </si>
  <si>
    <t>Přesun hmot pro zámečnické konstr., výšky do 12 m</t>
  </si>
  <si>
    <t>769999001</t>
  </si>
  <si>
    <t>Okno plastové s pětikomorového PVC profilu zasklené dvojsklem otevíravé sklápěcí 1000/1100 mm bílé</t>
  </si>
  <si>
    <t>769999002</t>
  </si>
  <si>
    <t>Plastové dveře vnější  jednokřídlové 900/1970 mm bílé včetně rámu, dozický zámek</t>
  </si>
  <si>
    <t>769999003</t>
  </si>
  <si>
    <t>Plastové dveře vnitřní jednokřídlové 750/1970 mm bílé, včetně zárubně a zámku s bezpečnostní vložkou, s větrací mřížkou se sítí proti hmyzu</t>
  </si>
  <si>
    <t>769999105</t>
  </si>
  <si>
    <t>Dodávka a montáž sítí proti hmyzu</t>
  </si>
  <si>
    <t>větrací mřížky : 16*0,15*0,15</t>
  </si>
  <si>
    <t>784422272R00</t>
  </si>
  <si>
    <t>Malba vápenná 2x, pačok 2x,1barva, místnost do 5 m</t>
  </si>
  <si>
    <t>800-784</t>
  </si>
  <si>
    <t xml:space="preserve">vnitřní plocha přístupových komor : </t>
  </si>
  <si>
    <t>strop : 2*1,5*0,75</t>
  </si>
  <si>
    <t>stěny : 4*0,7*2,1+4*1,05*1,9+2*0,75*1,9</t>
  </si>
  <si>
    <t>979081111R00</t>
  </si>
  <si>
    <t>Odvoz suti a vybour. hmot na skládku do 1 km</t>
  </si>
  <si>
    <t>POL8_</t>
  </si>
  <si>
    <t>Včetně naložení na dopravní prostředek a složení na skládku, bez poplatku za skládku.</t>
  </si>
  <si>
    <t>979081121R00</t>
  </si>
  <si>
    <t>Příplatek k odvozu za každý další 1 km</t>
  </si>
  <si>
    <t>977101101</t>
  </si>
  <si>
    <t>Třídění stavbení suti</t>
  </si>
  <si>
    <t xml:space="preserve">t     </t>
  </si>
  <si>
    <t xml:space="preserve">okapový chodník : </t>
  </si>
  <si>
    <t>stěny delší : 2*(8,0+2*0,6)*0,6</t>
  </si>
  <si>
    <t>stěny kratší : 2*6,5*0,6-1,2*0,6</t>
  </si>
  <si>
    <t>132201111R00</t>
  </si>
  <si>
    <t>Hloubení rýh š.do 60 cm v hor.3 do 100 m3, STROJNĚ</t>
  </si>
  <si>
    <t xml:space="preserve">pro zatažení izolace a okapový chodník : </t>
  </si>
  <si>
    <t>delší strany : 2*(8,0+2*0,55)*0,7*0,55</t>
  </si>
  <si>
    <t>kratší strany : 6,5*0,7*0,55+(6,5-1,2)*0,7*0,55</t>
  </si>
  <si>
    <t>132201119R00</t>
  </si>
  <si>
    <t>Příplatek za lepivost - hloubení rýh 60 cm v hor.3</t>
  </si>
  <si>
    <t>162201102R00</t>
  </si>
  <si>
    <t>Vodorovné přemístění výkopku z hor.1-4 do 50 m</t>
  </si>
  <si>
    <t>171101131R00</t>
  </si>
  <si>
    <t>Uložení sypaniny z hor.soudržných a nesoudržných</t>
  </si>
  <si>
    <t xml:space="preserve">Okapový chodník : </t>
  </si>
  <si>
    <t>stěny delší : 2*(8,0+2*0,55)*0,55</t>
  </si>
  <si>
    <t>stěny kratší : 2*6,5*0,55-1,2*0,55</t>
  </si>
  <si>
    <t>278381532R00</t>
  </si>
  <si>
    <t>Základy pod stroje do 5 m3, C 16/20 XC1, složitosti 2</t>
  </si>
  <si>
    <t>patky pro zařízení technologie : 6*0,3*0,15*0,3</t>
  </si>
  <si>
    <t>310239411RT1</t>
  </si>
  <si>
    <t>Zazdívka otvorů plochy do 4 m2 cihlami na MC, s použitím suché maltové směsi</t>
  </si>
  <si>
    <t>vybouraný otvor pro techologii : 1,5*3,0*0,4</t>
  </si>
  <si>
    <t>430321514R00</t>
  </si>
  <si>
    <t>Schodišťové konstrukce, železobeton C 30/37</t>
  </si>
  <si>
    <t>stupně vstupního schodiště : 1,2*0,2*0,3+1,2*0,2*0,6</t>
  </si>
  <si>
    <t>430361821R00</t>
  </si>
  <si>
    <t>Výztuž schodišťových konstrukcí z ocelí 10505(R)</t>
  </si>
  <si>
    <t>cca 150kg/m3 : 0,216*150*0,001</t>
  </si>
  <si>
    <t>433351131R00</t>
  </si>
  <si>
    <t>Bednění schodnic přímočarých - zřízení</t>
  </si>
  <si>
    <t>s pomocným lešením o výšce podlahy do 1900 mm a pro zatížení do 1,5 kPa,</t>
  </si>
  <si>
    <t>2*0,3*0,4+2*0,3*0,2+2*1,2*0,2</t>
  </si>
  <si>
    <t>433351132R00</t>
  </si>
  <si>
    <t>Bednění schodnic přímočarých - odstranění</t>
  </si>
  <si>
    <t>612421739R00</t>
  </si>
  <si>
    <t>Omítka vnitřní zdiva, MVC, na pletivu, štuková</t>
  </si>
  <si>
    <t>zazdění vybouraného otvoru : 3,2*1,8</t>
  </si>
  <si>
    <t>622311122RV1</t>
  </si>
  <si>
    <t>Zateplovací systém Baumit, sokl, EPS tl. 100 mm, zakončený stěrkou s výztužnou tkaninou</t>
  </si>
  <si>
    <t>stěny delší : 2*(8,0+2*0,1)*1,2</t>
  </si>
  <si>
    <t>stěny kratší : 2*6,5*1,2-1,2*1,2</t>
  </si>
  <si>
    <t>622311332RT3</t>
  </si>
  <si>
    <t>Zatepl.systém Baumit, fasáda, EPS F plus tl.100 mm, s omítkou SilikonTop 3,2 kg/m2</t>
  </si>
  <si>
    <t>stěny delší : (8,0+2*0,1)*4,2*2-3*1,5*1,8</t>
  </si>
  <si>
    <t>stěny kratší : 6,5*(4,0+3,5)-1,1*2,0</t>
  </si>
  <si>
    <t>622311353RT3</t>
  </si>
  <si>
    <t>Zatepl.systém Baumit, ostění, EPS F plus tl. 30 mm, s omítkou SilikonTop 3,2 kg/m2</t>
  </si>
  <si>
    <t>ostění oken : 3*(1,5+2*1,8)*0,25</t>
  </si>
  <si>
    <t>622311022R00</t>
  </si>
  <si>
    <t>Soklová lišta plast KZS Baumit tl. 100 mm</t>
  </si>
  <si>
    <t>stěny delší : 2*(8,0+2*0,1)</t>
  </si>
  <si>
    <t>stěny kratší : 2*6,5-1,2</t>
  </si>
  <si>
    <t>2*4,0+2*3,5</t>
  </si>
  <si>
    <t>622390213R00</t>
  </si>
  <si>
    <t>Montáž KZS sokl, polystyren,obklad keram.páskem</t>
  </si>
  <si>
    <t>Bez dodávky materiálu.</t>
  </si>
  <si>
    <t>596240200R</t>
  </si>
  <si>
    <t>Pásek obklad. KLINKER(A) ČFP 290x10x65 červený</t>
  </si>
  <si>
    <t>33,84*44,4*1,05</t>
  </si>
  <si>
    <t>zaokrouhlení : 0,3792</t>
  </si>
  <si>
    <t>632921911R00</t>
  </si>
  <si>
    <t>Dlažba z dlaždic betonových do písku, tl. 40 mm</t>
  </si>
  <si>
    <t>Včetně dodávky dlaždic.</t>
  </si>
  <si>
    <t>stěny delší : 2*(8,0+2*0,5)*0,5</t>
  </si>
  <si>
    <t>stěny kratší : 2*6,5*0,5-1,2*0,5</t>
  </si>
  <si>
    <t>stěny delší : 2*(8,0+2*0,5)</t>
  </si>
  <si>
    <t xml:space="preserve">k okapovému chodníku : </t>
  </si>
  <si>
    <t>stěny delší : 2*(8,0+2*0,5)*(0,55+0,7)</t>
  </si>
  <si>
    <t>stěny kratší : (6,5-1,2)*(0,55+0,7)+6,5*(0,55+0,7)</t>
  </si>
  <si>
    <t>637121116</t>
  </si>
  <si>
    <t>Okapový chodník podél budovy z kačírku tl. 350 mm</t>
  </si>
  <si>
    <t>stěny delší : 2*(8,0+2*0,55)*0,55*2</t>
  </si>
  <si>
    <t>stěny kratší : (2*6,5*0,55-1,2*0,55)*2</t>
  </si>
  <si>
    <t>vnitřní parapety : 3*1,5</t>
  </si>
  <si>
    <t>648991113RT3</t>
  </si>
  <si>
    <t>Osazení parapet.desek plast. a lamin. š.nad 20cm, včetně dodávky plastové parapetní desky š. 300 mm</t>
  </si>
  <si>
    <t>venkovní parapety : 3*1,5</t>
  </si>
  <si>
    <t>8,2*(4,0+4,5)+6,5*(4,5+4,7)</t>
  </si>
  <si>
    <t>10*129,5</t>
  </si>
  <si>
    <t>941955002R00</t>
  </si>
  <si>
    <t>Lešení lehké pomocné, výška podlahy do 1,9 m</t>
  </si>
  <si>
    <t>omítání zazděného otvoru : 2*2</t>
  </si>
  <si>
    <t>8*6,5</t>
  </si>
  <si>
    <t xml:space="preserve">bourání otvoru pro zařízení technologie : </t>
  </si>
  <si>
    <t>963042819R00</t>
  </si>
  <si>
    <t>Bourání schodišťových stupňů betonových</t>
  </si>
  <si>
    <t>schodiště před vstupem : 2*1,2</t>
  </si>
  <si>
    <t>968062246R00</t>
  </si>
  <si>
    <t>Vybourání dřevěných rámů oken jednoduch. pl. 4 m2</t>
  </si>
  <si>
    <t>okna : 3*1,5*1,8</t>
  </si>
  <si>
    <t>968071126R00</t>
  </si>
  <si>
    <t>Vyvěšení, zavěšení kovových křídel dveří nad 2 m2</t>
  </si>
  <si>
    <t>vstupní dveře : 1</t>
  </si>
  <si>
    <t>968072456R00</t>
  </si>
  <si>
    <t>Vybourání kovových dveřních zárubní pl. nad 2 m2</t>
  </si>
  <si>
    <t>1,1*2 : 1,1*2</t>
  </si>
  <si>
    <t>968083003R00</t>
  </si>
  <si>
    <t>Vybourání plastových oken do 4 m2</t>
  </si>
  <si>
    <t>999281105R00</t>
  </si>
  <si>
    <t>Přesun hmot pro opravy a údržbu do výšky 6 m</t>
  </si>
  <si>
    <t>712300832RT1</t>
  </si>
  <si>
    <t>Odstranění živičné krytiny střech do 10° 2vrstvé, z ploch jednotlivě do 10 m2</t>
  </si>
  <si>
    <t>pro demontáž a napojení nových klempířských výrobků : 7,5*0,5</t>
  </si>
  <si>
    <t>712310901RZ1</t>
  </si>
  <si>
    <t>Údržba krytiny střech do 10°, za studena ALP, 1 x nátěr - včetně dodávky ALP</t>
  </si>
  <si>
    <t>obnova krytiny po osazení klempíře : 7,5*0,75</t>
  </si>
  <si>
    <t>712341559RT2</t>
  </si>
  <si>
    <t>Povlaková krytina střech do 10°, NAIP přitavením, 2 vrstvy - materiál ve specifikaci</t>
  </si>
  <si>
    <t>712741559R00</t>
  </si>
  <si>
    <t>Zesílení povlak.krytiny pásy přítav. NAIP š.330 mm</t>
  </si>
  <si>
    <t>přželepení spojů asfaltových pásů : 9*1,0</t>
  </si>
  <si>
    <t>62831114R</t>
  </si>
  <si>
    <t>Pás asfaltovaný oxidovaný IPA V60 S 35</t>
  </si>
  <si>
    <t>obnova krytiny po osazení klempíře : 7,5*0,75*1,15</t>
  </si>
  <si>
    <t>62833180R</t>
  </si>
  <si>
    <t>Pás asfaltovaný těžký Sklobit 40 dekor G200 S40</t>
  </si>
  <si>
    <t>zesílení krytiny : 9*0,33*1,2</t>
  </si>
  <si>
    <t>998712201R00</t>
  </si>
  <si>
    <t>Přesun hmot pro povlakové krytiny, výšky do 6 m</t>
  </si>
  <si>
    <t>výměna oplechování z důvodu provádění KZS : 20,2</t>
  </si>
  <si>
    <t>odvodnění střechy : 8-2*0,25</t>
  </si>
  <si>
    <t>odvodnění střechy : 8</t>
  </si>
  <si>
    <t>odvodnění střechy : 1</t>
  </si>
  <si>
    <t>764454801R00</t>
  </si>
  <si>
    <t>Demontáž odpadních trub kruhových,D 75 a 100 mm</t>
  </si>
  <si>
    <t>764456852R00</t>
  </si>
  <si>
    <t>Demontáž kolen výtokových.kruhových,D 100 mm</t>
  </si>
  <si>
    <t>odvodnění střechy : 3,9</t>
  </si>
  <si>
    <t>998764201R00</t>
  </si>
  <si>
    <t>Přesun hmot pro klempířské konstr., výšky do 6 m</t>
  </si>
  <si>
    <t>769999201</t>
  </si>
  <si>
    <t>Okno plastové z pětikomorových PVC profilů 1500/1800 mm otevíravé a sklápěcí,dvojsklo</t>
  </si>
  <si>
    <t>769999202</t>
  </si>
  <si>
    <t>Dveře plastové vnější  1100/1970 mm vč. zárubně a dozického zámku</t>
  </si>
  <si>
    <t>stop : 7,2*5,7</t>
  </si>
  <si>
    <t>stěny nad úrovní 0,0 : 2*7,2*3,5+2*5,7*3,5-1,1*2,0-3*1,5*1,8</t>
  </si>
  <si>
    <t xml:space="preserve">ostění otvorů : </t>
  </si>
  <si>
    <t>dveře : (1,1+2*2,0)*0,4</t>
  </si>
  <si>
    <t>okna : 3*(1,5+1,8*2)*0,2</t>
  </si>
  <si>
    <t>Nanesení lepicího tmelu na izolační desky, nalepení desek, zajištění talířovými hmoždinkami, natažení stěrky, vtlačení výztužné tkaniny (1,15 m2/m2), přehlazení stěrky, nanesení druhé stěrky, tkanina (1,15 m2/m2), osazení rohových lišt (0,14 m/m2), obklad keramickým páskem, spárování.</t>
  </si>
  <si>
    <t>338171121R00</t>
  </si>
  <si>
    <t>Osazení sloupků plot.ocelových do 2,6 m,zalitím MC</t>
  </si>
  <si>
    <t>sloupky pro pletivo : 54</t>
  </si>
  <si>
    <t>vzpěry : 19*2</t>
  </si>
  <si>
    <t>sloupky k bráně : 2</t>
  </si>
  <si>
    <t>sloupek k brance : 1</t>
  </si>
  <si>
    <t>55342371RP</t>
  </si>
  <si>
    <t>Sloupek plotový hranatý z JEKLU 60x60/2 mm délky 2700 mm poplastovaný</t>
  </si>
  <si>
    <t>55342399</t>
  </si>
  <si>
    <t>sloupek plotový hranatý z Jäcklu 100/100/3 poplastovaný délky 2700 mm</t>
  </si>
  <si>
    <t>553462125R</t>
  </si>
  <si>
    <t>Sloupek plotový STANDARD PLUS d 48 mm, h 275 cm, povrch ZN + komaxit</t>
  </si>
  <si>
    <t>553462183R</t>
  </si>
  <si>
    <t>Vzpěra STANDARD PLUS d 38 mm h 250 cm bez hlavy, povrch ZN + komaxit</t>
  </si>
  <si>
    <t>553462190R</t>
  </si>
  <si>
    <t>Objímka + šroub + matka d 38 mm, nerez</t>
  </si>
  <si>
    <t>sada</t>
  </si>
  <si>
    <t>998152121R00</t>
  </si>
  <si>
    <t>Přesun hmot, oplocení, zvláštní obj. monol. do 3 m</t>
  </si>
  <si>
    <t>998152132R00</t>
  </si>
  <si>
    <t>Přesun hmot, oplocení monolit. příplatek do 1 km</t>
  </si>
  <si>
    <t>767911130R00</t>
  </si>
  <si>
    <t>Montáž oplocení z pletiva v.do 2,0 m,napínací drát</t>
  </si>
  <si>
    <t>výměna oplocení : 158</t>
  </si>
  <si>
    <t>767920810R00</t>
  </si>
  <si>
    <t>Demontáž vrat k oplocení plochy do 2 m2</t>
  </si>
  <si>
    <t>767920840R00</t>
  </si>
  <si>
    <t>Demontáž vrat k oplocení plochy do 10 m2</t>
  </si>
  <si>
    <t>767920210R01</t>
  </si>
  <si>
    <t>Montáž vrat na ocelové sloupky, plochy do 2 m2 včetně dosávky branky s vystrojením</t>
  </si>
  <si>
    <t>767920240R1</t>
  </si>
  <si>
    <t>Montáž vrat na ocelové sloupky, plochy do 8 m2 včetně vystrojení dvoukřídlé</t>
  </si>
  <si>
    <t>767900040RA0</t>
  </si>
  <si>
    <t>Demontáž oplocení z pletiva</t>
  </si>
  <si>
    <t>AP-PSV</t>
  </si>
  <si>
    <t>POL2_</t>
  </si>
  <si>
    <t>Svislé přemístění ze 2. NP, nebo 1. PP, vodorovné vnitrostaveništní přemístění do 30 m, odvoz na skládku do 10 km. Bez poplatku za skládku.</t>
  </si>
  <si>
    <t>dle situace : 158</t>
  </si>
  <si>
    <t>31327504R</t>
  </si>
  <si>
    <t>Pletivo 4hr drátěné plastifik 50x2,2x2000mmFluidex</t>
  </si>
  <si>
    <t>158*1,05</t>
  </si>
  <si>
    <t>31478152R</t>
  </si>
  <si>
    <t>Drát napínací PVC pr. drátu 2,4 mm</t>
  </si>
  <si>
    <t>158*3</t>
  </si>
  <si>
    <t>31479012R</t>
  </si>
  <si>
    <t>Napínací strojek - PVC</t>
  </si>
  <si>
    <t>sloupky pro pletivo : 54*6</t>
  </si>
  <si>
    <t>sloupky k bráně : 3</t>
  </si>
  <si>
    <t>sloupek k brance : 3</t>
  </si>
  <si>
    <t>998767201R00</t>
  </si>
  <si>
    <t>Přesun hmot pro zámečnické konstr., výšky do 6 m</t>
  </si>
  <si>
    <t>Hodnota A</t>
  </si>
  <si>
    <t>Hodnota B</t>
  </si>
  <si>
    <t>Základní náklady</t>
  </si>
  <si>
    <t>Doprava 3,60%, Přesun 1,00%</t>
  </si>
  <si>
    <t>Montáž - materiál</t>
  </si>
  <si>
    <t>Montáž - práce</t>
  </si>
  <si>
    <t>Mezisoučet 1</t>
  </si>
  <si>
    <t>PPV 6,00% z montáže: materiál + práce</t>
  </si>
  <si>
    <t>Nátěry</t>
  </si>
  <si>
    <t>PPV 1,00% z nátěrů a zemních prací</t>
  </si>
  <si>
    <t>Mezisoučet 2</t>
  </si>
  <si>
    <t>Dodav. dokumentace 0,00% z mezisoučtu 2</t>
  </si>
  <si>
    <t>Rizika a pojištění 0,00% z mezisoučtu 2</t>
  </si>
  <si>
    <t>Opravy v záruce 0,00% z mezisoučtu 1</t>
  </si>
  <si>
    <t>Základní náklady celkem</t>
  </si>
  <si>
    <t>GZS 8,40% z pravé strany mezisoučtu 2</t>
  </si>
  <si>
    <t>Provozní vlivy 2,70% z pravé strany mezisoučtu 2</t>
  </si>
  <si>
    <t>Vedlejší náklady celkem</t>
  </si>
  <si>
    <t>Kompletační činnost</t>
  </si>
  <si>
    <t>Náklady celkem</t>
  </si>
  <si>
    <t>Základ a hodnota DPH 21%</t>
  </si>
  <si>
    <t>Základ a hodnota DPH 0%</t>
  </si>
  <si>
    <t>Náklady celkem s DPH</t>
  </si>
  <si>
    <t>Roční nárůst cen 0,00%</t>
  </si>
  <si>
    <t>Součty odstavců</t>
  </si>
  <si>
    <t>Materiál</t>
  </si>
  <si>
    <t>Specifikace dodávky RMS1</t>
  </si>
  <si>
    <t>Specifikace dodávky RMS1-část M+R</t>
  </si>
  <si>
    <t>Specifikace dodávky MX0 skříně</t>
  </si>
  <si>
    <t>Specifikace dodávky PS1 skříně</t>
  </si>
  <si>
    <t>Specifikace dodávky MSD skříně</t>
  </si>
  <si>
    <t>ZÁSUVKOVÉ SKŘÍNĚ MZ</t>
  </si>
  <si>
    <t>Dodávky</t>
  </si>
  <si>
    <t>Elektromontáže</t>
  </si>
  <si>
    <t xml:space="preserve">  Spojovací vedení</t>
  </si>
  <si>
    <t xml:space="preserve">  HODINOVÉ ZÚČTOVACÍ SAZBY</t>
  </si>
  <si>
    <t>Mj</t>
  </si>
  <si>
    <t>Počet</t>
  </si>
  <si>
    <t>Materiál celkem</t>
  </si>
  <si>
    <t>Montáž celkem</t>
  </si>
  <si>
    <t>Cena</t>
  </si>
  <si>
    <t>POLE ROZVADĚČE IP54/IP20</t>
  </si>
  <si>
    <t>1000x500x2200 mm + sokl 50mm</t>
  </si>
  <si>
    <t>ks</t>
  </si>
  <si>
    <t>DOPLŇKY KONSTRUKCI</t>
  </si>
  <si>
    <t xml:space="preserve"> Popisný štítek rytý</t>
  </si>
  <si>
    <t>BOČNÍ ZÁKRYT IP54</t>
  </si>
  <si>
    <t xml:space="preserve"> Hloubka 400-500 mm</t>
  </si>
  <si>
    <t xml:space="preserve"> Zákryt z plechu</t>
  </si>
  <si>
    <t>PŘIPOJNICE Cu</t>
  </si>
  <si>
    <t>Cu 32x5</t>
  </si>
  <si>
    <t>FLP-B+C GE/3S+1 60 kA (10/350)/3 póly + 80 kA (10/350), kombinovaný svodič B+C, dálková signalizace</t>
  </si>
  <si>
    <t>MĚŘÍCÍ TRANSFORMÁTOR PROUDU nn</t>
  </si>
  <si>
    <t>MTP 100/5A Měřící transformátor proudu TI</t>
  </si>
  <si>
    <t>VOLTMETR</t>
  </si>
  <si>
    <t>Panelový voltmetr EP29 s přepínačem, rozsah 0-500V, Eximus</t>
  </si>
  <si>
    <t>AMPÉRMETR</t>
  </si>
  <si>
    <t>AM-N Ampérmetr pro nepřímé měření</t>
  </si>
  <si>
    <t>XB5AS8445 Ovládač "Nouzového zastavení s hřib. knoflíkem", 1 Z + 1 V</t>
  </si>
  <si>
    <t>SPÍNAČ BACO,63A,IP20</t>
  </si>
  <si>
    <t>VSN63  3 patra, 6 kontaktů</t>
  </si>
  <si>
    <t>KOMPENZAČNÍ ROZVADĚČE VESTAVĚNÉ</t>
  </si>
  <si>
    <t>výk.5,00kVAr,4st.</t>
  </si>
  <si>
    <t>OVLADAČ</t>
  </si>
  <si>
    <t>XB5AD33 Ovládač otočný a se zámkem - 3 pev. polohy, 2 Z - černý</t>
  </si>
  <si>
    <t>XB5AD21 Ovládač otočný a se zámkem - 2 pev. polohy, 2 Z - černý</t>
  </si>
  <si>
    <t>ZBE101 Přídavná spínací jednotka 1Z</t>
  </si>
  <si>
    <t>Indik. signálka HIS-95 svítící,       napájení 230VAC,mont.otvor 22mm, IP65/20, délka za panelem 58mm</t>
  </si>
  <si>
    <t>HIS-95 G 230AC zelená svítící</t>
  </si>
  <si>
    <t>HIS-95 Y 230AC žlutá svítící</t>
  </si>
  <si>
    <t>Jističe</t>
  </si>
  <si>
    <t>BC160NT305-100-D Jistič MCCB</t>
  </si>
  <si>
    <t>Pomocné spínače</t>
  </si>
  <si>
    <t>PS-BC-0010 Pomocný spínač</t>
  </si>
  <si>
    <t>Ks</t>
  </si>
  <si>
    <t>SP-BC-X230 Podpěťová spoušť</t>
  </si>
  <si>
    <t>Ruční pohony</t>
  </si>
  <si>
    <t>RP-BC-CK21 Blok ručního pohonu</t>
  </si>
  <si>
    <t>RP-BC-CP21 Páka ručního pohonu</t>
  </si>
  <si>
    <t>RP-BC-CN21 Ložisko ručního pohonu</t>
  </si>
  <si>
    <t>RP-BC-CH20 Prodlužovací hřídel</t>
  </si>
  <si>
    <t>IU008508-- Svítidlo do rozvaděče</t>
  </si>
  <si>
    <t>Odpínače válcových pojistek velikosti 10x38</t>
  </si>
  <si>
    <t>Pojistkové odpínače</t>
  </si>
  <si>
    <t>OPV10/1 Odpínač válcových pojistek</t>
  </si>
  <si>
    <t>OPV10/3 Odpínač válcových pojistek</t>
  </si>
  <si>
    <t>Odpínače válcových pojistek velikosti 14x51</t>
  </si>
  <si>
    <t>OPV14/3 Odpínač válcových pojistek</t>
  </si>
  <si>
    <t>Válcové pojistky</t>
  </si>
  <si>
    <t>Pojistkové vložky</t>
  </si>
  <si>
    <t>PV10 2A aM Pojistková vložka</t>
  </si>
  <si>
    <t>PV10 4A aM Pojistková vložka</t>
  </si>
  <si>
    <t>PV10 10A aM Pojistková vložka</t>
  </si>
  <si>
    <t>PV10 16A aM Pojistková vložka</t>
  </si>
  <si>
    <t>PV10 25A aM Pojistková vložka</t>
  </si>
  <si>
    <t>PV14 40A aM Pojistková vložka</t>
  </si>
  <si>
    <t>Jističe do 63 A (10 kA)</t>
  </si>
  <si>
    <t>Jističe 1-pólové</t>
  </si>
  <si>
    <t>Charakteristika B</t>
  </si>
  <si>
    <t>LPN-4B-1 Jistič MCB</t>
  </si>
  <si>
    <t>LPN-16B-1 Jistič MCB</t>
  </si>
  <si>
    <t>Přepěťová ochrana</t>
  </si>
  <si>
    <t>DA-275 DF 2 S 230 V AC, 2 A, signalizace poruchy, s dálkovou signalizací</t>
  </si>
  <si>
    <t>MOTOROVÝ SPOUŠTĚČ</t>
  </si>
  <si>
    <t>GV2ME05 Motorový jistič s nadpr. a zkrat.ochr. 0,63-1A</t>
  </si>
  <si>
    <t>GV2ME14 Motorový jistič s nadpr. a zkrat.ochr. 6-10A</t>
  </si>
  <si>
    <t>GVAN11 Pom. kontakt boční pro GV2</t>
  </si>
  <si>
    <t>MINIATURNÍ VÝKONOVÉ RELÉ</t>
  </si>
  <si>
    <t>PT570730-- Relé PT 4P/6A,230VAC</t>
  </si>
  <si>
    <t>YPT78704-- Patice PT 4P/6A, pro YM modul</t>
  </si>
  <si>
    <t>RCP 400V Fázové řídící relé</t>
  </si>
  <si>
    <t>TERMISTOROVÉ RELÉ</t>
  </si>
  <si>
    <t>3RN1011-1CK0 termistorové relé</t>
  </si>
  <si>
    <t>REGULÁTOR VÝŠKY HLADINY</t>
  </si>
  <si>
    <t>RVH12, 230V/12V,na DIN lištu</t>
  </si>
  <si>
    <t>STYKAČ 3-PÓL.STŘÍDAVÝ</t>
  </si>
  <si>
    <t>LC1K0610P7 Ministykač 6A 1Z 230V st</t>
  </si>
  <si>
    <t>LC1D18P7 Stykač 18A 3P 1Z+1V 230V st</t>
  </si>
  <si>
    <t>LA1KN11 Pomocné kontakty pro ministykač řady "K" 1Z+1V</t>
  </si>
  <si>
    <t>LA1KN22 Pomocné kontakty pro ministykač řady "K" 2Z+2V</t>
  </si>
  <si>
    <t>LADN20 Pomocné kontakty pro stykače LC1-D a LC1-DT 2Z</t>
  </si>
  <si>
    <t>ŘADOVÉ SVORNICE RSA 4</t>
  </si>
  <si>
    <t>RSA4 Řadová svornice</t>
  </si>
  <si>
    <t>ŘADOVÉ SVORNICE RSA 10</t>
  </si>
  <si>
    <t>RSA10 Řadová svornice</t>
  </si>
  <si>
    <t>UCPÁVKA PLASTOVÁ VČETNĚ MATICE</t>
  </si>
  <si>
    <t>Pg16</t>
  </si>
  <si>
    <t>Pg21</t>
  </si>
  <si>
    <t>Pg29</t>
  </si>
  <si>
    <t>Pg36</t>
  </si>
  <si>
    <t>MONTÁŽ  ROZVADĚČŮ SKŘÍŇOVÝCH</t>
  </si>
  <si>
    <t xml:space="preserve"> Do  400 kg</t>
  </si>
  <si>
    <t>Specifikace dodávky RMS1 - celkem</t>
  </si>
  <si>
    <t>Pojistková svorka, připojení shora</t>
  </si>
  <si>
    <t>2002-1611/1000-541 pojistková svorka signalizace 12 - 30 V</t>
  </si>
  <si>
    <t>TRUBIČKOVÁ POJISTKA PŘÍSTROJ.</t>
  </si>
  <si>
    <t>0,001A až 4A</t>
  </si>
  <si>
    <t>BZ106390-- Přepínač 1-0-2,2P 16A,na DIN lištu</t>
  </si>
  <si>
    <t>LPN-6B-1 Jistič MCB</t>
  </si>
  <si>
    <t>LPN-10B-1 Jistič MCB</t>
  </si>
  <si>
    <t>Přepěťové ochrany pro napájení M+R</t>
  </si>
  <si>
    <t>PI-k16 DS 16 A + kontakt dálkové signalizace</t>
  </si>
  <si>
    <t>BZ325001-A Zásuvka ČSN,230V/16A,na DIN lištu</t>
  </si>
  <si>
    <t>ZÁLOŽNÍ ZDROJ NAPÁJENÍ</t>
  </si>
  <si>
    <t>UPS 750VA se signalizací stavu sítě a baterií</t>
  </si>
  <si>
    <t>Rezistor 3,3kohm</t>
  </si>
  <si>
    <t>Řada TOPJOBS , připojení shora , CCS</t>
  </si>
  <si>
    <t>2001-1201 řadová svorka 1,5/2,5QMM šedá</t>
  </si>
  <si>
    <t>2001-1202 řadová svorka 1,5/2,5QMM oranžová</t>
  </si>
  <si>
    <t>2001-1207 řadová svorka 1,5/2,5QMM zel.-žlutá</t>
  </si>
  <si>
    <t>I/O-SYSTEM</t>
  </si>
  <si>
    <t>Napájecí spínané zdroje</t>
  </si>
  <si>
    <t>787-732 Spínaný napájecí zdroj ECO:  AC/DC 230V; DC 24V, 10A</t>
  </si>
  <si>
    <t>787-722 Spínaný napájecí zdroj ECO:  AC/DC 230V; DC 24V, 5A</t>
  </si>
  <si>
    <t>Spínaný napájecí zdroj ECO:  AC/DC 230V; DC 12V, 0,5A</t>
  </si>
  <si>
    <t>750-881 Programovatelný kom. modul  Ethernet TCP/IP 10/100 Mbit/s, 2porty RJ45</t>
  </si>
  <si>
    <t>Binární vstupy</t>
  </si>
  <si>
    <t>750-430 8 binárních vstupů 24VDC; 3,0ms</t>
  </si>
  <si>
    <t>Binární výstupy</t>
  </si>
  <si>
    <t>750-530 8 binárních výstupů 24V DC, 0,5A</t>
  </si>
  <si>
    <t>Analogové vstupy</t>
  </si>
  <si>
    <t>750-455 4 analogové vstupy 4-20mA</t>
  </si>
  <si>
    <t>Analogové výstupy</t>
  </si>
  <si>
    <t>750-555 4 analogové výstupy4-20mA</t>
  </si>
  <si>
    <t>750-653/003-000 Seriové rozhraní RS485; konfigurovatelné</t>
  </si>
  <si>
    <t>750-600 Zakončovací modul vnitřní sběrnice</t>
  </si>
  <si>
    <t>KOMUNIKAČNÍ TERMINÁL</t>
  </si>
  <si>
    <t>MT812X 12" LCD TFT barevný displej, dotyková obrazovka, rozlišení obrazovky 800x600, 1x Ethernet</t>
  </si>
  <si>
    <t>MINIATURNÍ RELÉ</t>
  </si>
  <si>
    <t>3TX7014-1BM00, relé 24V DC</t>
  </si>
  <si>
    <t>3TX7014-7BQ02, relé 12V DC</t>
  </si>
  <si>
    <t>PŘEPĚŤOVÁ OCHRANA I/O ŘS</t>
  </si>
  <si>
    <t>DTNV 4/24/0,5 4 páry, 24V, 0.5A, 10kA, 1Mbit, osazená deska PS</t>
  </si>
  <si>
    <t>Drobný materiál</t>
  </si>
  <si>
    <t>kpl</t>
  </si>
  <si>
    <t>Specifikace dodávky RMS1-část M+R - celkem</t>
  </si>
  <si>
    <t>Kabelové přípojkové skříně</t>
  </si>
  <si>
    <t>typu PPS modulová stavebnice pro koncové připojení</t>
  </si>
  <si>
    <t>2180 PPS 3x160 A šr.na kab.oka do 70 mm rozm.280x555x200 mm</t>
  </si>
  <si>
    <t>PN00 63A aM Pojistková vložka</t>
  </si>
  <si>
    <t>MONTÁŽ PLASTOVÝCH SKŘÍNÍ</t>
  </si>
  <si>
    <t xml:space="preserve"> Do  50 kg</t>
  </si>
  <si>
    <t>Specifikace dodávky MX0 skříně - celkem</t>
  </si>
  <si>
    <t>typu PPS modulová stavebnice pro koncové připojení, IP44</t>
  </si>
  <si>
    <t>Specifikace dodávky PS1 skříně - celkem</t>
  </si>
  <si>
    <t>Skříňka 460x380x120mm (ŠxVxH), IP56 plastová</t>
  </si>
  <si>
    <t>XB5AA31 Ovládač stiskací lícující, 1 Z - zelený</t>
  </si>
  <si>
    <t>XB5AA42 Ovládač stiskací lícující, 1 V - rudý</t>
  </si>
  <si>
    <t>ZB5AZ101+ZB5-AA1  Ovládač stiskací lícující, 1 Z - bílý</t>
  </si>
  <si>
    <t>HIS-95 W 230AC bílá svítící</t>
  </si>
  <si>
    <t xml:space="preserve"> Popisný štítek</t>
  </si>
  <si>
    <t xml:space="preserve"> Do  10 kg</t>
  </si>
  <si>
    <t>Specifikace dodávky MSD skříně - celkem</t>
  </si>
  <si>
    <t>Mií- ZÁSUVKOVÉ ROZVODNICE</t>
  </si>
  <si>
    <t>S JISTIČI CHARAKTERISTIKY B</t>
  </si>
  <si>
    <t>A PROUDOVÝM CHRÁNIČEM (PE+N),</t>
  </si>
  <si>
    <t>PĚTIPÓLOVÉ, IP54</t>
  </si>
  <si>
    <t>Mi-77312 400V/32A/5, 230V, 24V</t>
  </si>
  <si>
    <t>Montáž rozváděčů litinových, hliníkových nebo plastových sestavy hmotnosti</t>
  </si>
  <si>
    <t xml:space="preserve"> do 50 kg</t>
  </si>
  <si>
    <t>ZÁSUVKOVÉ SKŘÍNĚ MZ - celkem</t>
  </si>
  <si>
    <t>Dodávky - celkem</t>
  </si>
  <si>
    <t>Spojovací vedení</t>
  </si>
  <si>
    <t>KABEL SILOVÝ,IZOLACE PVC</t>
  </si>
  <si>
    <t>CYKY-J 3x35+25 , pevně</t>
  </si>
  <si>
    <t>CYKY-J 3x1.5 , pevně</t>
  </si>
  <si>
    <t>CYKY-J 3x2.5 , pevně</t>
  </si>
  <si>
    <t>CYKY-J 4x1.5 , pevně</t>
  </si>
  <si>
    <t>CYKY-J 4x2.5 , pevně</t>
  </si>
  <si>
    <t>CYKY-J 5x2.5 , pevně</t>
  </si>
  <si>
    <t>CYKY-J 12x1.5 , pevně</t>
  </si>
  <si>
    <t>CYKY-J 5x6 , pevně</t>
  </si>
  <si>
    <t>UKONČENÍ  VODIČŮ V ROZVADĚČÍCH</t>
  </si>
  <si>
    <t xml:space="preserve"> Do   2,5 mm2</t>
  </si>
  <si>
    <t xml:space="preserve"> Do  16   mm2</t>
  </si>
  <si>
    <t xml:space="preserve"> Do  35   mm2</t>
  </si>
  <si>
    <t>KABELOVÝ ŽLAB MARS VČETNĚ</t>
  </si>
  <si>
    <t>DÍLŮ A PŘÍSLUŠENSTVÍ (BEZ</t>
  </si>
  <si>
    <t>PŘEPÁŽEK)</t>
  </si>
  <si>
    <t>62 / 50 S víkem</t>
  </si>
  <si>
    <t>125 / 50 S víkem</t>
  </si>
  <si>
    <t>PŘÍSLUŠENSTVÍ KABELOVÝCH ŽLABŮ</t>
  </si>
  <si>
    <t xml:space="preserve"> Nosník žlabu šíře 62mm</t>
  </si>
  <si>
    <t xml:space="preserve"> Nosník žlabu šíře 125mm</t>
  </si>
  <si>
    <t>OCEL.NOSNÉ KONSTR. ŽÁROVÝ ZINEK PRO PŘÍSTR.</t>
  </si>
  <si>
    <t>do 10kg</t>
  </si>
  <si>
    <t>PLECH OCELOVÝ POZINKOVANÝ</t>
  </si>
  <si>
    <t>(450 g Zn/m2)</t>
  </si>
  <si>
    <t>Sila 1,5mm (12 kg/m2)</t>
  </si>
  <si>
    <t>TRUBKA PANCÉŘOVÁ OHEBNÁ</t>
  </si>
  <si>
    <t>FXP25 Trubka FXP 25</t>
  </si>
  <si>
    <t>FXP32 Trubka FXP 32</t>
  </si>
  <si>
    <t>TRUBKA PANCÉŘOVÁ PEVNÁ</t>
  </si>
  <si>
    <t>UPRM25IEC Trubky pevné panceřové - s předlisovanou spojkou</t>
  </si>
  <si>
    <t>UPRM32IEC Trubky pevné panceřové - s předlisovanou spojkou</t>
  </si>
  <si>
    <t>KRABICOVÁ ROZV.Z LIS.ISOLANTU</t>
  </si>
  <si>
    <t>6455-26 do  6 mm2</t>
  </si>
  <si>
    <t>ELEKTROINSTALACE VODOJEMU</t>
  </si>
  <si>
    <t>RS1-nástěnna rozvodnice, IP54/IP20, 24modulů,1f jistič 10A -2x, 1fjistič 16A -2x, svítidlo do 100W - 6ks, spínač -2ks, kabeláž</t>
  </si>
  <si>
    <t>PRŮRAZ ZDIVEM Z VELMI TVRDĚ</t>
  </si>
  <si>
    <t>PALENÝCH CIHEL</t>
  </si>
  <si>
    <t xml:space="preserve"> O tloušťce 30cm</t>
  </si>
  <si>
    <t>PRŮRAZ BETONOVOU ZDÍ</t>
  </si>
  <si>
    <t xml:space="preserve"> O tloušťce 45cm</t>
  </si>
  <si>
    <t>ZAJIŠTĚNÍ VSTUPNÍHO</t>
  </si>
  <si>
    <t>A VÝSTUPNÍHO OTVORU VE STĚNĚ</t>
  </si>
  <si>
    <t xml:space="preserve"> Proti vniknutí vody do budovy</t>
  </si>
  <si>
    <t>OCELOVÝ PÁSEK POZINKOVANÝ</t>
  </si>
  <si>
    <t>FeZn30x4 (0,95 kg/m), pevně</t>
  </si>
  <si>
    <t>OCELOVÝ DRÁT POZINKOVANÝ</t>
  </si>
  <si>
    <t>FeZn-D8 (0,4kg/m), pevně</t>
  </si>
  <si>
    <t>VODIČ JEDNOŽILOVÝ, IZOLACE PVC</t>
  </si>
  <si>
    <t>CY 6 mm2,, pevně</t>
  </si>
  <si>
    <t>SVORKA HROMOSVODNÍ,UZEMŇOVACÍ</t>
  </si>
  <si>
    <t>SU univerzální</t>
  </si>
  <si>
    <t>SP připojovací</t>
  </si>
  <si>
    <t>SR 3b svorka páska-drát</t>
  </si>
  <si>
    <t>ZEMNÍCÍ SVORKA</t>
  </si>
  <si>
    <t>ZSA16 na potrubí</t>
  </si>
  <si>
    <t>Cu pás.ZS16 Pásek uzemňovací Cu, 0.5m</t>
  </si>
  <si>
    <t>Spojovací vedení - celkem</t>
  </si>
  <si>
    <t>HODINOVÉ ZÚČTOVACÍ SAZBY</t>
  </si>
  <si>
    <t>HODINOVE ZUCTOVACI SAZBY</t>
  </si>
  <si>
    <t xml:space="preserve"> Demontaz stavajiciho zarizeni včetně ekologické likvidace</t>
  </si>
  <si>
    <t>Provizorní napojení svávajícího rozváděče</t>
  </si>
  <si>
    <t xml:space="preserve"> Priprava ke komplexni zkousce</t>
  </si>
  <si>
    <t>hod</t>
  </si>
  <si>
    <t xml:space="preserve"> Zabezpeceni pracoviste</t>
  </si>
  <si>
    <t xml:space="preserve"> Zauceni obsluhy</t>
  </si>
  <si>
    <t xml:space="preserve"> Zkusebni provoz</t>
  </si>
  <si>
    <t>SPOLUPRACE S DODAVATELEM PRI</t>
  </si>
  <si>
    <t xml:space="preserve"> zapojovani a zkouskach</t>
  </si>
  <si>
    <t>KOORDINACE POSTUPU PRACI</t>
  </si>
  <si>
    <t xml:space="preserve"> S ostatnimi profesemi</t>
  </si>
  <si>
    <t>PROVEDENI REVIZNICH ZKOUSEK</t>
  </si>
  <si>
    <t>DLE CSN 331500</t>
  </si>
  <si>
    <t xml:space="preserve"> Spoluprace s reviz.technikem</t>
  </si>
  <si>
    <t xml:space="preserve"> Revizni technik</t>
  </si>
  <si>
    <t>HODINOVÉ ZÚČTOVACÍ SAZBY - celkem</t>
  </si>
  <si>
    <t>Podružný materiál</t>
  </si>
  <si>
    <t>Elektromontáže - celkem</t>
  </si>
  <si>
    <t>VYTÝČENÍ TRATI</t>
  </si>
  <si>
    <t xml:space="preserve"> Kabelové vedení v zastaveném prostoru</t>
  </si>
  <si>
    <t>km</t>
  </si>
  <si>
    <t>VYTRHÁNÍ DLAŽBY</t>
  </si>
  <si>
    <t xml:space="preserve"> Betonové dlaždice, spáry nezalité</t>
  </si>
  <si>
    <t>ROZBOURÁNÍ BETONOVÉHO ZÁKLADU</t>
  </si>
  <si>
    <t xml:space="preserve"> Premist.mater.nalozeni,odvoz</t>
  </si>
  <si>
    <t>HLOUBENÍ KABELOVÉ RÝHY</t>
  </si>
  <si>
    <t xml:space="preserve"> Zemina třídy 3, šíře 350mm,hloubka 800mm</t>
  </si>
  <si>
    <t>ZŘÍZENÍ KABELOVÉHO LOŽE</t>
  </si>
  <si>
    <t xml:space="preserve"> Z kopaného písku, bez zakrytí, šíře do 65cm,tloušťka 10cm</t>
  </si>
  <si>
    <t xml:space="preserve"> FOLIE VÝSTRAŽNÁ Z PVC</t>
  </si>
  <si>
    <t xml:space="preserve"> Šířka 22cm</t>
  </si>
  <si>
    <t xml:space="preserve"> KŘIŽOVATKA SE SILOVÝM KABELEM</t>
  </si>
  <si>
    <t xml:space="preserve"> Položení bet.žlabu vč.zakrytí</t>
  </si>
  <si>
    <t>FLEXIBILNÍ CHRÁNIČKA</t>
  </si>
  <si>
    <t>KF 09110 TRUBKA DVOUPL. d110</t>
  </si>
  <si>
    <t>PODKLADOVÁ VRSTVA</t>
  </si>
  <si>
    <t xml:space="preserve"> Z betonu nebo hlinobetonu</t>
  </si>
  <si>
    <t>ZÁHOZ KABELOVÉ RÝHY</t>
  </si>
  <si>
    <t>ODVOZ ZEMINY</t>
  </si>
  <si>
    <t xml:space="preserve"> Do vzdálenosti 1 km</t>
  </si>
  <si>
    <t>ÚPRAVA POVRCHU</t>
  </si>
  <si>
    <t xml:space="preserve"> Osetí povrchu travou</t>
  </si>
  <si>
    <t xml:space="preserve"> Provizorní úprava terénu v zemina třídy 3</t>
  </si>
  <si>
    <t>Geodetické zaměření trasy</t>
  </si>
  <si>
    <t>Zemní práce - celkem</t>
  </si>
  <si>
    <t>Hodnota</t>
  </si>
  <si>
    <t>Nadpis rekapitulace</t>
  </si>
  <si>
    <t>Seznam prací a dodávek elektrotechnických zařízení</t>
  </si>
  <si>
    <t>Akce</t>
  </si>
  <si>
    <t>VODOJEM PŘÁSLAVICE - REKONSTRUKCE</t>
  </si>
  <si>
    <t>Projekt</t>
  </si>
  <si>
    <t>PS 102 - ELEKTROTECHNICKÁ ZAŘÍZENÍ</t>
  </si>
  <si>
    <t>Investor</t>
  </si>
  <si>
    <t>Z. č.</t>
  </si>
  <si>
    <t>161094</t>
  </si>
  <si>
    <t>A. č.</t>
  </si>
  <si>
    <t>CP2/E/002</t>
  </si>
  <si>
    <t>Smlouva</t>
  </si>
  <si>
    <t>Vypracoval</t>
  </si>
  <si>
    <t>ING.BABÍČEK</t>
  </si>
  <si>
    <t>Kontroloval</t>
  </si>
  <si>
    <t>V.ZAMAZAL</t>
  </si>
  <si>
    <t>Datum</t>
  </si>
  <si>
    <t>1.6.2016</t>
  </si>
  <si>
    <t>Zpracovatel</t>
  </si>
  <si>
    <t>CÚ</t>
  </si>
  <si>
    <t>2016</t>
  </si>
  <si>
    <t>Poznámka</t>
  </si>
  <si>
    <t>Uvedené ceny jsou v Kč a nezahrnují DPH, pokud to není uvedeno.</t>
  </si>
  <si>
    <t>Doprava dodávek  (3,6) %</t>
  </si>
  <si>
    <t>3,60</t>
  </si>
  <si>
    <t>Přesun dodávek  (1) %</t>
  </si>
  <si>
    <t>1,00</t>
  </si>
  <si>
    <t>PPV  (1 nebo 6) %</t>
  </si>
  <si>
    <t>6,00</t>
  </si>
  <si>
    <t>PPV zemních prací, nátěrů  (1) %</t>
  </si>
  <si>
    <t>Dodavat. dokumentace  (1 - 1,5) %</t>
  </si>
  <si>
    <t>0,00</t>
  </si>
  <si>
    <t>Rizika a pojištění  (1 - 1,5) %</t>
  </si>
  <si>
    <t>Opravy v záruce  (5 - 7) %</t>
  </si>
  <si>
    <t>GZS  (3,25 nebo 8,4) %</t>
  </si>
  <si>
    <t>8,40</t>
  </si>
  <si>
    <t>Provozní vlivy  %</t>
  </si>
  <si>
    <t>2,70</t>
  </si>
  <si>
    <t>Kompletační činnost - a</t>
  </si>
  <si>
    <t>Kompletační činnost - b</t>
  </si>
  <si>
    <t>0,952842</t>
  </si>
  <si>
    <t>Kompletační činnost - k1</t>
  </si>
  <si>
    <t>Kompletační činnost - k2</t>
  </si>
  <si>
    <t>Roční nárůst cen 1   %</t>
  </si>
  <si>
    <t>Roční nárůst cen 2   %</t>
  </si>
  <si>
    <t>1. sazba DPH %
- i pro přirážky rekapitulace</t>
  </si>
  <si>
    <t>21</t>
  </si>
  <si>
    <t>2. sazba DPH %</t>
  </si>
  <si>
    <t>0</t>
  </si>
  <si>
    <t>Procento PM %</t>
  </si>
  <si>
    <t>POL.</t>
  </si>
  <si>
    <t>NÁZEV</t>
  </si>
  <si>
    <t>TYP</t>
  </si>
  <si>
    <t>DN</t>
  </si>
  <si>
    <t>PN / ST.</t>
  </si>
  <si>
    <t>MATERIÁL</t>
  </si>
  <si>
    <t>JEDN.</t>
  </si>
  <si>
    <t>MNOŽ.</t>
  </si>
  <si>
    <t>DODÁVKA
JEDNOTK. 
CENA Kč</t>
  </si>
  <si>
    <t>MONTÁŽ
JEDNOTK. 
CENA Kč</t>
  </si>
  <si>
    <t>DODÁVKA
CELKOVÁ
CENA Kč</t>
  </si>
  <si>
    <t>MONTÁŽ 
CELKOVÁ 
CENA Kč</t>
  </si>
  <si>
    <t xml:space="preserve">JEDNOT. 
HMOTN.
kg </t>
  </si>
  <si>
    <t>CELKOVÁ 
HMOTN.
Kg</t>
  </si>
  <si>
    <t>REKAPITULACE PS 101</t>
  </si>
  <si>
    <t>STROJE A ZAŘÍZENÍ - přenos</t>
  </si>
  <si>
    <t>POTRUBÍ A ARMATURY -  přenos</t>
  </si>
  <si>
    <t>DEMONTÁŽE STROJŮ, ZAŘÍZENÍ A POTRUBÍ - přenos</t>
  </si>
  <si>
    <t>mezisoučet</t>
  </si>
  <si>
    <t>doprava</t>
  </si>
  <si>
    <t>přesun hmot</t>
  </si>
  <si>
    <t xml:space="preserve">zednické výpomoci </t>
  </si>
  <si>
    <t>PS 101 - cena celkem Kč (bez DPH)</t>
  </si>
  <si>
    <t>PARAMETRY</t>
  </si>
  <si>
    <t xml:space="preserve">CELKOVÁ 
HMOTN.
kg </t>
  </si>
  <si>
    <t>PS 101 STROJE A ZAŘÍZENÍ</t>
  </si>
  <si>
    <t>ČERPADLO STÁVAJÍCÍ
(pouze demontáž a zpětná montáž)</t>
  </si>
  <si>
    <t>typ LOWARA SV1604F40T
Q=5 l/s, H=50 m, P=4,0 kW</t>
  </si>
  <si>
    <t xml:space="preserve">VĚTRNÍK STOJATÝ </t>
  </si>
  <si>
    <t>PN 16, V=2,2 m3, ØD = 1200 mm</t>
  </si>
  <si>
    <t>BEZOLEJOVÁ KOMPRESOROVÁ STANICE VČ. PŘÍSLUŠENSTVÍ</t>
  </si>
  <si>
    <t>Qs=8 m3/h, p=8 bar, P=1,5 kW
nádoba 100 l</t>
  </si>
  <si>
    <t>KONTAKTNÍ MANOMETR VČ. PŘÍSLUŠENSTVÍ</t>
  </si>
  <si>
    <t>0 - 10 bar</t>
  </si>
  <si>
    <t>UZAVÍRACÍ KLAPKA S ELEKTRICKÝM SERVOPOHONEM</t>
  </si>
  <si>
    <t>6</t>
  </si>
  <si>
    <t>VODOMĚR S IMPULZNÍM VÝSTUPEM</t>
  </si>
  <si>
    <t>DN 80, PN 16</t>
  </si>
  <si>
    <t>7</t>
  </si>
  <si>
    <t>POTRUBÍ A ARMATURY</t>
  </si>
  <si>
    <t>8</t>
  </si>
  <si>
    <t xml:space="preserve">DEMONTÁŽE STROJŮ, ZAŘÍZENÍ A POTRUBÍ </t>
  </si>
  <si>
    <t>2500 kg</t>
  </si>
  <si>
    <t>STROJE A ZAŘÍZENÍ - součet</t>
  </si>
  <si>
    <t>POZN.:</t>
  </si>
  <si>
    <t>Detailní technická specifikace jednotlivých položek je uvedena v technické zprávě, č.v. CP2/Z/001.
Dispoziční umístění jednotlivých položek je na v.č. CP2/Z/003 a 004.</t>
  </si>
  <si>
    <t>GZS 3,25% z pravé strany mezisoučtu 2</t>
  </si>
  <si>
    <t>Provozní vlivy 0,80% z pravé strany mezisoučtu 2</t>
  </si>
  <si>
    <t>ZINKOVANÉ PROVEDENÍ</t>
  </si>
  <si>
    <t>Páska 30x4 páska 30x4 (0,95 kg/m), pevně</t>
  </si>
  <si>
    <t>Drát 8 drát o 8mm(0,40kg/m), pevně</t>
  </si>
  <si>
    <t>JÍMACÍ TYČ A OCHRANNÁ TRUBKA</t>
  </si>
  <si>
    <t>JR 1,0 s rovným koncem, L 1000mm</t>
  </si>
  <si>
    <t>PODPĚRA VEDENÍ</t>
  </si>
  <si>
    <t>PV21d na ploch.střechy-beton</t>
  </si>
  <si>
    <t>PODPERA VEDENI (CSN 357620)</t>
  </si>
  <si>
    <t>PV01 150mm,do zdiva</t>
  </si>
  <si>
    <t>OCHRANNY UHELNIK A DRZAK</t>
  </si>
  <si>
    <t>OU uhelnik,l=1700mm</t>
  </si>
  <si>
    <t>DUZ drzak uhel.do zdi</t>
  </si>
  <si>
    <t>SVORKA HROMOSVODNI,UZEMNOVACI</t>
  </si>
  <si>
    <t>SS spojovací</t>
  </si>
  <si>
    <t>SZc zkušební</t>
  </si>
  <si>
    <t>SK křížová</t>
  </si>
  <si>
    <t>SOa na okapové žlaby</t>
  </si>
  <si>
    <t>SR 3a svorka páska-drát</t>
  </si>
  <si>
    <t>HOP</t>
  </si>
  <si>
    <t>POTENTIAL Svorkovnice pro vyrovnání potenciálů svor. 10x10</t>
  </si>
  <si>
    <t>Montáž hromosvodného vedení - doplňků</t>
  </si>
  <si>
    <t xml:space="preserve"> štítků k označení svodů</t>
  </si>
  <si>
    <t>Dílenská a dodavatelská dokumentace, dokumentace skutečného stavu</t>
  </si>
  <si>
    <t xml:space="preserve"> Zemina třídy 3, šíře 300mm,hloubka 800mm</t>
  </si>
  <si>
    <t>HROMOSVOD</t>
  </si>
  <si>
    <t>CP2/E/032</t>
  </si>
  <si>
    <t>3,25</t>
  </si>
  <si>
    <t>0,80</t>
  </si>
  <si>
    <t>2,3.LICA - Měření hladiny</t>
  </si>
  <si>
    <t>6.FIQ MĚŘENÍ PRŮTOKU A MNOŽSTVÍ</t>
  </si>
  <si>
    <t>7.PICA - Měření tlaku</t>
  </si>
  <si>
    <t>11,12.TICA MĚŘENÍ TEPLOTY</t>
  </si>
  <si>
    <t>304.XA NARUŠENÍ OBJEKTU</t>
  </si>
  <si>
    <t>SOFTWARE</t>
  </si>
  <si>
    <t>Tlakoměr na potrubí, IP65, procesní připojení závit ISO228 G1/2 304, rozsah 0-4m vodního sloupce, výstup 4-20mA</t>
  </si>
  <si>
    <t>2,3.LICA - Měření hladiny- celkem</t>
  </si>
  <si>
    <t>Indukční průtokoměr v kompaktním provedení, BNV, DN80, 0,5%, IP67, napájení 230V, výstupy 4-20mA+impulsní pasivní</t>
  </si>
  <si>
    <t>6.FIQ MĚŘENÍ PRŮTOKU A MNOŽSTVÍ - celkem</t>
  </si>
  <si>
    <t>Tlakoměr na potrubí, IP65, procesní připojení závit ISO228 G1/2 304, rozsah 0-1MPa, výstup 4-20mA</t>
  </si>
  <si>
    <t>7.PICA - Měření tlaku - celkem</t>
  </si>
  <si>
    <t>Prostorové průmyslové čidlo teploty s převodníkem 4-20mA, rozsah -30+60</t>
  </si>
  <si>
    <t>11,12.TICA MĚŘENÍ TEPLOTY - celkem</t>
  </si>
  <si>
    <t>304.A</t>
  </si>
  <si>
    <t>JA-82K, DIGITÁLNÍ PROGRAMOVATELNÁ ÚSTŘEDNA, NAPÁJENÍ 230V, ZÁL. AKUMULÁTOR 12V/2,2Ah, 50 ADRES, 4 DRÁTOVÉ VSTUPY, VÝSTUP EX POPLACHU,</t>
  </si>
  <si>
    <t>304.B</t>
  </si>
  <si>
    <t>JA-83P,PIR DETEKTOR BEZDRÁTOVÝ, BEZ DRÁTOVÝCH VSTUPŮ, ÚHEL DETEKCE 120 st. DETEKČNÍ VZDÁLENOST 12M,  NAPÁJENÍ BATERIE TYP CR123A 3,0V</t>
  </si>
  <si>
    <t>304.C</t>
  </si>
  <si>
    <t>JA-83M,MAGNET BEZDRÁTOVÝ PRO DETEKCI OTEVŘENÝCH DVEŘÍ, BEZ DRÁTOVÝCH VSTUPŮ,  NAPÁJENÍ BATERIE TYP CR123A 3,0V</t>
  </si>
  <si>
    <t>304.D</t>
  </si>
  <si>
    <t>WJ-80, ROZHRANÍ PRO PŘIPOJENÍ VENKOVNÍ  KLÁVESNICE</t>
  </si>
  <si>
    <t>304.E</t>
  </si>
  <si>
    <t>JA-80H, EXTERNÍ SBĚRNICOVÁ ANTIVANDALKLÁVESNICE SE ČTEČKOU RFID</t>
  </si>
  <si>
    <t>304.F</t>
  </si>
  <si>
    <t>JA-80A, VENKOVNÍ PLNĚ BEZDRÁTOVÁ SIRÉNA</t>
  </si>
  <si>
    <t>SA-214-2.2, ZÁLOHOVACÍ AKUMULÁTOR PRO JA-82K</t>
  </si>
  <si>
    <t>BAT-80A, BATERIE LITHIOVÁ 6V/11Ah PRO JA-80A</t>
  </si>
  <si>
    <t>BAT-3VO-CR123A, BATERIE LITHIOVÁ 3VPOUZDRO CR-123, PRO JA-83P, JA-83M</t>
  </si>
  <si>
    <t>NASTAVENÍ, UVEDENÍ DO PROVOZU, ODZKOUŠENÍ</t>
  </si>
  <si>
    <t>304.XA NARUŠENÍ OBJEKTU - celkem</t>
  </si>
  <si>
    <t>Vypracování podkladů, algoritmů a receptur pro řídící software PLC, TP tř.11</t>
  </si>
  <si>
    <t>Aplikační SW pro PLC</t>
  </si>
  <si>
    <t>SOFTWARE- celkem</t>
  </si>
  <si>
    <t>KABEL STÍNĚNÝ</t>
  </si>
  <si>
    <t>JYTY-O 4x1 mm , pevně</t>
  </si>
  <si>
    <t>KABEL SDĚLOVACÍ-STÍNĚNÝ</t>
  </si>
  <si>
    <t>SYKFY 2x2x0.5 , pevně</t>
  </si>
  <si>
    <t>KABEL ETHERNET METALICKÝ</t>
  </si>
  <si>
    <t>S/FTP 4 P 100 OHM cat.5, včetně konektorů RJ45</t>
  </si>
  <si>
    <t>KABEL MODBUS METALICKÝ</t>
  </si>
  <si>
    <t>6XV1830, včetně konektorů RJ45</t>
  </si>
  <si>
    <t>Testy, zkoušení, oživení</t>
  </si>
  <si>
    <t>Uvedení do provozu</t>
  </si>
  <si>
    <t xml:space="preserve"> Zemina třídy 3, šíře 700mm,hloubka 800mm</t>
  </si>
  <si>
    <t>PS 103 – M+R,ŘÍDÍCÍ A INFORMAČNÍ SYSTÉM</t>
  </si>
  <si>
    <t>CP2/E/012</t>
  </si>
  <si>
    <t>Specifikace dodávky RMS1 - část DP GPRS</t>
  </si>
  <si>
    <t>Specifikace dodávky RMS1 - část DP GSM</t>
  </si>
  <si>
    <t xml:space="preserve">  HZS</t>
  </si>
  <si>
    <t>ZDROJ</t>
  </si>
  <si>
    <t>AZ1 12V/2,5A, SPÍNANÝ ZDROJ</t>
  </si>
  <si>
    <t>MODEM</t>
  </si>
  <si>
    <t>MODEM  CONEL CGU-04-F-4</t>
  </si>
  <si>
    <t>ANTÉNA</t>
  </si>
  <si>
    <t>EXTERNÍ ANTÉNA VČETNĚ KABELU</t>
  </si>
  <si>
    <t>Specifikace dodávky RMS1 - část DP GPRS - celkem</t>
  </si>
  <si>
    <t>GSM komunikátor, 8x vstup/výstup, napájení 12V, včetně síťového adaptéru 230/12V DC, GSM prutové antény, sériového kabelu s konektory RJ 45, CD s obslužným programem a návodu k obsluze.</t>
  </si>
  <si>
    <t>Specifikace dodávky RMS1 - část DP GSM - celkem</t>
  </si>
  <si>
    <t>Propojovací kabel ŘS-GSM, 12 žil včetně 2ks konektorů RJ45</t>
  </si>
  <si>
    <t>KOAXIÁLNÍ KABEL</t>
  </si>
  <si>
    <t>VCEOY 50 - 1,5, pevně včetně 2ks konektorů</t>
  </si>
  <si>
    <t>HZS</t>
  </si>
  <si>
    <t>Montáž systému a jeho zprovoznění</t>
  </si>
  <si>
    <t>Úprava SW PLC pro komunikaci s gsm dálkovým dohledem</t>
  </si>
  <si>
    <t>Jednrázový aktivační poplatek za SIM kartu</t>
  </si>
  <si>
    <t>ÚPRAVA SW PLC PRO KOMUNIKACI S MODEMEM</t>
  </si>
  <si>
    <t>PROGRAMOVÉ VYBAVENÍ</t>
  </si>
  <si>
    <t>KOMUNIKAČNÍ A MONITOROVACÍ PROGRAM VIZUALIZACE KOMPLETNÍ TECHNOLOGIE NA DISPEČINKU OLOMOUC SYSTÉM CONTROLWEB</t>
  </si>
  <si>
    <t>CW-NRUN - CONTROLWEB RUNTIME NETWORK EDITION</t>
  </si>
  <si>
    <t>ODLADĚNÍ SPOJENÍ A PROGRAMU</t>
  </si>
  <si>
    <t>test, zkoušení, oživení</t>
  </si>
  <si>
    <t>uvedení do provozu</t>
  </si>
  <si>
    <t>HZS - celkem</t>
  </si>
  <si>
    <t xml:space="preserve">PS104 - DÁLKOVÝ PŘENOS
</t>
  </si>
  <si>
    <t>CP2/E/022</t>
  </si>
  <si>
    <t>Procento PM % 1</t>
  </si>
  <si>
    <t>Procento PM % 2</t>
  </si>
  <si>
    <t>SO 04</t>
  </si>
  <si>
    <t>Hromosvod</t>
  </si>
  <si>
    <t>PS 101</t>
  </si>
  <si>
    <t>Stroje a zařízení</t>
  </si>
  <si>
    <t>PS 102</t>
  </si>
  <si>
    <t>Elektrotechnická zařízení</t>
  </si>
  <si>
    <t xml:space="preserve">PS 103 </t>
  </si>
  <si>
    <t>Měření a regulace, řídící a informační systém</t>
  </si>
  <si>
    <t>PS 104</t>
  </si>
  <si>
    <t>Dálkový přenos</t>
  </si>
  <si>
    <t xml:space="preserve">Zařízení staveniště </t>
  </si>
  <si>
    <t>Armádní Servisní, p. o.</t>
  </si>
  <si>
    <t>DN 100, PN 10 
P=0,18 kW, U=400 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</si>
</sst>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00"/>
    <numFmt numFmtId="174" formatCode="#,##0.000"/>
    <numFmt numFmtId="175" formatCode="#,##0.0"/>
  </numFmts>
  <fonts count="46">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name val="Arial CE"/>
      <family val="2"/>
      <charset val="238"/>
    </font>
    <font>
      <b/>
      <sz val="12"/>
      <name val="Calibri"/>
      <family val="2"/>
      <charset val="238"/>
    </font>
    <font>
      <sz val="9"/>
      <name val="Calibri"/>
      <family val="2"/>
      <charset val="238"/>
    </font>
    <font>
      <i/>
      <sz val="8"/>
      <name val="Arial CE"/>
      <family val="2"/>
      <charset val="238"/>
    </font>
    <font>
      <b/>
      <sz val="9"/>
      <name val="Arial CE"/>
      <family val="2"/>
      <charset val="238"/>
    </font>
    <font>
      <sz val="10"/>
      <name val="Arial"/>
      <family val="2"/>
      <charset val="238"/>
    </font>
    <font>
      <u/>
      <sz val="10"/>
      <color indexed="12"/>
      <name val="Arial CE"/>
      <charset val="238"/>
    </font>
    <font>
      <b/>
      <sz val="11"/>
      <name val="Arial CE"/>
      <family val="2"/>
      <charset val="238"/>
    </font>
    <font>
      <sz val="10"/>
      <name val="Arial CE"/>
      <charset val="238"/>
    </font>
    <font>
      <sz val="11"/>
      <color theme="1"/>
      <name val="Calibri"/>
      <family val="2"/>
      <charset val="238"/>
      <scheme val="minor"/>
    </font>
    <font>
      <u/>
      <sz val="10"/>
      <color theme="10"/>
      <name val="Arial"/>
      <family val="2"/>
      <charset val="238"/>
    </font>
    <font>
      <sz val="10"/>
      <color theme="1"/>
      <name val="Arial"/>
      <family val="2"/>
      <charset val="238"/>
    </font>
    <font>
      <sz val="9"/>
      <color rgb="FF000000"/>
      <name val="敓潧⁥䥕ᬀ彾⋰ˑ☸U_x0008_"/>
      <charset val="238"/>
    </font>
    <font>
      <b/>
      <sz val="10"/>
      <color rgb="FF000000"/>
      <name val="敓潧⁥䥕ᬀ彾⋰ˑ☸U_x0008_"/>
      <charset val="238"/>
    </font>
    <font>
      <b/>
      <sz val="9"/>
      <color rgb="FF000000"/>
      <name val="敓潧⁥䥕ᬀ彾⋰ˑ☸U_x0008_"/>
      <charset val="238"/>
    </font>
    <font>
      <b/>
      <sz val="11"/>
      <color rgb="FF000000"/>
      <name val="敓潧⁥䥕ᬀ彾⋰ˑ☸U_x0008_"/>
      <charset val="238"/>
    </font>
    <font>
      <b/>
      <sz val="12"/>
      <name val="Calibri"/>
      <family val="2"/>
      <charset val="238"/>
      <scheme val="minor"/>
    </font>
    <font>
      <b/>
      <sz val="9"/>
      <name val="Calibri"/>
      <family val="2"/>
      <charset val="238"/>
      <scheme val="minor"/>
    </font>
    <font>
      <sz val="9"/>
      <name val="Calibri"/>
      <family val="2"/>
      <charset val="238"/>
      <scheme val="minor"/>
    </font>
    <font>
      <sz val="8"/>
      <color rgb="FFDF7000"/>
      <name val="Arial CE"/>
      <charset val="238"/>
    </font>
    <font>
      <i/>
      <sz val="10"/>
      <color rgb="FF000000"/>
      <name val="敓潧⁥䥕ᬀ彾⋰ˑ☸U_x0008_"/>
      <charset val="238"/>
    </font>
    <font>
      <i/>
      <sz val="9"/>
      <name val="Calibri"/>
      <family val="2"/>
      <charset val="238"/>
      <scheme val="minor"/>
    </font>
    <font>
      <i/>
      <sz val="8"/>
      <name val="Calibri"/>
      <family val="2"/>
      <charset val="238"/>
      <scheme val="minor"/>
    </font>
    <font>
      <sz val="9"/>
      <color rgb="FFFF0000"/>
      <name val="Calibri"/>
      <family val="2"/>
      <charset val="238"/>
      <scheme val="minor"/>
    </font>
    <font>
      <sz val="10"/>
      <name val="Calibri"/>
      <family val="2"/>
      <charset val="238"/>
      <scheme val="minor"/>
    </font>
  </fonts>
  <fills count="19">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27"/>
        <bgColor indexed="64"/>
      </patternFill>
    </fill>
    <fill>
      <patternFill patternType="solid">
        <fgColor indexed="43"/>
        <bgColor indexed="64"/>
      </patternFill>
    </fill>
    <fill>
      <patternFill patternType="solid">
        <fgColor indexed="13"/>
        <bgColor indexed="64"/>
      </patternFill>
    </fill>
    <fill>
      <patternFill patternType="solid">
        <fgColor rgb="FF99CCFF"/>
        <bgColor indexed="64"/>
      </patternFill>
    </fill>
    <fill>
      <patternFill patternType="solid">
        <fgColor rgb="FFF0F0F0"/>
        <bgColor indexed="64"/>
      </patternFill>
    </fill>
    <fill>
      <patternFill patternType="solid">
        <fgColor rgb="FFE0FEE0"/>
        <bgColor indexed="64"/>
      </patternFill>
    </fill>
    <fill>
      <patternFill patternType="solid">
        <fgColor rgb="FFFFFFFF"/>
        <bgColor indexed="64"/>
      </patternFill>
    </fill>
    <fill>
      <patternFill patternType="solid">
        <fgColor rgb="FFFFEAFF"/>
        <bgColor indexed="64"/>
      </patternFill>
    </fill>
    <fill>
      <patternFill patternType="solid">
        <fgColor rgb="FFBFEBFF"/>
        <bgColor indexed="64"/>
      </patternFill>
    </fill>
    <fill>
      <patternFill patternType="solid">
        <fgColor rgb="FFD6E1EE"/>
        <bgColor indexed="64"/>
      </patternFill>
    </fill>
    <fill>
      <patternFill patternType="solid">
        <fgColor rgb="FFDBDBDB"/>
        <bgColor indexed="64"/>
      </patternFill>
    </fill>
    <fill>
      <patternFill patternType="solid">
        <fgColor rgb="FFFFFFE0"/>
        <bgColor indexed="64"/>
      </patternFill>
    </fill>
    <fill>
      <patternFill patternType="solid">
        <fgColor rgb="FFFFFF99"/>
        <bgColor rgb="FF000000"/>
      </patternFill>
    </fill>
    <fill>
      <patternFill patternType="solid">
        <fgColor rgb="FFB4DFFA"/>
        <bgColor indexed="64"/>
      </patternFill>
    </fill>
    <fill>
      <patternFill patternType="solid">
        <fgColor rgb="FFB8E8F5"/>
        <bgColor indexed="64"/>
      </patternFill>
    </fill>
  </fills>
  <borders count="54">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C0C0C0"/>
      </left>
      <right style="thin">
        <color rgb="FFC0C0C0"/>
      </right>
      <top style="thin">
        <color rgb="FFC0C0C0"/>
      </top>
      <bottom style="thin">
        <color rgb="FFC0C0C0"/>
      </bottom>
      <diagonal/>
    </border>
  </borders>
  <cellStyleXfs count="75">
    <xf numFmtId="0" fontId="0" fillId="0" borderId="0"/>
    <xf numFmtId="175" fontId="21" fillId="0" borderId="1">
      <alignment horizontal="right" vertical="center" shrinkToFit="1"/>
    </xf>
    <xf numFmtId="3" fontId="26" fillId="0" borderId="0" applyFont="0" applyFill="0" applyBorder="0" applyAlignment="0" applyProtection="0"/>
    <xf numFmtId="3" fontId="21" fillId="0" borderId="2">
      <alignment horizontal="right" vertical="center" shrinkToFit="1"/>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 fontId="21" fillId="0" borderId="2">
      <alignment horizontal="right" vertical="center" shrinkToFit="1"/>
    </xf>
    <xf numFmtId="175" fontId="21" fillId="0" borderId="2">
      <alignment horizontal="right" vertical="center" shrinkToFit="1"/>
    </xf>
    <xf numFmtId="0" fontId="21" fillId="0" borderId="2">
      <alignment horizontal="center" vertical="center" shrinkToFit="1"/>
    </xf>
    <xf numFmtId="49" fontId="1" fillId="0" borderId="3" applyBorder="0" applyProtection="0">
      <alignment horizontal="left"/>
    </xf>
    <xf numFmtId="174" fontId="1" fillId="0" borderId="0" applyBorder="0" applyProtection="0"/>
    <xf numFmtId="3" fontId="21" fillId="0" borderId="2">
      <alignment horizontal="center" vertical="center" shrinkToFit="1"/>
    </xf>
    <xf numFmtId="3" fontId="21" fillId="0" borderId="2">
      <alignment horizontal="right" vertical="center" shrinkToFit="1"/>
    </xf>
    <xf numFmtId="49" fontId="28" fillId="0" borderId="0" applyBorder="0" applyProtection="0"/>
    <xf numFmtId="0" fontId="1" fillId="0" borderId="3" applyBorder="0" applyProtection="0">
      <alignment horizontal="left"/>
      <protection locked="0"/>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6" fillId="0" borderId="0"/>
    <xf numFmtId="0" fontId="30" fillId="0" borderId="0"/>
    <xf numFmtId="0" fontId="32" fillId="0" borderId="0"/>
    <xf numFmtId="0" fontId="29" fillId="0" borderId="0"/>
    <xf numFmtId="0" fontId="29" fillId="0" borderId="0"/>
    <xf numFmtId="0" fontId="32" fillId="0" borderId="0"/>
    <xf numFmtId="0" fontId="32" fillId="0" borderId="0"/>
    <xf numFmtId="0" fontId="32" fillId="0" borderId="0"/>
    <xf numFmtId="0" fontId="32" fillId="0" borderId="0"/>
    <xf numFmtId="0" fontId="32" fillId="0" borderId="0"/>
    <xf numFmtId="49" fontId="21" fillId="0" borderId="2">
      <alignment horizontal="center" vertical="center" shrinkToFit="1"/>
    </xf>
    <xf numFmtId="0" fontId="21" fillId="0" borderId="4">
      <alignment horizontal="center" vertical="center" shrinkToFit="1"/>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1" fillId="0" borderId="2">
      <alignment horizontal="left" vertical="center" wrapText="1" indent="1"/>
    </xf>
    <xf numFmtId="0" fontId="5" fillId="0" borderId="0"/>
    <xf numFmtId="0" fontId="1" fillId="0" borderId="0"/>
  </cellStyleXfs>
  <cellXfs count="522">
    <xf numFmtId="0" fontId="0" fillId="0" borderId="0" xfId="0"/>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8" fillId="0" borderId="0" xfId="0" applyFont="1"/>
    <xf numFmtId="49" fontId="0" fillId="0" borderId="5" xfId="0" applyNumberFormat="1" applyBorder="1" applyAlignment="1">
      <alignment vertical="center"/>
    </xf>
    <xf numFmtId="0" fontId="0" fillId="0" borderId="2" xfId="0" applyBorder="1" applyAlignment="1">
      <alignment vertical="center"/>
    </xf>
    <xf numFmtId="0" fontId="8" fillId="7" borderId="6" xfId="0" applyFont="1" applyFill="1" applyBorder="1" applyAlignment="1" applyProtection="1">
      <alignment horizontal="right" vertical="center"/>
      <protection locked="0"/>
    </xf>
    <xf numFmtId="4" fontId="17" fillId="7" borderId="7" xfId="0" applyNumberFormat="1" applyFont="1" applyFill="1" applyBorder="1" applyAlignment="1" applyProtection="1">
      <alignment vertical="top" shrinkToFit="1"/>
      <protection locked="0"/>
    </xf>
    <xf numFmtId="172" fontId="17" fillId="7" borderId="7" xfId="0" applyNumberFormat="1" applyFont="1" applyFill="1" applyBorder="1" applyAlignment="1" applyProtection="1">
      <alignment vertical="top" shrinkToFit="1"/>
      <protection locked="0"/>
    </xf>
    <xf numFmtId="4" fontId="17" fillId="7" borderId="8" xfId="0" applyNumberFormat="1" applyFont="1" applyFill="1" applyBorder="1" applyAlignment="1" applyProtection="1">
      <alignment vertical="top" shrinkToFit="1"/>
      <protection locked="0"/>
    </xf>
    <xf numFmtId="49" fontId="33" fillId="8" borderId="53" xfId="56" applyNumberFormat="1" applyFont="1" applyFill="1" applyBorder="1" applyAlignment="1">
      <alignment horizontal="left"/>
    </xf>
    <xf numFmtId="4" fontId="33" fillId="8" borderId="53" xfId="56" applyNumberFormat="1" applyFont="1" applyFill="1" applyBorder="1" applyAlignment="1">
      <alignment horizontal="left"/>
    </xf>
    <xf numFmtId="0" fontId="30" fillId="0" borderId="53" xfId="56" applyBorder="1"/>
    <xf numFmtId="0" fontId="30" fillId="0" borderId="0" xfId="56"/>
    <xf numFmtId="49" fontId="34" fillId="9" borderId="53" xfId="56" applyNumberFormat="1" applyFont="1" applyFill="1" applyBorder="1" applyAlignment="1">
      <alignment horizontal="left"/>
    </xf>
    <xf numFmtId="4" fontId="34" fillId="9" borderId="53" xfId="56" applyNumberFormat="1" applyFont="1" applyFill="1" applyBorder="1" applyAlignment="1">
      <alignment horizontal="right"/>
    </xf>
    <xf numFmtId="49" fontId="33" fillId="10" borderId="53" xfId="56" applyNumberFormat="1" applyFont="1" applyFill="1" applyBorder="1" applyAlignment="1">
      <alignment horizontal="left"/>
    </xf>
    <xf numFmtId="4" fontId="33" fillId="10" borderId="53" xfId="56" applyNumberFormat="1" applyFont="1" applyFill="1" applyBorder="1" applyAlignment="1">
      <alignment horizontal="right"/>
    </xf>
    <xf numFmtId="49" fontId="35" fillId="11" borderId="53" xfId="56" applyNumberFormat="1" applyFont="1" applyFill="1" applyBorder="1" applyAlignment="1">
      <alignment horizontal="left"/>
    </xf>
    <xf numFmtId="4" fontId="35" fillId="11" borderId="53" xfId="56" applyNumberFormat="1" applyFont="1" applyFill="1" applyBorder="1" applyAlignment="1">
      <alignment horizontal="right"/>
    </xf>
    <xf numFmtId="49" fontId="36" fillId="12" borderId="53" xfId="56" applyNumberFormat="1" applyFont="1" applyFill="1" applyBorder="1" applyAlignment="1">
      <alignment horizontal="left"/>
    </xf>
    <xf numFmtId="4" fontId="36" fillId="12" borderId="53" xfId="56" applyNumberFormat="1" applyFont="1" applyFill="1" applyBorder="1" applyAlignment="1">
      <alignment horizontal="right"/>
    </xf>
    <xf numFmtId="49" fontId="34" fillId="9" borderId="53" xfId="56" applyNumberFormat="1" applyFont="1" applyFill="1" applyBorder="1" applyAlignment="1">
      <alignment horizontal="center"/>
    </xf>
    <xf numFmtId="49" fontId="30" fillId="0" borderId="0" xfId="56" applyNumberFormat="1"/>
    <xf numFmtId="4" fontId="30" fillId="0" borderId="0" xfId="56" applyNumberFormat="1"/>
    <xf numFmtId="0" fontId="30" fillId="0" borderId="0" xfId="56" applyProtection="1"/>
    <xf numFmtId="49" fontId="33" fillId="8" borderId="53" xfId="56" applyNumberFormat="1" applyFont="1" applyFill="1" applyBorder="1" applyAlignment="1">
      <alignment horizontal="left" wrapText="1"/>
    </xf>
    <xf numFmtId="49" fontId="34" fillId="9" borderId="53" xfId="56" applyNumberFormat="1" applyFont="1" applyFill="1" applyBorder="1" applyAlignment="1">
      <alignment horizontal="left" wrapText="1"/>
    </xf>
    <xf numFmtId="49" fontId="37" fillId="3" borderId="9" xfId="0" applyNumberFormat="1" applyFont="1" applyFill="1" applyBorder="1" applyAlignment="1" applyProtection="1">
      <alignment horizontal="centerContinuous" vertical="center"/>
    </xf>
    <xf numFmtId="49" fontId="38" fillId="3" borderId="10" xfId="0" applyNumberFormat="1" applyFont="1" applyFill="1" applyBorder="1" applyAlignment="1" applyProtection="1">
      <alignment horizontal="centerContinuous" vertical="center"/>
    </xf>
    <xf numFmtId="49" fontId="39" fillId="3" borderId="10" xfId="0" applyNumberFormat="1" applyFont="1" applyFill="1" applyBorder="1" applyAlignment="1" applyProtection="1">
      <alignment horizontal="centerContinuous" vertical="center" shrinkToFit="1"/>
    </xf>
    <xf numFmtId="3" fontId="39" fillId="3" borderId="10" xfId="0" applyNumberFormat="1" applyFont="1" applyFill="1" applyBorder="1" applyAlignment="1" applyProtection="1">
      <alignment horizontal="centerContinuous" vertical="center" shrinkToFit="1"/>
    </xf>
    <xf numFmtId="49" fontId="39" fillId="3" borderId="10" xfId="0" applyNumberFormat="1" applyFont="1" applyFill="1" applyBorder="1" applyAlignment="1" applyProtection="1">
      <alignment horizontal="centerContinuous" vertical="center"/>
    </xf>
    <xf numFmtId="1" fontId="39" fillId="3" borderId="10" xfId="0" applyNumberFormat="1" applyFont="1" applyFill="1" applyBorder="1" applyAlignment="1" applyProtection="1">
      <alignment horizontal="centerContinuous" vertical="center"/>
    </xf>
    <xf numFmtId="49" fontId="39" fillId="0" borderId="11" xfId="0" applyNumberFormat="1" applyFont="1" applyFill="1" applyBorder="1" applyAlignment="1" applyProtection="1">
      <alignment horizontal="center" vertical="center"/>
    </xf>
    <xf numFmtId="49" fontId="39" fillId="0" borderId="12" xfId="0" applyNumberFormat="1" applyFont="1" applyFill="1" applyBorder="1" applyAlignment="1" applyProtection="1">
      <alignment horizontal="left" vertical="center" wrapText="1" indent="1"/>
    </xf>
    <xf numFmtId="49" fontId="39" fillId="0" borderId="12" xfId="0" applyNumberFormat="1" applyFont="1" applyFill="1" applyBorder="1" applyAlignment="1" applyProtection="1">
      <alignment horizontal="center" vertical="center" shrinkToFit="1"/>
    </xf>
    <xf numFmtId="3" fontId="39" fillId="0" borderId="12" xfId="0" applyNumberFormat="1" applyFont="1" applyFill="1" applyBorder="1" applyAlignment="1" applyProtection="1">
      <alignment horizontal="center" vertical="center" shrinkToFit="1"/>
    </xf>
    <xf numFmtId="49" fontId="39" fillId="0" borderId="12" xfId="0" applyNumberFormat="1" applyFont="1" applyFill="1" applyBorder="1" applyAlignment="1" applyProtection="1">
      <alignment horizontal="center" vertical="center"/>
    </xf>
    <xf numFmtId="1" fontId="39" fillId="0" borderId="12" xfId="0" applyNumberFormat="1" applyFont="1" applyFill="1" applyBorder="1" applyAlignment="1" applyProtection="1">
      <alignment horizontal="center" vertical="center"/>
    </xf>
    <xf numFmtId="49" fontId="39" fillId="0" borderId="4" xfId="0" applyNumberFormat="1" applyFont="1" applyFill="1" applyBorder="1" applyAlignment="1" applyProtection="1">
      <alignment horizontal="center" vertical="center"/>
    </xf>
    <xf numFmtId="49" fontId="39" fillId="0" borderId="2" xfId="0" applyNumberFormat="1" applyFont="1" applyFill="1" applyBorder="1" applyAlignment="1" applyProtection="1">
      <alignment horizontal="left" vertical="center" wrapText="1" indent="1"/>
    </xf>
    <xf numFmtId="49" fontId="39" fillId="0" borderId="2" xfId="0" applyNumberFormat="1" applyFont="1" applyFill="1" applyBorder="1" applyAlignment="1" applyProtection="1">
      <alignment horizontal="center" vertical="center" shrinkToFit="1"/>
    </xf>
    <xf numFmtId="3" fontId="39" fillId="0" borderId="2" xfId="0" applyNumberFormat="1" applyFont="1" applyFill="1" applyBorder="1" applyAlignment="1" applyProtection="1">
      <alignment horizontal="center" vertical="center" shrinkToFit="1"/>
    </xf>
    <xf numFmtId="49" fontId="39" fillId="0" borderId="2" xfId="0" applyNumberFormat="1" applyFont="1" applyFill="1" applyBorder="1" applyAlignment="1" applyProtection="1">
      <alignment horizontal="center" vertical="center"/>
    </xf>
    <xf numFmtId="1" fontId="39" fillId="0" borderId="2" xfId="0" applyNumberFormat="1" applyFont="1" applyFill="1" applyBorder="1" applyAlignment="1" applyProtection="1">
      <alignment horizontal="center" vertical="center"/>
    </xf>
    <xf numFmtId="49" fontId="39" fillId="5" borderId="4" xfId="0" applyNumberFormat="1" applyFont="1" applyFill="1" applyBorder="1" applyAlignment="1" applyProtection="1">
      <alignment horizontal="center" vertical="center"/>
    </xf>
    <xf numFmtId="49" fontId="39" fillId="5" borderId="2" xfId="0" applyNumberFormat="1" applyFont="1" applyFill="1" applyBorder="1" applyAlignment="1" applyProtection="1">
      <alignment horizontal="right" vertical="center" wrapText="1" indent="1"/>
    </xf>
    <xf numFmtId="49" fontId="39" fillId="5" borderId="2" xfId="0" applyNumberFormat="1" applyFont="1" applyFill="1" applyBorder="1" applyAlignment="1" applyProtection="1">
      <alignment horizontal="center" vertical="center" shrinkToFit="1"/>
    </xf>
    <xf numFmtId="3" fontId="39" fillId="5" borderId="2" xfId="0" applyNumberFormat="1" applyFont="1" applyFill="1" applyBorder="1" applyAlignment="1" applyProtection="1">
      <alignment horizontal="center" vertical="center" shrinkToFit="1"/>
    </xf>
    <xf numFmtId="49" fontId="39" fillId="5" borderId="2" xfId="0" applyNumberFormat="1" applyFont="1" applyFill="1" applyBorder="1" applyAlignment="1" applyProtection="1">
      <alignment horizontal="center" vertical="center"/>
    </xf>
    <xf numFmtId="1" fontId="39" fillId="5" borderId="2" xfId="0" applyNumberFormat="1" applyFont="1" applyFill="1" applyBorder="1" applyAlignment="1" applyProtection="1">
      <alignment horizontal="center" vertical="center"/>
    </xf>
    <xf numFmtId="0" fontId="39" fillId="0" borderId="2" xfId="0" applyFont="1" applyFill="1" applyBorder="1" applyAlignment="1" applyProtection="1">
      <alignment horizontal="left" vertical="center" indent="1"/>
    </xf>
    <xf numFmtId="0" fontId="39" fillId="0" borderId="2" xfId="0" applyFont="1" applyFill="1" applyBorder="1" applyAlignment="1" applyProtection="1">
      <alignment horizontal="center" vertical="center"/>
    </xf>
    <xf numFmtId="0" fontId="39" fillId="0" borderId="2" xfId="0" applyFont="1" applyFill="1" applyBorder="1" applyAlignment="1" applyProtection="1">
      <alignment vertical="center"/>
    </xf>
    <xf numFmtId="4" fontId="39" fillId="0" borderId="2" xfId="0" applyNumberFormat="1" applyFont="1" applyFill="1" applyBorder="1" applyAlignment="1" applyProtection="1">
      <alignment horizontal="center" vertical="center"/>
    </xf>
    <xf numFmtId="3" fontId="39" fillId="0" borderId="2" xfId="0" applyNumberFormat="1" applyFont="1" applyFill="1" applyBorder="1" applyAlignment="1" applyProtection="1">
      <alignment horizontal="right" vertical="center"/>
    </xf>
    <xf numFmtId="3" fontId="39" fillId="0" borderId="2" xfId="0" applyNumberFormat="1" applyFont="1" applyFill="1" applyBorder="1" applyAlignment="1" applyProtection="1">
      <alignment horizontal="left" vertical="center" indent="3"/>
    </xf>
    <xf numFmtId="3" fontId="39" fillId="0" borderId="2"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0" fontId="39" fillId="0" borderId="14" xfId="0" applyFont="1" applyFill="1" applyBorder="1" applyAlignment="1" applyProtection="1">
      <alignment horizontal="left" vertical="center" indent="1"/>
    </xf>
    <xf numFmtId="0" fontId="39" fillId="0" borderId="14" xfId="0" applyFont="1" applyFill="1" applyBorder="1" applyAlignment="1" applyProtection="1">
      <alignment horizontal="center" vertical="center"/>
    </xf>
    <xf numFmtId="0" fontId="39" fillId="0" borderId="14" xfId="0" applyFont="1" applyFill="1" applyBorder="1" applyAlignment="1" applyProtection="1">
      <alignment vertical="center"/>
    </xf>
    <xf numFmtId="4" fontId="39" fillId="0" borderId="14" xfId="0" applyNumberFormat="1" applyFont="1" applyFill="1" applyBorder="1" applyAlignment="1" applyProtection="1">
      <alignment horizontal="center" vertical="center"/>
    </xf>
    <xf numFmtId="3" fontId="39" fillId="0" borderId="14" xfId="0" applyNumberFormat="1" applyFont="1" applyFill="1" applyBorder="1" applyAlignment="1" applyProtection="1">
      <alignment horizontal="center" vertical="center"/>
    </xf>
    <xf numFmtId="49" fontId="39" fillId="6" borderId="15" xfId="0" applyNumberFormat="1" applyFont="1" applyFill="1" applyBorder="1" applyAlignment="1" applyProtection="1">
      <alignment vertical="center"/>
    </xf>
    <xf numFmtId="0" fontId="38" fillId="6" borderId="16" xfId="0" applyFont="1" applyFill="1" applyBorder="1" applyAlignment="1" applyProtection="1">
      <alignment horizontal="center" vertical="center"/>
    </xf>
    <xf numFmtId="0" fontId="39" fillId="6" borderId="17" xfId="0" applyFont="1" applyFill="1" applyBorder="1" applyAlignment="1" applyProtection="1">
      <alignment horizontal="center" vertical="center"/>
    </xf>
    <xf numFmtId="0" fontId="39" fillId="6" borderId="10" xfId="0" applyFont="1" applyFill="1" applyBorder="1" applyAlignment="1" applyProtection="1">
      <alignment horizontal="center" vertical="center"/>
    </xf>
    <xf numFmtId="0" fontId="39" fillId="6" borderId="18" xfId="0" applyFont="1" applyFill="1" applyBorder="1" applyAlignment="1" applyProtection="1">
      <alignment vertical="center"/>
    </xf>
    <xf numFmtId="0" fontId="39" fillId="6" borderId="16" xfId="0" applyFont="1" applyFill="1" applyBorder="1" applyAlignment="1" applyProtection="1">
      <alignment horizontal="center" vertical="center"/>
    </xf>
    <xf numFmtId="175" fontId="39" fillId="6" borderId="16"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0" fontId="8"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3" fontId="17" fillId="0" borderId="0" xfId="0" applyNumberFormat="1" applyFont="1" applyFill="1" applyBorder="1" applyAlignment="1" applyProtection="1">
      <alignment vertical="center"/>
    </xf>
    <xf numFmtId="175" fontId="17" fillId="0" borderId="0" xfId="0" applyNumberFormat="1" applyFont="1" applyFill="1" applyBorder="1" applyAlignment="1" applyProtection="1">
      <alignment horizontal="center" vertical="center"/>
    </xf>
    <xf numFmtId="4" fontId="17" fillId="7" borderId="12" xfId="0" applyNumberFormat="1" applyFont="1" applyFill="1" applyBorder="1" applyAlignment="1" applyProtection="1">
      <alignment vertical="top" shrinkToFit="1"/>
      <protection locked="0"/>
    </xf>
    <xf numFmtId="4" fontId="17" fillId="7" borderId="19" xfId="0" applyNumberFormat="1" applyFont="1" applyFill="1" applyBorder="1" applyAlignment="1" applyProtection="1">
      <alignment vertical="top" shrinkToFit="1"/>
      <protection locked="0"/>
    </xf>
    <xf numFmtId="4" fontId="17" fillId="7" borderId="2" xfId="0" applyNumberFormat="1" applyFont="1" applyFill="1" applyBorder="1" applyAlignment="1" applyProtection="1">
      <alignment vertical="top" shrinkToFit="1"/>
      <protection locked="0"/>
    </xf>
    <xf numFmtId="0" fontId="8" fillId="7" borderId="0" xfId="0" applyFont="1" applyFill="1" applyBorder="1" applyAlignment="1" applyProtection="1">
      <alignment horizontal="left" vertical="center"/>
      <protection locked="0"/>
    </xf>
    <xf numFmtId="0" fontId="0" fillId="0" borderId="20" xfId="0" applyBorder="1" applyProtection="1"/>
    <xf numFmtId="0" fontId="0" fillId="0" borderId="0" xfId="0" applyProtection="1"/>
    <xf numFmtId="0" fontId="0" fillId="0" borderId="21" xfId="0" applyBorder="1" applyProtection="1"/>
    <xf numFmtId="0" fontId="9" fillId="13" borderId="21" xfId="0" applyFont="1" applyFill="1" applyBorder="1" applyAlignment="1" applyProtection="1">
      <alignment horizontal="left" vertical="center" indent="1"/>
    </xf>
    <xf numFmtId="0" fontId="0" fillId="13" borderId="0" xfId="0" applyFill="1" applyBorder="1" applyProtection="1"/>
    <xf numFmtId="49" fontId="6" fillId="13" borderId="0" xfId="0" applyNumberFormat="1" applyFont="1" applyFill="1" applyBorder="1" applyAlignment="1" applyProtection="1">
      <alignment horizontal="left" vertical="center"/>
    </xf>
    <xf numFmtId="0" fontId="8" fillId="13" borderId="0" xfId="0" applyFont="1" applyFill="1" applyBorder="1" applyProtection="1"/>
    <xf numFmtId="0" fontId="8" fillId="13" borderId="0" xfId="0" applyFont="1" applyFill="1" applyBorder="1" applyAlignment="1" applyProtection="1"/>
    <xf numFmtId="0" fontId="8" fillId="13" borderId="22" xfId="0" applyFont="1" applyFill="1" applyBorder="1" applyAlignment="1" applyProtection="1"/>
    <xf numFmtId="14" fontId="3" fillId="0" borderId="0" xfId="0" applyNumberFormat="1" applyFont="1" applyAlignment="1" applyProtection="1">
      <alignment horizontal="left"/>
    </xf>
    <xf numFmtId="0" fontId="0" fillId="13" borderId="21" xfId="0" applyFont="1" applyFill="1" applyBorder="1" applyAlignment="1" applyProtection="1">
      <alignment horizontal="left" vertical="center" indent="1"/>
    </xf>
    <xf numFmtId="0" fontId="8" fillId="13" borderId="0" xfId="0" applyFont="1" applyFill="1" applyBorder="1" applyAlignment="1" applyProtection="1">
      <alignment horizontal="left" vertical="center"/>
    </xf>
    <xf numFmtId="0" fontId="8" fillId="13" borderId="0" xfId="0" applyFont="1" applyFill="1" applyBorder="1" applyAlignment="1" applyProtection="1">
      <alignment vertical="center"/>
    </xf>
    <xf numFmtId="0" fontId="0" fillId="13" borderId="0" xfId="0" applyFont="1" applyFill="1" applyBorder="1" applyAlignment="1" applyProtection="1">
      <alignment horizontal="right" vertical="center"/>
    </xf>
    <xf numFmtId="0" fontId="8" fillId="13" borderId="22" xfId="0" applyFont="1" applyFill="1" applyBorder="1" applyAlignment="1" applyProtection="1">
      <alignment vertical="center"/>
    </xf>
    <xf numFmtId="0" fontId="0" fillId="13" borderId="23" xfId="0" applyFont="1" applyFill="1" applyBorder="1" applyAlignment="1" applyProtection="1">
      <alignment horizontal="left" vertical="center" indent="1"/>
    </xf>
    <xf numFmtId="0" fontId="0" fillId="13" borderId="6" xfId="0" applyFont="1" applyFill="1" applyBorder="1" applyProtection="1"/>
    <xf numFmtId="0" fontId="8" fillId="13" borderId="6" xfId="0" applyFont="1" applyFill="1" applyBorder="1" applyAlignment="1" applyProtection="1">
      <alignment horizontal="left" vertical="center"/>
    </xf>
    <xf numFmtId="0" fontId="8" fillId="13" borderId="6" xfId="0" applyFont="1" applyFill="1" applyBorder="1" applyProtection="1"/>
    <xf numFmtId="0" fontId="8" fillId="13" borderId="6" xfId="0" applyFont="1" applyFill="1" applyBorder="1" applyAlignment="1" applyProtection="1"/>
    <xf numFmtId="0" fontId="8" fillId="13" borderId="24" xfId="0" applyFont="1" applyFill="1" applyBorder="1" applyAlignment="1" applyProtection="1"/>
    <xf numFmtId="0" fontId="0" fillId="0" borderId="21" xfId="0" applyFont="1" applyBorder="1" applyAlignment="1" applyProtection="1">
      <alignment horizontal="left" vertical="center" indent="1"/>
    </xf>
    <xf numFmtId="0" fontId="0" fillId="0" borderId="0" xfId="0" applyBorder="1" applyProtection="1"/>
    <xf numFmtId="49" fontId="8" fillId="0" borderId="0" xfId="0" applyNumberFormat="1" applyFont="1" applyBorder="1" applyAlignment="1" applyProtection="1">
      <alignment horizontal="left" vertical="center"/>
    </xf>
    <xf numFmtId="0" fontId="8" fillId="0" borderId="0" xfId="0" applyFont="1" applyBorder="1" applyAlignment="1" applyProtection="1">
      <alignment vertical="center"/>
    </xf>
    <xf numFmtId="0" fontId="0" fillId="0" borderId="0" xfId="0" applyFont="1" applyBorder="1" applyAlignment="1" applyProtection="1">
      <alignment horizontal="right" vertical="center"/>
    </xf>
    <xf numFmtId="0" fontId="0" fillId="0" borderId="22" xfId="0" applyBorder="1" applyAlignment="1" applyProtection="1"/>
    <xf numFmtId="0" fontId="8" fillId="0" borderId="21" xfId="0" applyFont="1" applyBorder="1" applyAlignment="1" applyProtection="1">
      <alignment horizontal="left" vertical="center" indent="1"/>
    </xf>
    <xf numFmtId="0" fontId="8" fillId="0" borderId="23" xfId="0" applyFont="1" applyBorder="1" applyAlignment="1" applyProtection="1">
      <alignment horizontal="left" vertical="center" indent="1"/>
    </xf>
    <xf numFmtId="49" fontId="8" fillId="0" borderId="6" xfId="0" applyNumberFormat="1" applyFont="1" applyBorder="1" applyAlignment="1" applyProtection="1">
      <alignment horizontal="right" vertical="center"/>
    </xf>
    <xf numFmtId="49" fontId="8" fillId="0" borderId="6" xfId="0" applyNumberFormat="1" applyFont="1" applyBorder="1" applyAlignment="1" applyProtection="1">
      <alignment horizontal="left" vertical="center"/>
    </xf>
    <xf numFmtId="0" fontId="8" fillId="0" borderId="6" xfId="0" applyFont="1" applyBorder="1" applyAlignment="1" applyProtection="1">
      <alignment vertical="center"/>
    </xf>
    <xf numFmtId="0" fontId="0" fillId="0" borderId="6" xfId="0" applyFont="1" applyBorder="1" applyAlignment="1" applyProtection="1">
      <alignment vertical="center"/>
    </xf>
    <xf numFmtId="0" fontId="0" fillId="0" borderId="24" xfId="0" applyBorder="1" applyAlignment="1" applyProtection="1"/>
    <xf numFmtId="49" fontId="8" fillId="0" borderId="0" xfId="0" applyNumberFormat="1" applyFont="1" applyFill="1" applyBorder="1" applyAlignment="1" applyProtection="1">
      <alignment horizontal="left" vertical="center"/>
    </xf>
    <xf numFmtId="0" fontId="0" fillId="0" borderId="0" xfId="0" applyBorder="1" applyAlignment="1" applyProtection="1"/>
    <xf numFmtId="0" fontId="8" fillId="0" borderId="0" xfId="0" applyFont="1" applyBorder="1" applyAlignment="1" applyProtection="1">
      <alignment horizontal="left" vertical="center"/>
    </xf>
    <xf numFmtId="0" fontId="0" fillId="0" borderId="23" xfId="0" applyBorder="1" applyAlignment="1" applyProtection="1">
      <alignment horizontal="left" indent="1"/>
    </xf>
    <xf numFmtId="49" fontId="8" fillId="0" borderId="6" xfId="0" applyNumberFormat="1" applyFont="1" applyFill="1" applyBorder="1" applyAlignment="1" applyProtection="1">
      <alignment horizontal="left" vertical="center"/>
    </xf>
    <xf numFmtId="0" fontId="0" fillId="0" borderId="6" xfId="0" applyBorder="1" applyAlignment="1" applyProtection="1">
      <alignment vertical="center"/>
    </xf>
    <xf numFmtId="0" fontId="0" fillId="0" borderId="6" xfId="0" applyBorder="1" applyAlignment="1" applyProtection="1"/>
    <xf numFmtId="0" fontId="0" fillId="0" borderId="6" xfId="0" applyBorder="1" applyAlignment="1" applyProtection="1">
      <alignment horizontal="right"/>
    </xf>
    <xf numFmtId="0" fontId="0" fillId="0" borderId="6" xfId="0" applyFont="1" applyBorder="1" applyAlignment="1" applyProtection="1">
      <alignment horizontal="right" vertical="center"/>
    </xf>
    <xf numFmtId="0" fontId="0" fillId="0" borderId="25" xfId="0" applyFont="1" applyBorder="1" applyAlignment="1" applyProtection="1">
      <alignment horizontal="left" vertical="top" indent="1"/>
    </xf>
    <xf numFmtId="0" fontId="0" fillId="0" borderId="26" xfId="0" applyBorder="1" applyAlignment="1" applyProtection="1">
      <alignment vertical="top"/>
    </xf>
    <xf numFmtId="0" fontId="8" fillId="0" borderId="26" xfId="0" applyFont="1" applyFill="1" applyBorder="1" applyAlignment="1" applyProtection="1">
      <alignment horizontal="left" vertical="top"/>
    </xf>
    <xf numFmtId="0" fontId="8" fillId="0" borderId="26" xfId="0" applyFont="1" applyBorder="1" applyAlignment="1" applyProtection="1">
      <alignment vertical="center"/>
    </xf>
    <xf numFmtId="0" fontId="0" fillId="0" borderId="26" xfId="0" applyFont="1" applyBorder="1" applyAlignment="1" applyProtection="1">
      <alignment horizontal="right" vertical="center"/>
    </xf>
    <xf numFmtId="0" fontId="0" fillId="0" borderId="27" xfId="0" applyBorder="1" applyAlignment="1" applyProtection="1"/>
    <xf numFmtId="0" fontId="0" fillId="0" borderId="6" xfId="0" applyBorder="1" applyAlignment="1" applyProtection="1">
      <alignment horizontal="left"/>
    </xf>
    <xf numFmtId="49" fontId="0" fillId="0" borderId="21" xfId="0" applyNumberFormat="1" applyBorder="1" applyProtection="1"/>
    <xf numFmtId="0" fontId="0" fillId="0" borderId="28" xfId="0" applyBorder="1" applyAlignment="1" applyProtection="1">
      <alignment horizontal="left" vertical="center" indent="1"/>
    </xf>
    <xf numFmtId="0" fontId="0" fillId="0" borderId="5" xfId="0" applyBorder="1" applyAlignment="1" applyProtection="1">
      <alignment horizontal="left" vertical="center"/>
    </xf>
    <xf numFmtId="0" fontId="0" fillId="0" borderId="5" xfId="0" applyBorder="1" applyProtection="1"/>
    <xf numFmtId="0" fontId="8" fillId="0" borderId="28" xfId="0" applyFont="1" applyBorder="1" applyAlignment="1" applyProtection="1">
      <alignment horizontal="left" vertical="center" indent="1"/>
    </xf>
    <xf numFmtId="0" fontId="8" fillId="0" borderId="5" xfId="0" applyFont="1" applyBorder="1" applyAlignment="1" applyProtection="1">
      <alignment horizontal="left" vertical="center"/>
    </xf>
    <xf numFmtId="0" fontId="8" fillId="0" borderId="5" xfId="0" applyFont="1" applyBorder="1" applyProtection="1"/>
    <xf numFmtId="0" fontId="0" fillId="0" borderId="28" xfId="0" applyBorder="1" applyAlignment="1" applyProtection="1">
      <alignment horizontal="left" indent="1"/>
    </xf>
    <xf numFmtId="1" fontId="8" fillId="0" borderId="5" xfId="0" applyNumberFormat="1" applyFont="1" applyBorder="1" applyAlignment="1" applyProtection="1">
      <alignment horizontal="right" vertical="center"/>
    </xf>
    <xf numFmtId="0" fontId="0" fillId="0" borderId="5" xfId="0" applyBorder="1" applyAlignment="1" applyProtection="1">
      <alignment horizontal="left" vertical="center" indent="1"/>
    </xf>
    <xf numFmtId="0" fontId="8" fillId="0" borderId="5" xfId="0" applyFont="1" applyBorder="1" applyAlignment="1" applyProtection="1">
      <alignment vertical="center"/>
    </xf>
    <xf numFmtId="49" fontId="0" fillId="0" borderId="29" xfId="0" applyNumberFormat="1" applyFont="1" applyBorder="1" applyAlignment="1" applyProtection="1">
      <alignment horizontal="left" vertical="center"/>
    </xf>
    <xf numFmtId="1" fontId="8" fillId="0" borderId="30" xfId="0" applyNumberFormat="1" applyFont="1" applyBorder="1" applyAlignment="1" applyProtection="1">
      <alignment horizontal="right" vertical="center"/>
    </xf>
    <xf numFmtId="0" fontId="0" fillId="0" borderId="23" xfId="0" applyBorder="1" applyAlignment="1" applyProtection="1">
      <alignment horizontal="left" vertical="center" indent="1"/>
    </xf>
    <xf numFmtId="0" fontId="0" fillId="0" borderId="6" xfId="0" applyBorder="1" applyAlignment="1" applyProtection="1">
      <alignment horizontal="left" vertical="center"/>
    </xf>
    <xf numFmtId="0" fontId="0" fillId="0" borderId="6" xfId="0" applyBorder="1" applyProtection="1"/>
    <xf numFmtId="1" fontId="8" fillId="0" borderId="31" xfId="0" applyNumberFormat="1" applyFont="1" applyBorder="1" applyAlignment="1" applyProtection="1">
      <alignment horizontal="right" vertical="center"/>
    </xf>
    <xf numFmtId="0" fontId="0" fillId="0" borderId="6" xfId="0" applyBorder="1" applyAlignment="1" applyProtection="1">
      <alignment horizontal="left" vertical="center" indent="1"/>
    </xf>
    <xf numFmtId="49" fontId="0" fillId="0" borderId="24" xfId="0" applyNumberFormat="1" applyFont="1" applyBorder="1" applyAlignment="1" applyProtection="1">
      <alignment horizontal="left" vertical="center"/>
    </xf>
    <xf numFmtId="0" fontId="0" fillId="0" borderId="21" xfId="0" applyBorder="1" applyAlignment="1" applyProtection="1">
      <alignment horizontal="left" vertical="center" indent="1"/>
    </xf>
    <xf numFmtId="0" fontId="0" fillId="0" borderId="0" xfId="0" applyBorder="1" applyAlignment="1" applyProtection="1">
      <alignment horizontal="left" vertical="center"/>
    </xf>
    <xf numFmtId="1" fontId="0" fillId="0" borderId="0" xfId="0" applyNumberFormat="1" applyBorder="1" applyAlignment="1" applyProtection="1">
      <alignment horizontal="left" vertical="center"/>
    </xf>
    <xf numFmtId="4" fontId="0" fillId="0" borderId="0" xfId="0" applyNumberFormat="1" applyBorder="1" applyAlignment="1" applyProtection="1">
      <alignment horizontal="left" vertical="center"/>
    </xf>
    <xf numFmtId="49" fontId="0" fillId="0" borderId="22" xfId="0" applyNumberFormat="1" applyFont="1" applyBorder="1" applyAlignment="1" applyProtection="1">
      <alignment horizontal="left" vertical="center"/>
    </xf>
    <xf numFmtId="0" fontId="4" fillId="13" borderId="9" xfId="0" applyFont="1" applyFill="1" applyBorder="1" applyAlignment="1" applyProtection="1">
      <alignment horizontal="left" vertical="center" indent="1"/>
    </xf>
    <xf numFmtId="0" fontId="5" fillId="13" borderId="10" xfId="0" applyFont="1" applyFill="1" applyBorder="1" applyAlignment="1" applyProtection="1">
      <alignment horizontal="left" vertical="center"/>
    </xf>
    <xf numFmtId="0" fontId="0" fillId="13" borderId="10" xfId="0" applyFill="1" applyBorder="1" applyAlignment="1" applyProtection="1">
      <alignment horizontal="left" vertical="center"/>
    </xf>
    <xf numFmtId="4" fontId="4" fillId="13" borderId="10" xfId="0" applyNumberFormat="1" applyFont="1" applyFill="1" applyBorder="1" applyAlignment="1" applyProtection="1">
      <alignment horizontal="left" vertical="center"/>
    </xf>
    <xf numFmtId="49" fontId="0" fillId="13" borderId="32" xfId="0" applyNumberFormat="1" applyFill="1" applyBorder="1" applyAlignment="1" applyProtection="1">
      <alignment horizontal="left" vertical="center"/>
    </xf>
    <xf numFmtId="0" fontId="0" fillId="13" borderId="10" xfId="0" applyFill="1" applyBorder="1" applyProtection="1"/>
    <xf numFmtId="49" fontId="8" fillId="13" borderId="32" xfId="0" applyNumberFormat="1" applyFont="1" applyFill="1" applyBorder="1" applyAlignment="1" applyProtection="1">
      <alignment horizontal="left" vertical="center"/>
    </xf>
    <xf numFmtId="0" fontId="0" fillId="0" borderId="22" xfId="0" applyBorder="1" applyAlignment="1" applyProtection="1">
      <alignment horizontal="right"/>
    </xf>
    <xf numFmtId="0" fontId="0" fillId="0" borderId="21" xfId="0" applyBorder="1" applyAlignment="1" applyProtection="1">
      <alignment horizontal="right"/>
    </xf>
    <xf numFmtId="0" fontId="0" fillId="0" borderId="0" xfId="0" applyBorder="1" applyAlignment="1" applyProtection="1">
      <alignment horizontal="center" vertical="center"/>
    </xf>
    <xf numFmtId="0" fontId="8" fillId="0" borderId="6" xfId="0" applyFont="1" applyBorder="1" applyAlignment="1" applyProtection="1">
      <alignment vertical="top"/>
    </xf>
    <xf numFmtId="14" fontId="8" fillId="0" borderId="6" xfId="0" applyNumberFormat="1" applyFont="1" applyBorder="1" applyAlignment="1" applyProtection="1">
      <alignment horizontal="center" vertical="top"/>
    </xf>
    <xf numFmtId="0" fontId="8" fillId="0" borderId="21" xfId="0" applyFont="1" applyBorder="1" applyProtection="1"/>
    <xf numFmtId="0" fontId="8" fillId="0" borderId="0" xfId="0" applyFont="1" applyBorder="1" applyProtection="1"/>
    <xf numFmtId="0" fontId="8" fillId="0" borderId="6" xfId="0" applyFont="1" applyBorder="1" applyProtection="1"/>
    <xf numFmtId="0" fontId="8" fillId="0" borderId="6" xfId="0" applyFont="1" applyBorder="1" applyAlignment="1" applyProtection="1"/>
    <xf numFmtId="0" fontId="8" fillId="0" borderId="22" xfId="0" applyFont="1" applyBorder="1" applyAlignment="1" applyProtection="1">
      <alignment horizontal="right"/>
    </xf>
    <xf numFmtId="0" fontId="8" fillId="0" borderId="0" xfId="0" applyFont="1" applyProtection="1"/>
    <xf numFmtId="0" fontId="0" fillId="0" borderId="0" xfId="0" applyBorder="1" applyAlignment="1" applyProtection="1">
      <alignment horizontal="center"/>
    </xf>
    <xf numFmtId="0" fontId="0" fillId="0" borderId="33" xfId="0" applyBorder="1" applyProtection="1"/>
    <xf numFmtId="0" fontId="0" fillId="0" borderId="34" xfId="0" applyBorder="1" applyProtection="1"/>
    <xf numFmtId="0" fontId="0" fillId="0" borderId="34" xfId="0" applyBorder="1" applyAlignment="1" applyProtection="1"/>
    <xf numFmtId="0" fontId="0" fillId="0" borderId="35" xfId="0" applyBorder="1" applyAlignment="1" applyProtection="1">
      <alignment horizontal="right"/>
    </xf>
    <xf numFmtId="0" fontId="4" fillId="0" borderId="0" xfId="0" applyFont="1" applyAlignment="1" applyProtection="1">
      <alignment horizontal="left"/>
    </xf>
    <xf numFmtId="0" fontId="2" fillId="0" borderId="0" xfId="0" applyFont="1" applyAlignment="1" applyProtection="1">
      <alignment horizontal="center"/>
    </xf>
    <xf numFmtId="0" fontId="2" fillId="0" borderId="0" xfId="0" applyFont="1" applyAlignment="1" applyProtection="1">
      <alignment horizontal="center" shrinkToFit="1"/>
    </xf>
    <xf numFmtId="3" fontId="0" fillId="0" borderId="36" xfId="0" applyNumberFormat="1" applyBorder="1" applyProtection="1"/>
    <xf numFmtId="3" fontId="7" fillId="14" borderId="37" xfId="0" applyNumberFormat="1" applyFont="1" applyFill="1" applyBorder="1" applyAlignment="1" applyProtection="1">
      <alignment vertical="center"/>
    </xf>
    <xf numFmtId="3" fontId="7" fillId="14" borderId="26" xfId="0" applyNumberFormat="1" applyFont="1" applyFill="1" applyBorder="1" applyAlignment="1" applyProtection="1">
      <alignment vertical="center"/>
    </xf>
    <xf numFmtId="3" fontId="7" fillId="14" borderId="26" xfId="0" applyNumberFormat="1" applyFont="1" applyFill="1" applyBorder="1" applyAlignment="1" applyProtection="1">
      <alignment vertical="center" wrapText="1"/>
    </xf>
    <xf numFmtId="3" fontId="10" fillId="14" borderId="19" xfId="0" applyNumberFormat="1" applyFont="1" applyFill="1" applyBorder="1" applyAlignment="1" applyProtection="1">
      <alignment horizontal="center" vertical="center" wrapText="1" shrinkToFit="1"/>
    </xf>
    <xf numFmtId="3" fontId="7" fillId="14" borderId="19" xfId="0" applyNumberFormat="1" applyFont="1" applyFill="1" applyBorder="1" applyAlignment="1" applyProtection="1">
      <alignment horizontal="center" vertical="center" wrapText="1" shrinkToFit="1"/>
    </xf>
    <xf numFmtId="3" fontId="7" fillId="14" borderId="19" xfId="0" applyNumberFormat="1" applyFont="1" applyFill="1" applyBorder="1" applyAlignment="1" applyProtection="1">
      <alignment horizontal="center" vertical="center" wrapText="1"/>
    </xf>
    <xf numFmtId="3" fontId="0" fillId="0" borderId="37" xfId="0" applyNumberFormat="1" applyBorder="1" applyAlignment="1" applyProtection="1"/>
    <xf numFmtId="3" fontId="3" fillId="0" borderId="19" xfId="0" applyNumberFormat="1" applyFont="1" applyBorder="1" applyAlignment="1" applyProtection="1">
      <alignment horizontal="right" wrapText="1" shrinkToFit="1"/>
    </xf>
    <xf numFmtId="3" fontId="3" fillId="0" borderId="19" xfId="0" applyNumberFormat="1" applyFont="1" applyBorder="1" applyAlignment="1" applyProtection="1">
      <alignment horizontal="right" shrinkToFit="1"/>
    </xf>
    <xf numFmtId="3" fontId="0" fillId="0" borderId="19" xfId="0" applyNumberFormat="1" applyBorder="1" applyAlignment="1" applyProtection="1">
      <alignment shrinkToFit="1"/>
    </xf>
    <xf numFmtId="3" fontId="0" fillId="0" borderId="19" xfId="0" applyNumberFormat="1" applyBorder="1" applyAlignment="1" applyProtection="1"/>
    <xf numFmtId="3" fontId="8" fillId="0" borderId="36" xfId="0" applyNumberFormat="1" applyFont="1" applyBorder="1" applyAlignment="1" applyProtection="1"/>
    <xf numFmtId="3" fontId="8" fillId="0" borderId="7" xfId="0" applyNumberFormat="1" applyFont="1" applyBorder="1" applyAlignment="1" applyProtection="1">
      <alignment wrapText="1" shrinkToFit="1"/>
    </xf>
    <xf numFmtId="3" fontId="8" fillId="0" borderId="7" xfId="0" applyNumberFormat="1" applyFont="1" applyBorder="1" applyAlignment="1" applyProtection="1">
      <alignment shrinkToFit="1"/>
    </xf>
    <xf numFmtId="3" fontId="8" fillId="0" borderId="7" xfId="0" applyNumberFormat="1" applyFont="1" applyBorder="1" applyAlignment="1" applyProtection="1"/>
    <xf numFmtId="3" fontId="0" fillId="0" borderId="36" xfId="0" applyNumberFormat="1" applyBorder="1" applyAlignment="1" applyProtection="1">
      <alignment horizontal="left" indent="1"/>
    </xf>
    <xf numFmtId="3" fontId="0" fillId="0" borderId="7" xfId="0" applyNumberFormat="1" applyBorder="1" applyAlignment="1" applyProtection="1">
      <alignment wrapText="1" shrinkToFit="1"/>
    </xf>
    <xf numFmtId="3" fontId="0" fillId="0" borderId="7" xfId="0" applyNumberFormat="1" applyBorder="1" applyAlignment="1" applyProtection="1">
      <alignment shrinkToFit="1"/>
    </xf>
    <xf numFmtId="3" fontId="0" fillId="0" borderId="7" xfId="0" applyNumberFormat="1" applyBorder="1" applyAlignment="1" applyProtection="1"/>
    <xf numFmtId="3" fontId="0" fillId="0" borderId="31" xfId="0" applyNumberFormat="1" applyBorder="1" applyAlignment="1" applyProtection="1">
      <alignment horizontal="left" indent="1"/>
    </xf>
    <xf numFmtId="3" fontId="0" fillId="0" borderId="8" xfId="0" applyNumberFormat="1" applyBorder="1" applyAlignment="1" applyProtection="1">
      <alignment wrapText="1" shrinkToFit="1"/>
    </xf>
    <xf numFmtId="3" fontId="0" fillId="0" borderId="8" xfId="0" applyNumberFormat="1" applyBorder="1" applyAlignment="1" applyProtection="1">
      <alignment shrinkToFit="1"/>
    </xf>
    <xf numFmtId="3" fontId="0" fillId="0" borderId="8" xfId="0" applyNumberFormat="1" applyBorder="1" applyAlignment="1" applyProtection="1"/>
    <xf numFmtId="3" fontId="0" fillId="13" borderId="2" xfId="0" applyNumberFormat="1" applyFill="1" applyBorder="1" applyAlignment="1" applyProtection="1">
      <alignment wrapText="1" shrinkToFit="1"/>
    </xf>
    <xf numFmtId="3" fontId="0" fillId="13" borderId="2" xfId="0" applyNumberFormat="1" applyFill="1" applyBorder="1" applyAlignment="1" applyProtection="1">
      <alignment shrinkToFit="1"/>
    </xf>
    <xf numFmtId="3" fontId="0" fillId="13" borderId="2" xfId="0" applyNumberFormat="1" applyFill="1" applyBorder="1" applyAlignment="1" applyProtection="1"/>
    <xf numFmtId="0" fontId="15" fillId="0" borderId="0" xfId="0" applyNumberFormat="1" applyFont="1" applyAlignment="1" applyProtection="1">
      <alignment wrapText="1"/>
    </xf>
    <xf numFmtId="0" fontId="6" fillId="0" borderId="0" xfId="0" applyFont="1" applyProtection="1"/>
    <xf numFmtId="0" fontId="0" fillId="0" borderId="0" xfId="0" applyAlignment="1" applyProtection="1"/>
    <xf numFmtId="0" fontId="16" fillId="0" borderId="36" xfId="0" applyFont="1" applyBorder="1" applyAlignment="1" applyProtection="1">
      <alignment horizontal="center" vertical="center" wrapText="1"/>
    </xf>
    <xf numFmtId="0" fontId="16" fillId="14" borderId="37" xfId="0" applyFont="1" applyFill="1" applyBorder="1" applyAlignment="1" applyProtection="1">
      <alignment horizontal="center" vertical="center" wrapText="1"/>
    </xf>
    <xf numFmtId="0" fontId="16" fillId="14" borderId="26" xfId="0" applyFont="1" applyFill="1" applyBorder="1" applyAlignment="1" applyProtection="1">
      <alignment horizontal="center" vertical="center" wrapText="1"/>
    </xf>
    <xf numFmtId="0" fontId="16" fillId="14" borderId="19" xfId="0" applyFont="1" applyFill="1" applyBorder="1" applyAlignment="1" applyProtection="1">
      <alignment horizontal="center" vertical="center" wrapText="1"/>
    </xf>
    <xf numFmtId="0" fontId="7" fillId="0" borderId="36" xfId="0" applyFont="1" applyBorder="1" applyAlignment="1" applyProtection="1">
      <alignment vertical="center"/>
    </xf>
    <xf numFmtId="49" fontId="7" fillId="0" borderId="37" xfId="0" applyNumberFormat="1" applyFont="1" applyBorder="1" applyAlignment="1" applyProtection="1">
      <alignment vertical="center"/>
    </xf>
    <xf numFmtId="4" fontId="7" fillId="0" borderId="19" xfId="0" applyNumberFormat="1" applyFont="1" applyBorder="1" applyAlignment="1" applyProtection="1">
      <alignment horizontal="center" vertical="center"/>
    </xf>
    <xf numFmtId="4" fontId="7" fillId="0" borderId="19" xfId="0" applyNumberFormat="1" applyFont="1" applyBorder="1" applyAlignment="1" applyProtection="1">
      <alignment vertical="center"/>
    </xf>
    <xf numFmtId="3" fontId="7" fillId="0" borderId="19" xfId="0" applyNumberFormat="1" applyFont="1" applyBorder="1" applyAlignment="1" applyProtection="1">
      <alignment vertical="center"/>
    </xf>
    <xf numFmtId="49" fontId="7" fillId="0" borderId="36" xfId="0" applyNumberFormat="1" applyFont="1" applyBorder="1" applyAlignment="1" applyProtection="1">
      <alignment vertical="center"/>
    </xf>
    <xf numFmtId="4" fontId="7" fillId="0" borderId="7" xfId="0" applyNumberFormat="1" applyFont="1" applyBorder="1" applyAlignment="1" applyProtection="1">
      <alignment horizontal="center" vertical="center"/>
    </xf>
    <xf numFmtId="4" fontId="7" fillId="0" borderId="7" xfId="0" applyNumberFormat="1" applyFont="1" applyBorder="1" applyAlignment="1" applyProtection="1">
      <alignment vertical="center"/>
    </xf>
    <xf numFmtId="3" fontId="7" fillId="0" borderId="7" xfId="0" applyNumberFormat="1" applyFont="1" applyBorder="1" applyAlignment="1" applyProtection="1">
      <alignment vertical="center"/>
    </xf>
    <xf numFmtId="49" fontId="7" fillId="0" borderId="31" xfId="0" applyNumberFormat="1" applyFont="1" applyBorder="1" applyAlignment="1" applyProtection="1">
      <alignment vertical="center"/>
    </xf>
    <xf numFmtId="4" fontId="7" fillId="0" borderId="8" xfId="0" applyNumberFormat="1" applyFont="1" applyBorder="1" applyAlignment="1" applyProtection="1">
      <alignment horizontal="center" vertical="center"/>
    </xf>
    <xf numFmtId="4" fontId="7" fillId="0" borderId="8" xfId="0" applyNumberFormat="1" applyFont="1" applyBorder="1" applyAlignment="1" applyProtection="1">
      <alignment vertical="center"/>
    </xf>
    <xf numFmtId="3" fontId="7" fillId="0" borderId="8" xfId="0" applyNumberFormat="1" applyFont="1" applyBorder="1" applyAlignment="1" applyProtection="1">
      <alignment vertical="center"/>
    </xf>
    <xf numFmtId="0" fontId="7" fillId="0" borderId="36" xfId="0" applyFont="1" applyBorder="1" applyProtection="1"/>
    <xf numFmtId="0" fontId="7" fillId="13" borderId="31" xfId="0" applyFont="1" applyFill="1" applyBorder="1" applyProtection="1"/>
    <xf numFmtId="0" fontId="7" fillId="13" borderId="6" xfId="0" applyFont="1" applyFill="1" applyBorder="1" applyProtection="1"/>
    <xf numFmtId="4" fontId="7" fillId="13" borderId="8" xfId="0" applyNumberFormat="1" applyFont="1" applyFill="1" applyBorder="1" applyAlignment="1" applyProtection="1">
      <alignment horizontal="center"/>
    </xf>
    <xf numFmtId="4" fontId="7" fillId="13" borderId="8" xfId="0" applyNumberFormat="1" applyFont="1" applyFill="1" applyBorder="1" applyAlignment="1" applyProtection="1"/>
    <xf numFmtId="3" fontId="7" fillId="13" borderId="8" xfId="0" applyNumberFormat="1" applyFont="1" applyFill="1" applyBorder="1" applyAlignment="1" applyProtection="1"/>
    <xf numFmtId="4" fontId="0" fillId="0" borderId="0" xfId="0" applyNumberFormat="1" applyProtection="1"/>
    <xf numFmtId="4" fontId="0" fillId="0" borderId="0" xfId="0" applyNumberFormat="1" applyAlignment="1" applyProtection="1"/>
    <xf numFmtId="3" fontId="0" fillId="0" borderId="0" xfId="0" applyNumberFormat="1" applyAlignment="1" applyProtection="1"/>
    <xf numFmtId="0" fontId="0" fillId="0" borderId="2" xfId="0" applyFont="1" applyBorder="1" applyAlignment="1" applyProtection="1">
      <alignment vertical="center"/>
    </xf>
    <xf numFmtId="49" fontId="0" fillId="0" borderId="5" xfId="0" applyNumberFormat="1" applyBorder="1" applyAlignment="1" applyProtection="1">
      <alignment vertical="center"/>
    </xf>
    <xf numFmtId="49" fontId="0" fillId="0" borderId="0" xfId="0" applyNumberFormat="1" applyProtection="1"/>
    <xf numFmtId="0" fontId="0" fillId="13" borderId="2" xfId="0" applyFont="1" applyFill="1" applyBorder="1" applyAlignment="1" applyProtection="1">
      <alignment vertical="center"/>
    </xf>
    <xf numFmtId="49" fontId="0" fillId="13" borderId="5" xfId="0" applyNumberFormat="1" applyFill="1" applyBorder="1" applyAlignment="1" applyProtection="1">
      <alignment vertical="center"/>
    </xf>
    <xf numFmtId="0" fontId="0" fillId="0" borderId="0" xfId="0" applyAlignment="1" applyProtection="1">
      <alignment horizontal="center"/>
    </xf>
    <xf numFmtId="0" fontId="0" fillId="14" borderId="19" xfId="0" applyFill="1" applyBorder="1" applyProtection="1"/>
    <xf numFmtId="49" fontId="0" fillId="14" borderId="19" xfId="0" applyNumberFormat="1" applyFill="1" applyBorder="1" applyProtection="1"/>
    <xf numFmtId="0" fontId="0" fillId="14" borderId="19" xfId="0" applyFill="1" applyBorder="1" applyAlignment="1" applyProtection="1">
      <alignment horizontal="center"/>
    </xf>
    <xf numFmtId="0" fontId="0" fillId="14" borderId="37" xfId="0" applyFill="1" applyBorder="1" applyProtection="1"/>
    <xf numFmtId="0" fontId="0" fillId="14" borderId="19" xfId="0" applyFill="1" applyBorder="1" applyAlignment="1" applyProtection="1">
      <alignment wrapText="1"/>
    </xf>
    <xf numFmtId="0" fontId="0" fillId="13" borderId="30" xfId="0" applyFill="1" applyBorder="1" applyAlignment="1" applyProtection="1">
      <alignment vertical="top"/>
    </xf>
    <xf numFmtId="49" fontId="0" fillId="13" borderId="30" xfId="0" applyNumberFormat="1" applyFill="1" applyBorder="1" applyAlignment="1" applyProtection="1">
      <alignment vertical="top"/>
    </xf>
    <xf numFmtId="49" fontId="0" fillId="13" borderId="2" xfId="0" applyNumberFormat="1" applyFill="1" applyBorder="1" applyAlignment="1" applyProtection="1">
      <alignment vertical="top"/>
    </xf>
    <xf numFmtId="0" fontId="0" fillId="13" borderId="2" xfId="0" applyFill="1" applyBorder="1" applyAlignment="1" applyProtection="1">
      <alignment horizontal="center" vertical="top"/>
    </xf>
    <xf numFmtId="172" fontId="0" fillId="13" borderId="2" xfId="0" applyNumberFormat="1" applyFill="1" applyBorder="1" applyAlignment="1" applyProtection="1">
      <alignment vertical="top"/>
    </xf>
    <xf numFmtId="4" fontId="0" fillId="13" borderId="2" xfId="0" applyNumberFormat="1" applyFill="1" applyBorder="1" applyAlignment="1" applyProtection="1">
      <alignment vertical="top"/>
    </xf>
    <xf numFmtId="4" fontId="0" fillId="13" borderId="30" xfId="0" applyNumberFormat="1" applyFill="1" applyBorder="1" applyAlignment="1" applyProtection="1">
      <alignment vertical="top"/>
    </xf>
    <xf numFmtId="0" fontId="17" fillId="0" borderId="36" xfId="0" applyFont="1" applyBorder="1" applyAlignment="1" applyProtection="1">
      <alignment vertical="top"/>
    </xf>
    <xf numFmtId="0" fontId="17" fillId="0" borderId="36" xfId="0" applyNumberFormat="1" applyFont="1" applyBorder="1" applyAlignment="1" applyProtection="1">
      <alignment vertical="top"/>
    </xf>
    <xf numFmtId="0" fontId="17" fillId="0" borderId="7" xfId="0" applyNumberFormat="1" applyFont="1" applyBorder="1" applyAlignment="1" applyProtection="1">
      <alignment horizontal="left" vertical="top" wrapText="1"/>
    </xf>
    <xf numFmtId="0" fontId="17" fillId="0" borderId="7" xfId="0" applyFont="1" applyBorder="1" applyAlignment="1" applyProtection="1">
      <alignment horizontal="center" vertical="top" shrinkToFit="1"/>
    </xf>
    <xf numFmtId="172" fontId="17" fillId="0" borderId="7" xfId="0" applyNumberFormat="1" applyFont="1" applyBorder="1" applyAlignment="1" applyProtection="1">
      <alignment vertical="top" shrinkToFit="1"/>
    </xf>
    <xf numFmtId="4" fontId="17" fillId="7" borderId="7" xfId="0" applyNumberFormat="1" applyFont="1" applyFill="1" applyBorder="1" applyAlignment="1" applyProtection="1">
      <alignment vertical="top" shrinkToFit="1"/>
    </xf>
    <xf numFmtId="4" fontId="17" fillId="0" borderId="7" xfId="0" applyNumberFormat="1" applyFont="1" applyBorder="1" applyAlignment="1" applyProtection="1">
      <alignment vertical="top" shrinkToFit="1"/>
    </xf>
    <xf numFmtId="4" fontId="17" fillId="0" borderId="36" xfId="0" applyNumberFormat="1" applyFont="1" applyBorder="1" applyAlignment="1" applyProtection="1">
      <alignment vertical="top" shrinkToFit="1"/>
    </xf>
    <xf numFmtId="0" fontId="17" fillId="0" borderId="0" xfId="0" applyFont="1" applyProtection="1"/>
    <xf numFmtId="0" fontId="19" fillId="0" borderId="0" xfId="0" applyNumberFormat="1" applyFont="1" applyAlignment="1" applyProtection="1">
      <alignment wrapText="1"/>
    </xf>
    <xf numFmtId="0" fontId="17" fillId="0" borderId="31" xfId="0" applyFont="1" applyBorder="1" applyAlignment="1" applyProtection="1">
      <alignment vertical="top"/>
    </xf>
    <xf numFmtId="0" fontId="17" fillId="0" borderId="31" xfId="0" applyNumberFormat="1" applyFont="1" applyBorder="1" applyAlignment="1" applyProtection="1">
      <alignment vertical="top"/>
    </xf>
    <xf numFmtId="4" fontId="17" fillId="0" borderId="8" xfId="0" applyNumberFormat="1" applyFont="1" applyBorder="1" applyAlignment="1" applyProtection="1">
      <alignment vertical="top" shrinkToFit="1"/>
    </xf>
    <xf numFmtId="4" fontId="17" fillId="0" borderId="31" xfId="0" applyNumberFormat="1" applyFont="1" applyBorder="1" applyAlignment="1" applyProtection="1">
      <alignment vertical="top" shrinkToFit="1"/>
    </xf>
    <xf numFmtId="0" fontId="0" fillId="0" borderId="0" xfId="0" applyAlignment="1" applyProtection="1">
      <alignment vertical="top"/>
    </xf>
    <xf numFmtId="49" fontId="0" fillId="0" borderId="0" xfId="0" applyNumberFormat="1" applyAlignment="1" applyProtection="1">
      <alignment vertical="top"/>
    </xf>
    <xf numFmtId="49" fontId="0" fillId="0" borderId="0" xfId="0" applyNumberFormat="1" applyAlignment="1" applyProtection="1">
      <alignment horizontal="left" vertical="top" wrapText="1"/>
    </xf>
    <xf numFmtId="0" fontId="0" fillId="0" borderId="0" xfId="0" applyAlignment="1" applyProtection="1">
      <alignment horizontal="center" vertical="top"/>
    </xf>
    <xf numFmtId="0" fontId="8" fillId="13" borderId="30" xfId="0" applyFont="1" applyFill="1" applyBorder="1" applyAlignment="1" applyProtection="1">
      <alignment vertical="top"/>
    </xf>
    <xf numFmtId="49" fontId="8" fillId="13" borderId="5" xfId="0" applyNumberFormat="1" applyFont="1" applyFill="1" applyBorder="1" applyAlignment="1" applyProtection="1">
      <alignment vertical="top"/>
    </xf>
    <xf numFmtId="49" fontId="8" fillId="13" borderId="5" xfId="0" applyNumberFormat="1" applyFont="1" applyFill="1" applyBorder="1" applyAlignment="1" applyProtection="1">
      <alignment horizontal="left" vertical="top" wrapText="1"/>
    </xf>
    <xf numFmtId="0" fontId="8" fillId="13" borderId="5" xfId="0" applyFont="1" applyFill="1" applyBorder="1" applyAlignment="1" applyProtection="1">
      <alignment horizontal="center" vertical="top"/>
    </xf>
    <xf numFmtId="0" fontId="8" fillId="13" borderId="5" xfId="0" applyFont="1" applyFill="1" applyBorder="1" applyAlignment="1" applyProtection="1">
      <alignment vertical="top"/>
    </xf>
    <xf numFmtId="4" fontId="8" fillId="13" borderId="38" xfId="0" applyNumberFormat="1" applyFont="1" applyFill="1" applyBorder="1" applyAlignment="1" applyProtection="1">
      <alignment vertical="top"/>
    </xf>
    <xf numFmtId="49" fontId="0" fillId="0" borderId="0" xfId="0" applyNumberFormat="1" applyAlignment="1" applyProtection="1">
      <alignment horizontal="left" wrapText="1"/>
    </xf>
    <xf numFmtId="0" fontId="20" fillId="0" borderId="7" xfId="0" quotePrefix="1" applyNumberFormat="1" applyFont="1" applyBorder="1" applyAlignment="1" applyProtection="1">
      <alignment horizontal="left" vertical="top" wrapText="1"/>
    </xf>
    <xf numFmtId="0" fontId="20" fillId="0" borderId="7" xfId="0" applyNumberFormat="1" applyFont="1" applyBorder="1" applyAlignment="1" applyProtection="1">
      <alignment horizontal="center" vertical="top" wrapText="1" shrinkToFit="1"/>
    </xf>
    <xf numFmtId="172" fontId="20" fillId="0" borderId="7" xfId="0" applyNumberFormat="1" applyFont="1" applyBorder="1" applyAlignment="1" applyProtection="1">
      <alignment vertical="top" wrapText="1" shrinkToFit="1"/>
    </xf>
    <xf numFmtId="0" fontId="0" fillId="13" borderId="31" xfId="0" applyFill="1" applyBorder="1" applyAlignment="1" applyProtection="1">
      <alignment vertical="top"/>
    </xf>
    <xf numFmtId="0" fontId="0" fillId="13" borderId="31" xfId="0" applyNumberFormat="1" applyFill="1" applyBorder="1" applyAlignment="1" applyProtection="1">
      <alignment vertical="top"/>
    </xf>
    <xf numFmtId="0" fontId="0" fillId="13" borderId="8" xfId="0" applyNumberFormat="1" applyFill="1" applyBorder="1" applyAlignment="1" applyProtection="1">
      <alignment horizontal="left" vertical="top" wrapText="1"/>
    </xf>
    <xf numFmtId="0" fontId="0" fillId="13" borderId="8" xfId="0" applyFill="1" applyBorder="1" applyAlignment="1" applyProtection="1">
      <alignment horizontal="center" vertical="top" shrinkToFit="1"/>
    </xf>
    <xf numFmtId="172" fontId="0" fillId="13" borderId="8" xfId="0" applyNumberFormat="1" applyFill="1" applyBorder="1" applyAlignment="1" applyProtection="1">
      <alignment vertical="top" shrinkToFit="1"/>
    </xf>
    <xf numFmtId="4" fontId="0" fillId="13" borderId="8" xfId="0" applyNumberFormat="1" applyFill="1" applyBorder="1" applyAlignment="1" applyProtection="1">
      <alignment vertical="top" shrinkToFit="1"/>
    </xf>
    <xf numFmtId="4" fontId="0" fillId="13" borderId="31" xfId="0" applyNumberFormat="1" applyFill="1" applyBorder="1" applyAlignment="1" applyProtection="1">
      <alignment vertical="top" shrinkToFit="1"/>
    </xf>
    <xf numFmtId="0" fontId="40" fillId="0" borderId="7" xfId="0" quotePrefix="1" applyNumberFormat="1" applyFont="1" applyBorder="1" applyAlignment="1" applyProtection="1">
      <alignment horizontal="left" vertical="top" wrapText="1"/>
    </xf>
    <xf numFmtId="0" fontId="40" fillId="0" borderId="7" xfId="0" applyNumberFormat="1" applyFont="1" applyBorder="1" applyAlignment="1" applyProtection="1">
      <alignment horizontal="center" vertical="top" wrapText="1" shrinkToFit="1"/>
    </xf>
    <xf numFmtId="172" fontId="40" fillId="0" borderId="7" xfId="0" applyNumberFormat="1" applyFont="1" applyBorder="1" applyAlignment="1" applyProtection="1">
      <alignment vertical="top" wrapText="1" shrinkToFit="1"/>
    </xf>
    <xf numFmtId="0" fontId="17" fillId="0" borderId="8" xfId="0" applyNumberFormat="1" applyFont="1" applyBorder="1" applyAlignment="1" applyProtection="1">
      <alignment horizontal="left" vertical="top" wrapText="1"/>
    </xf>
    <xf numFmtId="0" fontId="17" fillId="0" borderId="8" xfId="0" applyFont="1" applyBorder="1" applyAlignment="1" applyProtection="1">
      <alignment horizontal="center" vertical="top" shrinkToFit="1"/>
    </xf>
    <xf numFmtId="172" fontId="17" fillId="0" borderId="8" xfId="0" applyNumberFormat="1" applyFont="1" applyBorder="1" applyAlignment="1" applyProtection="1">
      <alignment vertical="top" shrinkToFit="1"/>
    </xf>
    <xf numFmtId="4" fontId="17" fillId="7" borderId="8" xfId="0" applyNumberFormat="1" applyFont="1" applyFill="1" applyBorder="1" applyAlignment="1" applyProtection="1">
      <alignment vertical="top" shrinkToFit="1"/>
    </xf>
    <xf numFmtId="49" fontId="33" fillId="8" borderId="53" xfId="56" applyNumberFormat="1" applyFont="1" applyFill="1" applyBorder="1" applyAlignment="1" applyProtection="1">
      <alignment horizontal="left"/>
    </xf>
    <xf numFmtId="4" fontId="33" fillId="8" borderId="53" xfId="56" applyNumberFormat="1" applyFont="1" applyFill="1" applyBorder="1" applyAlignment="1" applyProtection="1">
      <alignment horizontal="left"/>
    </xf>
    <xf numFmtId="0" fontId="30" fillId="0" borderId="53" xfId="56" applyBorder="1" applyProtection="1"/>
    <xf numFmtId="49" fontId="36" fillId="12" borderId="53" xfId="56" applyNumberFormat="1" applyFont="1" applyFill="1" applyBorder="1" applyAlignment="1" applyProtection="1">
      <alignment horizontal="left"/>
    </xf>
    <xf numFmtId="4" fontId="36" fillId="12" borderId="53" xfId="56" applyNumberFormat="1" applyFont="1" applyFill="1" applyBorder="1" applyAlignment="1" applyProtection="1">
      <alignment horizontal="right"/>
    </xf>
    <xf numFmtId="49" fontId="41" fillId="15" borderId="53" xfId="56" applyNumberFormat="1" applyFont="1" applyFill="1" applyBorder="1" applyAlignment="1" applyProtection="1">
      <alignment horizontal="left"/>
    </xf>
    <xf numFmtId="4" fontId="41" fillId="15" borderId="53" xfId="56" applyNumberFormat="1" applyFont="1" applyFill="1" applyBorder="1" applyAlignment="1" applyProtection="1">
      <alignment horizontal="right"/>
    </xf>
    <xf numFmtId="49" fontId="33" fillId="10" borderId="53" xfId="56" applyNumberFormat="1" applyFont="1" applyFill="1" applyBorder="1" applyAlignment="1" applyProtection="1">
      <alignment horizontal="left"/>
    </xf>
    <xf numFmtId="4" fontId="33" fillId="10" borderId="53" xfId="56" applyNumberFormat="1" applyFont="1" applyFill="1" applyBorder="1" applyAlignment="1" applyProtection="1">
      <alignment horizontal="right"/>
    </xf>
    <xf numFmtId="49" fontId="33" fillId="15" borderId="53" xfId="56" applyNumberFormat="1" applyFont="1" applyFill="1" applyBorder="1" applyAlignment="1" applyProtection="1">
      <alignment horizontal="left"/>
    </xf>
    <xf numFmtId="4" fontId="33" fillId="15" borderId="53" xfId="56" applyNumberFormat="1" applyFont="1" applyFill="1" applyBorder="1" applyAlignment="1" applyProtection="1">
      <alignment horizontal="right"/>
    </xf>
    <xf numFmtId="49" fontId="30" fillId="0" borderId="0" xfId="56" applyNumberFormat="1" applyProtection="1"/>
    <xf numFmtId="4" fontId="30" fillId="0" borderId="0" xfId="56" applyNumberFormat="1" applyProtection="1"/>
    <xf numFmtId="0" fontId="42" fillId="0" borderId="15" xfId="0" applyFont="1" applyBorder="1" applyAlignment="1" applyProtection="1">
      <alignment horizontal="center" vertical="center"/>
    </xf>
    <xf numFmtId="0" fontId="42" fillId="0" borderId="16" xfId="0" applyFont="1" applyFill="1" applyBorder="1" applyAlignment="1" applyProtection="1">
      <alignment horizontal="center" vertical="center"/>
    </xf>
    <xf numFmtId="0" fontId="42" fillId="0" borderId="16" xfId="0" applyFont="1" applyBorder="1" applyAlignment="1" applyProtection="1">
      <alignment horizontal="center" vertical="center"/>
    </xf>
    <xf numFmtId="0" fontId="42" fillId="0" borderId="16" xfId="0" applyFont="1" applyBorder="1" applyAlignment="1" applyProtection="1">
      <alignment horizontal="center" vertical="center" wrapText="1"/>
    </xf>
    <xf numFmtId="4" fontId="42" fillId="0" borderId="16" xfId="0" applyNumberFormat="1" applyFont="1" applyBorder="1" applyAlignment="1" applyProtection="1">
      <alignment horizontal="center" vertical="center" wrapText="1"/>
    </xf>
    <xf numFmtId="4" fontId="42" fillId="0" borderId="17" xfId="0" applyNumberFormat="1" applyFont="1" applyBorder="1" applyAlignment="1" applyProtection="1">
      <alignment horizontal="center" vertical="center" wrapText="1"/>
    </xf>
    <xf numFmtId="174" fontId="43" fillId="0" borderId="16" xfId="0" applyNumberFormat="1" applyFont="1" applyBorder="1" applyAlignment="1" applyProtection="1">
      <alignment horizontal="center" vertical="center" wrapText="1"/>
    </xf>
    <xf numFmtId="4" fontId="43" fillId="0" borderId="39" xfId="0" applyNumberFormat="1" applyFont="1" applyBorder="1" applyAlignment="1" applyProtection="1">
      <alignment horizontal="center" vertical="center" wrapText="1"/>
    </xf>
    <xf numFmtId="0" fontId="39" fillId="0" borderId="0" xfId="0" applyFont="1" applyAlignment="1" applyProtection="1">
      <alignment vertical="center"/>
    </xf>
    <xf numFmtId="0" fontId="21" fillId="0" borderId="0" xfId="0" applyFont="1" applyAlignment="1" applyProtection="1">
      <alignment vertical="center"/>
    </xf>
    <xf numFmtId="49" fontId="42" fillId="3" borderId="10" xfId="0" applyNumberFormat="1" applyFont="1" applyFill="1" applyBorder="1" applyAlignment="1" applyProtection="1">
      <alignment horizontal="centerContinuous" vertical="center"/>
    </xf>
    <xf numFmtId="4" fontId="39" fillId="3" borderId="10" xfId="0" applyNumberFormat="1" applyFont="1" applyFill="1" applyBorder="1" applyAlignment="1" applyProtection="1">
      <alignment horizontal="centerContinuous" vertical="center"/>
    </xf>
    <xf numFmtId="3" fontId="39" fillId="3" borderId="10" xfId="0" applyNumberFormat="1" applyFont="1" applyFill="1" applyBorder="1" applyAlignment="1" applyProtection="1">
      <alignment horizontal="centerContinuous" vertical="center"/>
    </xf>
    <xf numFmtId="3" fontId="39" fillId="3" borderId="32" xfId="0" applyNumberFormat="1" applyFont="1" applyFill="1" applyBorder="1" applyAlignment="1" applyProtection="1">
      <alignment horizontal="centerContinuous" vertical="center"/>
    </xf>
    <xf numFmtId="0" fontId="0" fillId="0" borderId="0" xfId="0" applyAlignment="1" applyProtection="1">
      <alignment vertical="center"/>
    </xf>
    <xf numFmtId="49" fontId="42" fillId="0" borderId="12" xfId="0" applyNumberFormat="1" applyFont="1" applyFill="1" applyBorder="1" applyAlignment="1" applyProtection="1">
      <alignment horizontal="center" vertical="center" wrapText="1"/>
    </xf>
    <xf numFmtId="4" fontId="39" fillId="0" borderId="12" xfId="0" applyNumberFormat="1" applyFont="1" applyFill="1" applyBorder="1" applyAlignment="1" applyProtection="1">
      <alignment horizontal="right" vertical="center" wrapText="1"/>
    </xf>
    <xf numFmtId="3" fontId="39" fillId="0" borderId="12" xfId="0" applyNumberFormat="1" applyFont="1" applyFill="1" applyBorder="1" applyAlignment="1" applyProtection="1">
      <alignment horizontal="right" vertical="center" wrapText="1"/>
    </xf>
    <xf numFmtId="3" fontId="39" fillId="0" borderId="12" xfId="0" applyNumberFormat="1" applyFont="1" applyFill="1" applyBorder="1" applyAlignment="1" applyProtection="1">
      <alignment horizontal="right" vertical="center"/>
    </xf>
    <xf numFmtId="4" fontId="39" fillId="0" borderId="12" xfId="0" applyNumberFormat="1" applyFont="1" applyFill="1" applyBorder="1" applyAlignment="1" applyProtection="1">
      <alignment horizontal="right" vertical="center"/>
    </xf>
    <xf numFmtId="3" fontId="39" fillId="0" borderId="40" xfId="0" applyNumberFormat="1" applyFont="1" applyFill="1" applyBorder="1" applyAlignment="1" applyProtection="1">
      <alignment horizontal="right" vertical="center"/>
    </xf>
    <xf numFmtId="0" fontId="39" fillId="0" borderId="0" xfId="0" applyFont="1" applyBorder="1" applyProtection="1"/>
    <xf numFmtId="0" fontId="1" fillId="0" borderId="0" xfId="0" applyFont="1" applyBorder="1" applyProtection="1"/>
    <xf numFmtId="49" fontId="42" fillId="0" borderId="2" xfId="0" applyNumberFormat="1" applyFont="1" applyFill="1" applyBorder="1" applyAlignment="1" applyProtection="1">
      <alignment horizontal="center" vertical="center" wrapText="1"/>
    </xf>
    <xf numFmtId="4" fontId="39" fillId="0" borderId="2" xfId="0" applyNumberFormat="1" applyFont="1" applyFill="1" applyBorder="1" applyAlignment="1" applyProtection="1">
      <alignment horizontal="right" vertical="center" wrapText="1"/>
    </xf>
    <xf numFmtId="3" fontId="39" fillId="0" borderId="2" xfId="0" applyNumberFormat="1" applyFont="1" applyBorder="1" applyProtection="1"/>
    <xf numFmtId="4" fontId="39" fillId="0" borderId="2" xfId="0" applyNumberFormat="1" applyFont="1" applyFill="1" applyBorder="1" applyAlignment="1" applyProtection="1">
      <alignment horizontal="right" vertical="center"/>
    </xf>
    <xf numFmtId="3" fontId="39" fillId="0" borderId="1" xfId="0" applyNumberFormat="1" applyFont="1" applyFill="1" applyBorder="1" applyAlignment="1" applyProtection="1">
      <alignment horizontal="right" vertical="center"/>
    </xf>
    <xf numFmtId="49" fontId="42" fillId="5" borderId="2" xfId="0" applyNumberFormat="1" applyFont="1" applyFill="1" applyBorder="1" applyAlignment="1" applyProtection="1">
      <alignment horizontal="center" vertical="center" wrapText="1"/>
    </xf>
    <xf numFmtId="4" fontId="39" fillId="5" borderId="2" xfId="0" applyNumberFormat="1" applyFont="1" applyFill="1" applyBorder="1" applyAlignment="1" applyProtection="1">
      <alignment horizontal="right" vertical="center" wrapText="1"/>
    </xf>
    <xf numFmtId="3" fontId="39" fillId="5" borderId="2" xfId="0" applyNumberFormat="1" applyFont="1" applyFill="1" applyBorder="1" applyAlignment="1" applyProtection="1">
      <alignment horizontal="right" vertical="center" wrapText="1"/>
    </xf>
    <xf numFmtId="3" fontId="39" fillId="5" borderId="1" xfId="0" applyNumberFormat="1" applyFont="1" applyFill="1" applyBorder="1" applyAlignment="1" applyProtection="1">
      <alignment horizontal="right" vertical="center" wrapText="1"/>
    </xf>
    <xf numFmtId="3" fontId="39" fillId="0" borderId="8" xfId="0" applyNumberFormat="1" applyFont="1" applyFill="1" applyBorder="1" applyAlignment="1" applyProtection="1">
      <alignment horizontal="right" vertical="center"/>
    </xf>
    <xf numFmtId="3" fontId="44" fillId="0" borderId="2" xfId="0" applyNumberFormat="1" applyFont="1" applyFill="1" applyBorder="1" applyAlignment="1" applyProtection="1">
      <alignment horizontal="right" vertical="center"/>
    </xf>
    <xf numFmtId="3" fontId="39" fillId="0" borderId="14" xfId="0" applyNumberFormat="1" applyFont="1" applyFill="1" applyBorder="1" applyAlignment="1" applyProtection="1">
      <alignment horizontal="right" vertical="center"/>
    </xf>
    <xf numFmtId="4" fontId="39" fillId="0" borderId="14" xfId="0" applyNumberFormat="1" applyFont="1" applyFill="1" applyBorder="1" applyAlignment="1" applyProtection="1">
      <alignment horizontal="right" vertical="center"/>
    </xf>
    <xf numFmtId="3" fontId="39" fillId="0" borderId="41" xfId="0" applyNumberFormat="1" applyFont="1" applyFill="1" applyBorder="1" applyAlignment="1" applyProtection="1">
      <alignment horizontal="right" vertical="center"/>
    </xf>
    <xf numFmtId="4" fontId="39" fillId="6" borderId="16" xfId="0" applyNumberFormat="1" applyFont="1" applyFill="1" applyBorder="1" applyAlignment="1" applyProtection="1">
      <alignment horizontal="right" vertical="center"/>
    </xf>
    <xf numFmtId="3" fontId="38" fillId="6" borderId="16" xfId="0" applyNumberFormat="1" applyFont="1" applyFill="1" applyBorder="1" applyAlignment="1" applyProtection="1">
      <alignment horizontal="right" vertical="center"/>
    </xf>
    <xf numFmtId="4" fontId="38" fillId="6" borderId="16" xfId="0" applyNumberFormat="1" applyFont="1" applyFill="1" applyBorder="1" applyAlignment="1" applyProtection="1">
      <alignment horizontal="right" vertical="center"/>
    </xf>
    <xf numFmtId="3" fontId="38" fillId="6" borderId="39" xfId="0" applyNumberFormat="1" applyFont="1" applyFill="1" applyBorder="1" applyAlignment="1" applyProtection="1">
      <alignment horizontal="right" vertical="center"/>
    </xf>
    <xf numFmtId="3" fontId="39" fillId="0" borderId="0" xfId="0" applyNumberFormat="1" applyFont="1" applyAlignment="1" applyProtection="1">
      <alignment vertical="center"/>
    </xf>
    <xf numFmtId="0" fontId="39" fillId="0" borderId="0" xfId="0" applyFont="1" applyAlignment="1" applyProtection="1">
      <alignment horizontal="center" vertical="center"/>
    </xf>
    <xf numFmtId="175" fontId="39" fillId="0" borderId="0" xfId="0" applyNumberFormat="1" applyFont="1" applyAlignment="1" applyProtection="1">
      <alignment horizontal="right" vertical="center"/>
    </xf>
    <xf numFmtId="3" fontId="39" fillId="0" borderId="0" xfId="0" applyNumberFormat="1" applyFont="1" applyAlignment="1" applyProtection="1">
      <alignment horizontal="right" vertical="center"/>
    </xf>
    <xf numFmtId="0" fontId="39" fillId="0" borderId="0" xfId="0" applyFont="1" applyProtection="1"/>
    <xf numFmtId="4" fontId="39" fillId="0" borderId="0" xfId="0" applyNumberFormat="1" applyFont="1" applyProtection="1"/>
    <xf numFmtId="3" fontId="39" fillId="0" borderId="0" xfId="0" applyNumberFormat="1" applyFont="1" applyProtection="1"/>
    <xf numFmtId="4" fontId="39" fillId="0" borderId="0" xfId="0" applyNumberFormat="1" applyFont="1" applyAlignment="1" applyProtection="1">
      <alignment horizontal="center"/>
    </xf>
    <xf numFmtId="175" fontId="39" fillId="0" borderId="0" xfId="0" applyNumberFormat="1" applyFont="1" applyProtection="1"/>
    <xf numFmtId="0" fontId="22" fillId="4" borderId="15" xfId="0" applyFont="1" applyFill="1" applyBorder="1" applyAlignment="1" applyProtection="1">
      <alignment horizontal="centerContinuous" vertical="center" wrapText="1"/>
    </xf>
    <xf numFmtId="0" fontId="42" fillId="4" borderId="16" xfId="0" applyFont="1" applyFill="1" applyBorder="1" applyAlignment="1" applyProtection="1">
      <alignment horizontal="centerContinuous" vertical="center"/>
    </xf>
    <xf numFmtId="4" fontId="42" fillId="4" borderId="16" xfId="0" applyNumberFormat="1" applyFont="1" applyFill="1" applyBorder="1" applyAlignment="1" applyProtection="1">
      <alignment horizontal="centerContinuous" vertical="center"/>
    </xf>
    <xf numFmtId="4" fontId="42" fillId="4" borderId="17" xfId="0" applyNumberFormat="1" applyFont="1" applyFill="1" applyBorder="1" applyAlignment="1" applyProtection="1">
      <alignment horizontal="centerContinuous" vertical="center"/>
    </xf>
    <xf numFmtId="174" fontId="42" fillId="4" borderId="16" xfId="0" applyNumberFormat="1" applyFont="1" applyFill="1" applyBorder="1" applyAlignment="1" applyProtection="1">
      <alignment horizontal="centerContinuous" vertical="center"/>
    </xf>
    <xf numFmtId="4" fontId="42" fillId="4" borderId="39" xfId="0" applyNumberFormat="1" applyFont="1" applyFill="1" applyBorder="1" applyAlignment="1" applyProtection="1">
      <alignment horizontal="centerContinuous" vertical="center"/>
    </xf>
    <xf numFmtId="49" fontId="38" fillId="0" borderId="42" xfId="0" applyNumberFormat="1" applyFont="1" applyFill="1" applyBorder="1" applyAlignment="1" applyProtection="1">
      <alignment horizontal="center" vertical="center"/>
    </xf>
    <xf numFmtId="0" fontId="39" fillId="0" borderId="8" xfId="0" applyFont="1" applyFill="1" applyBorder="1" applyAlignment="1" applyProtection="1">
      <alignment horizontal="left" vertical="center" wrapText="1" indent="1"/>
    </xf>
    <xf numFmtId="0" fontId="39" fillId="0" borderId="8" xfId="0" applyFont="1" applyFill="1" applyBorder="1" applyAlignment="1" applyProtection="1">
      <alignment horizontal="center" vertical="center"/>
    </xf>
    <xf numFmtId="3" fontId="39" fillId="0" borderId="8" xfId="0" applyNumberFormat="1" applyFont="1" applyFill="1" applyBorder="1" applyAlignment="1" applyProtection="1">
      <alignment horizontal="right" vertical="center" wrapText="1"/>
    </xf>
    <xf numFmtId="3" fontId="39" fillId="0" borderId="43" xfId="0" applyNumberFormat="1" applyFont="1" applyFill="1" applyBorder="1" applyAlignment="1" applyProtection="1">
      <alignment horizontal="right" vertical="center" wrapText="1"/>
    </xf>
    <xf numFmtId="0" fontId="39" fillId="0" borderId="0" xfId="0" applyFont="1" applyFill="1" applyAlignment="1" applyProtection="1">
      <alignment vertical="center"/>
    </xf>
    <xf numFmtId="0" fontId="21" fillId="0" borderId="0" xfId="0" applyFont="1" applyFill="1" applyAlignment="1" applyProtection="1">
      <alignment vertical="center"/>
    </xf>
    <xf numFmtId="3" fontId="39" fillId="0" borderId="2" xfId="0" applyNumberFormat="1" applyFont="1" applyFill="1" applyBorder="1" applyAlignment="1" applyProtection="1">
      <alignment horizontal="right" vertical="center" wrapText="1"/>
    </xf>
    <xf numFmtId="3" fontId="39" fillId="0" borderId="1" xfId="0" applyNumberFormat="1" applyFont="1" applyFill="1" applyBorder="1" applyAlignment="1" applyProtection="1">
      <alignment horizontal="right" vertical="center" wrapText="1"/>
    </xf>
    <xf numFmtId="0" fontId="44" fillId="0" borderId="0" xfId="0" applyFont="1" applyFill="1" applyAlignment="1" applyProtection="1">
      <alignment vertical="center"/>
    </xf>
    <xf numFmtId="0" fontId="39" fillId="0" borderId="0" xfId="0" applyFont="1" applyFill="1" applyAlignment="1" applyProtection="1">
      <alignment vertical="center" wrapText="1"/>
    </xf>
    <xf numFmtId="0" fontId="39" fillId="0" borderId="19" xfId="0" applyFont="1" applyFill="1" applyBorder="1" applyAlignment="1" applyProtection="1">
      <alignment horizontal="center" vertical="center"/>
    </xf>
    <xf numFmtId="3" fontId="39" fillId="0" borderId="0" xfId="0" applyNumberFormat="1" applyFont="1" applyFill="1" applyAlignment="1" applyProtection="1">
      <alignment vertical="center"/>
    </xf>
    <xf numFmtId="0" fontId="42" fillId="5" borderId="15" xfId="0" applyFont="1" applyFill="1" applyBorder="1" applyAlignment="1" applyProtection="1">
      <alignment horizontal="center" vertical="center"/>
    </xf>
    <xf numFmtId="0" fontId="38" fillId="5" borderId="16" xfId="0" applyFont="1" applyFill="1" applyBorder="1" applyAlignment="1" applyProtection="1">
      <alignment horizontal="center" vertical="center"/>
    </xf>
    <xf numFmtId="0" fontId="39" fillId="5" borderId="17" xfId="0" applyFont="1" applyFill="1" applyBorder="1" applyAlignment="1" applyProtection="1">
      <alignment horizontal="center" vertical="center"/>
    </xf>
    <xf numFmtId="0" fontId="39" fillId="5" borderId="10" xfId="0" applyFont="1" applyFill="1" applyBorder="1" applyAlignment="1" applyProtection="1">
      <alignment horizontal="center" vertical="center"/>
    </xf>
    <xf numFmtId="0" fontId="39" fillId="5" borderId="18" xfId="0" applyFont="1" applyFill="1" applyBorder="1" applyAlignment="1" applyProtection="1">
      <alignment horizontal="center" vertical="center"/>
    </xf>
    <xf numFmtId="0" fontId="39" fillId="5" borderId="16" xfId="0" applyFont="1" applyFill="1" applyBorder="1" applyAlignment="1" applyProtection="1">
      <alignment horizontal="center" vertical="center"/>
    </xf>
    <xf numFmtId="4" fontId="23" fillId="16" borderId="16" xfId="0" applyNumberFormat="1" applyFont="1" applyFill="1" applyBorder="1" applyAlignment="1" applyProtection="1">
      <alignment horizontal="center" vertical="center" wrapText="1"/>
    </xf>
    <xf numFmtId="4" fontId="23" fillId="16" borderId="18" xfId="0" applyNumberFormat="1" applyFont="1" applyFill="1" applyBorder="1" applyAlignment="1" applyProtection="1">
      <alignment horizontal="center" vertical="center" wrapText="1"/>
    </xf>
    <xf numFmtId="3" fontId="38" fillId="5" borderId="16" xfId="0" applyNumberFormat="1" applyFont="1" applyFill="1" applyBorder="1" applyAlignment="1" applyProtection="1">
      <alignment horizontal="right" vertical="center" wrapText="1"/>
    </xf>
    <xf numFmtId="3" fontId="38" fillId="5" borderId="39" xfId="0" applyNumberFormat="1" applyFont="1" applyFill="1" applyBorder="1" applyAlignment="1" applyProtection="1">
      <alignment horizontal="right" vertical="center" wrapText="1"/>
    </xf>
    <xf numFmtId="0" fontId="39" fillId="0" borderId="10" xfId="0" applyFont="1" applyFill="1" applyBorder="1" applyAlignment="1" applyProtection="1">
      <alignment horizontal="center" vertical="center"/>
    </xf>
    <xf numFmtId="0" fontId="39" fillId="0" borderId="44" xfId="0" applyFont="1" applyFill="1" applyBorder="1" applyAlignment="1" applyProtection="1">
      <alignment horizontal="center" vertical="center"/>
    </xf>
    <xf numFmtId="4" fontId="39" fillId="0" borderId="44" xfId="0" applyNumberFormat="1" applyFont="1" applyBorder="1" applyAlignment="1" applyProtection="1">
      <alignment horizontal="left" vertical="center"/>
    </xf>
    <xf numFmtId="0" fontId="2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4" fontId="3" fillId="0" borderId="0" xfId="0" applyNumberFormat="1" applyFont="1" applyFill="1" applyBorder="1" applyAlignment="1" applyProtection="1">
      <alignment horizontal="center" vertical="center" wrapText="1"/>
    </xf>
    <xf numFmtId="3" fontId="25" fillId="0" borderId="0" xfId="0" applyNumberFormat="1" applyFont="1" applyFill="1" applyBorder="1" applyAlignment="1" applyProtection="1">
      <alignment horizontal="right" vertical="center" wrapText="1"/>
    </xf>
    <xf numFmtId="3" fontId="21" fillId="0" borderId="0"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right" vertical="center"/>
    </xf>
    <xf numFmtId="3" fontId="8" fillId="0" borderId="0" xfId="0" applyNumberFormat="1" applyFont="1" applyFill="1" applyBorder="1" applyAlignment="1" applyProtection="1">
      <alignment vertical="center"/>
    </xf>
    <xf numFmtId="0" fontId="17" fillId="0" borderId="0" xfId="0" applyFont="1" applyBorder="1" applyAlignment="1" applyProtection="1">
      <alignment vertical="center"/>
    </xf>
    <xf numFmtId="0" fontId="17" fillId="0" borderId="0" xfId="0" applyFont="1" applyFill="1" applyBorder="1" applyAlignment="1" applyProtection="1">
      <alignment vertical="center"/>
    </xf>
    <xf numFmtId="4" fontId="17" fillId="0" borderId="0" xfId="0" applyNumberFormat="1" applyFont="1" applyBorder="1" applyAlignment="1" applyProtection="1">
      <alignment vertical="center"/>
    </xf>
    <xf numFmtId="0" fontId="17" fillId="0" borderId="0" xfId="0" applyFont="1" applyAlignment="1" applyProtection="1">
      <alignment vertical="center"/>
    </xf>
    <xf numFmtId="0" fontId="17" fillId="0" borderId="0" xfId="0" applyFont="1" applyFill="1" applyAlignment="1" applyProtection="1">
      <alignment vertical="center"/>
    </xf>
    <xf numFmtId="4" fontId="17" fillId="0" borderId="0" xfId="0" applyNumberFormat="1" applyFont="1" applyAlignment="1" applyProtection="1">
      <alignment vertical="center"/>
    </xf>
    <xf numFmtId="0" fontId="17" fillId="0" borderId="0" xfId="0" applyFont="1" applyAlignment="1" applyProtection="1">
      <alignment vertical="center" wrapText="1"/>
    </xf>
    <xf numFmtId="49" fontId="33" fillId="8" borderId="53" xfId="56" applyNumberFormat="1" applyFont="1" applyFill="1" applyBorder="1" applyAlignment="1" applyProtection="1">
      <alignment horizontal="left" wrapText="1"/>
    </xf>
    <xf numFmtId="49" fontId="36" fillId="12" borderId="53" xfId="56" applyNumberFormat="1" applyFont="1" applyFill="1" applyBorder="1" applyAlignment="1" applyProtection="1">
      <alignment horizontal="left" wrapText="1"/>
    </xf>
    <xf numFmtId="49" fontId="41" fillId="15" borderId="53" xfId="56" applyNumberFormat="1" applyFont="1" applyFill="1" applyBorder="1" applyAlignment="1" applyProtection="1">
      <alignment horizontal="left" wrapText="1"/>
    </xf>
    <xf numFmtId="49" fontId="33" fillId="10" borderId="53" xfId="56" applyNumberFormat="1" applyFont="1" applyFill="1" applyBorder="1" applyAlignment="1" applyProtection="1">
      <alignment horizontal="left" wrapText="1"/>
    </xf>
    <xf numFmtId="49" fontId="33" fillId="15" borderId="53" xfId="56" applyNumberFormat="1" applyFont="1" applyFill="1" applyBorder="1" applyAlignment="1" applyProtection="1">
      <alignment horizontal="left" wrapText="1"/>
    </xf>
    <xf numFmtId="49" fontId="34" fillId="9" borderId="53" xfId="56" applyNumberFormat="1" applyFont="1" applyFill="1" applyBorder="1" applyAlignment="1" applyProtection="1">
      <alignment horizontal="left" wrapText="1"/>
    </xf>
    <xf numFmtId="49" fontId="34" fillId="9" borderId="53" xfId="56" applyNumberFormat="1" applyFont="1" applyFill="1" applyBorder="1" applyAlignment="1" applyProtection="1">
      <alignment horizontal="left"/>
    </xf>
    <xf numFmtId="4" fontId="34" fillId="9" borderId="53" xfId="56" applyNumberFormat="1" applyFont="1" applyFill="1" applyBorder="1" applyAlignment="1" applyProtection="1">
      <alignment horizontal="right"/>
    </xf>
    <xf numFmtId="49" fontId="30" fillId="0" borderId="0" xfId="56" applyNumberFormat="1" applyAlignment="1" applyProtection="1">
      <alignment wrapText="1"/>
    </xf>
    <xf numFmtId="49" fontId="36" fillId="17" borderId="53" xfId="56" applyNumberFormat="1" applyFont="1" applyFill="1" applyBorder="1" applyAlignment="1" applyProtection="1">
      <alignment horizontal="left" wrapText="1"/>
    </xf>
    <xf numFmtId="49" fontId="36" fillId="17" borderId="53" xfId="56" applyNumberFormat="1" applyFont="1" applyFill="1" applyBorder="1" applyAlignment="1" applyProtection="1">
      <alignment horizontal="left"/>
    </xf>
    <xf numFmtId="4" fontId="36" fillId="17" borderId="53" xfId="56" applyNumberFormat="1" applyFont="1" applyFill="1" applyBorder="1" applyAlignment="1" applyProtection="1">
      <alignment horizontal="right"/>
    </xf>
    <xf numFmtId="49" fontId="36" fillId="18" borderId="53" xfId="56" applyNumberFormat="1" applyFont="1" applyFill="1" applyBorder="1" applyAlignment="1" applyProtection="1">
      <alignment horizontal="left" wrapText="1"/>
    </xf>
    <xf numFmtId="49" fontId="36" fillId="18" borderId="53" xfId="56" applyNumberFormat="1" applyFont="1" applyFill="1" applyBorder="1" applyAlignment="1" applyProtection="1">
      <alignment horizontal="left"/>
    </xf>
    <xf numFmtId="4" fontId="36" fillId="18" borderId="53" xfId="56" applyNumberFormat="1" applyFont="1" applyFill="1" applyBorder="1" applyAlignment="1" applyProtection="1">
      <alignment horizontal="right"/>
    </xf>
    <xf numFmtId="49" fontId="34" fillId="15" borderId="53" xfId="56" applyNumberFormat="1" applyFont="1" applyFill="1" applyBorder="1" applyAlignment="1" applyProtection="1">
      <alignment horizontal="left" wrapText="1"/>
    </xf>
    <xf numFmtId="49" fontId="34" fillId="15" borderId="53" xfId="56" applyNumberFormat="1" applyFont="1" applyFill="1" applyBorder="1" applyAlignment="1" applyProtection="1">
      <alignment horizontal="left"/>
    </xf>
    <xf numFmtId="4" fontId="34" fillId="15" borderId="53" xfId="56" applyNumberFormat="1" applyFont="1" applyFill="1" applyBorder="1" applyAlignment="1" applyProtection="1">
      <alignment horizontal="right"/>
    </xf>
    <xf numFmtId="0" fontId="3" fillId="2" borderId="0" xfId="0" applyFont="1" applyFill="1" applyAlignment="1">
      <alignment horizontal="left" wrapText="1"/>
    </xf>
    <xf numFmtId="4" fontId="13" fillId="0" borderId="30" xfId="0" applyNumberFormat="1" applyFont="1" applyBorder="1" applyAlignment="1" applyProtection="1">
      <alignment horizontal="right" vertical="center" indent="1"/>
    </xf>
    <xf numFmtId="4" fontId="13" fillId="0" borderId="38" xfId="0" applyNumberFormat="1" applyFont="1" applyBorder="1" applyAlignment="1" applyProtection="1">
      <alignment horizontal="right" vertical="center" indent="1"/>
    </xf>
    <xf numFmtId="4" fontId="13" fillId="0" borderId="29" xfId="0" applyNumberFormat="1" applyFont="1" applyBorder="1" applyAlignment="1" applyProtection="1">
      <alignment horizontal="right" vertical="center" indent="1"/>
    </xf>
    <xf numFmtId="0" fontId="0" fillId="0" borderId="26" xfId="0" applyBorder="1" applyAlignment="1" applyProtection="1">
      <alignment horizontal="center"/>
    </xf>
    <xf numFmtId="4" fontId="11" fillId="0" borderId="30" xfId="0" applyNumberFormat="1" applyFont="1" applyBorder="1" applyAlignment="1" applyProtection="1">
      <alignment horizontal="right" vertical="center"/>
    </xf>
    <xf numFmtId="4" fontId="11" fillId="0" borderId="5" xfId="0" applyNumberFormat="1" applyFont="1" applyBorder="1" applyAlignment="1" applyProtection="1">
      <alignment horizontal="right" vertical="center"/>
    </xf>
    <xf numFmtId="4" fontId="11" fillId="0" borderId="30" xfId="0" applyNumberFormat="1" applyFont="1" applyBorder="1" applyAlignment="1" applyProtection="1">
      <alignment vertical="center"/>
    </xf>
    <xf numFmtId="4" fontId="11" fillId="0" borderId="5" xfId="0" applyNumberFormat="1" applyFont="1" applyBorder="1" applyAlignment="1" applyProtection="1">
      <alignment vertical="center"/>
    </xf>
    <xf numFmtId="4" fontId="11" fillId="0" borderId="30" xfId="0" applyNumberFormat="1" applyFont="1" applyBorder="1" applyAlignment="1" applyProtection="1">
      <alignment horizontal="right" vertical="center" indent="1"/>
    </xf>
    <xf numFmtId="4" fontId="11" fillId="0" borderId="29" xfId="0" applyNumberFormat="1" applyFont="1" applyBorder="1" applyAlignment="1" applyProtection="1">
      <alignment horizontal="right" vertical="center" indent="1"/>
    </xf>
    <xf numFmtId="0" fontId="2" fillId="0" borderId="46" xfId="0" applyFont="1" applyBorder="1" applyAlignment="1" applyProtection="1">
      <alignment horizontal="center" vertical="center"/>
    </xf>
    <xf numFmtId="0" fontId="2" fillId="0" borderId="47" xfId="0" applyFont="1" applyBorder="1" applyAlignment="1" applyProtection="1">
      <alignment horizontal="center" vertical="center"/>
    </xf>
    <xf numFmtId="0" fontId="2" fillId="0" borderId="48" xfId="0" applyFont="1" applyBorder="1" applyAlignment="1" applyProtection="1">
      <alignment horizontal="center" vertical="center"/>
    </xf>
    <xf numFmtId="4" fontId="11" fillId="0" borderId="31" xfId="0" applyNumberFormat="1" applyFont="1" applyBorder="1" applyAlignment="1" applyProtection="1">
      <alignment horizontal="right" vertical="center"/>
    </xf>
    <xf numFmtId="4" fontId="11" fillId="0" borderId="6" xfId="0" applyNumberFormat="1" applyFont="1" applyBorder="1" applyAlignment="1" applyProtection="1">
      <alignment horizontal="right" vertical="center"/>
    </xf>
    <xf numFmtId="4" fontId="11" fillId="0" borderId="26" xfId="0" applyNumberFormat="1" applyFont="1" applyBorder="1" applyAlignment="1" applyProtection="1">
      <alignment horizontal="right" vertical="center"/>
    </xf>
    <xf numFmtId="4" fontId="12" fillId="13" borderId="10" xfId="0" applyNumberFormat="1" applyFont="1" applyFill="1" applyBorder="1" applyAlignment="1" applyProtection="1">
      <alignment horizontal="right" vertical="center"/>
    </xf>
    <xf numFmtId="4" fontId="11" fillId="0" borderId="38" xfId="0" applyNumberFormat="1" applyFont="1" applyBorder="1" applyAlignment="1" applyProtection="1">
      <alignment horizontal="right" vertical="center" indent="1"/>
    </xf>
    <xf numFmtId="2" fontId="12" fillId="13" borderId="10" xfId="0" applyNumberFormat="1" applyFont="1" applyFill="1" applyBorder="1" applyAlignment="1" applyProtection="1">
      <alignment horizontal="right" vertical="center"/>
    </xf>
    <xf numFmtId="1" fontId="0" fillId="0" borderId="6" xfId="0" applyNumberFormat="1" applyFont="1" applyBorder="1" applyAlignment="1" applyProtection="1">
      <alignment horizontal="right" indent="1"/>
    </xf>
    <xf numFmtId="0" fontId="8" fillId="7" borderId="26" xfId="0" applyFont="1" applyFill="1" applyBorder="1" applyAlignment="1" applyProtection="1">
      <alignment horizontal="left" vertical="center"/>
      <protection locked="0"/>
    </xf>
    <xf numFmtId="0" fontId="0" fillId="0" borderId="6" xfId="0" applyFont="1" applyBorder="1" applyAlignment="1" applyProtection="1">
      <alignment horizontal="right" indent="1"/>
    </xf>
    <xf numFmtId="0" fontId="0" fillId="0" borderId="24" xfId="0" applyFont="1" applyBorder="1" applyAlignment="1" applyProtection="1">
      <alignment horizontal="right" indent="1"/>
    </xf>
    <xf numFmtId="0" fontId="8" fillId="7" borderId="0" xfId="0" applyFont="1" applyFill="1" applyBorder="1" applyAlignment="1" applyProtection="1">
      <alignment horizontal="left" vertical="center"/>
      <protection locked="0"/>
    </xf>
    <xf numFmtId="0" fontId="8" fillId="7" borderId="6" xfId="0" applyFont="1" applyFill="1" applyBorder="1" applyAlignment="1" applyProtection="1">
      <alignment horizontal="left" vertical="center"/>
      <protection locked="0"/>
    </xf>
    <xf numFmtId="3" fontId="0" fillId="0" borderId="26" xfId="0" applyNumberFormat="1" applyBorder="1" applyProtection="1"/>
    <xf numFmtId="3" fontId="0" fillId="0" borderId="26" xfId="0" applyNumberFormat="1" applyBorder="1" applyAlignment="1" applyProtection="1">
      <alignment wrapText="1"/>
    </xf>
    <xf numFmtId="3" fontId="8" fillId="0" borderId="0" xfId="0" applyNumberFormat="1" applyFont="1" applyBorder="1" applyProtection="1"/>
    <xf numFmtId="3" fontId="8" fillId="0" borderId="0" xfId="0" applyNumberFormat="1" applyFont="1" applyBorder="1" applyAlignment="1" applyProtection="1">
      <alignment wrapText="1"/>
    </xf>
    <xf numFmtId="3" fontId="0" fillId="0" borderId="0" xfId="0" applyNumberFormat="1" applyBorder="1" applyProtection="1"/>
    <xf numFmtId="3" fontId="0" fillId="0" borderId="0" xfId="0" applyNumberFormat="1" applyBorder="1" applyAlignment="1" applyProtection="1">
      <alignment wrapText="1"/>
    </xf>
    <xf numFmtId="3" fontId="0" fillId="0" borderId="6" xfId="0" applyNumberFormat="1" applyBorder="1" applyProtection="1"/>
    <xf numFmtId="3" fontId="0" fillId="0" borderId="6" xfId="0" applyNumberFormat="1" applyBorder="1" applyAlignment="1" applyProtection="1">
      <alignment wrapText="1"/>
    </xf>
    <xf numFmtId="3" fontId="0" fillId="13" borderId="30" xfId="0" applyNumberFormat="1" applyFill="1" applyBorder="1" applyProtection="1"/>
    <xf numFmtId="3" fontId="0" fillId="13" borderId="5" xfId="0" applyNumberFormat="1" applyFill="1" applyBorder="1" applyProtection="1"/>
    <xf numFmtId="3" fontId="0" fillId="13" borderId="38" xfId="0" applyNumberFormat="1" applyFill="1" applyBorder="1" applyProtection="1"/>
    <xf numFmtId="0" fontId="0" fillId="0" borderId="0" xfId="0" applyNumberFormat="1" applyAlignment="1" applyProtection="1">
      <alignment wrapText="1"/>
    </xf>
    <xf numFmtId="49" fontId="7" fillId="0" borderId="37" xfId="0" applyNumberFormat="1" applyFont="1" applyBorder="1" applyAlignment="1" applyProtection="1">
      <alignment vertical="center" wrapText="1"/>
    </xf>
    <xf numFmtId="49" fontId="7" fillId="0" borderId="26" xfId="0" applyNumberFormat="1" applyFont="1" applyBorder="1" applyAlignment="1" applyProtection="1">
      <alignment vertical="center" wrapText="1"/>
    </xf>
    <xf numFmtId="49" fontId="7" fillId="0" borderId="36" xfId="0" applyNumberFormat="1" applyFont="1" applyBorder="1" applyAlignment="1" applyProtection="1">
      <alignment vertical="center" wrapText="1"/>
    </xf>
    <xf numFmtId="49" fontId="7" fillId="0" borderId="0" xfId="0" applyNumberFormat="1" applyFont="1" applyBorder="1" applyAlignment="1" applyProtection="1">
      <alignment vertical="center" wrapText="1"/>
    </xf>
    <xf numFmtId="49" fontId="7" fillId="0" borderId="31" xfId="0" applyNumberFormat="1" applyFont="1" applyBorder="1" applyAlignment="1" applyProtection="1">
      <alignment vertical="center" wrapText="1"/>
    </xf>
    <xf numFmtId="49" fontId="7" fillId="0" borderId="6" xfId="0" applyNumberFormat="1" applyFont="1" applyBorder="1" applyAlignment="1" applyProtection="1">
      <alignment vertical="center" wrapText="1"/>
    </xf>
    <xf numFmtId="3" fontId="8" fillId="0" borderId="45" xfId="0" applyNumberFormat="1" applyFont="1" applyBorder="1" applyAlignment="1" applyProtection="1">
      <alignment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5" xfId="0" applyNumberFormat="1" applyBorder="1" applyAlignment="1">
      <alignment vertical="center" shrinkToFit="1"/>
    </xf>
    <xf numFmtId="49" fontId="0" fillId="0" borderId="38" xfId="0" applyNumberFormat="1" applyBorder="1" applyAlignment="1">
      <alignment vertical="center" shrinkToFit="1"/>
    </xf>
    <xf numFmtId="0" fontId="18" fillId="0" borderId="36" xfId="0" applyNumberFormat="1" applyFont="1" applyBorder="1" applyAlignment="1" applyProtection="1">
      <alignment horizontal="left" vertical="top" wrapText="1"/>
    </xf>
    <xf numFmtId="0" fontId="18" fillId="0" borderId="0" xfId="0" applyNumberFormat="1" applyFont="1" applyBorder="1" applyAlignment="1" applyProtection="1">
      <alignment vertical="top" wrapText="1" shrinkToFit="1"/>
    </xf>
    <xf numFmtId="172" fontId="18" fillId="0" borderId="0" xfId="0" applyNumberFormat="1" applyFont="1" applyBorder="1" applyAlignment="1" applyProtection="1">
      <alignment vertical="top" wrapText="1" shrinkToFit="1"/>
    </xf>
    <xf numFmtId="4" fontId="18" fillId="0" borderId="0" xfId="0" applyNumberFormat="1" applyFont="1" applyBorder="1" applyAlignment="1" applyProtection="1">
      <alignment vertical="top" wrapText="1" shrinkToFit="1"/>
    </xf>
    <xf numFmtId="4" fontId="18" fillId="0" borderId="45" xfId="0" applyNumberFormat="1" applyFont="1" applyBorder="1" applyAlignment="1" applyProtection="1">
      <alignment vertical="top" wrapText="1" shrinkToFit="1"/>
    </xf>
    <xf numFmtId="0" fontId="18" fillId="0" borderId="31" xfId="0" applyNumberFormat="1" applyFont="1" applyBorder="1" applyAlignment="1" applyProtection="1">
      <alignment horizontal="left" vertical="top" wrapText="1"/>
    </xf>
    <xf numFmtId="0" fontId="18" fillId="0" borderId="6" xfId="0" applyNumberFormat="1" applyFont="1" applyBorder="1" applyAlignment="1" applyProtection="1">
      <alignment vertical="top" wrapText="1" shrinkToFit="1"/>
    </xf>
    <xf numFmtId="172" fontId="18" fillId="0" borderId="6" xfId="0" applyNumberFormat="1" applyFont="1" applyBorder="1" applyAlignment="1" applyProtection="1">
      <alignment vertical="top" wrapText="1" shrinkToFit="1"/>
    </xf>
    <xf numFmtId="4" fontId="18" fillId="0" borderId="6" xfId="0" applyNumberFormat="1" applyFont="1" applyBorder="1" applyAlignment="1" applyProtection="1">
      <alignment vertical="top" wrapText="1" shrinkToFit="1"/>
    </xf>
    <xf numFmtId="4" fontId="18" fillId="0" borderId="49" xfId="0" applyNumberFormat="1" applyFont="1" applyBorder="1" applyAlignment="1" applyProtection="1">
      <alignment vertical="top" wrapText="1" shrinkToFit="1"/>
    </xf>
    <xf numFmtId="0" fontId="0" fillId="0" borderId="0" xfId="0" applyAlignment="1" applyProtection="1">
      <alignment vertical="top"/>
    </xf>
    <xf numFmtId="0" fontId="0" fillId="0" borderId="0" xfId="0" applyAlignment="1" applyProtection="1">
      <alignment horizontal="left" vertical="top" wrapText="1"/>
    </xf>
    <xf numFmtId="0" fontId="0" fillId="7" borderId="37" xfId="0" applyFill="1" applyBorder="1" applyAlignment="1" applyProtection="1">
      <alignment vertical="top" wrapText="1"/>
      <protection locked="0"/>
    </xf>
    <xf numFmtId="0" fontId="0" fillId="7" borderId="26" xfId="0" applyFill="1" applyBorder="1" applyAlignment="1" applyProtection="1">
      <alignment vertical="top" wrapText="1"/>
      <protection locked="0"/>
    </xf>
    <xf numFmtId="0" fontId="0" fillId="7" borderId="26" xfId="0" applyFill="1" applyBorder="1" applyAlignment="1" applyProtection="1">
      <alignment horizontal="left" vertical="top" wrapText="1"/>
      <protection locked="0"/>
    </xf>
    <xf numFmtId="0" fontId="0" fillId="7" borderId="50" xfId="0" applyFill="1" applyBorder="1" applyAlignment="1" applyProtection="1">
      <alignment vertical="top" wrapText="1"/>
      <protection locked="0"/>
    </xf>
    <xf numFmtId="0" fontId="0" fillId="7" borderId="36" xfId="0" applyFill="1" applyBorder="1" applyAlignment="1" applyProtection="1">
      <alignment vertical="top" wrapText="1"/>
      <protection locked="0"/>
    </xf>
    <xf numFmtId="0" fontId="0" fillId="7" borderId="0" xfId="0" applyFill="1" applyBorder="1" applyAlignment="1" applyProtection="1">
      <alignment vertical="top" wrapText="1"/>
      <protection locked="0"/>
    </xf>
    <xf numFmtId="0" fontId="0" fillId="7" borderId="0" xfId="0" applyFill="1" applyBorder="1" applyAlignment="1" applyProtection="1">
      <alignment horizontal="left" vertical="top" wrapText="1"/>
      <protection locked="0"/>
    </xf>
    <xf numFmtId="0" fontId="0" fillId="7" borderId="45" xfId="0" applyFill="1" applyBorder="1" applyAlignment="1" applyProtection="1">
      <alignment vertical="top" wrapText="1"/>
      <protection locked="0"/>
    </xf>
    <xf numFmtId="0" fontId="0" fillId="7" borderId="31" xfId="0" applyFill="1" applyBorder="1" applyAlignment="1" applyProtection="1">
      <alignment vertical="top" wrapText="1"/>
      <protection locked="0"/>
    </xf>
    <xf numFmtId="0" fontId="0" fillId="7" borderId="6" xfId="0" applyFill="1" applyBorder="1" applyAlignment="1" applyProtection="1">
      <alignment vertical="top" wrapText="1"/>
      <protection locked="0"/>
    </xf>
    <xf numFmtId="0" fontId="0" fillId="7" borderId="6" xfId="0" applyFill="1" applyBorder="1" applyAlignment="1" applyProtection="1">
      <alignment horizontal="left" vertical="top" wrapText="1"/>
      <protection locked="0"/>
    </xf>
    <xf numFmtId="0" fontId="0" fillId="7" borderId="49" xfId="0" applyFill="1" applyBorder="1" applyAlignment="1" applyProtection="1">
      <alignment vertical="top" wrapText="1"/>
      <protection locked="0"/>
    </xf>
    <xf numFmtId="0" fontId="6" fillId="0" borderId="0" xfId="0" applyFont="1" applyAlignment="1" applyProtection="1">
      <alignment horizontal="center"/>
    </xf>
    <xf numFmtId="49" fontId="0" fillId="0" borderId="5" xfId="0" applyNumberFormat="1" applyBorder="1" applyAlignment="1" applyProtection="1">
      <alignment vertical="center"/>
    </xf>
    <xf numFmtId="0" fontId="0" fillId="0" borderId="5" xfId="0" applyBorder="1" applyAlignment="1" applyProtection="1">
      <alignment vertical="center"/>
    </xf>
    <xf numFmtId="0" fontId="0" fillId="0" borderId="38" xfId="0" applyBorder="1" applyAlignment="1" applyProtection="1">
      <alignment vertical="center"/>
    </xf>
    <xf numFmtId="49" fontId="0" fillId="13" borderId="5" xfId="0" applyNumberFormat="1" applyFill="1" applyBorder="1" applyAlignment="1" applyProtection="1">
      <alignment vertical="center"/>
    </xf>
    <xf numFmtId="0" fontId="0" fillId="13" borderId="5" xfId="0" applyFill="1" applyBorder="1" applyAlignment="1" applyProtection="1">
      <alignment vertical="center"/>
    </xf>
    <xf numFmtId="0" fontId="0" fillId="13" borderId="38" xfId="0" applyFill="1" applyBorder="1" applyAlignment="1" applyProtection="1">
      <alignment vertical="center"/>
    </xf>
    <xf numFmtId="0" fontId="39" fillId="0" borderId="30" xfId="0" applyFont="1" applyBorder="1" applyAlignment="1" applyProtection="1">
      <alignment horizontal="center" vertical="center" wrapText="1"/>
    </xf>
    <xf numFmtId="0" fontId="39" fillId="0" borderId="5" xfId="0" applyFont="1" applyBorder="1" applyAlignment="1" applyProtection="1">
      <alignment horizontal="center" vertical="center"/>
    </xf>
    <xf numFmtId="0" fontId="39" fillId="0" borderId="38" xfId="0" applyFont="1" applyBorder="1" applyAlignment="1" applyProtection="1">
      <alignment horizontal="center" vertical="center"/>
    </xf>
    <xf numFmtId="4" fontId="45" fillId="0" borderId="17" xfId="0" applyNumberFormat="1" applyFont="1" applyBorder="1" applyAlignment="1" applyProtection="1">
      <alignment horizontal="left" vertical="center" wrapText="1"/>
    </xf>
    <xf numFmtId="4" fontId="45" fillId="0" borderId="10" xfId="0" applyNumberFormat="1" applyFont="1" applyBorder="1" applyAlignment="1" applyProtection="1">
      <alignment horizontal="left" vertical="center"/>
    </xf>
    <xf numFmtId="4" fontId="45" fillId="0" borderId="32" xfId="0" applyNumberFormat="1" applyFont="1" applyBorder="1" applyAlignment="1" applyProtection="1">
      <alignment horizontal="left" vertical="center"/>
    </xf>
    <xf numFmtId="0" fontId="42" fillId="0" borderId="17" xfId="0" applyFont="1" applyBorder="1" applyAlignment="1" applyProtection="1">
      <alignment horizontal="center" vertical="center" wrapText="1"/>
    </xf>
    <xf numFmtId="0" fontId="39" fillId="0" borderId="10" xfId="0" applyFont="1" applyBorder="1" applyAlignment="1" applyProtection="1">
      <alignment horizontal="center" vertical="center"/>
    </xf>
    <xf numFmtId="0" fontId="39" fillId="0" borderId="18" xfId="0" applyFont="1" applyBorder="1" applyAlignment="1" applyProtection="1">
      <alignment horizontal="center" vertical="center"/>
    </xf>
    <xf numFmtId="0" fontId="39" fillId="0" borderId="51" xfId="0" applyFont="1" applyBorder="1" applyAlignment="1" applyProtection="1">
      <alignment horizontal="center" vertical="center" wrapText="1"/>
    </xf>
    <xf numFmtId="0" fontId="39" fillId="0" borderId="47" xfId="0" applyFont="1" applyBorder="1" applyAlignment="1" applyProtection="1">
      <alignment horizontal="center" vertical="center"/>
    </xf>
    <xf numFmtId="0" fontId="39" fillId="0" borderId="52" xfId="0" applyFont="1" applyBorder="1" applyAlignment="1" applyProtection="1">
      <alignment horizontal="center" vertical="center"/>
    </xf>
    <xf numFmtId="0" fontId="39" fillId="0" borderId="2" xfId="0" applyFont="1" applyBorder="1" applyAlignment="1" applyProtection="1">
      <alignment horizontal="center" vertical="center" wrapText="1"/>
    </xf>
    <xf numFmtId="0" fontId="39" fillId="0" borderId="2" xfId="0" applyFont="1" applyBorder="1" applyAlignment="1" applyProtection="1">
      <alignment horizontal="center" vertical="center"/>
    </xf>
  </cellXfs>
  <cellStyles count="75">
    <cellStyle name="celk.hmot." xfId="1"/>
    <cellStyle name="čárky [0]_Borsice - Vzor" xfId="2"/>
    <cellStyle name="dodávka" xfId="3"/>
    <cellStyle name="Hypertextový odkaz 2" xfId="4"/>
    <cellStyle name="Hypertextový odkaz 2 10" xfId="5"/>
    <cellStyle name="Hypertextový odkaz 2 11" xfId="6"/>
    <cellStyle name="Hypertextový odkaz 2 12" xfId="7"/>
    <cellStyle name="Hypertextový odkaz 2 2" xfId="8"/>
    <cellStyle name="Hypertextový odkaz 2 3" xfId="9"/>
    <cellStyle name="Hypertextový odkaz 2 4" xfId="10"/>
    <cellStyle name="Hypertextový odkaz 2 5" xfId="11"/>
    <cellStyle name="Hypertextový odkaz 2 6" xfId="12"/>
    <cellStyle name="Hypertextový odkaz 2 7" xfId="13"/>
    <cellStyle name="Hypertextový odkaz 2 8" xfId="14"/>
    <cellStyle name="Hypertextový odkaz 2 9" xfId="15"/>
    <cellStyle name="Hypertextový odkaz 3" xfId="16"/>
    <cellStyle name="jedn.hmot." xfId="17"/>
    <cellStyle name="jednotk.cena" xfId="18"/>
    <cellStyle name="jednotka" xfId="19"/>
    <cellStyle name="MJPolozky" xfId="20"/>
    <cellStyle name="MnozstviPolozky" xfId="21"/>
    <cellStyle name="množství" xfId="22"/>
    <cellStyle name="montáž" xfId="23"/>
    <cellStyle name="NazevOddilu" xfId="24"/>
    <cellStyle name="NazevPolozky" xfId="25"/>
    <cellStyle name="Normální" xfId="0" builtinId="0"/>
    <cellStyle name="normální 10" xfId="26"/>
    <cellStyle name="normální 11" xfId="27"/>
    <cellStyle name="normální 12" xfId="28"/>
    <cellStyle name="normální 13" xfId="29"/>
    <cellStyle name="normální 14" xfId="30"/>
    <cellStyle name="normální 15" xfId="31"/>
    <cellStyle name="normální 16" xfId="32"/>
    <cellStyle name="normální 17" xfId="33"/>
    <cellStyle name="normální 18 2" xfId="34"/>
    <cellStyle name="normální 19 2" xfId="35"/>
    <cellStyle name="normální 2" xfId="36"/>
    <cellStyle name="normální 2 10" xfId="37"/>
    <cellStyle name="normální 2 11" xfId="38"/>
    <cellStyle name="normální 2 12" xfId="39"/>
    <cellStyle name="normální 2 2" xfId="40"/>
    <cellStyle name="normální 2 3" xfId="41"/>
    <cellStyle name="normální 2 4" xfId="42"/>
    <cellStyle name="normální 2 5" xfId="43"/>
    <cellStyle name="normální 2 6" xfId="44"/>
    <cellStyle name="normální 2 7" xfId="45"/>
    <cellStyle name="normální 2 8" xfId="46"/>
    <cellStyle name="normální 2 9" xfId="47"/>
    <cellStyle name="normální 20 2" xfId="48"/>
    <cellStyle name="normální 21 2" xfId="49"/>
    <cellStyle name="normální 22 2" xfId="50"/>
    <cellStyle name="normální 23 2" xfId="51"/>
    <cellStyle name="normální 24 2" xfId="52"/>
    <cellStyle name="normální 25 2" xfId="53"/>
    <cellStyle name="normální 26 2" xfId="54"/>
    <cellStyle name="normální 27" xfId="55"/>
    <cellStyle name="normální 3" xfId="56"/>
    <cellStyle name="normální 3 2" xfId="57"/>
    <cellStyle name="normální 3 3" xfId="58"/>
    <cellStyle name="normální 4 2" xfId="59"/>
    <cellStyle name="normální 5" xfId="60"/>
    <cellStyle name="normální 6" xfId="61"/>
    <cellStyle name="normální 7" xfId="62"/>
    <cellStyle name="normální 8" xfId="63"/>
    <cellStyle name="normální 9" xfId="64"/>
    <cellStyle name="položka" xfId="65"/>
    <cellStyle name="poř.číslo" xfId="66"/>
    <cellStyle name="procent 10 2" xfId="67"/>
    <cellStyle name="procent 2 2" xfId="68"/>
    <cellStyle name="procent 2 3" xfId="69"/>
    <cellStyle name="procent 3 2" xfId="70"/>
    <cellStyle name="procent 5 2" xfId="71"/>
    <cellStyle name="předmět" xfId="72"/>
    <cellStyle name="VykazPolozka" xfId="73"/>
    <cellStyle name="VykazVzorec" xfId="7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BUILDpowerS\Templates\Rozpocty\Sablo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XTY/POKUS/MB%20207_dodatek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oseidon2\INVESTICE\Users\kozubik\Desktop\2016\CP2%20P&#345;&#225;slavice\Technologie.%20elektro\PS%20101_v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ožky"/>
      <sheetName val="ceny1"/>
      <sheetName val="SZ"/>
      <sheetName val="AaP1"/>
      <sheetName val="KOTVENí"/>
      <sheetName val="ceny"/>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 101"/>
    </sheetNames>
    <sheetDataSet>
      <sheetData sheetId="0"/>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G17" sqref="G17"/>
    </sheetView>
  </sheetViews>
  <sheetFormatPr defaultRowHeight="12.75"/>
  <sheetData>
    <row r="1" spans="1:7">
      <c r="A1" s="6" t="s">
        <v>40</v>
      </c>
    </row>
    <row r="2" spans="1:7" ht="57.75" customHeight="1">
      <c r="A2" s="428" t="s">
        <v>41</v>
      </c>
      <c r="B2" s="428"/>
      <c r="C2" s="428"/>
      <c r="D2" s="428"/>
      <c r="E2" s="428"/>
      <c r="F2" s="428"/>
      <c r="G2" s="428"/>
    </row>
  </sheetData>
  <sheetProtection password="D9BB"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61"/>
  <sheetViews>
    <sheetView showGridLines="0" topLeftCell="B6" zoomScaleNormal="100" zoomScaleSheetLayoutView="75" workbookViewId="0">
      <selection activeCell="L15" sqref="L15"/>
    </sheetView>
  </sheetViews>
  <sheetFormatPr defaultColWidth="9" defaultRowHeight="12.75"/>
  <cols>
    <col min="1" max="1" width="8.42578125" style="85" hidden="1" customWidth="1"/>
    <col min="2" max="2" width="9.140625" style="85" customWidth="1"/>
    <col min="3" max="3" width="7.42578125" style="85" customWidth="1"/>
    <col min="4" max="4" width="13.42578125" style="85" customWidth="1"/>
    <col min="5" max="5" width="12.140625" style="85" customWidth="1"/>
    <col min="6" max="6" width="11.42578125" style="85" customWidth="1"/>
    <col min="7" max="7" width="12.7109375" style="213" customWidth="1"/>
    <col min="8" max="8" width="12.7109375" style="85" customWidth="1"/>
    <col min="9" max="9" width="12.7109375" style="213" customWidth="1"/>
    <col min="10" max="10" width="6.7109375" style="213" customWidth="1"/>
    <col min="11" max="11" width="4.28515625" style="85" customWidth="1"/>
    <col min="12" max="15" width="10.7109375" style="85" customWidth="1"/>
    <col min="16" max="51" width="9" style="85"/>
    <col min="52" max="52" width="93.140625" style="85" customWidth="1"/>
    <col min="53" max="16384" width="9" style="85"/>
  </cols>
  <sheetData>
    <row r="1" spans="1:15" ht="33.75" customHeight="1">
      <c r="A1" s="84" t="s">
        <v>38</v>
      </c>
      <c r="B1" s="439" t="s">
        <v>4</v>
      </c>
      <c r="C1" s="440"/>
      <c r="D1" s="440"/>
      <c r="E1" s="440"/>
      <c r="F1" s="440"/>
      <c r="G1" s="440"/>
      <c r="H1" s="440"/>
      <c r="I1" s="440"/>
      <c r="J1" s="441"/>
    </row>
    <row r="2" spans="1:15" ht="23.25" customHeight="1">
      <c r="A2" s="86"/>
      <c r="B2" s="87" t="s">
        <v>24</v>
      </c>
      <c r="C2" s="88"/>
      <c r="D2" s="89" t="s">
        <v>43</v>
      </c>
      <c r="E2" s="89" t="s">
        <v>44</v>
      </c>
      <c r="F2" s="90"/>
      <c r="G2" s="91"/>
      <c r="H2" s="90"/>
      <c r="I2" s="91"/>
      <c r="J2" s="92"/>
      <c r="O2" s="93"/>
    </row>
    <row r="3" spans="1:15" ht="23.25" hidden="1" customHeight="1">
      <c r="A3" s="86"/>
      <c r="B3" s="94"/>
      <c r="C3" s="88"/>
      <c r="D3" s="95"/>
      <c r="E3" s="95"/>
      <c r="F3" s="96"/>
      <c r="G3" s="96"/>
      <c r="H3" s="88"/>
      <c r="I3" s="97"/>
      <c r="J3" s="98"/>
    </row>
    <row r="4" spans="1:15" ht="23.25" customHeight="1">
      <c r="A4" s="86"/>
      <c r="B4" s="99"/>
      <c r="C4" s="100"/>
      <c r="D4" s="101"/>
      <c r="E4" s="101"/>
      <c r="F4" s="102"/>
      <c r="G4" s="103"/>
      <c r="H4" s="102"/>
      <c r="I4" s="103"/>
      <c r="J4" s="104"/>
    </row>
    <row r="5" spans="1:15" ht="24" customHeight="1">
      <c r="A5" s="86"/>
      <c r="B5" s="105" t="s">
        <v>23</v>
      </c>
      <c r="C5" s="106"/>
      <c r="D5" s="107" t="s">
        <v>45</v>
      </c>
      <c r="E5" s="108"/>
      <c r="F5" s="108"/>
      <c r="G5" s="108"/>
      <c r="H5" s="109" t="s">
        <v>42</v>
      </c>
      <c r="I5" s="107" t="s">
        <v>49</v>
      </c>
      <c r="J5" s="110"/>
    </row>
    <row r="6" spans="1:15" ht="15.75" customHeight="1">
      <c r="A6" s="86"/>
      <c r="B6" s="111"/>
      <c r="C6" s="108"/>
      <c r="D6" s="107" t="s">
        <v>46</v>
      </c>
      <c r="E6" s="108"/>
      <c r="F6" s="108"/>
      <c r="G6" s="108"/>
      <c r="H6" s="109" t="s">
        <v>36</v>
      </c>
      <c r="I6" s="107" t="s">
        <v>50</v>
      </c>
      <c r="J6" s="110"/>
    </row>
    <row r="7" spans="1:15" ht="15.75" customHeight="1">
      <c r="A7" s="86"/>
      <c r="B7" s="112"/>
      <c r="C7" s="113" t="s">
        <v>48</v>
      </c>
      <c r="D7" s="114" t="s">
        <v>47</v>
      </c>
      <c r="E7" s="115"/>
      <c r="F7" s="115"/>
      <c r="G7" s="115"/>
      <c r="H7" s="116"/>
      <c r="I7" s="115"/>
      <c r="J7" s="117"/>
    </row>
    <row r="8" spans="1:15" ht="24" hidden="1" customHeight="1">
      <c r="A8" s="86"/>
      <c r="B8" s="105" t="s">
        <v>21</v>
      </c>
      <c r="C8" s="106"/>
      <c r="D8" s="118" t="s">
        <v>51</v>
      </c>
      <c r="E8" s="106"/>
      <c r="F8" s="106"/>
      <c r="G8" s="119"/>
      <c r="H8" s="109" t="s">
        <v>42</v>
      </c>
      <c r="I8" s="107" t="s">
        <v>55</v>
      </c>
      <c r="J8" s="110"/>
    </row>
    <row r="9" spans="1:15" ht="15.75" hidden="1" customHeight="1">
      <c r="A9" s="86"/>
      <c r="B9" s="86"/>
      <c r="C9" s="106"/>
      <c r="D9" s="118" t="s">
        <v>52</v>
      </c>
      <c r="E9" s="106"/>
      <c r="F9" s="106"/>
      <c r="G9" s="119"/>
      <c r="H9" s="109" t="s">
        <v>36</v>
      </c>
      <c r="I9" s="120"/>
      <c r="J9" s="110"/>
    </row>
    <row r="10" spans="1:15" ht="15.75" hidden="1" customHeight="1">
      <c r="A10" s="86"/>
      <c r="B10" s="121"/>
      <c r="C10" s="113" t="s">
        <v>54</v>
      </c>
      <c r="D10" s="122" t="s">
        <v>53</v>
      </c>
      <c r="E10" s="123"/>
      <c r="F10" s="123"/>
      <c r="G10" s="124"/>
      <c r="H10" s="124"/>
      <c r="I10" s="125"/>
      <c r="J10" s="117"/>
    </row>
    <row r="11" spans="1:15" ht="24" customHeight="1">
      <c r="A11" s="86"/>
      <c r="B11" s="105" t="s">
        <v>20</v>
      </c>
      <c r="C11" s="106"/>
      <c r="D11" s="449"/>
      <c r="E11" s="449"/>
      <c r="F11" s="449"/>
      <c r="G11" s="449"/>
      <c r="H11" s="109" t="s">
        <v>42</v>
      </c>
      <c r="I11" s="83"/>
      <c r="J11" s="110"/>
    </row>
    <row r="12" spans="1:15" ht="15.75" customHeight="1">
      <c r="A12" s="86"/>
      <c r="B12" s="111"/>
      <c r="C12" s="108"/>
      <c r="D12" s="452"/>
      <c r="E12" s="452"/>
      <c r="F12" s="452"/>
      <c r="G12" s="452"/>
      <c r="H12" s="109" t="s">
        <v>36</v>
      </c>
      <c r="I12" s="83"/>
      <c r="J12" s="110"/>
    </row>
    <row r="13" spans="1:15" ht="15.75" customHeight="1">
      <c r="A13" s="86"/>
      <c r="B13" s="112"/>
      <c r="C13" s="9"/>
      <c r="D13" s="453"/>
      <c r="E13" s="453"/>
      <c r="F13" s="453"/>
      <c r="G13" s="453"/>
      <c r="H13" s="126"/>
      <c r="I13" s="115"/>
      <c r="J13" s="117"/>
    </row>
    <row r="14" spans="1:15" ht="24" hidden="1" customHeight="1">
      <c r="A14" s="86"/>
      <c r="B14" s="127" t="s">
        <v>22</v>
      </c>
      <c r="C14" s="128"/>
      <c r="D14" s="129"/>
      <c r="E14" s="130"/>
      <c r="F14" s="130"/>
      <c r="G14" s="130"/>
      <c r="H14" s="131"/>
      <c r="I14" s="130"/>
      <c r="J14" s="132"/>
    </row>
    <row r="15" spans="1:15" ht="32.25" customHeight="1">
      <c r="A15" s="86"/>
      <c r="B15" s="121" t="s">
        <v>34</v>
      </c>
      <c r="C15" s="133"/>
      <c r="D15" s="124"/>
      <c r="E15" s="448"/>
      <c r="F15" s="448"/>
      <c r="G15" s="450"/>
      <c r="H15" s="450"/>
      <c r="I15" s="450" t="s">
        <v>31</v>
      </c>
      <c r="J15" s="451"/>
    </row>
    <row r="16" spans="1:15" ht="23.25" customHeight="1">
      <c r="A16" s="134" t="s">
        <v>26</v>
      </c>
      <c r="B16" s="135" t="s">
        <v>26</v>
      </c>
      <c r="C16" s="136"/>
      <c r="D16" s="137"/>
      <c r="E16" s="429"/>
      <c r="F16" s="430"/>
      <c r="G16" s="429"/>
      <c r="H16" s="430"/>
      <c r="I16" s="429">
        <f>SUMIF(F132:F157,A16,I132:I157)+SUMIF(F132:F157,"PSU",I132:I157)</f>
        <v>0</v>
      </c>
      <c r="J16" s="431"/>
    </row>
    <row r="17" spans="1:10" ht="23.25" customHeight="1">
      <c r="A17" s="134" t="s">
        <v>27</v>
      </c>
      <c r="B17" s="135" t="s">
        <v>27</v>
      </c>
      <c r="C17" s="136"/>
      <c r="D17" s="137"/>
      <c r="E17" s="429"/>
      <c r="F17" s="430"/>
      <c r="G17" s="429"/>
      <c r="H17" s="430"/>
      <c r="I17" s="429">
        <f>SUMIF(F132:F157,A17,I132:I157)</f>
        <v>0</v>
      </c>
      <c r="J17" s="431"/>
    </row>
    <row r="18" spans="1:10" ht="23.25" customHeight="1">
      <c r="A18" s="134" t="s">
        <v>28</v>
      </c>
      <c r="B18" s="135" t="s">
        <v>28</v>
      </c>
      <c r="C18" s="136"/>
      <c r="D18" s="137"/>
      <c r="E18" s="429"/>
      <c r="F18" s="430"/>
      <c r="G18" s="429"/>
      <c r="H18" s="430"/>
      <c r="I18" s="429">
        <f>SUM(G48:G53)</f>
        <v>0</v>
      </c>
      <c r="J18" s="431"/>
    </row>
    <row r="19" spans="1:10" ht="23.25" customHeight="1">
      <c r="A19" s="134" t="s">
        <v>172</v>
      </c>
      <c r="B19" s="135" t="s">
        <v>29</v>
      </c>
      <c r="C19" s="136"/>
      <c r="D19" s="137"/>
      <c r="E19" s="429"/>
      <c r="F19" s="430"/>
      <c r="G19" s="429"/>
      <c r="H19" s="430"/>
      <c r="I19" s="429">
        <f>SUMIF(F132:F157,A19,I132:I157)</f>
        <v>0</v>
      </c>
      <c r="J19" s="431"/>
    </row>
    <row r="20" spans="1:10" ht="23.25" customHeight="1">
      <c r="A20" s="134" t="s">
        <v>173</v>
      </c>
      <c r="B20" s="135" t="s">
        <v>30</v>
      </c>
      <c r="C20" s="136"/>
      <c r="D20" s="137"/>
      <c r="E20" s="429"/>
      <c r="F20" s="430"/>
      <c r="G20" s="429"/>
      <c r="H20" s="430"/>
      <c r="I20" s="429">
        <f>SUMIF(F132:F157,A20,I132:I157)</f>
        <v>0</v>
      </c>
      <c r="J20" s="431"/>
    </row>
    <row r="21" spans="1:10" ht="23.25" customHeight="1">
      <c r="A21" s="86"/>
      <c r="B21" s="138" t="s">
        <v>31</v>
      </c>
      <c r="C21" s="139"/>
      <c r="D21" s="140"/>
      <c r="E21" s="437"/>
      <c r="F21" s="446"/>
      <c r="G21" s="437"/>
      <c r="H21" s="446"/>
      <c r="I21" s="437">
        <f>SUM(I16:J20)</f>
        <v>0</v>
      </c>
      <c r="J21" s="438"/>
    </row>
    <row r="22" spans="1:10" ht="33" customHeight="1">
      <c r="A22" s="86"/>
      <c r="B22" s="141" t="s">
        <v>35</v>
      </c>
      <c r="C22" s="136"/>
      <c r="D22" s="137"/>
      <c r="E22" s="142"/>
      <c r="F22" s="143"/>
      <c r="G22" s="144"/>
      <c r="H22" s="144"/>
      <c r="I22" s="144"/>
      <c r="J22" s="145"/>
    </row>
    <row r="23" spans="1:10" ht="23.25" customHeight="1">
      <c r="A23" s="86"/>
      <c r="B23" s="135" t="s">
        <v>13</v>
      </c>
      <c r="C23" s="136"/>
      <c r="D23" s="137"/>
      <c r="E23" s="146">
        <v>15</v>
      </c>
      <c r="F23" s="143" t="s">
        <v>0</v>
      </c>
      <c r="G23" s="435">
        <f>ZakladDPHSniVypocet</f>
        <v>0</v>
      </c>
      <c r="H23" s="436"/>
      <c r="I23" s="436"/>
      <c r="J23" s="145" t="str">
        <f t="shared" ref="J23:J28" si="0">Mena</f>
        <v>CZK</v>
      </c>
    </row>
    <row r="24" spans="1:10" ht="23.25" customHeight="1">
      <c r="A24" s="86"/>
      <c r="B24" s="135" t="s">
        <v>14</v>
      </c>
      <c r="C24" s="136"/>
      <c r="D24" s="137"/>
      <c r="E24" s="146">
        <f>SazbaDPH1</f>
        <v>15</v>
      </c>
      <c r="F24" s="143" t="s">
        <v>0</v>
      </c>
      <c r="G24" s="433">
        <f>ZakladDPHSni*SazbaDPH1/100</f>
        <v>0</v>
      </c>
      <c r="H24" s="434"/>
      <c r="I24" s="434"/>
      <c r="J24" s="145" t="str">
        <f t="shared" si="0"/>
        <v>CZK</v>
      </c>
    </row>
    <row r="25" spans="1:10" ht="23.25" customHeight="1">
      <c r="A25" s="86"/>
      <c r="B25" s="135" t="s">
        <v>15</v>
      </c>
      <c r="C25" s="136"/>
      <c r="D25" s="137"/>
      <c r="E25" s="146">
        <v>21</v>
      </c>
      <c r="F25" s="143" t="s">
        <v>0</v>
      </c>
      <c r="G25" s="435">
        <f>I21</f>
        <v>0</v>
      </c>
      <c r="H25" s="436"/>
      <c r="I25" s="436"/>
      <c r="J25" s="145" t="str">
        <f t="shared" si="0"/>
        <v>CZK</v>
      </c>
    </row>
    <row r="26" spans="1:10" ht="23.25" customHeight="1">
      <c r="A26" s="86"/>
      <c r="B26" s="147" t="s">
        <v>16</v>
      </c>
      <c r="C26" s="148"/>
      <c r="D26" s="149"/>
      <c r="E26" s="150">
        <f>SazbaDPH2</f>
        <v>21</v>
      </c>
      <c r="F26" s="151" t="s">
        <v>0</v>
      </c>
      <c r="G26" s="442">
        <f>ZakladDPHZakl*0.21</f>
        <v>0</v>
      </c>
      <c r="H26" s="443"/>
      <c r="I26" s="443"/>
      <c r="J26" s="152" t="str">
        <f t="shared" si="0"/>
        <v>CZK</v>
      </c>
    </row>
    <row r="27" spans="1:10" ht="23.25" customHeight="1" thickBot="1">
      <c r="A27" s="86"/>
      <c r="B27" s="153" t="s">
        <v>5</v>
      </c>
      <c r="C27" s="154"/>
      <c r="D27" s="155"/>
      <c r="E27" s="154"/>
      <c r="F27" s="156"/>
      <c r="G27" s="444">
        <f>0</f>
        <v>0</v>
      </c>
      <c r="H27" s="444"/>
      <c r="I27" s="444"/>
      <c r="J27" s="157" t="str">
        <f t="shared" si="0"/>
        <v>CZK</v>
      </c>
    </row>
    <row r="28" spans="1:10" ht="27.75" hidden="1" customHeight="1" thickBot="1">
      <c r="A28" s="86"/>
      <c r="B28" s="158" t="s">
        <v>25</v>
      </c>
      <c r="C28" s="159"/>
      <c r="D28" s="159"/>
      <c r="E28" s="160"/>
      <c r="F28" s="161"/>
      <c r="G28" s="447">
        <f>ZakladDPHSniVypocet+ZakladDPHZaklVypocet</f>
        <v>0</v>
      </c>
      <c r="H28" s="447"/>
      <c r="I28" s="447"/>
      <c r="J28" s="162" t="str">
        <f t="shared" si="0"/>
        <v>CZK</v>
      </c>
    </row>
    <row r="29" spans="1:10" ht="27.75" customHeight="1" thickBot="1">
      <c r="A29" s="86"/>
      <c r="B29" s="158" t="s">
        <v>37</v>
      </c>
      <c r="C29" s="163"/>
      <c r="D29" s="163"/>
      <c r="E29" s="163"/>
      <c r="F29" s="163"/>
      <c r="G29" s="445">
        <f>SUM(G23:I27)</f>
        <v>0</v>
      </c>
      <c r="H29" s="445"/>
      <c r="I29" s="445"/>
      <c r="J29" s="164" t="s">
        <v>74</v>
      </c>
    </row>
    <row r="30" spans="1:10" ht="12.75" customHeight="1">
      <c r="A30" s="86"/>
      <c r="B30" s="86"/>
      <c r="C30" s="106"/>
      <c r="D30" s="106"/>
      <c r="E30" s="106"/>
      <c r="F30" s="106"/>
      <c r="G30" s="119"/>
      <c r="H30" s="106"/>
      <c r="I30" s="119"/>
      <c r="J30" s="165"/>
    </row>
    <row r="31" spans="1:10" ht="30" customHeight="1">
      <c r="A31" s="86"/>
      <c r="B31" s="86"/>
      <c r="C31" s="106"/>
      <c r="D31" s="106"/>
      <c r="E31" s="106"/>
      <c r="F31" s="106"/>
      <c r="G31" s="119"/>
      <c r="H31" s="106"/>
      <c r="I31" s="119"/>
      <c r="J31" s="165"/>
    </row>
    <row r="32" spans="1:10" ht="18.75" customHeight="1">
      <c r="A32" s="86"/>
      <c r="B32" s="166"/>
      <c r="C32" s="167" t="s">
        <v>12</v>
      </c>
      <c r="D32" s="168"/>
      <c r="E32" s="168"/>
      <c r="F32" s="167" t="s">
        <v>11</v>
      </c>
      <c r="G32" s="168"/>
      <c r="H32" s="169">
        <f ca="1">TODAY()</f>
        <v>43195</v>
      </c>
      <c r="I32" s="168"/>
      <c r="J32" s="165"/>
    </row>
    <row r="33" spans="1:10" ht="47.25" customHeight="1">
      <c r="A33" s="86"/>
      <c r="B33" s="86"/>
      <c r="C33" s="106"/>
      <c r="D33" s="106"/>
      <c r="E33" s="106"/>
      <c r="F33" s="106"/>
      <c r="G33" s="119"/>
      <c r="H33" s="106"/>
      <c r="I33" s="119"/>
      <c r="J33" s="165"/>
    </row>
    <row r="34" spans="1:10" s="175" customFormat="1" ht="18.75" customHeight="1">
      <c r="A34" s="170"/>
      <c r="B34" s="170"/>
      <c r="C34" s="171"/>
      <c r="D34" s="172"/>
      <c r="E34" s="172"/>
      <c r="F34" s="171"/>
      <c r="G34" s="173"/>
      <c r="H34" s="172"/>
      <c r="I34" s="173"/>
      <c r="J34" s="174"/>
    </row>
    <row r="35" spans="1:10" ht="12.75" customHeight="1">
      <c r="A35" s="86"/>
      <c r="B35" s="86"/>
      <c r="C35" s="106"/>
      <c r="D35" s="432" t="s">
        <v>2</v>
      </c>
      <c r="E35" s="432"/>
      <c r="F35" s="106"/>
      <c r="G35" s="119"/>
      <c r="H35" s="176" t="s">
        <v>3</v>
      </c>
      <c r="I35" s="119"/>
      <c r="J35" s="165"/>
    </row>
    <row r="36" spans="1:10" ht="13.5" customHeight="1" thickBot="1">
      <c r="A36" s="177"/>
      <c r="B36" s="177"/>
      <c r="C36" s="178"/>
      <c r="D36" s="178"/>
      <c r="E36" s="178"/>
      <c r="F36" s="178"/>
      <c r="G36" s="179"/>
      <c r="H36" s="178"/>
      <c r="I36" s="179"/>
      <c r="J36" s="180"/>
    </row>
    <row r="37" spans="1:10" ht="27" customHeight="1">
      <c r="B37" s="181" t="s">
        <v>17</v>
      </c>
      <c r="C37" s="182"/>
      <c r="D37" s="182"/>
      <c r="E37" s="182"/>
      <c r="F37" s="183"/>
      <c r="G37" s="183"/>
      <c r="H37" s="183"/>
      <c r="I37" s="183"/>
      <c r="J37" s="182"/>
    </row>
    <row r="38" spans="1:10" ht="25.5" customHeight="1">
      <c r="A38" s="184" t="s">
        <v>39</v>
      </c>
      <c r="B38" s="185" t="s">
        <v>18</v>
      </c>
      <c r="C38" s="186" t="s">
        <v>6</v>
      </c>
      <c r="D38" s="187"/>
      <c r="E38" s="187"/>
      <c r="F38" s="188" t="str">
        <f>B23</f>
        <v>Základ pro sníženou DPH</v>
      </c>
      <c r="G38" s="188" t="str">
        <f>B25</f>
        <v>Základ pro základní DPH</v>
      </c>
      <c r="H38" s="189" t="s">
        <v>19</v>
      </c>
      <c r="I38" s="189" t="s">
        <v>1</v>
      </c>
      <c r="J38" s="190" t="s">
        <v>0</v>
      </c>
    </row>
    <row r="39" spans="1:10" ht="25.5" hidden="1" customHeight="1">
      <c r="A39" s="184">
        <v>1</v>
      </c>
      <c r="B39" s="191" t="s">
        <v>56</v>
      </c>
      <c r="C39" s="454"/>
      <c r="D39" s="455"/>
      <c r="E39" s="455"/>
      <c r="F39" s="192">
        <f>'00 016130 Naklady'!AE17+'SO 01 016131 Pol'!AE620+'SO 02 016128 Pol'!AE175+'SO 03 016129 Pol'!AE48</f>
        <v>0</v>
      </c>
      <c r="G39" s="193">
        <f>'00 016130 Naklady'!AF17+'SO 01 016131 Pol'!AF620+'SO 02 016128 Pol'!AF175+'SO 03 016129 Pol'!AF48</f>
        <v>0</v>
      </c>
      <c r="H39" s="194">
        <f t="shared" ref="H39:H47" si="1">(F39*SazbaDPH1/100)+(G39*SazbaDPH2/100)</f>
        <v>0</v>
      </c>
      <c r="I39" s="194">
        <f t="shared" ref="I39:I47" si="2">F39+G39+H39</f>
        <v>0</v>
      </c>
      <c r="J39" s="195" t="str">
        <f t="shared" ref="J39:J47" si="3">IF(CenaCelkemVypocet=0,"",I39/CenaCelkemVypocet*100)</f>
        <v/>
      </c>
    </row>
    <row r="40" spans="1:10" ht="25.5" customHeight="1">
      <c r="A40" s="184">
        <v>2</v>
      </c>
      <c r="B40" s="196" t="s">
        <v>57</v>
      </c>
      <c r="C40" s="456" t="s">
        <v>58</v>
      </c>
      <c r="D40" s="457"/>
      <c r="E40" s="457"/>
      <c r="F40" s="197">
        <f>'00 016130 Naklady'!AE17</f>
        <v>0</v>
      </c>
      <c r="G40" s="198">
        <f>'00 016130 Naklady'!AF17</f>
        <v>0</v>
      </c>
      <c r="H40" s="198">
        <f t="shared" si="1"/>
        <v>0</v>
      </c>
      <c r="I40" s="198">
        <f t="shared" si="2"/>
        <v>0</v>
      </c>
      <c r="J40" s="199" t="str">
        <f t="shared" si="3"/>
        <v/>
      </c>
    </row>
    <row r="41" spans="1:10" ht="25.5" customHeight="1">
      <c r="A41" s="184">
        <v>3</v>
      </c>
      <c r="B41" s="200" t="s">
        <v>59</v>
      </c>
      <c r="C41" s="458" t="s">
        <v>60</v>
      </c>
      <c r="D41" s="459"/>
      <c r="E41" s="459"/>
      <c r="F41" s="201">
        <f>'00 016130 Naklady'!AE17</f>
        <v>0</v>
      </c>
      <c r="G41" s="202">
        <f>'00 016130 Naklady'!AF17</f>
        <v>0</v>
      </c>
      <c r="H41" s="202">
        <f t="shared" si="1"/>
        <v>0</v>
      </c>
      <c r="I41" s="202">
        <f t="shared" si="2"/>
        <v>0</v>
      </c>
      <c r="J41" s="203" t="str">
        <f t="shared" si="3"/>
        <v/>
      </c>
    </row>
    <row r="42" spans="1:10" ht="25.5" customHeight="1">
      <c r="A42" s="184">
        <v>2</v>
      </c>
      <c r="B42" s="196" t="s">
        <v>61</v>
      </c>
      <c r="C42" s="456" t="s">
        <v>62</v>
      </c>
      <c r="D42" s="457"/>
      <c r="E42" s="457"/>
      <c r="F42" s="197">
        <f>'SO 01 016131 Pol'!AE620</f>
        <v>0</v>
      </c>
      <c r="G42" s="198">
        <f>'SO 01 016131 Pol'!AF620</f>
        <v>0</v>
      </c>
      <c r="H42" s="198">
        <f t="shared" si="1"/>
        <v>0</v>
      </c>
      <c r="I42" s="198">
        <f t="shared" si="2"/>
        <v>0</v>
      </c>
      <c r="J42" s="199" t="str">
        <f t="shared" si="3"/>
        <v/>
      </c>
    </row>
    <row r="43" spans="1:10" ht="25.5" customHeight="1">
      <c r="A43" s="184">
        <v>3</v>
      </c>
      <c r="B43" s="200" t="s">
        <v>63</v>
      </c>
      <c r="C43" s="458" t="s">
        <v>64</v>
      </c>
      <c r="D43" s="459"/>
      <c r="E43" s="459"/>
      <c r="F43" s="201">
        <f>'SO 01 016131 Pol'!AE620</f>
        <v>0</v>
      </c>
      <c r="G43" s="202">
        <f>'SO 01 016131 Pol'!AF620</f>
        <v>0</v>
      </c>
      <c r="H43" s="202">
        <f t="shared" si="1"/>
        <v>0</v>
      </c>
      <c r="I43" s="202">
        <f t="shared" si="2"/>
        <v>0</v>
      </c>
      <c r="J43" s="203" t="str">
        <f t="shared" si="3"/>
        <v/>
      </c>
    </row>
    <row r="44" spans="1:10" ht="25.5" customHeight="1">
      <c r="A44" s="184">
        <v>2</v>
      </c>
      <c r="B44" s="196" t="s">
        <v>65</v>
      </c>
      <c r="C44" s="456" t="s">
        <v>66</v>
      </c>
      <c r="D44" s="457"/>
      <c r="E44" s="457"/>
      <c r="F44" s="197">
        <f>'SO 02 016128 Pol'!AE175</f>
        <v>0</v>
      </c>
      <c r="G44" s="198">
        <f>'SO 02 016128 Pol'!AF175</f>
        <v>0</v>
      </c>
      <c r="H44" s="198">
        <f t="shared" si="1"/>
        <v>0</v>
      </c>
      <c r="I44" s="198">
        <f t="shared" si="2"/>
        <v>0</v>
      </c>
      <c r="J44" s="199" t="str">
        <f t="shared" si="3"/>
        <v/>
      </c>
    </row>
    <row r="45" spans="1:10" ht="25.5" customHeight="1">
      <c r="A45" s="184">
        <v>3</v>
      </c>
      <c r="B45" s="200" t="s">
        <v>67</v>
      </c>
      <c r="C45" s="458" t="s">
        <v>68</v>
      </c>
      <c r="D45" s="459"/>
      <c r="E45" s="459"/>
      <c r="F45" s="201">
        <f>'SO 02 016128 Pol'!AE175</f>
        <v>0</v>
      </c>
      <c r="G45" s="202">
        <f>'SO 02 016128 Pol'!AF175</f>
        <v>0</v>
      </c>
      <c r="H45" s="202">
        <f t="shared" si="1"/>
        <v>0</v>
      </c>
      <c r="I45" s="202">
        <f t="shared" si="2"/>
        <v>0</v>
      </c>
      <c r="J45" s="203" t="str">
        <f t="shared" si="3"/>
        <v/>
      </c>
    </row>
    <row r="46" spans="1:10" ht="25.5" customHeight="1">
      <c r="A46" s="184">
        <v>2</v>
      </c>
      <c r="B46" s="196" t="s">
        <v>69</v>
      </c>
      <c r="C46" s="456" t="s">
        <v>70</v>
      </c>
      <c r="D46" s="457"/>
      <c r="E46" s="457"/>
      <c r="F46" s="197">
        <f>'SO 03 016129 Pol'!AE48</f>
        <v>0</v>
      </c>
      <c r="G46" s="198">
        <f>'SO 03 016129 Pol'!AF48</f>
        <v>0</v>
      </c>
      <c r="H46" s="198">
        <f t="shared" si="1"/>
        <v>0</v>
      </c>
      <c r="I46" s="198">
        <f t="shared" si="2"/>
        <v>0</v>
      </c>
      <c r="J46" s="199" t="str">
        <f t="shared" si="3"/>
        <v/>
      </c>
    </row>
    <row r="47" spans="1:10" ht="25.5" customHeight="1">
      <c r="A47" s="184">
        <v>3</v>
      </c>
      <c r="B47" s="204" t="s">
        <v>71</v>
      </c>
      <c r="C47" s="460" t="s">
        <v>72</v>
      </c>
      <c r="D47" s="461"/>
      <c r="E47" s="461"/>
      <c r="F47" s="205">
        <f>'SO 03 016129 Pol'!AE48</f>
        <v>0</v>
      </c>
      <c r="G47" s="206">
        <f>'SO 03 016129 Pol'!AF48</f>
        <v>0</v>
      </c>
      <c r="H47" s="206">
        <f t="shared" si="1"/>
        <v>0</v>
      </c>
      <c r="I47" s="206">
        <f t="shared" si="2"/>
        <v>0</v>
      </c>
      <c r="J47" s="207" t="str">
        <f t="shared" si="3"/>
        <v/>
      </c>
    </row>
    <row r="48" spans="1:10" ht="25.5" customHeight="1">
      <c r="A48" s="184"/>
      <c r="B48" s="196" t="s">
        <v>1634</v>
      </c>
      <c r="C48" s="456" t="s">
        <v>1635</v>
      </c>
      <c r="D48" s="457"/>
      <c r="E48" s="457"/>
      <c r="F48" s="197"/>
      <c r="G48" s="198">
        <f>Rso04hrom!C24</f>
        <v>0</v>
      </c>
      <c r="H48" s="198">
        <f>ROUND(G48*0.21,0)</f>
        <v>0</v>
      </c>
      <c r="I48" s="198">
        <f>G48+H48</f>
        <v>0</v>
      </c>
      <c r="J48" s="199"/>
    </row>
    <row r="49" spans="1:52" ht="25.5" customHeight="1">
      <c r="A49" s="184"/>
      <c r="B49" s="196"/>
      <c r="C49" s="456"/>
      <c r="D49" s="457"/>
      <c r="E49" s="457"/>
      <c r="F49" s="197"/>
      <c r="G49" s="198"/>
      <c r="H49" s="198"/>
      <c r="I49" s="198"/>
      <c r="J49" s="199"/>
    </row>
    <row r="50" spans="1:52" ht="25.5" customHeight="1">
      <c r="A50" s="184"/>
      <c r="B50" s="196" t="s">
        <v>1636</v>
      </c>
      <c r="C50" s="456" t="s">
        <v>1637</v>
      </c>
      <c r="D50" s="457"/>
      <c r="E50" s="457"/>
      <c r="F50" s="197"/>
      <c r="G50" s="198">
        <f>'PS 101'!K10+'PS 101'!L10</f>
        <v>0</v>
      </c>
      <c r="H50" s="198">
        <f>ROUND(G50*0.21,0)</f>
        <v>0</v>
      </c>
      <c r="I50" s="198">
        <f>G50+H50</f>
        <v>0</v>
      </c>
      <c r="J50" s="199"/>
    </row>
    <row r="51" spans="1:52" ht="25.5" customHeight="1">
      <c r="A51" s="184"/>
      <c r="B51" s="196" t="s">
        <v>1638</v>
      </c>
      <c r="C51" s="456" t="s">
        <v>1639</v>
      </c>
      <c r="D51" s="457"/>
      <c r="E51" s="457"/>
      <c r="F51" s="197"/>
      <c r="G51" s="198">
        <f>Rps102elzař!C24</f>
        <v>0</v>
      </c>
      <c r="H51" s="198">
        <f>ROUND(G51*0.21,0)</f>
        <v>0</v>
      </c>
      <c r="I51" s="198">
        <f>G51+H51</f>
        <v>0</v>
      </c>
      <c r="J51" s="199"/>
    </row>
    <row r="52" spans="1:52" ht="25.5" customHeight="1">
      <c r="A52" s="184"/>
      <c r="B52" s="196" t="s">
        <v>1640</v>
      </c>
      <c r="C52" s="457" t="s">
        <v>1641</v>
      </c>
      <c r="D52" s="457"/>
      <c r="E52" s="472"/>
      <c r="F52" s="197"/>
      <c r="G52" s="198">
        <f>Rps103mar!C24</f>
        <v>0</v>
      </c>
      <c r="H52" s="198">
        <f>ROUND(G52*0.21,0)</f>
        <v>0</v>
      </c>
      <c r="I52" s="198">
        <f>G52+H52</f>
        <v>0</v>
      </c>
      <c r="J52" s="199"/>
    </row>
    <row r="53" spans="1:52" ht="25.5" customHeight="1">
      <c r="A53" s="184"/>
      <c r="B53" s="196" t="s">
        <v>1642</v>
      </c>
      <c r="C53" s="456" t="s">
        <v>1643</v>
      </c>
      <c r="D53" s="457"/>
      <c r="E53" s="457"/>
      <c r="F53" s="197"/>
      <c r="G53" s="198">
        <f>Rps104dpř!C24</f>
        <v>0</v>
      </c>
      <c r="H53" s="198">
        <f>ROUND(G53*0.21,0)</f>
        <v>0</v>
      </c>
      <c r="I53" s="198">
        <f>G53+H53</f>
        <v>0</v>
      </c>
      <c r="J53" s="199"/>
    </row>
    <row r="54" spans="1:52" ht="25.5" customHeight="1">
      <c r="A54" s="184"/>
      <c r="B54" s="462" t="s">
        <v>73</v>
      </c>
      <c r="C54" s="463"/>
      <c r="D54" s="463"/>
      <c r="E54" s="464"/>
      <c r="F54" s="208">
        <f>SUMIF(A39:A47,"=1",F39:F47)</f>
        <v>0</v>
      </c>
      <c r="G54" s="209">
        <f>G40+G42+G44+G46+G48+G50+G51+G52+G53</f>
        <v>0</v>
      </c>
      <c r="H54" s="209">
        <f>H40+H42+H44+H46+H48+H50+H51+H52+H53</f>
        <v>0</v>
      </c>
      <c r="I54" s="209">
        <f>I40+I42+I44+I46+I48+I50+I51+I52+I53</f>
        <v>0</v>
      </c>
      <c r="J54" s="210">
        <f>SUMIF(A39:A47,"=1",J39:J47)</f>
        <v>0</v>
      </c>
    </row>
    <row r="56" spans="1:52">
      <c r="B56" s="465" t="s">
        <v>75</v>
      </c>
      <c r="C56" s="465"/>
      <c r="D56" s="465"/>
      <c r="E56" s="465"/>
      <c r="F56" s="465"/>
      <c r="G56" s="465"/>
      <c r="H56" s="465"/>
      <c r="I56" s="465"/>
      <c r="J56" s="465"/>
      <c r="AZ56" s="211" t="str">
        <f>B56</f>
        <v>1. PODMÍNKY PRO ZPRACOVÁNÍ NABÍDKOVÉ CENY</v>
      </c>
    </row>
    <row r="58" spans="1:52">
      <c r="B58" s="465" t="s">
        <v>76</v>
      </c>
      <c r="C58" s="465"/>
      <c r="D58" s="465"/>
      <c r="E58" s="465"/>
      <c r="F58" s="465"/>
      <c r="G58" s="465"/>
      <c r="H58" s="465"/>
      <c r="I58" s="465"/>
      <c r="J58" s="465"/>
      <c r="AZ58" s="211" t="str">
        <f>B58</f>
        <v xml:space="preserve">        Preambule</v>
      </c>
    </row>
    <row r="60" spans="1:52" ht="51">
      <c r="B60" s="465" t="s">
        <v>77</v>
      </c>
      <c r="C60" s="465"/>
      <c r="D60" s="465"/>
      <c r="E60" s="465"/>
      <c r="F60" s="465"/>
      <c r="G60" s="465"/>
      <c r="H60" s="465"/>
      <c r="I60" s="465"/>
      <c r="J60" s="465"/>
      <c r="AZ60" s="211" t="str">
        <f>B60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1" spans="1:52" ht="51">
      <c r="B61" s="465" t="s">
        <v>78</v>
      </c>
      <c r="C61" s="465"/>
      <c r="D61" s="465"/>
      <c r="E61" s="465"/>
      <c r="F61" s="465"/>
      <c r="G61" s="465"/>
      <c r="H61" s="465"/>
      <c r="I61" s="465"/>
      <c r="J61" s="465"/>
      <c r="AZ61" s="211" t="str">
        <f>B61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63" spans="1:52">
      <c r="B63" s="465" t="s">
        <v>79</v>
      </c>
      <c r="C63" s="465"/>
      <c r="D63" s="465"/>
      <c r="E63" s="465"/>
      <c r="F63" s="465"/>
      <c r="G63" s="465"/>
      <c r="H63" s="465"/>
      <c r="I63" s="465"/>
      <c r="J63" s="465"/>
      <c r="AZ63" s="211" t="str">
        <f>B63</f>
        <v xml:space="preserve">        Vymezení některých pojmů</v>
      </c>
    </row>
    <row r="66" spans="2:52">
      <c r="B66" s="465" t="s">
        <v>80</v>
      </c>
      <c r="C66" s="465"/>
      <c r="D66" s="465"/>
      <c r="E66" s="465"/>
      <c r="F66" s="465"/>
      <c r="G66" s="465"/>
      <c r="H66" s="465"/>
      <c r="I66" s="465"/>
      <c r="J66" s="465"/>
      <c r="AZ66" s="211" t="str">
        <f t="shared" ref="AZ66:AZ71" si="4">B66</f>
        <v>Pro účely zpracování nabídkové ceny se jsou použity některé pojmy, pod kterými se rozumí:</v>
      </c>
    </row>
    <row r="67" spans="2:52" ht="38.25">
      <c r="B67" s="465" t="s">
        <v>81</v>
      </c>
      <c r="C67" s="465"/>
      <c r="D67" s="465"/>
      <c r="E67" s="465"/>
      <c r="F67" s="465"/>
      <c r="G67" s="465"/>
      <c r="H67" s="465"/>
      <c r="I67" s="465"/>
      <c r="J67" s="465"/>
      <c r="AZ67" s="211"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8" spans="2:52" ht="38.25">
      <c r="B68" s="465" t="s">
        <v>82</v>
      </c>
      <c r="C68" s="465"/>
      <c r="D68" s="465"/>
      <c r="E68" s="465"/>
      <c r="F68" s="465"/>
      <c r="G68" s="465"/>
      <c r="H68" s="465"/>
      <c r="I68" s="465"/>
      <c r="J68" s="465"/>
      <c r="AZ68" s="211"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9" spans="2:52" ht="51">
      <c r="B69" s="465" t="s">
        <v>83</v>
      </c>
      <c r="C69" s="465"/>
      <c r="D69" s="465"/>
      <c r="E69" s="465"/>
      <c r="F69" s="465"/>
      <c r="G69" s="465"/>
      <c r="H69" s="465"/>
      <c r="I69" s="465"/>
      <c r="J69" s="465"/>
      <c r="AZ69" s="211"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0" spans="2:52" ht="76.5">
      <c r="B70" s="465" t="s">
        <v>84</v>
      </c>
      <c r="C70" s="465"/>
      <c r="D70" s="465"/>
      <c r="E70" s="465"/>
      <c r="F70" s="465"/>
      <c r="G70" s="465"/>
      <c r="H70" s="465"/>
      <c r="I70" s="465"/>
      <c r="J70" s="465"/>
      <c r="AZ70" s="211"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1" spans="2:52" ht="51">
      <c r="B71" s="465" t="s">
        <v>85</v>
      </c>
      <c r="C71" s="465"/>
      <c r="D71" s="465"/>
      <c r="E71" s="465"/>
      <c r="F71" s="465"/>
      <c r="G71" s="465"/>
      <c r="H71" s="465"/>
      <c r="I71" s="465"/>
      <c r="J71" s="465"/>
      <c r="AZ71" s="211"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3" spans="2:52">
      <c r="B73" s="465" t="s">
        <v>86</v>
      </c>
      <c r="C73" s="465"/>
      <c r="D73" s="465"/>
      <c r="E73" s="465"/>
      <c r="F73" s="465"/>
      <c r="G73" s="465"/>
      <c r="H73" s="465"/>
      <c r="I73" s="465"/>
      <c r="J73" s="465"/>
      <c r="AZ73" s="211" t="str">
        <f>B73</f>
        <v xml:space="preserve">        Cenová soustava</v>
      </c>
    </row>
    <row r="75" spans="2:52">
      <c r="B75" s="465" t="s">
        <v>87</v>
      </c>
      <c r="C75" s="465"/>
      <c r="D75" s="465"/>
      <c r="E75" s="465"/>
      <c r="F75" s="465"/>
      <c r="G75" s="465"/>
      <c r="H75" s="465"/>
      <c r="I75" s="465"/>
      <c r="J75" s="465"/>
      <c r="AZ75" s="211" t="str">
        <f>B75</f>
        <v xml:space="preserve">        Použitá cenová soustava</v>
      </c>
    </row>
    <row r="76" spans="2:52" ht="38.25">
      <c r="B76" s="465" t="s">
        <v>88</v>
      </c>
      <c r="C76" s="465"/>
      <c r="D76" s="465"/>
      <c r="E76" s="465"/>
      <c r="F76" s="465"/>
      <c r="G76" s="465"/>
      <c r="H76" s="465"/>
      <c r="I76" s="465"/>
      <c r="J76" s="465"/>
      <c r="AZ76" s="211" t="str">
        <f>B76</f>
        <v>Soupisy stavebních prací, dodávek a služeb jsou zpracovány s použitím cenové soustavy zpracované společností RTS, a.s.. Položky z cenové soustavy mají uveden odkaz na cenovou soustavu včetně označení příslušného ceníku.</v>
      </c>
    </row>
    <row r="78" spans="2:52">
      <c r="B78" s="465" t="s">
        <v>89</v>
      </c>
      <c r="C78" s="465"/>
      <c r="D78" s="465"/>
      <c r="E78" s="465"/>
      <c r="F78" s="465"/>
      <c r="G78" s="465"/>
      <c r="H78" s="465"/>
      <c r="I78" s="465"/>
      <c r="J78" s="465"/>
      <c r="AZ78" s="211" t="str">
        <f>B78</f>
        <v xml:space="preserve">        Technické podmínky</v>
      </c>
    </row>
    <row r="79" spans="2:52" ht="38.25">
      <c r="B79" s="465" t="s">
        <v>90</v>
      </c>
      <c r="C79" s="465"/>
      <c r="D79" s="465"/>
      <c r="E79" s="465"/>
      <c r="F79" s="465"/>
      <c r="G79" s="465"/>
      <c r="H79" s="465"/>
      <c r="I79" s="465"/>
      <c r="J79" s="465"/>
      <c r="AZ79" s="211" t="str">
        <f>B79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1" spans="2:52">
      <c r="B81" s="465" t="s">
        <v>91</v>
      </c>
      <c r="C81" s="465"/>
      <c r="D81" s="465"/>
      <c r="E81" s="465"/>
      <c r="F81" s="465"/>
      <c r="G81" s="465"/>
      <c r="H81" s="465"/>
      <c r="I81" s="465"/>
      <c r="J81" s="465"/>
      <c r="AZ81" s="211" t="str">
        <f>B81</f>
        <v>Individuální položky</v>
      </c>
    </row>
    <row r="82" spans="2:52" ht="38.25">
      <c r="B82" s="465" t="s">
        <v>92</v>
      </c>
      <c r="C82" s="465"/>
      <c r="D82" s="465"/>
      <c r="E82" s="465"/>
      <c r="F82" s="465"/>
      <c r="G82" s="465"/>
      <c r="H82" s="465"/>
      <c r="I82" s="465"/>
      <c r="J82" s="465"/>
      <c r="AZ82" s="211" t="str">
        <f>B82</f>
        <v>Položky soupisu prací, které cenová soustava neobsahuje, jsou označeny popisem „vlastní“. Pro tyto položky jsou cenové a technické podmínky definovány jejich popisem, případně odkazem na konkrétní část příslušné dokumentace.</v>
      </c>
    </row>
    <row r="84" spans="2:52">
      <c r="B84" s="465" t="s">
        <v>93</v>
      </c>
      <c r="C84" s="465"/>
      <c r="D84" s="465"/>
      <c r="E84" s="465"/>
      <c r="F84" s="465"/>
      <c r="G84" s="465"/>
      <c r="H84" s="465"/>
      <c r="I84" s="465"/>
      <c r="J84" s="465"/>
      <c r="AZ84" s="211" t="str">
        <f>B84</f>
        <v xml:space="preserve">        Závaznost a změna soupisu</v>
      </c>
    </row>
    <row r="86" spans="2:52">
      <c r="B86" s="465" t="s">
        <v>94</v>
      </c>
      <c r="C86" s="465"/>
      <c r="D86" s="465"/>
      <c r="E86" s="465"/>
      <c r="F86" s="465"/>
      <c r="G86" s="465"/>
      <c r="H86" s="465"/>
      <c r="I86" s="465"/>
      <c r="J86" s="465"/>
      <c r="AZ86" s="211" t="str">
        <f>B86</f>
        <v xml:space="preserve">        Závaznost soupisu</v>
      </c>
    </row>
    <row r="87" spans="2:52" ht="38.25">
      <c r="B87" s="465" t="s">
        <v>95</v>
      </c>
      <c r="C87" s="465"/>
      <c r="D87" s="465"/>
      <c r="E87" s="465"/>
      <c r="F87" s="465"/>
      <c r="G87" s="465"/>
      <c r="H87" s="465"/>
      <c r="I87" s="465"/>
      <c r="J87" s="465"/>
      <c r="AZ87" s="211" t="str">
        <f>B87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9" spans="2:52">
      <c r="B89" s="465" t="s">
        <v>96</v>
      </c>
      <c r="C89" s="465"/>
      <c r="D89" s="465"/>
      <c r="E89" s="465"/>
      <c r="F89" s="465"/>
      <c r="G89" s="465"/>
      <c r="H89" s="465"/>
      <c r="I89" s="465"/>
      <c r="J89" s="465"/>
      <c r="AZ89" s="211" t="str">
        <f>B89</f>
        <v xml:space="preserve">        Zvláštní podmínky pro stanovení nabídkové ceny</v>
      </c>
    </row>
    <row r="91" spans="2:52">
      <c r="B91" s="465" t="s">
        <v>97</v>
      </c>
      <c r="C91" s="465"/>
      <c r="D91" s="465"/>
      <c r="E91" s="465"/>
      <c r="F91" s="465"/>
      <c r="G91" s="465"/>
      <c r="H91" s="465"/>
      <c r="I91" s="465"/>
      <c r="J91" s="465"/>
      <c r="AZ91" s="211" t="str">
        <f>B91</f>
        <v xml:space="preserve">        Přeprava vybouraných hmot, suti a vytěžené zeminy</v>
      </c>
    </row>
    <row r="92" spans="2:52" ht="76.5">
      <c r="B92" s="465" t="s">
        <v>98</v>
      </c>
      <c r="C92" s="465"/>
      <c r="D92" s="465"/>
      <c r="E92" s="465"/>
      <c r="F92" s="465"/>
      <c r="G92" s="465"/>
      <c r="H92" s="465"/>
      <c r="I92" s="465"/>
      <c r="J92" s="465"/>
      <c r="AZ92" s="211" t="str">
        <f>B92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4" spans="2:52">
      <c r="B94" s="465" t="s">
        <v>99</v>
      </c>
      <c r="C94" s="465"/>
      <c r="D94" s="465"/>
      <c r="E94" s="465"/>
      <c r="F94" s="465"/>
      <c r="G94" s="465"/>
      <c r="H94" s="465"/>
      <c r="I94" s="465"/>
      <c r="J94" s="465"/>
      <c r="AZ94" s="211" t="str">
        <f>B94</f>
        <v xml:space="preserve">        Vnitrostaveništní přesun stavebního materiálu</v>
      </c>
    </row>
    <row r="95" spans="2:52" ht="51">
      <c r="B95" s="465" t="s">
        <v>100</v>
      </c>
      <c r="C95" s="465"/>
      <c r="D95" s="465"/>
      <c r="E95" s="465"/>
      <c r="F95" s="465"/>
      <c r="G95" s="465"/>
      <c r="H95" s="465"/>
      <c r="I95" s="465"/>
      <c r="J95" s="465"/>
      <c r="AZ95" s="211" t="str">
        <f>B95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6" spans="2:52" ht="63.75">
      <c r="B96" s="465" t="s">
        <v>101</v>
      </c>
      <c r="C96" s="465"/>
      <c r="D96" s="465"/>
      <c r="E96" s="465"/>
      <c r="F96" s="465"/>
      <c r="G96" s="465"/>
      <c r="H96" s="465"/>
      <c r="I96" s="465"/>
      <c r="J96" s="465"/>
      <c r="AZ96" s="211" t="str">
        <f>B96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8" spans="2:52">
      <c r="B98" s="465" t="s">
        <v>102</v>
      </c>
      <c r="C98" s="465"/>
      <c r="D98" s="465"/>
      <c r="E98" s="465"/>
      <c r="F98" s="465"/>
      <c r="G98" s="465"/>
      <c r="H98" s="465"/>
      <c r="I98" s="465"/>
      <c r="J98" s="465"/>
      <c r="AZ98" s="211" t="str">
        <f>B98</f>
        <v xml:space="preserve">        Příplatky za ztížené podmínky prací</v>
      </c>
    </row>
    <row r="99" spans="2:52" ht="25.5">
      <c r="B99" s="465" t="s">
        <v>103</v>
      </c>
      <c r="C99" s="465"/>
      <c r="D99" s="465"/>
      <c r="E99" s="465"/>
      <c r="F99" s="465"/>
      <c r="G99" s="465"/>
      <c r="H99" s="465"/>
      <c r="I99" s="465"/>
      <c r="J99" s="465"/>
      <c r="AZ99" s="211" t="str">
        <f>B99</f>
        <v>Pokud soupis položku příplatku za ztížené podmínky obsahuje, je dodavatel povinen ji ocenit bez ohledu na to, že tento příplatek dodavatel standardně neuplatňuje.</v>
      </c>
    </row>
    <row r="101" spans="2:52">
      <c r="B101" s="465" t="s">
        <v>104</v>
      </c>
      <c r="C101" s="465"/>
      <c r="D101" s="465"/>
      <c r="E101" s="465"/>
      <c r="F101" s="465"/>
      <c r="G101" s="465"/>
      <c r="H101" s="465"/>
      <c r="I101" s="465"/>
      <c r="J101" s="465"/>
      <c r="AZ101" s="211" t="str">
        <f>B101</f>
        <v xml:space="preserve">        Vedlejší a ostatní náklady</v>
      </c>
    </row>
    <row r="102" spans="2:52" ht="25.5">
      <c r="B102" s="465" t="s">
        <v>105</v>
      </c>
      <c r="C102" s="465"/>
      <c r="D102" s="465"/>
      <c r="E102" s="465"/>
      <c r="F102" s="465"/>
      <c r="G102" s="465"/>
      <c r="H102" s="465"/>
      <c r="I102" s="465"/>
      <c r="J102" s="465"/>
      <c r="AZ102" s="211" t="str">
        <f>B102</f>
        <v>Tyto náklady jsou popsány v samostatném soupisu stavebních prací, dodávek a služeb s tím, že dodavatel je povinen v rámci těchto nákladů ocenit všechny definované náklady souhrnně pro celou stavbu.</v>
      </c>
    </row>
    <row r="106" spans="2:52">
      <c r="B106" s="465" t="s">
        <v>106</v>
      </c>
      <c r="C106" s="465"/>
      <c r="D106" s="465"/>
      <c r="E106" s="465"/>
      <c r="F106" s="465"/>
      <c r="G106" s="465"/>
      <c r="H106" s="465"/>
      <c r="I106" s="465"/>
      <c r="J106" s="465"/>
      <c r="AZ106" s="211" t="str">
        <f>B106</f>
        <v>2. SPECIFICKÉ PODMÍNKY PRO ZPRACOVÁNÍ NABÍDKOVÉ CENY</v>
      </c>
    </row>
    <row r="108" spans="2:52">
      <c r="B108" s="465" t="s">
        <v>107</v>
      </c>
      <c r="C108" s="465"/>
      <c r="D108" s="465"/>
      <c r="E108" s="465"/>
      <c r="F108" s="465"/>
      <c r="G108" s="465"/>
      <c r="H108" s="465"/>
      <c r="I108" s="465"/>
      <c r="J108" s="465"/>
      <c r="AZ108" s="211" t="str">
        <f>B108</f>
        <v>Zde doplní zpracovatel soupisu  případná specifika týkající se konkrétní zakázky.</v>
      </c>
    </row>
    <row r="111" spans="2:52">
      <c r="B111" s="465" t="s">
        <v>108</v>
      </c>
      <c r="C111" s="465"/>
      <c r="D111" s="465"/>
      <c r="E111" s="465"/>
      <c r="F111" s="465"/>
      <c r="G111" s="465"/>
      <c r="H111" s="465"/>
      <c r="I111" s="465"/>
      <c r="J111" s="465"/>
      <c r="AZ111" s="211" t="str">
        <f>B111</f>
        <v>3. ELEKTRONICKÁ PODOBA SOUPISU</v>
      </c>
    </row>
    <row r="113" spans="2:52">
      <c r="B113" s="465" t="s">
        <v>109</v>
      </c>
      <c r="C113" s="465"/>
      <c r="D113" s="465"/>
      <c r="E113" s="465"/>
      <c r="F113" s="465"/>
      <c r="G113" s="465"/>
      <c r="H113" s="465"/>
      <c r="I113" s="465"/>
      <c r="J113" s="465"/>
      <c r="AZ113" s="211" t="str">
        <f>B113</f>
        <v xml:space="preserve">        Elektronická podoba soupisu</v>
      </c>
    </row>
    <row r="114" spans="2:52" ht="25.5">
      <c r="B114" s="465" t="s">
        <v>110</v>
      </c>
      <c r="C114" s="465"/>
      <c r="D114" s="465"/>
      <c r="E114" s="465"/>
      <c r="F114" s="465"/>
      <c r="G114" s="465"/>
      <c r="H114" s="465"/>
      <c r="I114" s="465"/>
      <c r="J114" s="465"/>
      <c r="AZ114" s="211" t="str">
        <f>B114</f>
        <v>V souladu se zákonem jsou předložené soupisy zpracovány i v elektronické podobě.  Elektronickou podobou soupisu stavebních prací, dodávek a služeb je formát MS EXCEL.</v>
      </c>
    </row>
    <row r="115" spans="2:52" ht="25.5">
      <c r="B115" s="465" t="s">
        <v>111</v>
      </c>
      <c r="C115" s="465"/>
      <c r="D115" s="465"/>
      <c r="E115" s="465"/>
      <c r="F115" s="465"/>
      <c r="G115" s="465"/>
      <c r="H115" s="465"/>
      <c r="I115" s="465"/>
      <c r="J115" s="465"/>
      <c r="AZ115" s="211" t="str">
        <f>B115</f>
        <v>Popis formátu soupisu odpovídá svou strukturou vzorovému soupisu volně dostupnému na internetové adrese:</v>
      </c>
    </row>
    <row r="117" spans="2:52">
      <c r="B117" s="465" t="s">
        <v>112</v>
      </c>
      <c r="C117" s="465"/>
      <c r="D117" s="465"/>
      <c r="E117" s="465"/>
      <c r="F117" s="465"/>
      <c r="G117" s="465"/>
      <c r="H117" s="465"/>
      <c r="I117" s="465"/>
      <c r="J117" s="465"/>
      <c r="AZ117" s="211" t="str">
        <f>B117</f>
        <v>www.stavebnionline.cz/soupis</v>
      </c>
    </row>
    <row r="119" spans="2:52">
      <c r="B119" s="465" t="s">
        <v>113</v>
      </c>
      <c r="C119" s="465"/>
      <c r="D119" s="465"/>
      <c r="E119" s="465"/>
      <c r="F119" s="465"/>
      <c r="G119" s="465"/>
      <c r="H119" s="465"/>
      <c r="I119" s="465"/>
      <c r="J119" s="465"/>
      <c r="AZ119" s="211" t="str">
        <f>B119</f>
        <v xml:space="preserve">        Zpracování elektronické podoby soupisu</v>
      </c>
    </row>
    <row r="120" spans="2:52" ht="51">
      <c r="B120" s="465" t="s">
        <v>114</v>
      </c>
      <c r="C120" s="465"/>
      <c r="D120" s="465"/>
      <c r="E120" s="465"/>
      <c r="F120" s="465"/>
      <c r="G120" s="465"/>
      <c r="H120" s="465"/>
      <c r="I120" s="465"/>
      <c r="J120" s="465"/>
      <c r="AZ120" s="211" t="str">
        <f>B120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2" spans="2:52">
      <c r="B122" s="465" t="s">
        <v>115</v>
      </c>
      <c r="C122" s="465"/>
      <c r="D122" s="465"/>
      <c r="E122" s="465"/>
      <c r="F122" s="465"/>
      <c r="G122" s="465"/>
      <c r="H122" s="465"/>
      <c r="I122" s="465"/>
      <c r="J122" s="465"/>
      <c r="AZ122" s="211" t="str">
        <f>B122</f>
        <v xml:space="preserve">        Jiný formát soupisu</v>
      </c>
    </row>
    <row r="123" spans="2:52" ht="38.25">
      <c r="B123" s="465" t="s">
        <v>116</v>
      </c>
      <c r="C123" s="465"/>
      <c r="D123" s="465"/>
      <c r="E123" s="465"/>
      <c r="F123" s="465"/>
      <c r="G123" s="465"/>
      <c r="H123" s="465"/>
      <c r="I123" s="465"/>
      <c r="J123" s="465"/>
      <c r="AZ123" s="211" t="str">
        <f>B123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5" spans="2:52">
      <c r="B125" s="465" t="s">
        <v>117</v>
      </c>
      <c r="C125" s="465"/>
      <c r="D125" s="465"/>
      <c r="E125" s="465"/>
      <c r="F125" s="465"/>
      <c r="G125" s="465"/>
      <c r="H125" s="465"/>
      <c r="I125" s="465"/>
      <c r="J125" s="465"/>
      <c r="AZ125" s="211" t="str">
        <f>B125</f>
        <v xml:space="preserve">        Závěrečné ustanovení</v>
      </c>
    </row>
    <row r="126" spans="2:52">
      <c r="B126" s="465" t="s">
        <v>118</v>
      </c>
      <c r="C126" s="465"/>
      <c r="D126" s="465"/>
      <c r="E126" s="465"/>
      <c r="F126" s="465"/>
      <c r="G126" s="465"/>
      <c r="H126" s="465"/>
      <c r="I126" s="465"/>
      <c r="J126" s="465"/>
      <c r="AZ126" s="211" t="str">
        <f>B126</f>
        <v>Ostatní podmínky vztahující se ke zpracování nabídkové ceny jsou uvedeny v zadávací dokumentaci.</v>
      </c>
    </row>
    <row r="129" spans="1:10" ht="15.75">
      <c r="B129" s="212" t="s">
        <v>119</v>
      </c>
    </row>
    <row r="131" spans="1:10" ht="25.5" customHeight="1">
      <c r="A131" s="214"/>
      <c r="B131" s="215" t="s">
        <v>18</v>
      </c>
      <c r="C131" s="215" t="s">
        <v>6</v>
      </c>
      <c r="D131" s="216"/>
      <c r="E131" s="216"/>
      <c r="F131" s="217" t="s">
        <v>120</v>
      </c>
      <c r="G131" s="217"/>
      <c r="H131" s="217"/>
      <c r="I131" s="217" t="s">
        <v>31</v>
      </c>
      <c r="J131" s="217" t="s">
        <v>0</v>
      </c>
    </row>
    <row r="132" spans="1:10" ht="25.5" customHeight="1">
      <c r="A132" s="218"/>
      <c r="B132" s="219" t="s">
        <v>121</v>
      </c>
      <c r="C132" s="466" t="s">
        <v>122</v>
      </c>
      <c r="D132" s="467"/>
      <c r="E132" s="467"/>
      <c r="F132" s="220" t="s">
        <v>26</v>
      </c>
      <c r="G132" s="221"/>
      <c r="H132" s="221"/>
      <c r="I132" s="221">
        <f>'SO 01 016131 Pol'!G7+'SO 02 016128 Pol'!G7</f>
        <v>0</v>
      </c>
      <c r="J132" s="222" t="str">
        <f>IF(I158=0,"",I132/I158*100)</f>
        <v/>
      </c>
    </row>
    <row r="133" spans="1:10" ht="25.5" customHeight="1">
      <c r="A133" s="218"/>
      <c r="B133" s="223" t="s">
        <v>123</v>
      </c>
      <c r="C133" s="468" t="s">
        <v>124</v>
      </c>
      <c r="D133" s="469"/>
      <c r="E133" s="469"/>
      <c r="F133" s="224" t="s">
        <v>26</v>
      </c>
      <c r="G133" s="225"/>
      <c r="H133" s="225"/>
      <c r="I133" s="225">
        <f>'SO 01 016131 Pol'!G134+'SO 02 016128 Pol'!G23</f>
        <v>0</v>
      </c>
      <c r="J133" s="226" t="str">
        <f>IF(I158=0,"",I133/I158*100)</f>
        <v/>
      </c>
    </row>
    <row r="134" spans="1:10" ht="25.5" customHeight="1">
      <c r="A134" s="218"/>
      <c r="B134" s="223" t="s">
        <v>125</v>
      </c>
      <c r="C134" s="468" t="s">
        <v>126</v>
      </c>
      <c r="D134" s="469"/>
      <c r="E134" s="469"/>
      <c r="F134" s="224" t="s">
        <v>26</v>
      </c>
      <c r="G134" s="225"/>
      <c r="H134" s="225"/>
      <c r="I134" s="225">
        <f>'SO 01 016131 Pol'!G154+'SO 02 016128 Pol'!G26+'SO 03 016129 Pol'!G7</f>
        <v>0</v>
      </c>
      <c r="J134" s="226" t="str">
        <f>IF(I158=0,"",I134/I158*100)</f>
        <v/>
      </c>
    </row>
    <row r="135" spans="1:10" ht="25.5" customHeight="1">
      <c r="A135" s="218"/>
      <c r="B135" s="223" t="s">
        <v>127</v>
      </c>
      <c r="C135" s="468" t="s">
        <v>128</v>
      </c>
      <c r="D135" s="469"/>
      <c r="E135" s="469"/>
      <c r="F135" s="224" t="s">
        <v>26</v>
      </c>
      <c r="G135" s="225"/>
      <c r="H135" s="225"/>
      <c r="I135" s="225">
        <f>'SO 01 016131 Pol'!G186+'SO 02 016128 Pol'!G29</f>
        <v>0</v>
      </c>
      <c r="J135" s="226" t="str">
        <f>IF(I158=0,"",I135/I158*100)</f>
        <v/>
      </c>
    </row>
    <row r="136" spans="1:10" ht="25.5" customHeight="1">
      <c r="A136" s="218"/>
      <c r="B136" s="223" t="s">
        <v>129</v>
      </c>
      <c r="C136" s="468" t="s">
        <v>130</v>
      </c>
      <c r="D136" s="469"/>
      <c r="E136" s="469"/>
      <c r="F136" s="224" t="s">
        <v>26</v>
      </c>
      <c r="G136" s="225"/>
      <c r="H136" s="225"/>
      <c r="I136" s="225">
        <f>'SO 01 016131 Pol'!G213</f>
        <v>0</v>
      </c>
      <c r="J136" s="226" t="str">
        <f>IF(I158=0,"",I136/I158*100)</f>
        <v/>
      </c>
    </row>
    <row r="137" spans="1:10" ht="25.5" customHeight="1">
      <c r="A137" s="218"/>
      <c r="B137" s="223" t="s">
        <v>131</v>
      </c>
      <c r="C137" s="468" t="s">
        <v>132</v>
      </c>
      <c r="D137" s="469"/>
      <c r="E137" s="469"/>
      <c r="F137" s="224" t="s">
        <v>26</v>
      </c>
      <c r="G137" s="225"/>
      <c r="H137" s="225"/>
      <c r="I137" s="225">
        <f>'SO 01 016131 Pol'!G220+'SO 02 016128 Pol'!G39</f>
        <v>0</v>
      </c>
      <c r="J137" s="226" t="str">
        <f>IF(I158=0,"",I137/I158*100)</f>
        <v/>
      </c>
    </row>
    <row r="138" spans="1:10" ht="25.5" customHeight="1">
      <c r="A138" s="218"/>
      <c r="B138" s="223" t="s">
        <v>133</v>
      </c>
      <c r="C138" s="468" t="s">
        <v>134</v>
      </c>
      <c r="D138" s="469"/>
      <c r="E138" s="469"/>
      <c r="F138" s="224" t="s">
        <v>26</v>
      </c>
      <c r="G138" s="225"/>
      <c r="H138" s="225"/>
      <c r="I138" s="225">
        <f>'SO 01 016131 Pol'!G248+'SO 02 016128 Pol'!G42</f>
        <v>0</v>
      </c>
      <c r="J138" s="226" t="str">
        <f>IF(I158=0,"",I138/I158*100)</f>
        <v/>
      </c>
    </row>
    <row r="139" spans="1:10" ht="25.5" customHeight="1">
      <c r="A139" s="218"/>
      <c r="B139" s="223" t="s">
        <v>135</v>
      </c>
      <c r="C139" s="468" t="s">
        <v>136</v>
      </c>
      <c r="D139" s="469"/>
      <c r="E139" s="469"/>
      <c r="F139" s="224" t="s">
        <v>26</v>
      </c>
      <c r="G139" s="225"/>
      <c r="H139" s="225"/>
      <c r="I139" s="225">
        <f>'SO 01 016131 Pol'!G287+'SO 02 016128 Pol'!G64</f>
        <v>0</v>
      </c>
      <c r="J139" s="226" t="str">
        <f>IF(I158=0,"",I139/I158*100)</f>
        <v/>
      </c>
    </row>
    <row r="140" spans="1:10" ht="25.5" customHeight="1">
      <c r="A140" s="218"/>
      <c r="B140" s="223" t="s">
        <v>137</v>
      </c>
      <c r="C140" s="468" t="s">
        <v>138</v>
      </c>
      <c r="D140" s="469"/>
      <c r="E140" s="469"/>
      <c r="F140" s="224" t="s">
        <v>26</v>
      </c>
      <c r="G140" s="225"/>
      <c r="H140" s="225"/>
      <c r="I140" s="225">
        <f>'SO 01 016131 Pol'!G333+'SO 02 016128 Pol'!G82</f>
        <v>0</v>
      </c>
      <c r="J140" s="226" t="str">
        <f>IF(I158=0,"",I140/I158*100)</f>
        <v/>
      </c>
    </row>
    <row r="141" spans="1:10" ht="25.5" customHeight="1">
      <c r="A141" s="218"/>
      <c r="B141" s="223" t="s">
        <v>139</v>
      </c>
      <c r="C141" s="468" t="s">
        <v>140</v>
      </c>
      <c r="D141" s="469"/>
      <c r="E141" s="469"/>
      <c r="F141" s="224" t="s">
        <v>26</v>
      </c>
      <c r="G141" s="225"/>
      <c r="H141" s="225"/>
      <c r="I141" s="225">
        <f>'SO 01 016131 Pol'!G341</f>
        <v>0</v>
      </c>
      <c r="J141" s="226" t="str">
        <f>IF(I158=0,"",I141/I158*100)</f>
        <v/>
      </c>
    </row>
    <row r="142" spans="1:10" ht="25.5" customHeight="1">
      <c r="A142" s="218"/>
      <c r="B142" s="223" t="s">
        <v>141</v>
      </c>
      <c r="C142" s="468" t="s">
        <v>142</v>
      </c>
      <c r="D142" s="469"/>
      <c r="E142" s="469"/>
      <c r="F142" s="224" t="s">
        <v>26</v>
      </c>
      <c r="G142" s="225"/>
      <c r="H142" s="225"/>
      <c r="I142" s="225">
        <f>'SO 01 016131 Pol'!G346</f>
        <v>0</v>
      </c>
      <c r="J142" s="226" t="str">
        <f>IF(I158=0,"",I142/I158*100)</f>
        <v/>
      </c>
    </row>
    <row r="143" spans="1:10" ht="25.5" customHeight="1">
      <c r="A143" s="218"/>
      <c r="B143" s="223" t="s">
        <v>143</v>
      </c>
      <c r="C143" s="468" t="s">
        <v>144</v>
      </c>
      <c r="D143" s="469"/>
      <c r="E143" s="469"/>
      <c r="F143" s="224" t="s">
        <v>26</v>
      </c>
      <c r="G143" s="225"/>
      <c r="H143" s="225"/>
      <c r="I143" s="225">
        <f>'SO 01 016131 Pol'!G352+'SO 02 016128 Pol'!G87</f>
        <v>0</v>
      </c>
      <c r="J143" s="226" t="str">
        <f>IF(I158=0,"",I143/I158*100)</f>
        <v/>
      </c>
    </row>
    <row r="144" spans="1:10" ht="25.5" customHeight="1">
      <c r="A144" s="218"/>
      <c r="B144" s="223" t="s">
        <v>145</v>
      </c>
      <c r="C144" s="468" t="s">
        <v>146</v>
      </c>
      <c r="D144" s="469"/>
      <c r="E144" s="469"/>
      <c r="F144" s="224" t="s">
        <v>26</v>
      </c>
      <c r="G144" s="225"/>
      <c r="H144" s="225"/>
      <c r="I144" s="225">
        <f>'SO 01 016131 Pol'!G367+'SO 02 016128 Pol'!G96</f>
        <v>0</v>
      </c>
      <c r="J144" s="226" t="str">
        <f>IF(I158=0,"",I144/I158*100)</f>
        <v/>
      </c>
    </row>
    <row r="145" spans="1:10" ht="25.5" customHeight="1">
      <c r="A145" s="218"/>
      <c r="B145" s="223" t="s">
        <v>147</v>
      </c>
      <c r="C145" s="468" t="s">
        <v>148</v>
      </c>
      <c r="D145" s="469"/>
      <c r="E145" s="469"/>
      <c r="F145" s="224" t="s">
        <v>26</v>
      </c>
      <c r="G145" s="225"/>
      <c r="H145" s="225"/>
      <c r="I145" s="225">
        <f>'SO 01 016131 Pol'!G376+'SO 02 016128 Pol'!G99</f>
        <v>0</v>
      </c>
      <c r="J145" s="226" t="str">
        <f>IF(I158=0,"",I145/I158*100)</f>
        <v/>
      </c>
    </row>
    <row r="146" spans="1:10" ht="25.5" customHeight="1">
      <c r="A146" s="218"/>
      <c r="B146" s="223" t="s">
        <v>149</v>
      </c>
      <c r="C146" s="468" t="s">
        <v>150</v>
      </c>
      <c r="D146" s="469"/>
      <c r="E146" s="469"/>
      <c r="F146" s="224" t="s">
        <v>26</v>
      </c>
      <c r="G146" s="225"/>
      <c r="H146" s="225"/>
      <c r="I146" s="225">
        <f>'SO 01 016131 Pol'!G404</f>
        <v>0</v>
      </c>
      <c r="J146" s="226" t="str">
        <f>IF(I158=0,"",I146/I158*100)</f>
        <v/>
      </c>
    </row>
    <row r="147" spans="1:10" ht="25.5" customHeight="1">
      <c r="A147" s="218"/>
      <c r="B147" s="223" t="s">
        <v>151</v>
      </c>
      <c r="C147" s="468" t="s">
        <v>152</v>
      </c>
      <c r="D147" s="469"/>
      <c r="E147" s="469"/>
      <c r="F147" s="224" t="s">
        <v>26</v>
      </c>
      <c r="G147" s="225"/>
      <c r="H147" s="225"/>
      <c r="I147" s="225">
        <f>'SO 01 016131 Pol'!G407+'SO 02 016128 Pol'!G113+'SO 03 016129 Pol'!G21</f>
        <v>0</v>
      </c>
      <c r="J147" s="226" t="str">
        <f>IF(I158=0,"",I147/I158*100)</f>
        <v/>
      </c>
    </row>
    <row r="148" spans="1:10" ht="25.5" customHeight="1">
      <c r="A148" s="218"/>
      <c r="B148" s="223" t="s">
        <v>153</v>
      </c>
      <c r="C148" s="468" t="s">
        <v>154</v>
      </c>
      <c r="D148" s="469"/>
      <c r="E148" s="469"/>
      <c r="F148" s="224" t="s">
        <v>27</v>
      </c>
      <c r="G148" s="225"/>
      <c r="H148" s="225"/>
      <c r="I148" s="225">
        <f>'SO 01 016131 Pol'!G409</f>
        <v>0</v>
      </c>
      <c r="J148" s="226" t="str">
        <f>IF(I158=0,"",I148/I158*100)</f>
        <v/>
      </c>
    </row>
    <row r="149" spans="1:10" ht="25.5" customHeight="1">
      <c r="A149" s="218"/>
      <c r="B149" s="223" t="s">
        <v>155</v>
      </c>
      <c r="C149" s="468" t="s">
        <v>156</v>
      </c>
      <c r="D149" s="469"/>
      <c r="E149" s="469"/>
      <c r="F149" s="224" t="s">
        <v>27</v>
      </c>
      <c r="G149" s="225"/>
      <c r="H149" s="225"/>
      <c r="I149" s="225">
        <f>'SO 01 016131 Pol'!G435+'SO 02 016128 Pol'!G115</f>
        <v>0</v>
      </c>
      <c r="J149" s="226" t="str">
        <f>IF(I158=0,"",I149/I158*100)</f>
        <v/>
      </c>
    </row>
    <row r="150" spans="1:10" ht="25.5" customHeight="1">
      <c r="A150" s="218"/>
      <c r="B150" s="223" t="s">
        <v>157</v>
      </c>
      <c r="C150" s="468" t="s">
        <v>158</v>
      </c>
      <c r="D150" s="469"/>
      <c r="E150" s="469"/>
      <c r="F150" s="224" t="s">
        <v>27</v>
      </c>
      <c r="G150" s="225"/>
      <c r="H150" s="225"/>
      <c r="I150" s="225">
        <f>'SO 01 016131 Pol'!G501</f>
        <v>0</v>
      </c>
      <c r="J150" s="226" t="str">
        <f>IF(I158=0,"",I150/I158*100)</f>
        <v/>
      </c>
    </row>
    <row r="151" spans="1:10" ht="25.5" customHeight="1">
      <c r="A151" s="218"/>
      <c r="B151" s="223" t="s">
        <v>159</v>
      </c>
      <c r="C151" s="468" t="s">
        <v>160</v>
      </c>
      <c r="D151" s="469"/>
      <c r="E151" s="469"/>
      <c r="F151" s="224" t="s">
        <v>27</v>
      </c>
      <c r="G151" s="225"/>
      <c r="H151" s="225"/>
      <c r="I151" s="225">
        <f>'SO 01 016131 Pol'!G534</f>
        <v>0</v>
      </c>
      <c r="J151" s="226" t="str">
        <f>IF(I158=0,"",I151/I158*100)</f>
        <v/>
      </c>
    </row>
    <row r="152" spans="1:10" ht="25.5" customHeight="1">
      <c r="A152" s="218"/>
      <c r="B152" s="223" t="s">
        <v>161</v>
      </c>
      <c r="C152" s="468" t="s">
        <v>162</v>
      </c>
      <c r="D152" s="469"/>
      <c r="E152" s="469"/>
      <c r="F152" s="224" t="s">
        <v>27</v>
      </c>
      <c r="G152" s="225"/>
      <c r="H152" s="225"/>
      <c r="I152" s="225">
        <f>'SO 01 016131 Pol'!G540+'SO 02 016128 Pol'!G130</f>
        <v>0</v>
      </c>
      <c r="J152" s="226" t="str">
        <f>IF(I158=0,"",I152/I158*100)</f>
        <v/>
      </c>
    </row>
    <row r="153" spans="1:10" ht="25.5" customHeight="1">
      <c r="A153" s="218"/>
      <c r="B153" s="223" t="s">
        <v>163</v>
      </c>
      <c r="C153" s="468" t="s">
        <v>164</v>
      </c>
      <c r="D153" s="469"/>
      <c r="E153" s="469"/>
      <c r="F153" s="224" t="s">
        <v>27</v>
      </c>
      <c r="G153" s="225"/>
      <c r="H153" s="225"/>
      <c r="I153" s="225">
        <f>'SO 01 016131 Pol'!G576+'SO 03 016129 Pol'!G24</f>
        <v>0</v>
      </c>
      <c r="J153" s="226" t="str">
        <f>IF(I158=0,"",I153/I158*100)</f>
        <v/>
      </c>
    </row>
    <row r="154" spans="1:10" ht="25.5" customHeight="1">
      <c r="A154" s="218"/>
      <c r="B154" s="223" t="s">
        <v>165</v>
      </c>
      <c r="C154" s="468" t="s">
        <v>166</v>
      </c>
      <c r="D154" s="469"/>
      <c r="E154" s="469"/>
      <c r="F154" s="224" t="s">
        <v>27</v>
      </c>
      <c r="G154" s="225"/>
      <c r="H154" s="225"/>
      <c r="I154" s="225">
        <f>'SO 01 016131 Pol'!G594+'SO 02 016128 Pol'!G157</f>
        <v>0</v>
      </c>
      <c r="J154" s="226" t="str">
        <f>IF(I158=0,"",I154/I158*100)</f>
        <v/>
      </c>
    </row>
    <row r="155" spans="1:10" ht="25.5" customHeight="1">
      <c r="A155" s="218"/>
      <c r="B155" s="223" t="s">
        <v>167</v>
      </c>
      <c r="C155" s="468" t="s">
        <v>168</v>
      </c>
      <c r="D155" s="469"/>
      <c r="E155" s="469"/>
      <c r="F155" s="224" t="s">
        <v>27</v>
      </c>
      <c r="G155" s="225"/>
      <c r="H155" s="225"/>
      <c r="I155" s="225">
        <f>'SO 01 016131 Pol'!G602+'SO 02 016128 Pol'!G162</f>
        <v>0</v>
      </c>
      <c r="J155" s="226" t="str">
        <f>IF(I158=0,"",I155/I158*100)</f>
        <v/>
      </c>
    </row>
    <row r="156" spans="1:10" ht="25.5" customHeight="1">
      <c r="A156" s="218"/>
      <c r="B156" s="223" t="s">
        <v>169</v>
      </c>
      <c r="C156" s="468" t="s">
        <v>170</v>
      </c>
      <c r="D156" s="469"/>
      <c r="E156" s="469"/>
      <c r="F156" s="224" t="s">
        <v>171</v>
      </c>
      <c r="G156" s="225"/>
      <c r="H156" s="225"/>
      <c r="I156" s="225">
        <f>'SO 01 016131 Pol'!G614+'SO 02 016128 Pol'!G169+'SO 03 016129 Pol'!G43</f>
        <v>0</v>
      </c>
      <c r="J156" s="226" t="str">
        <f>IF(I158=0,"",I156/I158*100)</f>
        <v/>
      </c>
    </row>
    <row r="157" spans="1:10" ht="25.5" customHeight="1">
      <c r="A157" s="218"/>
      <c r="B157" s="227" t="s">
        <v>172</v>
      </c>
      <c r="C157" s="470" t="s">
        <v>29</v>
      </c>
      <c r="D157" s="471"/>
      <c r="E157" s="471"/>
      <c r="F157" s="228" t="s">
        <v>172</v>
      </c>
      <c r="G157" s="229"/>
      <c r="H157" s="229"/>
      <c r="I157" s="229">
        <f>'00 016130 Naklady'!G7</f>
        <v>0</v>
      </c>
      <c r="J157" s="230" t="str">
        <f>IF(I158=0,"",I157/I158*100)</f>
        <v/>
      </c>
    </row>
    <row r="158" spans="1:10" ht="25.5" customHeight="1">
      <c r="A158" s="231"/>
      <c r="B158" s="232" t="s">
        <v>1</v>
      </c>
      <c r="C158" s="232"/>
      <c r="D158" s="233"/>
      <c r="E158" s="233"/>
      <c r="F158" s="234"/>
      <c r="G158" s="235"/>
      <c r="H158" s="235"/>
      <c r="I158" s="235">
        <f>SUM(I132:I157)</f>
        <v>0</v>
      </c>
      <c r="J158" s="236">
        <f>SUM(J132:J157)</f>
        <v>0</v>
      </c>
    </row>
    <row r="159" spans="1:10">
      <c r="F159" s="237"/>
      <c r="G159" s="238"/>
      <c r="H159" s="237"/>
      <c r="I159" s="238"/>
      <c r="J159" s="239"/>
    </row>
    <row r="160" spans="1:10">
      <c r="F160" s="237"/>
      <c r="G160" s="238"/>
      <c r="H160" s="237"/>
      <c r="I160" s="238"/>
      <c r="J160" s="239"/>
    </row>
    <row r="161" spans="6:10">
      <c r="F161" s="237"/>
      <c r="G161" s="238"/>
      <c r="H161" s="237"/>
      <c r="I161" s="238"/>
      <c r="J161" s="239"/>
    </row>
  </sheetData>
  <sheetProtection password="D9BB"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9">
    <mergeCell ref="C156:E156"/>
    <mergeCell ref="C157:E157"/>
    <mergeCell ref="C48:E48"/>
    <mergeCell ref="C49:E49"/>
    <mergeCell ref="C50:E50"/>
    <mergeCell ref="C51:E51"/>
    <mergeCell ref="C52:E52"/>
    <mergeCell ref="C53:E53"/>
    <mergeCell ref="C150:E150"/>
    <mergeCell ref="C151:E151"/>
    <mergeCell ref="C152:E152"/>
    <mergeCell ref="C153:E153"/>
    <mergeCell ref="C154:E154"/>
    <mergeCell ref="C155:E155"/>
    <mergeCell ref="C144:E144"/>
    <mergeCell ref="C145:E145"/>
    <mergeCell ref="C146:E146"/>
    <mergeCell ref="C147:E147"/>
    <mergeCell ref="C148:E148"/>
    <mergeCell ref="C149:E149"/>
    <mergeCell ref="C138:E138"/>
    <mergeCell ref="C139:E139"/>
    <mergeCell ref="C140:E140"/>
    <mergeCell ref="C141:E141"/>
    <mergeCell ref="C142:E142"/>
    <mergeCell ref="C143:E143"/>
    <mergeCell ref="C132:E132"/>
    <mergeCell ref="C133:E133"/>
    <mergeCell ref="C134:E134"/>
    <mergeCell ref="C135:E135"/>
    <mergeCell ref="C136:E136"/>
    <mergeCell ref="C137:E137"/>
    <mergeCell ref="B119:J119"/>
    <mergeCell ref="B120:J120"/>
    <mergeCell ref="B122:J122"/>
    <mergeCell ref="B123:J123"/>
    <mergeCell ref="B125:J125"/>
    <mergeCell ref="B126:J126"/>
    <mergeCell ref="B108:J108"/>
    <mergeCell ref="B111:J111"/>
    <mergeCell ref="B113:J113"/>
    <mergeCell ref="B114:J114"/>
    <mergeCell ref="B115:J115"/>
    <mergeCell ref="B117:J117"/>
    <mergeCell ref="B96:J96"/>
    <mergeCell ref="B98:J98"/>
    <mergeCell ref="B99:J99"/>
    <mergeCell ref="B101:J101"/>
    <mergeCell ref="B102:J102"/>
    <mergeCell ref="B106:J106"/>
    <mergeCell ref="B87:J87"/>
    <mergeCell ref="B89:J89"/>
    <mergeCell ref="B91:J91"/>
    <mergeCell ref="B92:J92"/>
    <mergeCell ref="B94:J94"/>
    <mergeCell ref="B95:J95"/>
    <mergeCell ref="B78:J78"/>
    <mergeCell ref="B79:J79"/>
    <mergeCell ref="B81:J81"/>
    <mergeCell ref="B82:J82"/>
    <mergeCell ref="B84:J84"/>
    <mergeCell ref="B86:J86"/>
    <mergeCell ref="B69:J69"/>
    <mergeCell ref="B70:J70"/>
    <mergeCell ref="B71:J71"/>
    <mergeCell ref="B73:J73"/>
    <mergeCell ref="B75:J75"/>
    <mergeCell ref="B76:J76"/>
    <mergeCell ref="B60:J60"/>
    <mergeCell ref="B61:J61"/>
    <mergeCell ref="B63:J63"/>
    <mergeCell ref="B66:J66"/>
    <mergeCell ref="B67:J67"/>
    <mergeCell ref="B68:J68"/>
    <mergeCell ref="C45:E45"/>
    <mergeCell ref="C46:E46"/>
    <mergeCell ref="C47:E47"/>
    <mergeCell ref="B54:E54"/>
    <mergeCell ref="B56:J56"/>
    <mergeCell ref="B58:J58"/>
    <mergeCell ref="C39:E39"/>
    <mergeCell ref="C40:E40"/>
    <mergeCell ref="C41:E41"/>
    <mergeCell ref="C42:E42"/>
    <mergeCell ref="C43:E43"/>
    <mergeCell ref="C44:E44"/>
    <mergeCell ref="E15:F15"/>
    <mergeCell ref="D11:G11"/>
    <mergeCell ref="G15:H15"/>
    <mergeCell ref="I15:J15"/>
    <mergeCell ref="E16:F16"/>
    <mergeCell ref="D12:G12"/>
    <mergeCell ref="D13:G13"/>
    <mergeCell ref="B1:J1"/>
    <mergeCell ref="G26:I26"/>
    <mergeCell ref="G27:I27"/>
    <mergeCell ref="G29:I29"/>
    <mergeCell ref="G25:I25"/>
    <mergeCell ref="I16:J16"/>
    <mergeCell ref="I19:J19"/>
    <mergeCell ref="E21:F21"/>
    <mergeCell ref="G21:H21"/>
    <mergeCell ref="G28:I28"/>
    <mergeCell ref="D35:E35"/>
    <mergeCell ref="G24:I24"/>
    <mergeCell ref="G23:I23"/>
    <mergeCell ref="E19:F19"/>
    <mergeCell ref="E20:F20"/>
    <mergeCell ref="I20:J20"/>
    <mergeCell ref="I21:J21"/>
    <mergeCell ref="G19:H19"/>
    <mergeCell ref="G20:H20"/>
    <mergeCell ref="E17:F17"/>
    <mergeCell ref="G16:H16"/>
    <mergeCell ref="G17:H17"/>
    <mergeCell ref="G18:H18"/>
    <mergeCell ref="I17:J17"/>
    <mergeCell ref="I18:J18"/>
    <mergeCell ref="E18:F18"/>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9" man="1"/>
    <brk id="12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selection activeCell="F8" sqref="F8"/>
    </sheetView>
  </sheetViews>
  <sheetFormatPr defaultRowHeight="12.75"/>
  <cols>
    <col min="1" max="1" width="4.28515625" style="1" customWidth="1"/>
    <col min="2" max="2" width="14.42578125" style="1" customWidth="1"/>
    <col min="3" max="3" width="38.28515625" style="5" customWidth="1"/>
    <col min="4" max="4" width="4.5703125" style="1" customWidth="1"/>
    <col min="5" max="5" width="10.5703125" style="1" customWidth="1"/>
    <col min="6" max="6" width="9.85546875" style="1" customWidth="1"/>
    <col min="7" max="7" width="12.7109375" style="1" customWidth="1"/>
    <col min="8" max="16384" width="9.140625" style="1"/>
  </cols>
  <sheetData>
    <row r="1" spans="1:7" ht="15.75">
      <c r="A1" s="473" t="s">
        <v>7</v>
      </c>
      <c r="B1" s="473"/>
      <c r="C1" s="474"/>
      <c r="D1" s="473"/>
      <c r="E1" s="473"/>
      <c r="F1" s="473"/>
      <c r="G1" s="473"/>
    </row>
    <row r="2" spans="1:7" ht="24.95" customHeight="1">
      <c r="A2" s="8" t="s">
        <v>8</v>
      </c>
      <c r="B2" s="7"/>
      <c r="C2" s="475"/>
      <c r="D2" s="475"/>
      <c r="E2" s="475"/>
      <c r="F2" s="475"/>
      <c r="G2" s="476"/>
    </row>
    <row r="3" spans="1:7" ht="24.95" customHeight="1">
      <c r="A3" s="8" t="s">
        <v>9</v>
      </c>
      <c r="B3" s="7"/>
      <c r="C3" s="475"/>
      <c r="D3" s="475"/>
      <c r="E3" s="475"/>
      <c r="F3" s="475"/>
      <c r="G3" s="476"/>
    </row>
    <row r="4" spans="1:7" ht="24.95" customHeight="1">
      <c r="A4" s="8" t="s">
        <v>10</v>
      </c>
      <c r="B4" s="7"/>
      <c r="C4" s="475"/>
      <c r="D4" s="475"/>
      <c r="E4" s="475"/>
      <c r="F4" s="475"/>
      <c r="G4" s="476"/>
    </row>
    <row r="5" spans="1:7">
      <c r="B5" s="2"/>
      <c r="C5" s="3"/>
      <c r="D5" s="4"/>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outlinePr summaryBelow="0"/>
  </sheetPr>
  <dimension ref="A1:BH5000"/>
  <sheetViews>
    <sheetView topLeftCell="A7" workbookViewId="0">
      <selection activeCell="X24" sqref="X24"/>
    </sheetView>
  </sheetViews>
  <sheetFormatPr defaultRowHeight="12.75" outlineLevelRow="1"/>
  <cols>
    <col min="1" max="1" width="4.28515625" style="85" customWidth="1"/>
    <col min="2" max="2" width="14.42578125" style="242" customWidth="1"/>
    <col min="3" max="3" width="38.28515625" style="242" customWidth="1"/>
    <col min="4" max="4" width="4.5703125" style="85" customWidth="1"/>
    <col min="5" max="5" width="10.5703125" style="85" customWidth="1"/>
    <col min="6" max="6" width="9.85546875" style="85" customWidth="1"/>
    <col min="7" max="7" width="12.7109375" style="85" customWidth="1"/>
    <col min="8" max="22" width="0" style="85" hidden="1" customWidth="1"/>
    <col min="23" max="28" width="9.140625" style="85"/>
    <col min="29" max="29" width="0" style="85" hidden="1" customWidth="1"/>
    <col min="30" max="30" width="9.140625" style="85"/>
    <col min="31" max="41" width="0" style="85" hidden="1" customWidth="1"/>
    <col min="42" max="52" width="9.140625" style="85"/>
    <col min="53" max="53" width="73.42578125" style="85" customWidth="1"/>
    <col min="54" max="16384" width="9.140625" style="85"/>
  </cols>
  <sheetData>
    <row r="1" spans="1:60" ht="15.75" customHeight="1">
      <c r="A1" s="501" t="s">
        <v>7</v>
      </c>
      <c r="B1" s="501"/>
      <c r="C1" s="501"/>
      <c r="D1" s="501"/>
      <c r="E1" s="501"/>
      <c r="F1" s="501"/>
      <c r="G1" s="501"/>
      <c r="AG1" s="85" t="s">
        <v>174</v>
      </c>
    </row>
    <row r="2" spans="1:60" ht="24.95" customHeight="1">
      <c r="A2" s="240" t="s">
        <v>8</v>
      </c>
      <c r="B2" s="241" t="s">
        <v>43</v>
      </c>
      <c r="C2" s="502" t="s">
        <v>44</v>
      </c>
      <c r="D2" s="503"/>
      <c r="E2" s="503"/>
      <c r="F2" s="503"/>
      <c r="G2" s="504"/>
      <c r="AG2" s="85" t="s">
        <v>175</v>
      </c>
    </row>
    <row r="3" spans="1:60" ht="24.95" customHeight="1">
      <c r="A3" s="240" t="s">
        <v>9</v>
      </c>
      <c r="B3" s="241" t="s">
        <v>57</v>
      </c>
      <c r="C3" s="502" t="s">
        <v>58</v>
      </c>
      <c r="D3" s="503"/>
      <c r="E3" s="503"/>
      <c r="F3" s="503"/>
      <c r="G3" s="504"/>
      <c r="AC3" s="242" t="s">
        <v>176</v>
      </c>
      <c r="AG3" s="85" t="s">
        <v>177</v>
      </c>
    </row>
    <row r="4" spans="1:60" ht="24.95" customHeight="1">
      <c r="A4" s="243" t="s">
        <v>10</v>
      </c>
      <c r="B4" s="244" t="s">
        <v>59</v>
      </c>
      <c r="C4" s="505" t="s">
        <v>60</v>
      </c>
      <c r="D4" s="506"/>
      <c r="E4" s="506"/>
      <c r="F4" s="506"/>
      <c r="G4" s="507"/>
      <c r="AG4" s="85" t="s">
        <v>178</v>
      </c>
    </row>
    <row r="5" spans="1:60">
      <c r="D5" s="245"/>
    </row>
    <row r="6" spans="1:60" ht="38.25">
      <c r="A6" s="246" t="s">
        <v>179</v>
      </c>
      <c r="B6" s="247" t="s">
        <v>180</v>
      </c>
      <c r="C6" s="247" t="s">
        <v>181</v>
      </c>
      <c r="D6" s="248" t="s">
        <v>182</v>
      </c>
      <c r="E6" s="246" t="s">
        <v>183</v>
      </c>
      <c r="F6" s="249" t="s">
        <v>184</v>
      </c>
      <c r="G6" s="246" t="s">
        <v>31</v>
      </c>
      <c r="H6" s="250" t="s">
        <v>32</v>
      </c>
      <c r="I6" s="250" t="s">
        <v>185</v>
      </c>
      <c r="J6" s="250" t="s">
        <v>33</v>
      </c>
      <c r="K6" s="250" t="s">
        <v>186</v>
      </c>
      <c r="L6" s="250" t="s">
        <v>187</v>
      </c>
      <c r="M6" s="250" t="s">
        <v>188</v>
      </c>
      <c r="N6" s="250" t="s">
        <v>189</v>
      </c>
      <c r="O6" s="250" t="s">
        <v>190</v>
      </c>
      <c r="P6" s="250" t="s">
        <v>191</v>
      </c>
      <c r="Q6" s="250" t="s">
        <v>192</v>
      </c>
      <c r="R6" s="250" t="s">
        <v>193</v>
      </c>
      <c r="S6" s="250" t="s">
        <v>194</v>
      </c>
      <c r="T6" s="250" t="s">
        <v>195</v>
      </c>
      <c r="U6" s="250" t="s">
        <v>196</v>
      </c>
      <c r="V6" s="250" t="s">
        <v>197</v>
      </c>
    </row>
    <row r="7" spans="1:60">
      <c r="A7" s="251" t="s">
        <v>198</v>
      </c>
      <c r="B7" s="252" t="s">
        <v>172</v>
      </c>
      <c r="C7" s="253" t="s">
        <v>29</v>
      </c>
      <c r="D7" s="254"/>
      <c r="E7" s="255"/>
      <c r="F7" s="256"/>
      <c r="G7" s="256">
        <f>SUMIF(AG8:AG15,"&lt;&gt;NOR",G8:G15)</f>
        <v>0</v>
      </c>
      <c r="H7" s="256"/>
      <c r="I7" s="256">
        <f>SUM(I8:I15)</f>
        <v>0</v>
      </c>
      <c r="J7" s="256"/>
      <c r="K7" s="256">
        <f>SUM(K8:K15)</f>
        <v>0</v>
      </c>
      <c r="L7" s="256"/>
      <c r="M7" s="256">
        <f>SUM(M8:M15)</f>
        <v>0</v>
      </c>
      <c r="N7" s="256"/>
      <c r="O7" s="256">
        <f>SUM(O8:O15)</f>
        <v>0</v>
      </c>
      <c r="P7" s="256"/>
      <c r="Q7" s="256">
        <f>SUM(Q8:Q15)</f>
        <v>0</v>
      </c>
      <c r="R7" s="256"/>
      <c r="S7" s="256"/>
      <c r="T7" s="256"/>
      <c r="U7" s="257">
        <f>SUM(U8:U15)</f>
        <v>0</v>
      </c>
      <c r="V7" s="256"/>
      <c r="AG7" s="85" t="s">
        <v>199</v>
      </c>
    </row>
    <row r="8" spans="1:60" outlineLevel="1">
      <c r="A8" s="258">
        <v>1</v>
      </c>
      <c r="B8" s="259" t="s">
        <v>200</v>
      </c>
      <c r="C8" s="260" t="s">
        <v>1644</v>
      </c>
      <c r="D8" s="261" t="s">
        <v>201</v>
      </c>
      <c r="E8" s="262">
        <v>1</v>
      </c>
      <c r="F8" s="10"/>
      <c r="G8" s="264">
        <f>ROUND(E8*F8,2)</f>
        <v>0</v>
      </c>
      <c r="H8" s="263"/>
      <c r="I8" s="264">
        <f>ROUND(E8*H8,2)</f>
        <v>0</v>
      </c>
      <c r="J8" s="263"/>
      <c r="K8" s="264">
        <f>ROUND(E8*J8,2)</f>
        <v>0</v>
      </c>
      <c r="L8" s="264">
        <v>21</v>
      </c>
      <c r="M8" s="264">
        <f>G8*(1+L8/100)</f>
        <v>0</v>
      </c>
      <c r="N8" s="264">
        <v>0</v>
      </c>
      <c r="O8" s="264">
        <f>ROUND(E8*N8,2)</f>
        <v>0</v>
      </c>
      <c r="P8" s="264">
        <v>0</v>
      </c>
      <c r="Q8" s="264">
        <f>ROUND(E8*P8,2)</f>
        <v>0</v>
      </c>
      <c r="R8" s="264"/>
      <c r="S8" s="264" t="s">
        <v>202</v>
      </c>
      <c r="T8" s="264">
        <v>0</v>
      </c>
      <c r="U8" s="265">
        <f>ROUND(E8*T8,2)</f>
        <v>0</v>
      </c>
      <c r="V8" s="264"/>
      <c r="W8" s="266"/>
      <c r="X8" s="266"/>
      <c r="Y8" s="266"/>
      <c r="Z8" s="266"/>
      <c r="AA8" s="266"/>
      <c r="AB8" s="266"/>
      <c r="AC8" s="266"/>
      <c r="AD8" s="266"/>
      <c r="AE8" s="266"/>
      <c r="AF8" s="266"/>
      <c r="AG8" s="266" t="s">
        <v>203</v>
      </c>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row>
    <row r="9" spans="1:60" outlineLevel="1">
      <c r="A9" s="258"/>
      <c r="B9" s="259"/>
      <c r="C9" s="477" t="s">
        <v>204</v>
      </c>
      <c r="D9" s="478"/>
      <c r="E9" s="479"/>
      <c r="F9" s="480"/>
      <c r="G9" s="481"/>
      <c r="H9" s="264"/>
      <c r="I9" s="264"/>
      <c r="J9" s="264"/>
      <c r="K9" s="264"/>
      <c r="L9" s="264"/>
      <c r="M9" s="264"/>
      <c r="N9" s="264"/>
      <c r="O9" s="264"/>
      <c r="P9" s="264"/>
      <c r="Q9" s="264"/>
      <c r="R9" s="264"/>
      <c r="S9" s="264"/>
      <c r="T9" s="264"/>
      <c r="U9" s="265"/>
      <c r="V9" s="264"/>
      <c r="W9" s="266"/>
      <c r="X9" s="266"/>
      <c r="Y9" s="266"/>
      <c r="Z9" s="266"/>
      <c r="AA9" s="266"/>
      <c r="AB9" s="266"/>
      <c r="AC9" s="266"/>
      <c r="AD9" s="266"/>
      <c r="AE9" s="266"/>
      <c r="AF9" s="266"/>
      <c r="AG9" s="266" t="s">
        <v>205</v>
      </c>
      <c r="AH9" s="266"/>
      <c r="AI9" s="266"/>
      <c r="AJ9" s="266"/>
      <c r="AK9" s="266"/>
      <c r="AL9" s="266"/>
      <c r="AM9" s="266"/>
      <c r="AN9" s="266"/>
      <c r="AO9" s="266"/>
      <c r="AP9" s="266"/>
      <c r="AQ9" s="266"/>
      <c r="AR9" s="266"/>
      <c r="AS9" s="266"/>
      <c r="AT9" s="266"/>
      <c r="AU9" s="266"/>
      <c r="AV9" s="266"/>
      <c r="AW9" s="266"/>
      <c r="AX9" s="266"/>
      <c r="AY9" s="266"/>
      <c r="AZ9" s="266"/>
      <c r="BA9" s="267" t="str">
        <f>C9</f>
        <v>Veškeré náklady spojené s vybudováním, provozem a odstraněním zařízení staveniště.</v>
      </c>
      <c r="BB9" s="266"/>
      <c r="BC9" s="266"/>
      <c r="BD9" s="266"/>
      <c r="BE9" s="266"/>
      <c r="BF9" s="266"/>
      <c r="BG9" s="266"/>
      <c r="BH9" s="266"/>
    </row>
    <row r="10" spans="1:60" outlineLevel="1">
      <c r="A10" s="258">
        <v>2</v>
      </c>
      <c r="B10" s="259" t="s">
        <v>206</v>
      </c>
      <c r="C10" s="260" t="s">
        <v>207</v>
      </c>
      <c r="D10" s="261" t="s">
        <v>201</v>
      </c>
      <c r="E10" s="262">
        <v>1</v>
      </c>
      <c r="F10" s="10"/>
      <c r="G10" s="264">
        <f>ROUND(E10*F10,2)</f>
        <v>0</v>
      </c>
      <c r="H10" s="263"/>
      <c r="I10" s="264">
        <f>ROUND(E10*H10,2)</f>
        <v>0</v>
      </c>
      <c r="J10" s="263"/>
      <c r="K10" s="264">
        <f>ROUND(E10*J10,2)</f>
        <v>0</v>
      </c>
      <c r="L10" s="264">
        <v>21</v>
      </c>
      <c r="M10" s="264">
        <f>G10*(1+L10/100)</f>
        <v>0</v>
      </c>
      <c r="N10" s="264">
        <v>0</v>
      </c>
      <c r="O10" s="264">
        <f>ROUND(E10*N10,2)</f>
        <v>0</v>
      </c>
      <c r="P10" s="264">
        <v>0</v>
      </c>
      <c r="Q10" s="264">
        <f>ROUND(E10*P10,2)</f>
        <v>0</v>
      </c>
      <c r="R10" s="264"/>
      <c r="S10" s="264" t="s">
        <v>202</v>
      </c>
      <c r="T10" s="264">
        <v>0</v>
      </c>
      <c r="U10" s="265">
        <f>ROUND(E10*T10,2)</f>
        <v>0</v>
      </c>
      <c r="V10" s="264"/>
      <c r="W10" s="266"/>
      <c r="X10" s="266"/>
      <c r="Y10" s="266"/>
      <c r="Z10" s="266"/>
      <c r="AA10" s="266"/>
      <c r="AB10" s="266"/>
      <c r="AC10" s="266"/>
      <c r="AD10" s="266"/>
      <c r="AE10" s="266"/>
      <c r="AF10" s="266"/>
      <c r="AG10" s="266" t="s">
        <v>208</v>
      </c>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row>
    <row r="11" spans="1:60" ht="45" outlineLevel="1">
      <c r="A11" s="258"/>
      <c r="B11" s="259"/>
      <c r="C11" s="477" t="s">
        <v>209</v>
      </c>
      <c r="D11" s="478"/>
      <c r="E11" s="479"/>
      <c r="F11" s="480"/>
      <c r="G11" s="481"/>
      <c r="H11" s="264"/>
      <c r="I11" s="264"/>
      <c r="J11" s="264"/>
      <c r="K11" s="264"/>
      <c r="L11" s="264"/>
      <c r="M11" s="264"/>
      <c r="N11" s="264"/>
      <c r="O11" s="264"/>
      <c r="P11" s="264"/>
      <c r="Q11" s="264"/>
      <c r="R11" s="264"/>
      <c r="S11" s="264"/>
      <c r="T11" s="264"/>
      <c r="U11" s="265"/>
      <c r="V11" s="264"/>
      <c r="W11" s="266"/>
      <c r="X11" s="266"/>
      <c r="Y11" s="266"/>
      <c r="Z11" s="266"/>
      <c r="AA11" s="266"/>
      <c r="AB11" s="266"/>
      <c r="AC11" s="266"/>
      <c r="AD11" s="266"/>
      <c r="AE11" s="266"/>
      <c r="AF11" s="266"/>
      <c r="AG11" s="266" t="s">
        <v>205</v>
      </c>
      <c r="AH11" s="266"/>
      <c r="AI11" s="266"/>
      <c r="AJ11" s="266"/>
      <c r="AK11" s="266"/>
      <c r="AL11" s="266"/>
      <c r="AM11" s="266"/>
      <c r="AN11" s="266"/>
      <c r="AO11" s="266"/>
      <c r="AP11" s="266"/>
      <c r="AQ11" s="266"/>
      <c r="AR11" s="266"/>
      <c r="AS11" s="266"/>
      <c r="AT11" s="266"/>
      <c r="AU11" s="266"/>
      <c r="AV11" s="266"/>
      <c r="AW11" s="266"/>
      <c r="AX11" s="266"/>
      <c r="AY11" s="266"/>
      <c r="AZ11" s="266"/>
      <c r="BA11" s="267" t="str">
        <f>C11</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1" s="266"/>
      <c r="BC11" s="266"/>
      <c r="BD11" s="266"/>
      <c r="BE11" s="266"/>
      <c r="BF11" s="266"/>
      <c r="BG11" s="266"/>
      <c r="BH11" s="266"/>
    </row>
    <row r="12" spans="1:60" outlineLevel="1">
      <c r="A12" s="258">
        <v>3</v>
      </c>
      <c r="B12" s="259" t="s">
        <v>210</v>
      </c>
      <c r="C12" s="260" t="s">
        <v>211</v>
      </c>
      <c r="D12" s="261" t="s">
        <v>201</v>
      </c>
      <c r="E12" s="262">
        <v>1</v>
      </c>
      <c r="F12" s="10"/>
      <c r="G12" s="264">
        <f>ROUND(E12*F12,2)</f>
        <v>0</v>
      </c>
      <c r="H12" s="263"/>
      <c r="I12" s="264">
        <f>ROUND(E12*H12,2)</f>
        <v>0</v>
      </c>
      <c r="J12" s="263"/>
      <c r="K12" s="264">
        <f>ROUND(E12*J12,2)</f>
        <v>0</v>
      </c>
      <c r="L12" s="264">
        <v>21</v>
      </c>
      <c r="M12" s="264">
        <f>G12*(1+L12/100)</f>
        <v>0</v>
      </c>
      <c r="N12" s="264">
        <v>0</v>
      </c>
      <c r="O12" s="264">
        <f>ROUND(E12*N12,2)</f>
        <v>0</v>
      </c>
      <c r="P12" s="264">
        <v>0</v>
      </c>
      <c r="Q12" s="264">
        <f>ROUND(E12*P12,2)</f>
        <v>0</v>
      </c>
      <c r="R12" s="264"/>
      <c r="S12" s="264" t="s">
        <v>202</v>
      </c>
      <c r="T12" s="264">
        <v>0</v>
      </c>
      <c r="U12" s="265">
        <f>ROUND(E12*T12,2)</f>
        <v>0</v>
      </c>
      <c r="V12" s="264"/>
      <c r="W12" s="266"/>
      <c r="X12" s="266"/>
      <c r="Y12" s="266"/>
      <c r="Z12" s="266"/>
      <c r="AA12" s="266"/>
      <c r="AB12" s="266"/>
      <c r="AC12" s="266"/>
      <c r="AD12" s="266"/>
      <c r="AE12" s="266"/>
      <c r="AF12" s="266"/>
      <c r="AG12" s="266" t="s">
        <v>208</v>
      </c>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row>
    <row r="13" spans="1:60" ht="22.5" outlineLevel="1">
      <c r="A13" s="258"/>
      <c r="B13" s="259"/>
      <c r="C13" s="477" t="s">
        <v>212</v>
      </c>
      <c r="D13" s="478"/>
      <c r="E13" s="479"/>
      <c r="F13" s="480"/>
      <c r="G13" s="481"/>
      <c r="H13" s="264"/>
      <c r="I13" s="264"/>
      <c r="J13" s="264"/>
      <c r="K13" s="264"/>
      <c r="L13" s="264"/>
      <c r="M13" s="264"/>
      <c r="N13" s="264"/>
      <c r="O13" s="264"/>
      <c r="P13" s="264"/>
      <c r="Q13" s="264"/>
      <c r="R13" s="264"/>
      <c r="S13" s="264"/>
      <c r="T13" s="264"/>
      <c r="U13" s="265"/>
      <c r="V13" s="264"/>
      <c r="W13" s="266"/>
      <c r="X13" s="266"/>
      <c r="Y13" s="266"/>
      <c r="Z13" s="266"/>
      <c r="AA13" s="266"/>
      <c r="AB13" s="266"/>
      <c r="AC13" s="266"/>
      <c r="AD13" s="266"/>
      <c r="AE13" s="266"/>
      <c r="AF13" s="266"/>
      <c r="AG13" s="266" t="s">
        <v>205</v>
      </c>
      <c r="AH13" s="266"/>
      <c r="AI13" s="266"/>
      <c r="AJ13" s="266"/>
      <c r="AK13" s="266"/>
      <c r="AL13" s="266"/>
      <c r="AM13" s="266"/>
      <c r="AN13" s="266"/>
      <c r="AO13" s="266"/>
      <c r="AP13" s="266"/>
      <c r="AQ13" s="266"/>
      <c r="AR13" s="266"/>
      <c r="AS13" s="266"/>
      <c r="AT13" s="266"/>
      <c r="AU13" s="266"/>
      <c r="AV13" s="266"/>
      <c r="AW13" s="266"/>
      <c r="AX13" s="266"/>
      <c r="AY13" s="266"/>
      <c r="AZ13" s="266"/>
      <c r="BA13" s="267" t="str">
        <f>C13</f>
        <v>Náklady na ztížené provádění stavebních prací v důsledku nepřerušeného provozu na staveništi nebo v případech nepřerušeného provozu v objektech v nichž se stavební práce provádí.</v>
      </c>
      <c r="BB13" s="266"/>
      <c r="BC13" s="266"/>
      <c r="BD13" s="266"/>
      <c r="BE13" s="266"/>
      <c r="BF13" s="266"/>
      <c r="BG13" s="266"/>
      <c r="BH13" s="266"/>
    </row>
    <row r="14" spans="1:60" outlineLevel="1">
      <c r="A14" s="258">
        <v>4</v>
      </c>
      <c r="B14" s="259" t="s">
        <v>213</v>
      </c>
      <c r="C14" s="260" t="s">
        <v>214</v>
      </c>
      <c r="D14" s="261" t="s">
        <v>201</v>
      </c>
      <c r="E14" s="262">
        <v>1</v>
      </c>
      <c r="F14" s="10"/>
      <c r="G14" s="264">
        <f>ROUND(E14*F14,2)</f>
        <v>0</v>
      </c>
      <c r="H14" s="263"/>
      <c r="I14" s="264">
        <f>ROUND(E14*H14,2)</f>
        <v>0</v>
      </c>
      <c r="J14" s="263"/>
      <c r="K14" s="264">
        <f>ROUND(E14*J14,2)</f>
        <v>0</v>
      </c>
      <c r="L14" s="264">
        <v>21</v>
      </c>
      <c r="M14" s="264">
        <f>G14*(1+L14/100)</f>
        <v>0</v>
      </c>
      <c r="N14" s="264">
        <v>0</v>
      </c>
      <c r="O14" s="264">
        <f>ROUND(E14*N14,2)</f>
        <v>0</v>
      </c>
      <c r="P14" s="264">
        <v>0</v>
      </c>
      <c r="Q14" s="264">
        <f>ROUND(E14*P14,2)</f>
        <v>0</v>
      </c>
      <c r="R14" s="264"/>
      <c r="S14" s="264" t="s">
        <v>202</v>
      </c>
      <c r="T14" s="264">
        <v>0</v>
      </c>
      <c r="U14" s="265">
        <f>ROUND(E14*T14,2)</f>
        <v>0</v>
      </c>
      <c r="V14" s="264"/>
      <c r="W14" s="266"/>
      <c r="X14" s="266"/>
      <c r="Y14" s="266"/>
      <c r="Z14" s="266"/>
      <c r="AA14" s="266"/>
      <c r="AB14" s="266"/>
      <c r="AC14" s="266"/>
      <c r="AD14" s="266"/>
      <c r="AE14" s="266"/>
      <c r="AF14" s="266"/>
      <c r="AG14" s="266" t="s">
        <v>203</v>
      </c>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row>
    <row r="15" spans="1:60" outlineLevel="1">
      <c r="A15" s="268"/>
      <c r="B15" s="269"/>
      <c r="C15" s="482" t="s">
        <v>215</v>
      </c>
      <c r="D15" s="483"/>
      <c r="E15" s="484"/>
      <c r="F15" s="485"/>
      <c r="G15" s="486"/>
      <c r="H15" s="270"/>
      <c r="I15" s="270"/>
      <c r="J15" s="270"/>
      <c r="K15" s="270"/>
      <c r="L15" s="270"/>
      <c r="M15" s="270"/>
      <c r="N15" s="270"/>
      <c r="O15" s="270"/>
      <c r="P15" s="270"/>
      <c r="Q15" s="270"/>
      <c r="R15" s="270"/>
      <c r="S15" s="270"/>
      <c r="T15" s="270"/>
      <c r="U15" s="271"/>
      <c r="V15" s="270"/>
      <c r="W15" s="266"/>
      <c r="X15" s="266"/>
      <c r="Y15" s="266"/>
      <c r="Z15" s="266"/>
      <c r="AA15" s="266"/>
      <c r="AB15" s="266"/>
      <c r="AC15" s="266"/>
      <c r="AD15" s="266"/>
      <c r="AE15" s="266"/>
      <c r="AF15" s="266"/>
      <c r="AG15" s="266" t="s">
        <v>205</v>
      </c>
      <c r="AH15" s="266"/>
      <c r="AI15" s="266"/>
      <c r="AJ15" s="266"/>
      <c r="AK15" s="266"/>
      <c r="AL15" s="266"/>
      <c r="AM15" s="266"/>
      <c r="AN15" s="266"/>
      <c r="AO15" s="266"/>
      <c r="AP15" s="266"/>
      <c r="AQ15" s="266"/>
      <c r="AR15" s="266"/>
      <c r="AS15" s="266"/>
      <c r="AT15" s="266"/>
      <c r="AU15" s="266"/>
      <c r="AV15" s="266"/>
      <c r="AW15" s="266"/>
      <c r="AX15" s="266"/>
      <c r="AY15" s="266"/>
      <c r="AZ15" s="266"/>
      <c r="BA15" s="267" t="str">
        <f>C15</f>
        <v>Koordinace stavebních a technologických dodávek stavby.</v>
      </c>
      <c r="BB15" s="266"/>
      <c r="BC15" s="266"/>
      <c r="BD15" s="266"/>
      <c r="BE15" s="266"/>
      <c r="BF15" s="266"/>
      <c r="BG15" s="266"/>
      <c r="BH15" s="266"/>
    </row>
    <row r="16" spans="1:60">
      <c r="A16" s="272"/>
      <c r="B16" s="273" t="s">
        <v>216</v>
      </c>
      <c r="C16" s="274" t="s">
        <v>216</v>
      </c>
      <c r="D16" s="275"/>
      <c r="E16" s="272"/>
      <c r="F16" s="272"/>
      <c r="G16" s="272"/>
      <c r="H16" s="272"/>
      <c r="I16" s="272"/>
      <c r="J16" s="272"/>
      <c r="K16" s="272"/>
      <c r="L16" s="272"/>
      <c r="M16" s="272"/>
      <c r="N16" s="272"/>
      <c r="O16" s="272"/>
      <c r="P16" s="272"/>
      <c r="Q16" s="272"/>
      <c r="R16" s="272"/>
      <c r="S16" s="272"/>
      <c r="T16" s="272"/>
      <c r="U16" s="272"/>
      <c r="V16" s="272"/>
      <c r="AE16" s="85">
        <v>15</v>
      </c>
      <c r="AF16" s="85">
        <v>21</v>
      </c>
    </row>
    <row r="17" spans="1:33">
      <c r="A17" s="276"/>
      <c r="B17" s="277" t="s">
        <v>31</v>
      </c>
      <c r="C17" s="278" t="s">
        <v>216</v>
      </c>
      <c r="D17" s="279"/>
      <c r="E17" s="280"/>
      <c r="F17" s="280"/>
      <c r="G17" s="281">
        <f>G7</f>
        <v>0</v>
      </c>
      <c r="H17" s="272"/>
      <c r="I17" s="272"/>
      <c r="J17" s="272"/>
      <c r="K17" s="272"/>
      <c r="L17" s="272"/>
      <c r="M17" s="272"/>
      <c r="N17" s="272"/>
      <c r="O17" s="272"/>
      <c r="P17" s="272"/>
      <c r="Q17" s="272"/>
      <c r="R17" s="272"/>
      <c r="S17" s="272"/>
      <c r="T17" s="272"/>
      <c r="U17" s="272"/>
      <c r="V17" s="272"/>
      <c r="AE17" s="85">
        <f>SUMIF(L7:L15,AE16,G7:G15)</f>
        <v>0</v>
      </c>
      <c r="AF17" s="85">
        <f>SUMIF(L7:L15,AF16,G7:G15)</f>
        <v>0</v>
      </c>
      <c r="AG17" s="85" t="s">
        <v>217</v>
      </c>
    </row>
    <row r="18" spans="1:33">
      <c r="A18" s="272"/>
      <c r="B18" s="273" t="s">
        <v>216</v>
      </c>
      <c r="C18" s="274" t="s">
        <v>216</v>
      </c>
      <c r="D18" s="275"/>
      <c r="E18" s="272"/>
      <c r="F18" s="272"/>
      <c r="G18" s="272"/>
      <c r="H18" s="272"/>
      <c r="I18" s="272"/>
      <c r="J18" s="272"/>
      <c r="K18" s="272"/>
      <c r="L18" s="272"/>
      <c r="M18" s="272"/>
      <c r="N18" s="272"/>
      <c r="O18" s="272"/>
      <c r="P18" s="272"/>
      <c r="Q18" s="272"/>
      <c r="R18" s="272"/>
      <c r="S18" s="272"/>
      <c r="T18" s="272"/>
      <c r="U18" s="272"/>
      <c r="V18" s="272"/>
    </row>
    <row r="19" spans="1:33">
      <c r="A19" s="272"/>
      <c r="B19" s="273" t="s">
        <v>216</v>
      </c>
      <c r="C19" s="274" t="s">
        <v>216</v>
      </c>
      <c r="D19" s="275"/>
      <c r="E19" s="272"/>
      <c r="F19" s="272"/>
      <c r="G19" s="272"/>
      <c r="H19" s="272"/>
      <c r="I19" s="272"/>
      <c r="J19" s="272"/>
      <c r="K19" s="272"/>
      <c r="L19" s="272"/>
      <c r="M19" s="272"/>
      <c r="N19" s="272"/>
      <c r="O19" s="272"/>
      <c r="P19" s="272"/>
      <c r="Q19" s="272"/>
      <c r="R19" s="272"/>
      <c r="S19" s="272"/>
      <c r="T19" s="272"/>
      <c r="U19" s="272"/>
      <c r="V19" s="272"/>
    </row>
    <row r="20" spans="1:33">
      <c r="A20" s="487" t="s">
        <v>218</v>
      </c>
      <c r="B20" s="487"/>
      <c r="C20" s="488"/>
      <c r="D20" s="275"/>
      <c r="E20" s="272"/>
      <c r="F20" s="272"/>
      <c r="G20" s="272"/>
      <c r="H20" s="272"/>
      <c r="I20" s="272"/>
      <c r="J20" s="272"/>
      <c r="K20" s="272"/>
      <c r="L20" s="272"/>
      <c r="M20" s="272"/>
      <c r="N20" s="272"/>
      <c r="O20" s="272"/>
      <c r="P20" s="272"/>
      <c r="Q20" s="272"/>
      <c r="R20" s="272"/>
      <c r="S20" s="272"/>
      <c r="T20" s="272"/>
      <c r="U20" s="272"/>
      <c r="V20" s="272"/>
    </row>
    <row r="21" spans="1:33">
      <c r="A21" s="489"/>
      <c r="B21" s="490"/>
      <c r="C21" s="491"/>
      <c r="D21" s="490"/>
      <c r="E21" s="490"/>
      <c r="F21" s="490"/>
      <c r="G21" s="492"/>
      <c r="H21" s="272"/>
      <c r="I21" s="272"/>
      <c r="J21" s="272"/>
      <c r="K21" s="272"/>
      <c r="L21" s="272"/>
      <c r="M21" s="272"/>
      <c r="N21" s="272"/>
      <c r="O21" s="272"/>
      <c r="P21" s="272"/>
      <c r="Q21" s="272"/>
      <c r="R21" s="272"/>
      <c r="S21" s="272"/>
      <c r="T21" s="272"/>
      <c r="U21" s="272"/>
      <c r="V21" s="272"/>
      <c r="AG21" s="85" t="s">
        <v>219</v>
      </c>
    </row>
    <row r="22" spans="1:33">
      <c r="A22" s="493"/>
      <c r="B22" s="494"/>
      <c r="C22" s="495"/>
      <c r="D22" s="494"/>
      <c r="E22" s="494"/>
      <c r="F22" s="494"/>
      <c r="G22" s="496"/>
      <c r="H22" s="272"/>
      <c r="I22" s="272"/>
      <c r="J22" s="272"/>
      <c r="K22" s="272"/>
      <c r="L22" s="272"/>
      <c r="M22" s="272"/>
      <c r="N22" s="272"/>
      <c r="O22" s="272"/>
      <c r="P22" s="272"/>
      <c r="Q22" s="272"/>
      <c r="R22" s="272"/>
      <c r="S22" s="272"/>
      <c r="T22" s="272"/>
      <c r="U22" s="272"/>
      <c r="V22" s="272"/>
    </row>
    <row r="23" spans="1:33">
      <c r="A23" s="493"/>
      <c r="B23" s="494"/>
      <c r="C23" s="495"/>
      <c r="D23" s="494"/>
      <c r="E23" s="494"/>
      <c r="F23" s="494"/>
      <c r="G23" s="496"/>
      <c r="H23" s="272"/>
      <c r="I23" s="272"/>
      <c r="J23" s="272"/>
      <c r="K23" s="272"/>
      <c r="L23" s="272"/>
      <c r="M23" s="272"/>
      <c r="N23" s="272"/>
      <c r="O23" s="272"/>
      <c r="P23" s="272"/>
      <c r="Q23" s="272"/>
      <c r="R23" s="272"/>
      <c r="S23" s="272"/>
      <c r="T23" s="272"/>
      <c r="U23" s="272"/>
      <c r="V23" s="272"/>
    </row>
    <row r="24" spans="1:33">
      <c r="A24" s="493"/>
      <c r="B24" s="494"/>
      <c r="C24" s="495"/>
      <c r="D24" s="494"/>
      <c r="E24" s="494"/>
      <c r="F24" s="494"/>
      <c r="G24" s="496"/>
      <c r="H24" s="272"/>
      <c r="I24" s="272"/>
      <c r="J24" s="272"/>
      <c r="K24" s="272"/>
      <c r="L24" s="272"/>
      <c r="M24" s="272"/>
      <c r="N24" s="272"/>
      <c r="O24" s="272"/>
      <c r="P24" s="272"/>
      <c r="Q24" s="272"/>
      <c r="R24" s="272"/>
      <c r="S24" s="272"/>
      <c r="T24" s="272"/>
      <c r="U24" s="272"/>
      <c r="V24" s="272"/>
    </row>
    <row r="25" spans="1:33">
      <c r="A25" s="497"/>
      <c r="B25" s="498"/>
      <c r="C25" s="499"/>
      <c r="D25" s="498"/>
      <c r="E25" s="498"/>
      <c r="F25" s="498"/>
      <c r="G25" s="500"/>
      <c r="H25" s="272"/>
      <c r="I25" s="272"/>
      <c r="J25" s="272"/>
      <c r="K25" s="272"/>
      <c r="L25" s="272"/>
      <c r="M25" s="272"/>
      <c r="N25" s="272"/>
      <c r="O25" s="272"/>
      <c r="P25" s="272"/>
      <c r="Q25" s="272"/>
      <c r="R25" s="272"/>
      <c r="S25" s="272"/>
      <c r="T25" s="272"/>
      <c r="U25" s="272"/>
      <c r="V25" s="272"/>
    </row>
    <row r="26" spans="1:33">
      <c r="A26" s="272"/>
      <c r="B26" s="273"/>
      <c r="C26" s="274"/>
      <c r="D26" s="275"/>
      <c r="E26" s="272"/>
      <c r="F26" s="272"/>
      <c r="G26" s="272"/>
      <c r="H26" s="272"/>
      <c r="I26" s="272"/>
      <c r="J26" s="272"/>
      <c r="K26" s="272"/>
      <c r="L26" s="272"/>
      <c r="M26" s="272"/>
      <c r="N26" s="272"/>
      <c r="O26" s="272"/>
      <c r="P26" s="272"/>
      <c r="Q26" s="272"/>
      <c r="R26" s="272"/>
      <c r="S26" s="272"/>
      <c r="T26" s="272"/>
      <c r="U26" s="272"/>
      <c r="V26" s="272"/>
    </row>
    <row r="27" spans="1:33">
      <c r="C27" s="282"/>
      <c r="D27" s="245"/>
      <c r="AG27" s="85" t="s">
        <v>220</v>
      </c>
    </row>
    <row r="28" spans="1:33">
      <c r="D28" s="245"/>
    </row>
    <row r="29" spans="1:33">
      <c r="D29" s="245"/>
    </row>
    <row r="30" spans="1:33">
      <c r="D30" s="245"/>
    </row>
    <row r="31" spans="1:33">
      <c r="D31" s="245"/>
    </row>
    <row r="32" spans="1:33">
      <c r="D32" s="245"/>
    </row>
    <row r="33" spans="4:4">
      <c r="D33" s="245"/>
    </row>
    <row r="34" spans="4:4">
      <c r="D34" s="245"/>
    </row>
    <row r="35" spans="4:4">
      <c r="D35" s="245"/>
    </row>
    <row r="36" spans="4:4">
      <c r="D36" s="245"/>
    </row>
    <row r="37" spans="4:4">
      <c r="D37" s="245"/>
    </row>
    <row r="38" spans="4:4">
      <c r="D38" s="245"/>
    </row>
    <row r="39" spans="4:4">
      <c r="D39" s="245"/>
    </row>
    <row r="40" spans="4:4">
      <c r="D40" s="245"/>
    </row>
    <row r="41" spans="4:4">
      <c r="D41" s="245"/>
    </row>
    <row r="42" spans="4:4">
      <c r="D42" s="245"/>
    </row>
    <row r="43" spans="4:4">
      <c r="D43" s="245"/>
    </row>
    <row r="44" spans="4:4">
      <c r="D44" s="245"/>
    </row>
    <row r="45" spans="4:4">
      <c r="D45" s="245"/>
    </row>
    <row r="46" spans="4:4">
      <c r="D46" s="245"/>
    </row>
    <row r="47" spans="4:4">
      <c r="D47" s="245"/>
    </row>
    <row r="48" spans="4:4">
      <c r="D48" s="245"/>
    </row>
    <row r="49" spans="4:4">
      <c r="D49" s="245"/>
    </row>
    <row r="50" spans="4:4">
      <c r="D50" s="245"/>
    </row>
    <row r="51" spans="4:4">
      <c r="D51" s="245"/>
    </row>
    <row r="52" spans="4:4">
      <c r="D52" s="245"/>
    </row>
    <row r="53" spans="4:4">
      <c r="D53" s="245"/>
    </row>
    <row r="54" spans="4:4">
      <c r="D54" s="245"/>
    </row>
    <row r="55" spans="4:4">
      <c r="D55" s="245"/>
    </row>
    <row r="56" spans="4:4">
      <c r="D56" s="245"/>
    </row>
    <row r="57" spans="4:4">
      <c r="D57" s="245"/>
    </row>
    <row r="58" spans="4:4">
      <c r="D58" s="245"/>
    </row>
    <row r="59" spans="4:4">
      <c r="D59" s="245"/>
    </row>
    <row r="60" spans="4:4">
      <c r="D60" s="245"/>
    </row>
    <row r="61" spans="4:4">
      <c r="D61" s="245"/>
    </row>
    <row r="62" spans="4:4">
      <c r="D62" s="245"/>
    </row>
    <row r="63" spans="4:4">
      <c r="D63" s="245"/>
    </row>
    <row r="64" spans="4:4">
      <c r="D64" s="245"/>
    </row>
    <row r="65" spans="4:4">
      <c r="D65" s="245"/>
    </row>
    <row r="66" spans="4:4">
      <c r="D66" s="245"/>
    </row>
    <row r="67" spans="4:4">
      <c r="D67" s="245"/>
    </row>
    <row r="68" spans="4:4">
      <c r="D68" s="245"/>
    </row>
    <row r="69" spans="4:4">
      <c r="D69" s="245"/>
    </row>
    <row r="70" spans="4:4">
      <c r="D70" s="245"/>
    </row>
    <row r="71" spans="4:4">
      <c r="D71" s="245"/>
    </row>
    <row r="72" spans="4:4">
      <c r="D72" s="245"/>
    </row>
    <row r="73" spans="4:4">
      <c r="D73" s="245"/>
    </row>
    <row r="74" spans="4:4">
      <c r="D74" s="245"/>
    </row>
    <row r="75" spans="4:4">
      <c r="D75" s="245"/>
    </row>
    <row r="76" spans="4:4">
      <c r="D76" s="245"/>
    </row>
    <row r="77" spans="4:4">
      <c r="D77" s="245"/>
    </row>
    <row r="78" spans="4:4">
      <c r="D78" s="245"/>
    </row>
    <row r="79" spans="4:4">
      <c r="D79" s="245"/>
    </row>
    <row r="80" spans="4:4">
      <c r="D80" s="245"/>
    </row>
    <row r="81" spans="4:4">
      <c r="D81" s="245"/>
    </row>
    <row r="82" spans="4:4">
      <c r="D82" s="245"/>
    </row>
    <row r="83" spans="4:4">
      <c r="D83" s="245"/>
    </row>
    <row r="84" spans="4:4">
      <c r="D84" s="245"/>
    </row>
    <row r="85" spans="4:4">
      <c r="D85" s="245"/>
    </row>
    <row r="86" spans="4:4">
      <c r="D86" s="245"/>
    </row>
    <row r="87" spans="4:4">
      <c r="D87" s="245"/>
    </row>
    <row r="88" spans="4:4">
      <c r="D88" s="245"/>
    </row>
    <row r="89" spans="4:4">
      <c r="D89" s="245"/>
    </row>
    <row r="90" spans="4:4">
      <c r="D90" s="245"/>
    </row>
    <row r="91" spans="4:4">
      <c r="D91" s="245"/>
    </row>
    <row r="92" spans="4:4">
      <c r="D92" s="245"/>
    </row>
    <row r="93" spans="4:4">
      <c r="D93" s="245"/>
    </row>
    <row r="94" spans="4:4">
      <c r="D94" s="245"/>
    </row>
    <row r="95" spans="4:4">
      <c r="D95" s="245"/>
    </row>
    <row r="96" spans="4:4">
      <c r="D96" s="245"/>
    </row>
    <row r="97" spans="4:4">
      <c r="D97" s="245"/>
    </row>
    <row r="98" spans="4:4">
      <c r="D98" s="245"/>
    </row>
    <row r="99" spans="4:4">
      <c r="D99" s="245"/>
    </row>
    <row r="100" spans="4:4">
      <c r="D100" s="245"/>
    </row>
    <row r="101" spans="4:4">
      <c r="D101" s="245"/>
    </row>
    <row r="102" spans="4:4">
      <c r="D102" s="245"/>
    </row>
    <row r="103" spans="4:4">
      <c r="D103" s="245"/>
    </row>
    <row r="104" spans="4:4">
      <c r="D104" s="245"/>
    </row>
    <row r="105" spans="4:4">
      <c r="D105" s="245"/>
    </row>
    <row r="106" spans="4:4">
      <c r="D106" s="245"/>
    </row>
    <row r="107" spans="4:4">
      <c r="D107" s="245"/>
    </row>
    <row r="108" spans="4:4">
      <c r="D108" s="245"/>
    </row>
    <row r="109" spans="4:4">
      <c r="D109" s="245"/>
    </row>
    <row r="110" spans="4:4">
      <c r="D110" s="245"/>
    </row>
    <row r="111" spans="4:4">
      <c r="D111" s="245"/>
    </row>
    <row r="112" spans="4:4">
      <c r="D112" s="245"/>
    </row>
    <row r="113" spans="4:4">
      <c r="D113" s="245"/>
    </row>
    <row r="114" spans="4:4">
      <c r="D114" s="245"/>
    </row>
    <row r="115" spans="4:4">
      <c r="D115" s="245"/>
    </row>
    <row r="116" spans="4:4">
      <c r="D116" s="245"/>
    </row>
    <row r="117" spans="4:4">
      <c r="D117" s="245"/>
    </row>
    <row r="118" spans="4:4">
      <c r="D118" s="245"/>
    </row>
    <row r="119" spans="4:4">
      <c r="D119" s="245"/>
    </row>
    <row r="120" spans="4:4">
      <c r="D120" s="245"/>
    </row>
    <row r="121" spans="4:4">
      <c r="D121" s="245"/>
    </row>
    <row r="122" spans="4:4">
      <c r="D122" s="245"/>
    </row>
    <row r="123" spans="4:4">
      <c r="D123" s="245"/>
    </row>
    <row r="124" spans="4:4">
      <c r="D124" s="245"/>
    </row>
    <row r="125" spans="4:4">
      <c r="D125" s="245"/>
    </row>
    <row r="126" spans="4:4">
      <c r="D126" s="245"/>
    </row>
    <row r="127" spans="4:4">
      <c r="D127" s="245"/>
    </row>
    <row r="128" spans="4:4">
      <c r="D128" s="245"/>
    </row>
    <row r="129" spans="4:4">
      <c r="D129" s="245"/>
    </row>
    <row r="130" spans="4:4">
      <c r="D130" s="245"/>
    </row>
    <row r="131" spans="4:4">
      <c r="D131" s="245"/>
    </row>
    <row r="132" spans="4:4">
      <c r="D132" s="245"/>
    </row>
    <row r="133" spans="4:4">
      <c r="D133" s="245"/>
    </row>
    <row r="134" spans="4:4">
      <c r="D134" s="245"/>
    </row>
    <row r="135" spans="4:4">
      <c r="D135" s="245"/>
    </row>
    <row r="136" spans="4:4">
      <c r="D136" s="245"/>
    </row>
    <row r="137" spans="4:4">
      <c r="D137" s="245"/>
    </row>
    <row r="138" spans="4:4">
      <c r="D138" s="245"/>
    </row>
    <row r="139" spans="4:4">
      <c r="D139" s="245"/>
    </row>
    <row r="140" spans="4:4">
      <c r="D140" s="245"/>
    </row>
    <row r="141" spans="4:4">
      <c r="D141" s="245"/>
    </row>
    <row r="142" spans="4:4">
      <c r="D142" s="245"/>
    </row>
    <row r="143" spans="4:4">
      <c r="D143" s="245"/>
    </row>
    <row r="144" spans="4:4">
      <c r="D144" s="245"/>
    </row>
    <row r="145" spans="4:4">
      <c r="D145" s="245"/>
    </row>
    <row r="146" spans="4:4">
      <c r="D146" s="245"/>
    </row>
    <row r="147" spans="4:4">
      <c r="D147" s="245"/>
    </row>
    <row r="148" spans="4:4">
      <c r="D148" s="245"/>
    </row>
    <row r="149" spans="4:4">
      <c r="D149" s="245"/>
    </row>
    <row r="150" spans="4:4">
      <c r="D150" s="245"/>
    </row>
    <row r="151" spans="4:4">
      <c r="D151" s="245"/>
    </row>
    <row r="152" spans="4:4">
      <c r="D152" s="245"/>
    </row>
    <row r="153" spans="4:4">
      <c r="D153" s="245"/>
    </row>
    <row r="154" spans="4:4">
      <c r="D154" s="245"/>
    </row>
    <row r="155" spans="4:4">
      <c r="D155" s="245"/>
    </row>
    <row r="156" spans="4:4">
      <c r="D156" s="245"/>
    </row>
    <row r="157" spans="4:4">
      <c r="D157" s="245"/>
    </row>
    <row r="158" spans="4:4">
      <c r="D158" s="245"/>
    </row>
    <row r="159" spans="4:4">
      <c r="D159" s="245"/>
    </row>
    <row r="160" spans="4:4">
      <c r="D160" s="245"/>
    </row>
    <row r="161" spans="4:4">
      <c r="D161" s="245"/>
    </row>
    <row r="162" spans="4:4">
      <c r="D162" s="245"/>
    </row>
    <row r="163" spans="4:4">
      <c r="D163" s="245"/>
    </row>
    <row r="164" spans="4:4">
      <c r="D164" s="245"/>
    </row>
    <row r="165" spans="4:4">
      <c r="D165" s="245"/>
    </row>
    <row r="166" spans="4:4">
      <c r="D166" s="245"/>
    </row>
    <row r="167" spans="4:4">
      <c r="D167" s="245"/>
    </row>
    <row r="168" spans="4:4">
      <c r="D168" s="245"/>
    </row>
    <row r="169" spans="4:4">
      <c r="D169" s="245"/>
    </row>
    <row r="170" spans="4:4">
      <c r="D170" s="245"/>
    </row>
    <row r="171" spans="4:4">
      <c r="D171" s="245"/>
    </row>
    <row r="172" spans="4:4">
      <c r="D172" s="245"/>
    </row>
    <row r="173" spans="4:4">
      <c r="D173" s="245"/>
    </row>
    <row r="174" spans="4:4">
      <c r="D174" s="245"/>
    </row>
    <row r="175" spans="4:4">
      <c r="D175" s="245"/>
    </row>
    <row r="176" spans="4:4">
      <c r="D176" s="245"/>
    </row>
    <row r="177" spans="4:4">
      <c r="D177" s="245"/>
    </row>
    <row r="178" spans="4:4">
      <c r="D178" s="245"/>
    </row>
    <row r="179" spans="4:4">
      <c r="D179" s="245"/>
    </row>
    <row r="180" spans="4:4">
      <c r="D180" s="245"/>
    </row>
    <row r="181" spans="4:4">
      <c r="D181" s="245"/>
    </row>
    <row r="182" spans="4:4">
      <c r="D182" s="245"/>
    </row>
    <row r="183" spans="4:4">
      <c r="D183" s="245"/>
    </row>
    <row r="184" spans="4:4">
      <c r="D184" s="245"/>
    </row>
    <row r="185" spans="4:4">
      <c r="D185" s="245"/>
    </row>
    <row r="186" spans="4:4">
      <c r="D186" s="245"/>
    </row>
    <row r="187" spans="4:4">
      <c r="D187" s="245"/>
    </row>
    <row r="188" spans="4:4">
      <c r="D188" s="245"/>
    </row>
    <row r="189" spans="4:4">
      <c r="D189" s="245"/>
    </row>
    <row r="190" spans="4:4">
      <c r="D190" s="245"/>
    </row>
    <row r="191" spans="4:4">
      <c r="D191" s="245"/>
    </row>
    <row r="192" spans="4:4">
      <c r="D192" s="245"/>
    </row>
    <row r="193" spans="4:4">
      <c r="D193" s="245"/>
    </row>
    <row r="194" spans="4:4">
      <c r="D194" s="245"/>
    </row>
    <row r="195" spans="4:4">
      <c r="D195" s="245"/>
    </row>
    <row r="196" spans="4:4">
      <c r="D196" s="245"/>
    </row>
    <row r="197" spans="4:4">
      <c r="D197" s="245"/>
    </row>
    <row r="198" spans="4:4">
      <c r="D198" s="245"/>
    </row>
    <row r="199" spans="4:4">
      <c r="D199" s="245"/>
    </row>
    <row r="200" spans="4:4">
      <c r="D200" s="245"/>
    </row>
    <row r="201" spans="4:4">
      <c r="D201" s="245"/>
    </row>
    <row r="202" spans="4:4">
      <c r="D202" s="245"/>
    </row>
    <row r="203" spans="4:4">
      <c r="D203" s="245"/>
    </row>
    <row r="204" spans="4:4">
      <c r="D204" s="245"/>
    </row>
    <row r="205" spans="4:4">
      <c r="D205" s="245"/>
    </row>
    <row r="206" spans="4:4">
      <c r="D206" s="245"/>
    </row>
    <row r="207" spans="4:4">
      <c r="D207" s="245"/>
    </row>
    <row r="208" spans="4:4">
      <c r="D208" s="245"/>
    </row>
    <row r="209" spans="4:4">
      <c r="D209" s="245"/>
    </row>
    <row r="210" spans="4:4">
      <c r="D210" s="245"/>
    </row>
    <row r="211" spans="4:4">
      <c r="D211" s="245"/>
    </row>
    <row r="212" spans="4:4">
      <c r="D212" s="245"/>
    </row>
    <row r="213" spans="4:4">
      <c r="D213" s="245"/>
    </row>
    <row r="214" spans="4:4">
      <c r="D214" s="245"/>
    </row>
    <row r="215" spans="4:4">
      <c r="D215" s="245"/>
    </row>
    <row r="216" spans="4:4">
      <c r="D216" s="245"/>
    </row>
    <row r="217" spans="4:4">
      <c r="D217" s="245"/>
    </row>
    <row r="218" spans="4:4">
      <c r="D218" s="245"/>
    </row>
    <row r="219" spans="4:4">
      <c r="D219" s="245"/>
    </row>
    <row r="220" spans="4:4">
      <c r="D220" s="245"/>
    </row>
    <row r="221" spans="4:4">
      <c r="D221" s="245"/>
    </row>
    <row r="222" spans="4:4">
      <c r="D222" s="245"/>
    </row>
    <row r="223" spans="4:4">
      <c r="D223" s="245"/>
    </row>
    <row r="224" spans="4:4">
      <c r="D224" s="245"/>
    </row>
    <row r="225" spans="4:4">
      <c r="D225" s="245"/>
    </row>
    <row r="226" spans="4:4">
      <c r="D226" s="245"/>
    </row>
    <row r="227" spans="4:4">
      <c r="D227" s="245"/>
    </row>
    <row r="228" spans="4:4">
      <c r="D228" s="245"/>
    </row>
    <row r="229" spans="4:4">
      <c r="D229" s="245"/>
    </row>
    <row r="230" spans="4:4">
      <c r="D230" s="245"/>
    </row>
    <row r="231" spans="4:4">
      <c r="D231" s="245"/>
    </row>
    <row r="232" spans="4:4">
      <c r="D232" s="245"/>
    </row>
    <row r="233" spans="4:4">
      <c r="D233" s="245"/>
    </row>
    <row r="234" spans="4:4">
      <c r="D234" s="245"/>
    </row>
    <row r="235" spans="4:4">
      <c r="D235" s="245"/>
    </row>
    <row r="236" spans="4:4">
      <c r="D236" s="245"/>
    </row>
    <row r="237" spans="4:4">
      <c r="D237" s="245"/>
    </row>
    <row r="238" spans="4:4">
      <c r="D238" s="245"/>
    </row>
    <row r="239" spans="4:4">
      <c r="D239" s="245"/>
    </row>
    <row r="240" spans="4:4">
      <c r="D240" s="245"/>
    </row>
    <row r="241" spans="4:4">
      <c r="D241" s="245"/>
    </row>
    <row r="242" spans="4:4">
      <c r="D242" s="245"/>
    </row>
    <row r="243" spans="4:4">
      <c r="D243" s="245"/>
    </row>
    <row r="244" spans="4:4">
      <c r="D244" s="245"/>
    </row>
    <row r="245" spans="4:4">
      <c r="D245" s="245"/>
    </row>
    <row r="246" spans="4:4">
      <c r="D246" s="245"/>
    </row>
    <row r="247" spans="4:4">
      <c r="D247" s="245"/>
    </row>
    <row r="248" spans="4:4">
      <c r="D248" s="245"/>
    </row>
    <row r="249" spans="4:4">
      <c r="D249" s="245"/>
    </row>
    <row r="250" spans="4:4">
      <c r="D250" s="245"/>
    </row>
    <row r="251" spans="4:4">
      <c r="D251" s="245"/>
    </row>
    <row r="252" spans="4:4">
      <c r="D252" s="245"/>
    </row>
    <row r="253" spans="4:4">
      <c r="D253" s="245"/>
    </row>
    <row r="254" spans="4:4">
      <c r="D254" s="245"/>
    </row>
    <row r="255" spans="4:4">
      <c r="D255" s="245"/>
    </row>
    <row r="256" spans="4:4">
      <c r="D256" s="245"/>
    </row>
    <row r="257" spans="4:4">
      <c r="D257" s="245"/>
    </row>
    <row r="258" spans="4:4">
      <c r="D258" s="245"/>
    </row>
    <row r="259" spans="4:4">
      <c r="D259" s="245"/>
    </row>
    <row r="260" spans="4:4">
      <c r="D260" s="245"/>
    </row>
    <row r="261" spans="4:4">
      <c r="D261" s="245"/>
    </row>
    <row r="262" spans="4:4">
      <c r="D262" s="245"/>
    </row>
    <row r="263" spans="4:4">
      <c r="D263" s="245"/>
    </row>
    <row r="264" spans="4:4">
      <c r="D264" s="245"/>
    </row>
    <row r="265" spans="4:4">
      <c r="D265" s="245"/>
    </row>
    <row r="266" spans="4:4">
      <c r="D266" s="245"/>
    </row>
    <row r="267" spans="4:4">
      <c r="D267" s="245"/>
    </row>
    <row r="268" spans="4:4">
      <c r="D268" s="245"/>
    </row>
    <row r="269" spans="4:4">
      <c r="D269" s="245"/>
    </row>
    <row r="270" spans="4:4">
      <c r="D270" s="245"/>
    </row>
    <row r="271" spans="4:4">
      <c r="D271" s="245"/>
    </row>
    <row r="272" spans="4:4">
      <c r="D272" s="245"/>
    </row>
    <row r="273" spans="4:4">
      <c r="D273" s="245"/>
    </row>
    <row r="274" spans="4:4">
      <c r="D274" s="245"/>
    </row>
    <row r="275" spans="4:4">
      <c r="D275" s="245"/>
    </row>
    <row r="276" spans="4:4">
      <c r="D276" s="245"/>
    </row>
    <row r="277" spans="4:4">
      <c r="D277" s="245"/>
    </row>
    <row r="278" spans="4:4">
      <c r="D278" s="245"/>
    </row>
    <row r="279" spans="4:4">
      <c r="D279" s="245"/>
    </row>
    <row r="280" spans="4:4">
      <c r="D280" s="245"/>
    </row>
    <row r="281" spans="4:4">
      <c r="D281" s="245"/>
    </row>
    <row r="282" spans="4:4">
      <c r="D282" s="245"/>
    </row>
    <row r="283" spans="4:4">
      <c r="D283" s="245"/>
    </row>
    <row r="284" spans="4:4">
      <c r="D284" s="245"/>
    </row>
    <row r="285" spans="4:4">
      <c r="D285" s="245"/>
    </row>
    <row r="286" spans="4:4">
      <c r="D286" s="245"/>
    </row>
    <row r="287" spans="4:4">
      <c r="D287" s="245"/>
    </row>
    <row r="288" spans="4:4">
      <c r="D288" s="245"/>
    </row>
    <row r="289" spans="4:4">
      <c r="D289" s="245"/>
    </row>
    <row r="290" spans="4:4">
      <c r="D290" s="245"/>
    </row>
    <row r="291" spans="4:4">
      <c r="D291" s="245"/>
    </row>
    <row r="292" spans="4:4">
      <c r="D292" s="245"/>
    </row>
    <row r="293" spans="4:4">
      <c r="D293" s="245"/>
    </row>
    <row r="294" spans="4:4">
      <c r="D294" s="245"/>
    </row>
    <row r="295" spans="4:4">
      <c r="D295" s="245"/>
    </row>
    <row r="296" spans="4:4">
      <c r="D296" s="245"/>
    </row>
    <row r="297" spans="4:4">
      <c r="D297" s="245"/>
    </row>
    <row r="298" spans="4:4">
      <c r="D298" s="245"/>
    </row>
    <row r="299" spans="4:4">
      <c r="D299" s="245"/>
    </row>
    <row r="300" spans="4:4">
      <c r="D300" s="245"/>
    </row>
    <row r="301" spans="4:4">
      <c r="D301" s="245"/>
    </row>
    <row r="302" spans="4:4">
      <c r="D302" s="245"/>
    </row>
    <row r="303" spans="4:4">
      <c r="D303" s="245"/>
    </row>
    <row r="304" spans="4:4">
      <c r="D304" s="245"/>
    </row>
    <row r="305" spans="4:4">
      <c r="D305" s="245"/>
    </row>
    <row r="306" spans="4:4">
      <c r="D306" s="245"/>
    </row>
    <row r="307" spans="4:4">
      <c r="D307" s="245"/>
    </row>
    <row r="308" spans="4:4">
      <c r="D308" s="245"/>
    </row>
    <row r="309" spans="4:4">
      <c r="D309" s="245"/>
    </row>
    <row r="310" spans="4:4">
      <c r="D310" s="245"/>
    </row>
    <row r="311" spans="4:4">
      <c r="D311" s="245"/>
    </row>
    <row r="312" spans="4:4">
      <c r="D312" s="245"/>
    </row>
    <row r="313" spans="4:4">
      <c r="D313" s="245"/>
    </row>
    <row r="314" spans="4:4">
      <c r="D314" s="245"/>
    </row>
    <row r="315" spans="4:4">
      <c r="D315" s="245"/>
    </row>
    <row r="316" spans="4:4">
      <c r="D316" s="245"/>
    </row>
    <row r="317" spans="4:4">
      <c r="D317" s="245"/>
    </row>
    <row r="318" spans="4:4">
      <c r="D318" s="245"/>
    </row>
    <row r="319" spans="4:4">
      <c r="D319" s="245"/>
    </row>
    <row r="320" spans="4:4">
      <c r="D320" s="245"/>
    </row>
    <row r="321" spans="4:4">
      <c r="D321" s="245"/>
    </row>
    <row r="322" spans="4:4">
      <c r="D322" s="245"/>
    </row>
    <row r="323" spans="4:4">
      <c r="D323" s="245"/>
    </row>
    <row r="324" spans="4:4">
      <c r="D324" s="245"/>
    </row>
    <row r="325" spans="4:4">
      <c r="D325" s="245"/>
    </row>
    <row r="326" spans="4:4">
      <c r="D326" s="245"/>
    </row>
    <row r="327" spans="4:4">
      <c r="D327" s="245"/>
    </row>
    <row r="328" spans="4:4">
      <c r="D328" s="245"/>
    </row>
    <row r="329" spans="4:4">
      <c r="D329" s="245"/>
    </row>
    <row r="330" spans="4:4">
      <c r="D330" s="245"/>
    </row>
    <row r="331" spans="4:4">
      <c r="D331" s="245"/>
    </row>
    <row r="332" spans="4:4">
      <c r="D332" s="245"/>
    </row>
    <row r="333" spans="4:4">
      <c r="D333" s="245"/>
    </row>
    <row r="334" spans="4:4">
      <c r="D334" s="245"/>
    </row>
    <row r="335" spans="4:4">
      <c r="D335" s="245"/>
    </row>
    <row r="336" spans="4:4">
      <c r="D336" s="245"/>
    </row>
    <row r="337" spans="4:4">
      <c r="D337" s="245"/>
    </row>
    <row r="338" spans="4:4">
      <c r="D338" s="245"/>
    </row>
    <row r="339" spans="4:4">
      <c r="D339" s="245"/>
    </row>
    <row r="340" spans="4:4">
      <c r="D340" s="245"/>
    </row>
    <row r="341" spans="4:4">
      <c r="D341" s="245"/>
    </row>
    <row r="342" spans="4:4">
      <c r="D342" s="245"/>
    </row>
    <row r="343" spans="4:4">
      <c r="D343" s="245"/>
    </row>
    <row r="344" spans="4:4">
      <c r="D344" s="245"/>
    </row>
    <row r="345" spans="4:4">
      <c r="D345" s="245"/>
    </row>
    <row r="346" spans="4:4">
      <c r="D346" s="245"/>
    </row>
    <row r="347" spans="4:4">
      <c r="D347" s="245"/>
    </row>
    <row r="348" spans="4:4">
      <c r="D348" s="245"/>
    </row>
    <row r="349" spans="4:4">
      <c r="D349" s="245"/>
    </row>
    <row r="350" spans="4:4">
      <c r="D350" s="245"/>
    </row>
    <row r="351" spans="4:4">
      <c r="D351" s="245"/>
    </row>
    <row r="352" spans="4:4">
      <c r="D352" s="245"/>
    </row>
    <row r="353" spans="4:4">
      <c r="D353" s="245"/>
    </row>
    <row r="354" spans="4:4">
      <c r="D354" s="245"/>
    </row>
    <row r="355" spans="4:4">
      <c r="D355" s="245"/>
    </row>
    <row r="356" spans="4:4">
      <c r="D356" s="245"/>
    </row>
    <row r="357" spans="4:4">
      <c r="D357" s="245"/>
    </row>
    <row r="358" spans="4:4">
      <c r="D358" s="245"/>
    </row>
    <row r="359" spans="4:4">
      <c r="D359" s="245"/>
    </row>
    <row r="360" spans="4:4">
      <c r="D360" s="245"/>
    </row>
    <row r="361" spans="4:4">
      <c r="D361" s="245"/>
    </row>
    <row r="362" spans="4:4">
      <c r="D362" s="245"/>
    </row>
    <row r="363" spans="4:4">
      <c r="D363" s="245"/>
    </row>
    <row r="364" spans="4:4">
      <c r="D364" s="245"/>
    </row>
    <row r="365" spans="4:4">
      <c r="D365" s="245"/>
    </row>
    <row r="366" spans="4:4">
      <c r="D366" s="245"/>
    </row>
    <row r="367" spans="4:4">
      <c r="D367" s="245"/>
    </row>
    <row r="368" spans="4:4">
      <c r="D368" s="245"/>
    </row>
    <row r="369" spans="4:4">
      <c r="D369" s="245"/>
    </row>
    <row r="370" spans="4:4">
      <c r="D370" s="245"/>
    </row>
    <row r="371" spans="4:4">
      <c r="D371" s="245"/>
    </row>
    <row r="372" spans="4:4">
      <c r="D372" s="245"/>
    </row>
    <row r="373" spans="4:4">
      <c r="D373" s="245"/>
    </row>
    <row r="374" spans="4:4">
      <c r="D374" s="245"/>
    </row>
    <row r="375" spans="4:4">
      <c r="D375" s="245"/>
    </row>
    <row r="376" spans="4:4">
      <c r="D376" s="245"/>
    </row>
    <row r="377" spans="4:4">
      <c r="D377" s="245"/>
    </row>
    <row r="378" spans="4:4">
      <c r="D378" s="245"/>
    </row>
    <row r="379" spans="4:4">
      <c r="D379" s="245"/>
    </row>
    <row r="380" spans="4:4">
      <c r="D380" s="245"/>
    </row>
    <row r="381" spans="4:4">
      <c r="D381" s="245"/>
    </row>
    <row r="382" spans="4:4">
      <c r="D382" s="245"/>
    </row>
    <row r="383" spans="4:4">
      <c r="D383" s="245"/>
    </row>
    <row r="384" spans="4:4">
      <c r="D384" s="245"/>
    </row>
    <row r="385" spans="4:4">
      <c r="D385" s="245"/>
    </row>
    <row r="386" spans="4:4">
      <c r="D386" s="245"/>
    </row>
    <row r="387" spans="4:4">
      <c r="D387" s="245"/>
    </row>
    <row r="388" spans="4:4">
      <c r="D388" s="245"/>
    </row>
    <row r="389" spans="4:4">
      <c r="D389" s="245"/>
    </row>
    <row r="390" spans="4:4">
      <c r="D390" s="245"/>
    </row>
    <row r="391" spans="4:4">
      <c r="D391" s="245"/>
    </row>
    <row r="392" spans="4:4">
      <c r="D392" s="245"/>
    </row>
    <row r="393" spans="4:4">
      <c r="D393" s="245"/>
    </row>
    <row r="394" spans="4:4">
      <c r="D394" s="245"/>
    </row>
    <row r="395" spans="4:4">
      <c r="D395" s="245"/>
    </row>
    <row r="396" spans="4:4">
      <c r="D396" s="245"/>
    </row>
    <row r="397" spans="4:4">
      <c r="D397" s="245"/>
    </row>
    <row r="398" spans="4:4">
      <c r="D398" s="245"/>
    </row>
    <row r="399" spans="4:4">
      <c r="D399" s="245"/>
    </row>
    <row r="400" spans="4:4">
      <c r="D400" s="245"/>
    </row>
    <row r="401" spans="4:4">
      <c r="D401" s="245"/>
    </row>
    <row r="402" spans="4:4">
      <c r="D402" s="245"/>
    </row>
    <row r="403" spans="4:4">
      <c r="D403" s="245"/>
    </row>
    <row r="404" spans="4:4">
      <c r="D404" s="245"/>
    </row>
    <row r="405" spans="4:4">
      <c r="D405" s="245"/>
    </row>
    <row r="406" spans="4:4">
      <c r="D406" s="245"/>
    </row>
    <row r="407" spans="4:4">
      <c r="D407" s="245"/>
    </row>
    <row r="408" spans="4:4">
      <c r="D408" s="245"/>
    </row>
    <row r="409" spans="4:4">
      <c r="D409" s="245"/>
    </row>
    <row r="410" spans="4:4">
      <c r="D410" s="245"/>
    </row>
    <row r="411" spans="4:4">
      <c r="D411" s="245"/>
    </row>
    <row r="412" spans="4:4">
      <c r="D412" s="245"/>
    </row>
    <row r="413" spans="4:4">
      <c r="D413" s="245"/>
    </row>
    <row r="414" spans="4:4">
      <c r="D414" s="245"/>
    </row>
    <row r="415" spans="4:4">
      <c r="D415" s="245"/>
    </row>
    <row r="416" spans="4:4">
      <c r="D416" s="245"/>
    </row>
    <row r="417" spans="4:4">
      <c r="D417" s="245"/>
    </row>
    <row r="418" spans="4:4">
      <c r="D418" s="245"/>
    </row>
    <row r="419" spans="4:4">
      <c r="D419" s="245"/>
    </row>
    <row r="420" spans="4:4">
      <c r="D420" s="245"/>
    </row>
    <row r="421" spans="4:4">
      <c r="D421" s="245"/>
    </row>
    <row r="422" spans="4:4">
      <c r="D422" s="245"/>
    </row>
    <row r="423" spans="4:4">
      <c r="D423" s="245"/>
    </row>
    <row r="424" spans="4:4">
      <c r="D424" s="245"/>
    </row>
    <row r="425" spans="4:4">
      <c r="D425" s="245"/>
    </row>
    <row r="426" spans="4:4">
      <c r="D426" s="245"/>
    </row>
    <row r="427" spans="4:4">
      <c r="D427" s="245"/>
    </row>
    <row r="428" spans="4:4">
      <c r="D428" s="245"/>
    </row>
    <row r="429" spans="4:4">
      <c r="D429" s="245"/>
    </row>
    <row r="430" spans="4:4">
      <c r="D430" s="245"/>
    </row>
    <row r="431" spans="4:4">
      <c r="D431" s="245"/>
    </row>
    <row r="432" spans="4:4">
      <c r="D432" s="245"/>
    </row>
    <row r="433" spans="4:4">
      <c r="D433" s="245"/>
    </row>
    <row r="434" spans="4:4">
      <c r="D434" s="245"/>
    </row>
    <row r="435" spans="4:4">
      <c r="D435" s="245"/>
    </row>
    <row r="436" spans="4:4">
      <c r="D436" s="245"/>
    </row>
    <row r="437" spans="4:4">
      <c r="D437" s="245"/>
    </row>
    <row r="438" spans="4:4">
      <c r="D438" s="245"/>
    </row>
    <row r="439" spans="4:4">
      <c r="D439" s="245"/>
    </row>
    <row r="440" spans="4:4">
      <c r="D440" s="245"/>
    </row>
    <row r="441" spans="4:4">
      <c r="D441" s="245"/>
    </row>
    <row r="442" spans="4:4">
      <c r="D442" s="245"/>
    </row>
    <row r="443" spans="4:4">
      <c r="D443" s="245"/>
    </row>
    <row r="444" spans="4:4">
      <c r="D444" s="245"/>
    </row>
    <row r="445" spans="4:4">
      <c r="D445" s="245"/>
    </row>
    <row r="446" spans="4:4">
      <c r="D446" s="245"/>
    </row>
    <row r="447" spans="4:4">
      <c r="D447" s="245"/>
    </row>
    <row r="448" spans="4:4">
      <c r="D448" s="245"/>
    </row>
    <row r="449" spans="4:4">
      <c r="D449" s="245"/>
    </row>
    <row r="450" spans="4:4">
      <c r="D450" s="245"/>
    </row>
    <row r="451" spans="4:4">
      <c r="D451" s="245"/>
    </row>
    <row r="452" spans="4:4">
      <c r="D452" s="245"/>
    </row>
    <row r="453" spans="4:4">
      <c r="D453" s="245"/>
    </row>
    <row r="454" spans="4:4">
      <c r="D454" s="245"/>
    </row>
    <row r="455" spans="4:4">
      <c r="D455" s="245"/>
    </row>
    <row r="456" spans="4:4">
      <c r="D456" s="245"/>
    </row>
    <row r="457" spans="4:4">
      <c r="D457" s="245"/>
    </row>
    <row r="458" spans="4:4">
      <c r="D458" s="245"/>
    </row>
    <row r="459" spans="4:4">
      <c r="D459" s="245"/>
    </row>
    <row r="460" spans="4:4">
      <c r="D460" s="245"/>
    </row>
    <row r="461" spans="4:4">
      <c r="D461" s="245"/>
    </row>
    <row r="462" spans="4:4">
      <c r="D462" s="245"/>
    </row>
    <row r="463" spans="4:4">
      <c r="D463" s="245"/>
    </row>
    <row r="464" spans="4:4">
      <c r="D464" s="245"/>
    </row>
    <row r="465" spans="4:4">
      <c r="D465" s="245"/>
    </row>
    <row r="466" spans="4:4">
      <c r="D466" s="245"/>
    </row>
    <row r="467" spans="4:4">
      <c r="D467" s="245"/>
    </row>
    <row r="468" spans="4:4">
      <c r="D468" s="245"/>
    </row>
    <row r="469" spans="4:4">
      <c r="D469" s="245"/>
    </row>
    <row r="470" spans="4:4">
      <c r="D470" s="245"/>
    </row>
    <row r="471" spans="4:4">
      <c r="D471" s="245"/>
    </row>
    <row r="472" spans="4:4">
      <c r="D472" s="245"/>
    </row>
    <row r="473" spans="4:4">
      <c r="D473" s="245"/>
    </row>
    <row r="474" spans="4:4">
      <c r="D474" s="245"/>
    </row>
    <row r="475" spans="4:4">
      <c r="D475" s="245"/>
    </row>
    <row r="476" spans="4:4">
      <c r="D476" s="245"/>
    </row>
    <row r="477" spans="4:4">
      <c r="D477" s="245"/>
    </row>
    <row r="478" spans="4:4">
      <c r="D478" s="245"/>
    </row>
    <row r="479" spans="4:4">
      <c r="D479" s="245"/>
    </row>
    <row r="480" spans="4:4">
      <c r="D480" s="245"/>
    </row>
    <row r="481" spans="4:4">
      <c r="D481" s="245"/>
    </row>
    <row r="482" spans="4:4">
      <c r="D482" s="245"/>
    </row>
    <row r="483" spans="4:4">
      <c r="D483" s="245"/>
    </row>
    <row r="484" spans="4:4">
      <c r="D484" s="245"/>
    </row>
    <row r="485" spans="4:4">
      <c r="D485" s="245"/>
    </row>
    <row r="486" spans="4:4">
      <c r="D486" s="245"/>
    </row>
    <row r="487" spans="4:4">
      <c r="D487" s="245"/>
    </row>
    <row r="488" spans="4:4">
      <c r="D488" s="245"/>
    </row>
    <row r="489" spans="4:4">
      <c r="D489" s="245"/>
    </row>
    <row r="490" spans="4:4">
      <c r="D490" s="245"/>
    </row>
    <row r="491" spans="4:4">
      <c r="D491" s="245"/>
    </row>
    <row r="492" spans="4:4">
      <c r="D492" s="245"/>
    </row>
    <row r="493" spans="4:4">
      <c r="D493" s="245"/>
    </row>
    <row r="494" spans="4:4">
      <c r="D494" s="245"/>
    </row>
    <row r="495" spans="4:4">
      <c r="D495" s="245"/>
    </row>
    <row r="496" spans="4:4">
      <c r="D496" s="245"/>
    </row>
    <row r="497" spans="4:4">
      <c r="D497" s="245"/>
    </row>
    <row r="498" spans="4:4">
      <c r="D498" s="245"/>
    </row>
    <row r="499" spans="4:4">
      <c r="D499" s="245"/>
    </row>
    <row r="500" spans="4:4">
      <c r="D500" s="245"/>
    </row>
    <row r="501" spans="4:4">
      <c r="D501" s="245"/>
    </row>
    <row r="502" spans="4:4">
      <c r="D502" s="245"/>
    </row>
    <row r="503" spans="4:4">
      <c r="D503" s="245"/>
    </row>
    <row r="504" spans="4:4">
      <c r="D504" s="245"/>
    </row>
    <row r="505" spans="4:4">
      <c r="D505" s="245"/>
    </row>
    <row r="506" spans="4:4">
      <c r="D506" s="245"/>
    </row>
    <row r="507" spans="4:4">
      <c r="D507" s="245"/>
    </row>
    <row r="508" spans="4:4">
      <c r="D508" s="245"/>
    </row>
    <row r="509" spans="4:4">
      <c r="D509" s="245"/>
    </row>
    <row r="510" spans="4:4">
      <c r="D510" s="245"/>
    </row>
    <row r="511" spans="4:4">
      <c r="D511" s="245"/>
    </row>
    <row r="512" spans="4:4">
      <c r="D512" s="245"/>
    </row>
    <row r="513" spans="4:4">
      <c r="D513" s="245"/>
    </row>
    <row r="514" spans="4:4">
      <c r="D514" s="245"/>
    </row>
    <row r="515" spans="4:4">
      <c r="D515" s="245"/>
    </row>
    <row r="516" spans="4:4">
      <c r="D516" s="245"/>
    </row>
    <row r="517" spans="4:4">
      <c r="D517" s="245"/>
    </row>
    <row r="518" spans="4:4">
      <c r="D518" s="245"/>
    </row>
    <row r="519" spans="4:4">
      <c r="D519" s="245"/>
    </row>
    <row r="520" spans="4:4">
      <c r="D520" s="245"/>
    </row>
    <row r="521" spans="4:4">
      <c r="D521" s="245"/>
    </row>
    <row r="522" spans="4:4">
      <c r="D522" s="245"/>
    </row>
    <row r="523" spans="4:4">
      <c r="D523" s="245"/>
    </row>
    <row r="524" spans="4:4">
      <c r="D524" s="245"/>
    </row>
    <row r="525" spans="4:4">
      <c r="D525" s="245"/>
    </row>
    <row r="526" spans="4:4">
      <c r="D526" s="245"/>
    </row>
    <row r="527" spans="4:4">
      <c r="D527" s="245"/>
    </row>
    <row r="528" spans="4:4">
      <c r="D528" s="245"/>
    </row>
    <row r="529" spans="4:4">
      <c r="D529" s="245"/>
    </row>
    <row r="530" spans="4:4">
      <c r="D530" s="245"/>
    </row>
    <row r="531" spans="4:4">
      <c r="D531" s="245"/>
    </row>
    <row r="532" spans="4:4">
      <c r="D532" s="245"/>
    </row>
    <row r="533" spans="4:4">
      <c r="D533" s="245"/>
    </row>
    <row r="534" spans="4:4">
      <c r="D534" s="245"/>
    </row>
    <row r="535" spans="4:4">
      <c r="D535" s="245"/>
    </row>
    <row r="536" spans="4:4">
      <c r="D536" s="245"/>
    </row>
    <row r="537" spans="4:4">
      <c r="D537" s="245"/>
    </row>
    <row r="538" spans="4:4">
      <c r="D538" s="245"/>
    </row>
    <row r="539" spans="4:4">
      <c r="D539" s="245"/>
    </row>
    <row r="540" spans="4:4">
      <c r="D540" s="245"/>
    </row>
    <row r="541" spans="4:4">
      <c r="D541" s="245"/>
    </row>
    <row r="542" spans="4:4">
      <c r="D542" s="245"/>
    </row>
    <row r="543" spans="4:4">
      <c r="D543" s="245"/>
    </row>
    <row r="544" spans="4:4">
      <c r="D544" s="245"/>
    </row>
    <row r="545" spans="4:4">
      <c r="D545" s="245"/>
    </row>
    <row r="546" spans="4:4">
      <c r="D546" s="245"/>
    </row>
    <row r="547" spans="4:4">
      <c r="D547" s="245"/>
    </row>
    <row r="548" spans="4:4">
      <c r="D548" s="245"/>
    </row>
    <row r="549" spans="4:4">
      <c r="D549" s="245"/>
    </row>
    <row r="550" spans="4:4">
      <c r="D550" s="245"/>
    </row>
    <row r="551" spans="4:4">
      <c r="D551" s="245"/>
    </row>
    <row r="552" spans="4:4">
      <c r="D552" s="245"/>
    </row>
    <row r="553" spans="4:4">
      <c r="D553" s="245"/>
    </row>
    <row r="554" spans="4:4">
      <c r="D554" s="245"/>
    </row>
    <row r="555" spans="4:4">
      <c r="D555" s="245"/>
    </row>
    <row r="556" spans="4:4">
      <c r="D556" s="245"/>
    </row>
    <row r="557" spans="4:4">
      <c r="D557" s="245"/>
    </row>
    <row r="558" spans="4:4">
      <c r="D558" s="245"/>
    </row>
    <row r="559" spans="4:4">
      <c r="D559" s="245"/>
    </row>
    <row r="560" spans="4:4">
      <c r="D560" s="245"/>
    </row>
    <row r="561" spans="4:4">
      <c r="D561" s="245"/>
    </row>
    <row r="562" spans="4:4">
      <c r="D562" s="245"/>
    </row>
    <row r="563" spans="4:4">
      <c r="D563" s="245"/>
    </row>
    <row r="564" spans="4:4">
      <c r="D564" s="245"/>
    </row>
    <row r="565" spans="4:4">
      <c r="D565" s="245"/>
    </row>
    <row r="566" spans="4:4">
      <c r="D566" s="245"/>
    </row>
    <row r="567" spans="4:4">
      <c r="D567" s="245"/>
    </row>
    <row r="568" spans="4:4">
      <c r="D568" s="245"/>
    </row>
    <row r="569" spans="4:4">
      <c r="D569" s="245"/>
    </row>
    <row r="570" spans="4:4">
      <c r="D570" s="245"/>
    </row>
    <row r="571" spans="4:4">
      <c r="D571" s="245"/>
    </row>
    <row r="572" spans="4:4">
      <c r="D572" s="245"/>
    </row>
    <row r="573" spans="4:4">
      <c r="D573" s="245"/>
    </row>
    <row r="574" spans="4:4">
      <c r="D574" s="245"/>
    </row>
    <row r="575" spans="4:4">
      <c r="D575" s="245"/>
    </row>
    <row r="576" spans="4:4">
      <c r="D576" s="245"/>
    </row>
    <row r="577" spans="4:4">
      <c r="D577" s="245"/>
    </row>
    <row r="578" spans="4:4">
      <c r="D578" s="245"/>
    </row>
    <row r="579" spans="4:4">
      <c r="D579" s="245"/>
    </row>
    <row r="580" spans="4:4">
      <c r="D580" s="245"/>
    </row>
    <row r="581" spans="4:4">
      <c r="D581" s="245"/>
    </row>
    <row r="582" spans="4:4">
      <c r="D582" s="245"/>
    </row>
    <row r="583" spans="4:4">
      <c r="D583" s="245"/>
    </row>
    <row r="584" spans="4:4">
      <c r="D584" s="245"/>
    </row>
    <row r="585" spans="4:4">
      <c r="D585" s="245"/>
    </row>
    <row r="586" spans="4:4">
      <c r="D586" s="245"/>
    </row>
    <row r="587" spans="4:4">
      <c r="D587" s="245"/>
    </row>
    <row r="588" spans="4:4">
      <c r="D588" s="245"/>
    </row>
    <row r="589" spans="4:4">
      <c r="D589" s="245"/>
    </row>
    <row r="590" spans="4:4">
      <c r="D590" s="245"/>
    </row>
    <row r="591" spans="4:4">
      <c r="D591" s="245"/>
    </row>
    <row r="592" spans="4:4">
      <c r="D592" s="245"/>
    </row>
    <row r="593" spans="4:4">
      <c r="D593" s="245"/>
    </row>
    <row r="594" spans="4:4">
      <c r="D594" s="245"/>
    </row>
    <row r="595" spans="4:4">
      <c r="D595" s="245"/>
    </row>
    <row r="596" spans="4:4">
      <c r="D596" s="245"/>
    </row>
    <row r="597" spans="4:4">
      <c r="D597" s="245"/>
    </row>
    <row r="598" spans="4:4">
      <c r="D598" s="245"/>
    </row>
    <row r="599" spans="4:4">
      <c r="D599" s="245"/>
    </row>
    <row r="600" spans="4:4">
      <c r="D600" s="245"/>
    </row>
    <row r="601" spans="4:4">
      <c r="D601" s="245"/>
    </row>
    <row r="602" spans="4:4">
      <c r="D602" s="245"/>
    </row>
    <row r="603" spans="4:4">
      <c r="D603" s="245"/>
    </row>
    <row r="604" spans="4:4">
      <c r="D604" s="245"/>
    </row>
    <row r="605" spans="4:4">
      <c r="D605" s="245"/>
    </row>
    <row r="606" spans="4:4">
      <c r="D606" s="245"/>
    </row>
    <row r="607" spans="4:4">
      <c r="D607" s="245"/>
    </row>
    <row r="608" spans="4:4">
      <c r="D608" s="245"/>
    </row>
    <row r="609" spans="4:4">
      <c r="D609" s="245"/>
    </row>
    <row r="610" spans="4:4">
      <c r="D610" s="245"/>
    </row>
    <row r="611" spans="4:4">
      <c r="D611" s="245"/>
    </row>
    <row r="612" spans="4:4">
      <c r="D612" s="245"/>
    </row>
    <row r="613" spans="4:4">
      <c r="D613" s="245"/>
    </row>
    <row r="614" spans="4:4">
      <c r="D614" s="245"/>
    </row>
    <row r="615" spans="4:4">
      <c r="D615" s="245"/>
    </row>
    <row r="616" spans="4:4">
      <c r="D616" s="245"/>
    </row>
    <row r="617" spans="4:4">
      <c r="D617" s="245"/>
    </row>
    <row r="618" spans="4:4">
      <c r="D618" s="245"/>
    </row>
    <row r="619" spans="4:4">
      <c r="D619" s="245"/>
    </row>
    <row r="620" spans="4:4">
      <c r="D620" s="245"/>
    </row>
    <row r="621" spans="4:4">
      <c r="D621" s="245"/>
    </row>
    <row r="622" spans="4:4">
      <c r="D622" s="245"/>
    </row>
    <row r="623" spans="4:4">
      <c r="D623" s="245"/>
    </row>
    <row r="624" spans="4:4">
      <c r="D624" s="245"/>
    </row>
    <row r="625" spans="4:4">
      <c r="D625" s="245"/>
    </row>
    <row r="626" spans="4:4">
      <c r="D626" s="245"/>
    </row>
    <row r="627" spans="4:4">
      <c r="D627" s="245"/>
    </row>
    <row r="628" spans="4:4">
      <c r="D628" s="245"/>
    </row>
    <row r="629" spans="4:4">
      <c r="D629" s="245"/>
    </row>
    <row r="630" spans="4:4">
      <c r="D630" s="245"/>
    </row>
    <row r="631" spans="4:4">
      <c r="D631" s="245"/>
    </row>
    <row r="632" spans="4:4">
      <c r="D632" s="245"/>
    </row>
    <row r="633" spans="4:4">
      <c r="D633" s="245"/>
    </row>
    <row r="634" spans="4:4">
      <c r="D634" s="245"/>
    </row>
    <row r="635" spans="4:4">
      <c r="D635" s="245"/>
    </row>
    <row r="636" spans="4:4">
      <c r="D636" s="245"/>
    </row>
    <row r="637" spans="4:4">
      <c r="D637" s="245"/>
    </row>
    <row r="638" spans="4:4">
      <c r="D638" s="245"/>
    </row>
    <row r="639" spans="4:4">
      <c r="D639" s="245"/>
    </row>
    <row r="640" spans="4:4">
      <c r="D640" s="245"/>
    </row>
    <row r="641" spans="4:4">
      <c r="D641" s="245"/>
    </row>
    <row r="642" spans="4:4">
      <c r="D642" s="245"/>
    </row>
    <row r="643" spans="4:4">
      <c r="D643" s="245"/>
    </row>
    <row r="644" spans="4:4">
      <c r="D644" s="245"/>
    </row>
    <row r="645" spans="4:4">
      <c r="D645" s="245"/>
    </row>
    <row r="646" spans="4:4">
      <c r="D646" s="245"/>
    </row>
    <row r="647" spans="4:4">
      <c r="D647" s="245"/>
    </row>
    <row r="648" spans="4:4">
      <c r="D648" s="245"/>
    </row>
    <row r="649" spans="4:4">
      <c r="D649" s="245"/>
    </row>
    <row r="650" spans="4:4">
      <c r="D650" s="245"/>
    </row>
    <row r="651" spans="4:4">
      <c r="D651" s="245"/>
    </row>
    <row r="652" spans="4:4">
      <c r="D652" s="245"/>
    </row>
    <row r="653" spans="4:4">
      <c r="D653" s="245"/>
    </row>
    <row r="654" spans="4:4">
      <c r="D654" s="245"/>
    </row>
    <row r="655" spans="4:4">
      <c r="D655" s="245"/>
    </row>
    <row r="656" spans="4:4">
      <c r="D656" s="245"/>
    </row>
    <row r="657" spans="4:4">
      <c r="D657" s="245"/>
    </row>
    <row r="658" spans="4:4">
      <c r="D658" s="245"/>
    </row>
    <row r="659" spans="4:4">
      <c r="D659" s="245"/>
    </row>
    <row r="660" spans="4:4">
      <c r="D660" s="245"/>
    </row>
    <row r="661" spans="4:4">
      <c r="D661" s="245"/>
    </row>
    <row r="662" spans="4:4">
      <c r="D662" s="245"/>
    </row>
    <row r="663" spans="4:4">
      <c r="D663" s="245"/>
    </row>
    <row r="664" spans="4:4">
      <c r="D664" s="245"/>
    </row>
    <row r="665" spans="4:4">
      <c r="D665" s="245"/>
    </row>
    <row r="666" spans="4:4">
      <c r="D666" s="245"/>
    </row>
    <row r="667" spans="4:4">
      <c r="D667" s="245"/>
    </row>
    <row r="668" spans="4:4">
      <c r="D668" s="245"/>
    </row>
    <row r="669" spans="4:4">
      <c r="D669" s="245"/>
    </row>
    <row r="670" spans="4:4">
      <c r="D670" s="245"/>
    </row>
    <row r="671" spans="4:4">
      <c r="D671" s="245"/>
    </row>
    <row r="672" spans="4:4">
      <c r="D672" s="245"/>
    </row>
    <row r="673" spans="4:4">
      <c r="D673" s="245"/>
    </row>
    <row r="674" spans="4:4">
      <c r="D674" s="245"/>
    </row>
    <row r="675" spans="4:4">
      <c r="D675" s="245"/>
    </row>
    <row r="676" spans="4:4">
      <c r="D676" s="245"/>
    </row>
    <row r="677" spans="4:4">
      <c r="D677" s="245"/>
    </row>
    <row r="678" spans="4:4">
      <c r="D678" s="245"/>
    </row>
    <row r="679" spans="4:4">
      <c r="D679" s="245"/>
    </row>
    <row r="680" spans="4:4">
      <c r="D680" s="245"/>
    </row>
    <row r="681" spans="4:4">
      <c r="D681" s="245"/>
    </row>
    <row r="682" spans="4:4">
      <c r="D682" s="245"/>
    </row>
    <row r="683" spans="4:4">
      <c r="D683" s="245"/>
    </row>
    <row r="684" spans="4:4">
      <c r="D684" s="245"/>
    </row>
    <row r="685" spans="4:4">
      <c r="D685" s="245"/>
    </row>
    <row r="686" spans="4:4">
      <c r="D686" s="245"/>
    </row>
    <row r="687" spans="4:4">
      <c r="D687" s="245"/>
    </row>
    <row r="688" spans="4:4">
      <c r="D688" s="245"/>
    </row>
    <row r="689" spans="4:4">
      <c r="D689" s="245"/>
    </row>
    <row r="690" spans="4:4">
      <c r="D690" s="245"/>
    </row>
    <row r="691" spans="4:4">
      <c r="D691" s="245"/>
    </row>
    <row r="692" spans="4:4">
      <c r="D692" s="245"/>
    </row>
    <row r="693" spans="4:4">
      <c r="D693" s="245"/>
    </row>
    <row r="694" spans="4:4">
      <c r="D694" s="245"/>
    </row>
    <row r="695" spans="4:4">
      <c r="D695" s="245"/>
    </row>
    <row r="696" spans="4:4">
      <c r="D696" s="245"/>
    </row>
    <row r="697" spans="4:4">
      <c r="D697" s="245"/>
    </row>
    <row r="698" spans="4:4">
      <c r="D698" s="245"/>
    </row>
    <row r="699" spans="4:4">
      <c r="D699" s="245"/>
    </row>
    <row r="700" spans="4:4">
      <c r="D700" s="245"/>
    </row>
    <row r="701" spans="4:4">
      <c r="D701" s="245"/>
    </row>
    <row r="702" spans="4:4">
      <c r="D702" s="245"/>
    </row>
    <row r="703" spans="4:4">
      <c r="D703" s="245"/>
    </row>
    <row r="704" spans="4:4">
      <c r="D704" s="245"/>
    </row>
    <row r="705" spans="4:4">
      <c r="D705" s="245"/>
    </row>
    <row r="706" spans="4:4">
      <c r="D706" s="245"/>
    </row>
    <row r="707" spans="4:4">
      <c r="D707" s="245"/>
    </row>
    <row r="708" spans="4:4">
      <c r="D708" s="245"/>
    </row>
    <row r="709" spans="4:4">
      <c r="D709" s="245"/>
    </row>
    <row r="710" spans="4:4">
      <c r="D710" s="245"/>
    </row>
    <row r="711" spans="4:4">
      <c r="D711" s="245"/>
    </row>
    <row r="712" spans="4:4">
      <c r="D712" s="245"/>
    </row>
    <row r="713" spans="4:4">
      <c r="D713" s="245"/>
    </row>
    <row r="714" spans="4:4">
      <c r="D714" s="245"/>
    </row>
    <row r="715" spans="4:4">
      <c r="D715" s="245"/>
    </row>
    <row r="716" spans="4:4">
      <c r="D716" s="245"/>
    </row>
    <row r="717" spans="4:4">
      <c r="D717" s="245"/>
    </row>
    <row r="718" spans="4:4">
      <c r="D718" s="245"/>
    </row>
    <row r="719" spans="4:4">
      <c r="D719" s="245"/>
    </row>
    <row r="720" spans="4:4">
      <c r="D720" s="245"/>
    </row>
    <row r="721" spans="4:4">
      <c r="D721" s="245"/>
    </row>
    <row r="722" spans="4:4">
      <c r="D722" s="245"/>
    </row>
    <row r="723" spans="4:4">
      <c r="D723" s="245"/>
    </row>
    <row r="724" spans="4:4">
      <c r="D724" s="245"/>
    </row>
    <row r="725" spans="4:4">
      <c r="D725" s="245"/>
    </row>
    <row r="726" spans="4:4">
      <c r="D726" s="245"/>
    </row>
    <row r="727" spans="4:4">
      <c r="D727" s="245"/>
    </row>
    <row r="728" spans="4:4">
      <c r="D728" s="245"/>
    </row>
    <row r="729" spans="4:4">
      <c r="D729" s="245"/>
    </row>
    <row r="730" spans="4:4">
      <c r="D730" s="245"/>
    </row>
    <row r="731" spans="4:4">
      <c r="D731" s="245"/>
    </row>
    <row r="732" spans="4:4">
      <c r="D732" s="245"/>
    </row>
    <row r="733" spans="4:4">
      <c r="D733" s="245"/>
    </row>
    <row r="734" spans="4:4">
      <c r="D734" s="245"/>
    </row>
    <row r="735" spans="4:4">
      <c r="D735" s="245"/>
    </row>
    <row r="736" spans="4:4">
      <c r="D736" s="245"/>
    </row>
    <row r="737" spans="4:4">
      <c r="D737" s="245"/>
    </row>
    <row r="738" spans="4:4">
      <c r="D738" s="245"/>
    </row>
    <row r="739" spans="4:4">
      <c r="D739" s="245"/>
    </row>
    <row r="740" spans="4:4">
      <c r="D740" s="245"/>
    </row>
    <row r="741" spans="4:4">
      <c r="D741" s="245"/>
    </row>
    <row r="742" spans="4:4">
      <c r="D742" s="245"/>
    </row>
    <row r="743" spans="4:4">
      <c r="D743" s="245"/>
    </row>
    <row r="744" spans="4:4">
      <c r="D744" s="245"/>
    </row>
    <row r="745" spans="4:4">
      <c r="D745" s="245"/>
    </row>
    <row r="746" spans="4:4">
      <c r="D746" s="245"/>
    </row>
    <row r="747" spans="4:4">
      <c r="D747" s="245"/>
    </row>
    <row r="748" spans="4:4">
      <c r="D748" s="245"/>
    </row>
    <row r="749" spans="4:4">
      <c r="D749" s="245"/>
    </row>
    <row r="750" spans="4:4">
      <c r="D750" s="245"/>
    </row>
    <row r="751" spans="4:4">
      <c r="D751" s="245"/>
    </row>
    <row r="752" spans="4:4">
      <c r="D752" s="245"/>
    </row>
    <row r="753" spans="4:4">
      <c r="D753" s="245"/>
    </row>
    <row r="754" spans="4:4">
      <c r="D754" s="245"/>
    </row>
    <row r="755" spans="4:4">
      <c r="D755" s="245"/>
    </row>
    <row r="756" spans="4:4">
      <c r="D756" s="245"/>
    </row>
    <row r="757" spans="4:4">
      <c r="D757" s="245"/>
    </row>
    <row r="758" spans="4:4">
      <c r="D758" s="245"/>
    </row>
    <row r="759" spans="4:4">
      <c r="D759" s="245"/>
    </row>
    <row r="760" spans="4:4">
      <c r="D760" s="245"/>
    </row>
    <row r="761" spans="4:4">
      <c r="D761" s="245"/>
    </row>
    <row r="762" spans="4:4">
      <c r="D762" s="245"/>
    </row>
    <row r="763" spans="4:4">
      <c r="D763" s="245"/>
    </row>
    <row r="764" spans="4:4">
      <c r="D764" s="245"/>
    </row>
    <row r="765" spans="4:4">
      <c r="D765" s="245"/>
    </row>
    <row r="766" spans="4:4">
      <c r="D766" s="245"/>
    </row>
    <row r="767" spans="4:4">
      <c r="D767" s="245"/>
    </row>
    <row r="768" spans="4:4">
      <c r="D768" s="245"/>
    </row>
    <row r="769" spans="4:4">
      <c r="D769" s="245"/>
    </row>
    <row r="770" spans="4:4">
      <c r="D770" s="245"/>
    </row>
    <row r="771" spans="4:4">
      <c r="D771" s="245"/>
    </row>
    <row r="772" spans="4:4">
      <c r="D772" s="245"/>
    </row>
    <row r="773" spans="4:4">
      <c r="D773" s="245"/>
    </row>
    <row r="774" spans="4:4">
      <c r="D774" s="245"/>
    </row>
    <row r="775" spans="4:4">
      <c r="D775" s="245"/>
    </row>
    <row r="776" spans="4:4">
      <c r="D776" s="245"/>
    </row>
    <row r="777" spans="4:4">
      <c r="D777" s="245"/>
    </row>
    <row r="778" spans="4:4">
      <c r="D778" s="245"/>
    </row>
    <row r="779" spans="4:4">
      <c r="D779" s="245"/>
    </row>
    <row r="780" spans="4:4">
      <c r="D780" s="245"/>
    </row>
    <row r="781" spans="4:4">
      <c r="D781" s="245"/>
    </row>
    <row r="782" spans="4:4">
      <c r="D782" s="245"/>
    </row>
    <row r="783" spans="4:4">
      <c r="D783" s="245"/>
    </row>
    <row r="784" spans="4:4">
      <c r="D784" s="245"/>
    </row>
    <row r="785" spans="4:4">
      <c r="D785" s="245"/>
    </row>
    <row r="786" spans="4:4">
      <c r="D786" s="245"/>
    </row>
    <row r="787" spans="4:4">
      <c r="D787" s="245"/>
    </row>
    <row r="788" spans="4:4">
      <c r="D788" s="245"/>
    </row>
    <row r="789" spans="4:4">
      <c r="D789" s="245"/>
    </row>
    <row r="790" spans="4:4">
      <c r="D790" s="245"/>
    </row>
    <row r="791" spans="4:4">
      <c r="D791" s="245"/>
    </row>
    <row r="792" spans="4:4">
      <c r="D792" s="245"/>
    </row>
    <row r="793" spans="4:4">
      <c r="D793" s="245"/>
    </row>
    <row r="794" spans="4:4">
      <c r="D794" s="245"/>
    </row>
    <row r="795" spans="4:4">
      <c r="D795" s="245"/>
    </row>
    <row r="796" spans="4:4">
      <c r="D796" s="245"/>
    </row>
    <row r="797" spans="4:4">
      <c r="D797" s="245"/>
    </row>
    <row r="798" spans="4:4">
      <c r="D798" s="245"/>
    </row>
    <row r="799" spans="4:4">
      <c r="D799" s="245"/>
    </row>
    <row r="800" spans="4:4">
      <c r="D800" s="245"/>
    </row>
    <row r="801" spans="4:4">
      <c r="D801" s="245"/>
    </row>
    <row r="802" spans="4:4">
      <c r="D802" s="245"/>
    </row>
    <row r="803" spans="4:4">
      <c r="D803" s="245"/>
    </row>
    <row r="804" spans="4:4">
      <c r="D804" s="245"/>
    </row>
    <row r="805" spans="4:4">
      <c r="D805" s="245"/>
    </row>
    <row r="806" spans="4:4">
      <c r="D806" s="245"/>
    </row>
    <row r="807" spans="4:4">
      <c r="D807" s="245"/>
    </row>
    <row r="808" spans="4:4">
      <c r="D808" s="245"/>
    </row>
    <row r="809" spans="4:4">
      <c r="D809" s="245"/>
    </row>
    <row r="810" spans="4:4">
      <c r="D810" s="245"/>
    </row>
    <row r="811" spans="4:4">
      <c r="D811" s="245"/>
    </row>
    <row r="812" spans="4:4">
      <c r="D812" s="245"/>
    </row>
    <row r="813" spans="4:4">
      <c r="D813" s="245"/>
    </row>
    <row r="814" spans="4:4">
      <c r="D814" s="245"/>
    </row>
    <row r="815" spans="4:4">
      <c r="D815" s="245"/>
    </row>
    <row r="816" spans="4:4">
      <c r="D816" s="245"/>
    </row>
    <row r="817" spans="4:4">
      <c r="D817" s="245"/>
    </row>
    <row r="818" spans="4:4">
      <c r="D818" s="245"/>
    </row>
    <row r="819" spans="4:4">
      <c r="D819" s="245"/>
    </row>
    <row r="820" spans="4:4">
      <c r="D820" s="245"/>
    </row>
    <row r="821" spans="4:4">
      <c r="D821" s="245"/>
    </row>
    <row r="822" spans="4:4">
      <c r="D822" s="245"/>
    </row>
    <row r="823" spans="4:4">
      <c r="D823" s="245"/>
    </row>
    <row r="824" spans="4:4">
      <c r="D824" s="245"/>
    </row>
    <row r="825" spans="4:4">
      <c r="D825" s="245"/>
    </row>
    <row r="826" spans="4:4">
      <c r="D826" s="245"/>
    </row>
    <row r="827" spans="4:4">
      <c r="D827" s="245"/>
    </row>
    <row r="828" spans="4:4">
      <c r="D828" s="245"/>
    </row>
    <row r="829" spans="4:4">
      <c r="D829" s="245"/>
    </row>
    <row r="830" spans="4:4">
      <c r="D830" s="245"/>
    </row>
    <row r="831" spans="4:4">
      <c r="D831" s="245"/>
    </row>
    <row r="832" spans="4:4">
      <c r="D832" s="245"/>
    </row>
    <row r="833" spans="4:4">
      <c r="D833" s="245"/>
    </row>
    <row r="834" spans="4:4">
      <c r="D834" s="245"/>
    </row>
    <row r="835" spans="4:4">
      <c r="D835" s="245"/>
    </row>
    <row r="836" spans="4:4">
      <c r="D836" s="245"/>
    </row>
    <row r="837" spans="4:4">
      <c r="D837" s="245"/>
    </row>
    <row r="838" spans="4:4">
      <c r="D838" s="245"/>
    </row>
    <row r="839" spans="4:4">
      <c r="D839" s="245"/>
    </row>
    <row r="840" spans="4:4">
      <c r="D840" s="245"/>
    </row>
    <row r="841" spans="4:4">
      <c r="D841" s="245"/>
    </row>
    <row r="842" spans="4:4">
      <c r="D842" s="245"/>
    </row>
    <row r="843" spans="4:4">
      <c r="D843" s="245"/>
    </row>
    <row r="844" spans="4:4">
      <c r="D844" s="245"/>
    </row>
    <row r="845" spans="4:4">
      <c r="D845" s="245"/>
    </row>
    <row r="846" spans="4:4">
      <c r="D846" s="245"/>
    </row>
    <row r="847" spans="4:4">
      <c r="D847" s="245"/>
    </row>
    <row r="848" spans="4:4">
      <c r="D848" s="245"/>
    </row>
    <row r="849" spans="4:4">
      <c r="D849" s="245"/>
    </row>
    <row r="850" spans="4:4">
      <c r="D850" s="245"/>
    </row>
    <row r="851" spans="4:4">
      <c r="D851" s="245"/>
    </row>
    <row r="852" spans="4:4">
      <c r="D852" s="245"/>
    </row>
    <row r="853" spans="4:4">
      <c r="D853" s="245"/>
    </row>
    <row r="854" spans="4:4">
      <c r="D854" s="245"/>
    </row>
    <row r="855" spans="4:4">
      <c r="D855" s="245"/>
    </row>
    <row r="856" spans="4:4">
      <c r="D856" s="245"/>
    </row>
    <row r="857" spans="4:4">
      <c r="D857" s="245"/>
    </row>
    <row r="858" spans="4:4">
      <c r="D858" s="245"/>
    </row>
    <row r="859" spans="4:4">
      <c r="D859" s="245"/>
    </row>
    <row r="860" spans="4:4">
      <c r="D860" s="245"/>
    </row>
    <row r="861" spans="4:4">
      <c r="D861" s="245"/>
    </row>
    <row r="862" spans="4:4">
      <c r="D862" s="245"/>
    </row>
    <row r="863" spans="4:4">
      <c r="D863" s="245"/>
    </row>
    <row r="864" spans="4:4">
      <c r="D864" s="245"/>
    </row>
    <row r="865" spans="4:4">
      <c r="D865" s="245"/>
    </row>
    <row r="866" spans="4:4">
      <c r="D866" s="245"/>
    </row>
    <row r="867" spans="4:4">
      <c r="D867" s="245"/>
    </row>
    <row r="868" spans="4:4">
      <c r="D868" s="245"/>
    </row>
    <row r="869" spans="4:4">
      <c r="D869" s="245"/>
    </row>
    <row r="870" spans="4:4">
      <c r="D870" s="245"/>
    </row>
    <row r="871" spans="4:4">
      <c r="D871" s="245"/>
    </row>
    <row r="872" spans="4:4">
      <c r="D872" s="245"/>
    </row>
    <row r="873" spans="4:4">
      <c r="D873" s="245"/>
    </row>
    <row r="874" spans="4:4">
      <c r="D874" s="245"/>
    </row>
    <row r="875" spans="4:4">
      <c r="D875" s="245"/>
    </row>
    <row r="876" spans="4:4">
      <c r="D876" s="245"/>
    </row>
    <row r="877" spans="4:4">
      <c r="D877" s="245"/>
    </row>
    <row r="878" spans="4:4">
      <c r="D878" s="245"/>
    </row>
    <row r="879" spans="4:4">
      <c r="D879" s="245"/>
    </row>
    <row r="880" spans="4:4">
      <c r="D880" s="245"/>
    </row>
    <row r="881" spans="4:4">
      <c r="D881" s="245"/>
    </row>
    <row r="882" spans="4:4">
      <c r="D882" s="245"/>
    </row>
    <row r="883" spans="4:4">
      <c r="D883" s="245"/>
    </row>
    <row r="884" spans="4:4">
      <c r="D884" s="245"/>
    </row>
    <row r="885" spans="4:4">
      <c r="D885" s="245"/>
    </row>
    <row r="886" spans="4:4">
      <c r="D886" s="245"/>
    </row>
    <row r="887" spans="4:4">
      <c r="D887" s="245"/>
    </row>
    <row r="888" spans="4:4">
      <c r="D888" s="245"/>
    </row>
    <row r="889" spans="4:4">
      <c r="D889" s="245"/>
    </row>
    <row r="890" spans="4:4">
      <c r="D890" s="245"/>
    </row>
    <row r="891" spans="4:4">
      <c r="D891" s="245"/>
    </row>
    <row r="892" spans="4:4">
      <c r="D892" s="245"/>
    </row>
    <row r="893" spans="4:4">
      <c r="D893" s="245"/>
    </row>
    <row r="894" spans="4:4">
      <c r="D894" s="245"/>
    </row>
    <row r="895" spans="4:4">
      <c r="D895" s="245"/>
    </row>
    <row r="896" spans="4:4">
      <c r="D896" s="245"/>
    </row>
    <row r="897" spans="4:4">
      <c r="D897" s="245"/>
    </row>
    <row r="898" spans="4:4">
      <c r="D898" s="245"/>
    </row>
    <row r="899" spans="4:4">
      <c r="D899" s="245"/>
    </row>
    <row r="900" spans="4:4">
      <c r="D900" s="245"/>
    </row>
    <row r="901" spans="4:4">
      <c r="D901" s="245"/>
    </row>
    <row r="902" spans="4:4">
      <c r="D902" s="245"/>
    </row>
    <row r="903" spans="4:4">
      <c r="D903" s="245"/>
    </row>
    <row r="904" spans="4:4">
      <c r="D904" s="245"/>
    </row>
    <row r="905" spans="4:4">
      <c r="D905" s="245"/>
    </row>
    <row r="906" spans="4:4">
      <c r="D906" s="245"/>
    </row>
    <row r="907" spans="4:4">
      <c r="D907" s="245"/>
    </row>
    <row r="908" spans="4:4">
      <c r="D908" s="245"/>
    </row>
    <row r="909" spans="4:4">
      <c r="D909" s="245"/>
    </row>
    <row r="910" spans="4:4">
      <c r="D910" s="245"/>
    </row>
    <row r="911" spans="4:4">
      <c r="D911" s="245"/>
    </row>
    <row r="912" spans="4:4">
      <c r="D912" s="245"/>
    </row>
    <row r="913" spans="4:4">
      <c r="D913" s="245"/>
    </row>
    <row r="914" spans="4:4">
      <c r="D914" s="245"/>
    </row>
    <row r="915" spans="4:4">
      <c r="D915" s="245"/>
    </row>
    <row r="916" spans="4:4">
      <c r="D916" s="245"/>
    </row>
    <row r="917" spans="4:4">
      <c r="D917" s="245"/>
    </row>
    <row r="918" spans="4:4">
      <c r="D918" s="245"/>
    </row>
    <row r="919" spans="4:4">
      <c r="D919" s="245"/>
    </row>
    <row r="920" spans="4:4">
      <c r="D920" s="245"/>
    </row>
    <row r="921" spans="4:4">
      <c r="D921" s="245"/>
    </row>
    <row r="922" spans="4:4">
      <c r="D922" s="245"/>
    </row>
    <row r="923" spans="4:4">
      <c r="D923" s="245"/>
    </row>
    <row r="924" spans="4:4">
      <c r="D924" s="245"/>
    </row>
    <row r="925" spans="4:4">
      <c r="D925" s="245"/>
    </row>
    <row r="926" spans="4:4">
      <c r="D926" s="245"/>
    </row>
    <row r="927" spans="4:4">
      <c r="D927" s="245"/>
    </row>
    <row r="928" spans="4:4">
      <c r="D928" s="245"/>
    </row>
    <row r="929" spans="4:4">
      <c r="D929" s="245"/>
    </row>
    <row r="930" spans="4:4">
      <c r="D930" s="245"/>
    </row>
    <row r="931" spans="4:4">
      <c r="D931" s="245"/>
    </row>
    <row r="932" spans="4:4">
      <c r="D932" s="245"/>
    </row>
    <row r="933" spans="4:4">
      <c r="D933" s="245"/>
    </row>
    <row r="934" spans="4:4">
      <c r="D934" s="245"/>
    </row>
    <row r="935" spans="4:4">
      <c r="D935" s="245"/>
    </row>
    <row r="936" spans="4:4">
      <c r="D936" s="245"/>
    </row>
    <row r="937" spans="4:4">
      <c r="D937" s="245"/>
    </row>
    <row r="938" spans="4:4">
      <c r="D938" s="245"/>
    </row>
    <row r="939" spans="4:4">
      <c r="D939" s="245"/>
    </row>
    <row r="940" spans="4:4">
      <c r="D940" s="245"/>
    </row>
    <row r="941" spans="4:4">
      <c r="D941" s="245"/>
    </row>
    <row r="942" spans="4:4">
      <c r="D942" s="245"/>
    </row>
    <row r="943" spans="4:4">
      <c r="D943" s="245"/>
    </row>
    <row r="944" spans="4:4">
      <c r="D944" s="245"/>
    </row>
    <row r="945" spans="4:4">
      <c r="D945" s="245"/>
    </row>
    <row r="946" spans="4:4">
      <c r="D946" s="245"/>
    </row>
    <row r="947" spans="4:4">
      <c r="D947" s="245"/>
    </row>
    <row r="948" spans="4:4">
      <c r="D948" s="245"/>
    </row>
    <row r="949" spans="4:4">
      <c r="D949" s="245"/>
    </row>
    <row r="950" spans="4:4">
      <c r="D950" s="245"/>
    </row>
    <row r="951" spans="4:4">
      <c r="D951" s="245"/>
    </row>
    <row r="952" spans="4:4">
      <c r="D952" s="245"/>
    </row>
    <row r="953" spans="4:4">
      <c r="D953" s="245"/>
    </row>
    <row r="954" spans="4:4">
      <c r="D954" s="245"/>
    </row>
    <row r="955" spans="4:4">
      <c r="D955" s="245"/>
    </row>
    <row r="956" spans="4:4">
      <c r="D956" s="245"/>
    </row>
    <row r="957" spans="4:4">
      <c r="D957" s="245"/>
    </row>
    <row r="958" spans="4:4">
      <c r="D958" s="245"/>
    </row>
    <row r="959" spans="4:4">
      <c r="D959" s="245"/>
    </row>
    <row r="960" spans="4:4">
      <c r="D960" s="245"/>
    </row>
    <row r="961" spans="4:4">
      <c r="D961" s="245"/>
    </row>
    <row r="962" spans="4:4">
      <c r="D962" s="245"/>
    </row>
    <row r="963" spans="4:4">
      <c r="D963" s="245"/>
    </row>
    <row r="964" spans="4:4">
      <c r="D964" s="245"/>
    </row>
    <row r="965" spans="4:4">
      <c r="D965" s="245"/>
    </row>
    <row r="966" spans="4:4">
      <c r="D966" s="245"/>
    </row>
    <row r="967" spans="4:4">
      <c r="D967" s="245"/>
    </row>
    <row r="968" spans="4:4">
      <c r="D968" s="245"/>
    </row>
    <row r="969" spans="4:4">
      <c r="D969" s="245"/>
    </row>
    <row r="970" spans="4:4">
      <c r="D970" s="245"/>
    </row>
    <row r="971" spans="4:4">
      <c r="D971" s="245"/>
    </row>
    <row r="972" spans="4:4">
      <c r="D972" s="245"/>
    </row>
    <row r="973" spans="4:4">
      <c r="D973" s="245"/>
    </row>
    <row r="974" spans="4:4">
      <c r="D974" s="245"/>
    </row>
    <row r="975" spans="4:4">
      <c r="D975" s="245"/>
    </row>
    <row r="976" spans="4:4">
      <c r="D976" s="245"/>
    </row>
    <row r="977" spans="4:4">
      <c r="D977" s="245"/>
    </row>
    <row r="978" spans="4:4">
      <c r="D978" s="245"/>
    </row>
    <row r="979" spans="4:4">
      <c r="D979" s="245"/>
    </row>
    <row r="980" spans="4:4">
      <c r="D980" s="245"/>
    </row>
    <row r="981" spans="4:4">
      <c r="D981" s="245"/>
    </row>
    <row r="982" spans="4:4">
      <c r="D982" s="245"/>
    </row>
    <row r="983" spans="4:4">
      <c r="D983" s="245"/>
    </row>
    <row r="984" spans="4:4">
      <c r="D984" s="245"/>
    </row>
    <row r="985" spans="4:4">
      <c r="D985" s="245"/>
    </row>
    <row r="986" spans="4:4">
      <c r="D986" s="245"/>
    </row>
    <row r="987" spans="4:4">
      <c r="D987" s="245"/>
    </row>
    <row r="988" spans="4:4">
      <c r="D988" s="245"/>
    </row>
    <row r="989" spans="4:4">
      <c r="D989" s="245"/>
    </row>
    <row r="990" spans="4:4">
      <c r="D990" s="245"/>
    </row>
    <row r="991" spans="4:4">
      <c r="D991" s="245"/>
    </row>
    <row r="992" spans="4:4">
      <c r="D992" s="245"/>
    </row>
    <row r="993" spans="4:4">
      <c r="D993" s="245"/>
    </row>
    <row r="994" spans="4:4">
      <c r="D994" s="245"/>
    </row>
    <row r="995" spans="4:4">
      <c r="D995" s="245"/>
    </row>
    <row r="996" spans="4:4">
      <c r="D996" s="245"/>
    </row>
    <row r="997" spans="4:4">
      <c r="D997" s="245"/>
    </row>
    <row r="998" spans="4:4">
      <c r="D998" s="245"/>
    </row>
    <row r="999" spans="4:4">
      <c r="D999" s="245"/>
    </row>
    <row r="1000" spans="4:4">
      <c r="D1000" s="245"/>
    </row>
    <row r="1001" spans="4:4">
      <c r="D1001" s="245"/>
    </row>
    <row r="1002" spans="4:4">
      <c r="D1002" s="245"/>
    </row>
    <row r="1003" spans="4:4">
      <c r="D1003" s="245"/>
    </row>
    <row r="1004" spans="4:4">
      <c r="D1004" s="245"/>
    </row>
    <row r="1005" spans="4:4">
      <c r="D1005" s="245"/>
    </row>
    <row r="1006" spans="4:4">
      <c r="D1006" s="245"/>
    </row>
    <row r="1007" spans="4:4">
      <c r="D1007" s="245"/>
    </row>
    <row r="1008" spans="4:4">
      <c r="D1008" s="245"/>
    </row>
    <row r="1009" spans="4:4">
      <c r="D1009" s="245"/>
    </row>
    <row r="1010" spans="4:4">
      <c r="D1010" s="245"/>
    </row>
    <row r="1011" spans="4:4">
      <c r="D1011" s="245"/>
    </row>
    <row r="1012" spans="4:4">
      <c r="D1012" s="245"/>
    </row>
    <row r="1013" spans="4:4">
      <c r="D1013" s="245"/>
    </row>
    <row r="1014" spans="4:4">
      <c r="D1014" s="245"/>
    </row>
    <row r="1015" spans="4:4">
      <c r="D1015" s="245"/>
    </row>
    <row r="1016" spans="4:4">
      <c r="D1016" s="245"/>
    </row>
    <row r="1017" spans="4:4">
      <c r="D1017" s="245"/>
    </row>
    <row r="1018" spans="4:4">
      <c r="D1018" s="245"/>
    </row>
    <row r="1019" spans="4:4">
      <c r="D1019" s="245"/>
    </row>
    <row r="1020" spans="4:4">
      <c r="D1020" s="245"/>
    </row>
    <row r="1021" spans="4:4">
      <c r="D1021" s="245"/>
    </row>
    <row r="1022" spans="4:4">
      <c r="D1022" s="245"/>
    </row>
    <row r="1023" spans="4:4">
      <c r="D1023" s="245"/>
    </row>
    <row r="1024" spans="4:4">
      <c r="D1024" s="245"/>
    </row>
    <row r="1025" spans="4:4">
      <c r="D1025" s="245"/>
    </row>
    <row r="1026" spans="4:4">
      <c r="D1026" s="245"/>
    </row>
    <row r="1027" spans="4:4">
      <c r="D1027" s="245"/>
    </row>
    <row r="1028" spans="4:4">
      <c r="D1028" s="245"/>
    </row>
    <row r="1029" spans="4:4">
      <c r="D1029" s="245"/>
    </row>
    <row r="1030" spans="4:4">
      <c r="D1030" s="245"/>
    </row>
    <row r="1031" spans="4:4">
      <c r="D1031" s="245"/>
    </row>
    <row r="1032" spans="4:4">
      <c r="D1032" s="245"/>
    </row>
    <row r="1033" spans="4:4">
      <c r="D1033" s="245"/>
    </row>
    <row r="1034" spans="4:4">
      <c r="D1034" s="245"/>
    </row>
    <row r="1035" spans="4:4">
      <c r="D1035" s="245"/>
    </row>
    <row r="1036" spans="4:4">
      <c r="D1036" s="245"/>
    </row>
    <row r="1037" spans="4:4">
      <c r="D1037" s="245"/>
    </row>
    <row r="1038" spans="4:4">
      <c r="D1038" s="245"/>
    </row>
    <row r="1039" spans="4:4">
      <c r="D1039" s="245"/>
    </row>
    <row r="1040" spans="4:4">
      <c r="D1040" s="245"/>
    </row>
    <row r="1041" spans="4:4">
      <c r="D1041" s="245"/>
    </row>
    <row r="1042" spans="4:4">
      <c r="D1042" s="245"/>
    </row>
    <row r="1043" spans="4:4">
      <c r="D1043" s="245"/>
    </row>
    <row r="1044" spans="4:4">
      <c r="D1044" s="245"/>
    </row>
    <row r="1045" spans="4:4">
      <c r="D1045" s="245"/>
    </row>
    <row r="1046" spans="4:4">
      <c r="D1046" s="245"/>
    </row>
    <row r="1047" spans="4:4">
      <c r="D1047" s="245"/>
    </row>
    <row r="1048" spans="4:4">
      <c r="D1048" s="245"/>
    </row>
    <row r="1049" spans="4:4">
      <c r="D1049" s="245"/>
    </row>
    <row r="1050" spans="4:4">
      <c r="D1050" s="245"/>
    </row>
    <row r="1051" spans="4:4">
      <c r="D1051" s="245"/>
    </row>
    <row r="1052" spans="4:4">
      <c r="D1052" s="245"/>
    </row>
    <row r="1053" spans="4:4">
      <c r="D1053" s="245"/>
    </row>
    <row r="1054" spans="4:4">
      <c r="D1054" s="245"/>
    </row>
    <row r="1055" spans="4:4">
      <c r="D1055" s="245"/>
    </row>
    <row r="1056" spans="4:4">
      <c r="D1056" s="245"/>
    </row>
    <row r="1057" spans="4:4">
      <c r="D1057" s="245"/>
    </row>
    <row r="1058" spans="4:4">
      <c r="D1058" s="245"/>
    </row>
    <row r="1059" spans="4:4">
      <c r="D1059" s="245"/>
    </row>
    <row r="1060" spans="4:4">
      <c r="D1060" s="245"/>
    </row>
    <row r="1061" spans="4:4">
      <c r="D1061" s="245"/>
    </row>
    <row r="1062" spans="4:4">
      <c r="D1062" s="245"/>
    </row>
    <row r="1063" spans="4:4">
      <c r="D1063" s="245"/>
    </row>
    <row r="1064" spans="4:4">
      <c r="D1064" s="245"/>
    </row>
    <row r="1065" spans="4:4">
      <c r="D1065" s="245"/>
    </row>
    <row r="1066" spans="4:4">
      <c r="D1066" s="245"/>
    </row>
    <row r="1067" spans="4:4">
      <c r="D1067" s="245"/>
    </row>
    <row r="1068" spans="4:4">
      <c r="D1068" s="245"/>
    </row>
    <row r="1069" spans="4:4">
      <c r="D1069" s="245"/>
    </row>
    <row r="1070" spans="4:4">
      <c r="D1070" s="245"/>
    </row>
    <row r="1071" spans="4:4">
      <c r="D1071" s="245"/>
    </row>
    <row r="1072" spans="4:4">
      <c r="D1072" s="245"/>
    </row>
    <row r="1073" spans="4:4">
      <c r="D1073" s="245"/>
    </row>
    <row r="1074" spans="4:4">
      <c r="D1074" s="245"/>
    </row>
    <row r="1075" spans="4:4">
      <c r="D1075" s="245"/>
    </row>
    <row r="1076" spans="4:4">
      <c r="D1076" s="245"/>
    </row>
    <row r="1077" spans="4:4">
      <c r="D1077" s="245"/>
    </row>
    <row r="1078" spans="4:4">
      <c r="D1078" s="245"/>
    </row>
    <row r="1079" spans="4:4">
      <c r="D1079" s="245"/>
    </row>
    <row r="1080" spans="4:4">
      <c r="D1080" s="245"/>
    </row>
    <row r="1081" spans="4:4">
      <c r="D1081" s="245"/>
    </row>
    <row r="1082" spans="4:4">
      <c r="D1082" s="245"/>
    </row>
    <row r="1083" spans="4:4">
      <c r="D1083" s="245"/>
    </row>
    <row r="1084" spans="4:4">
      <c r="D1084" s="245"/>
    </row>
    <row r="1085" spans="4:4">
      <c r="D1085" s="245"/>
    </row>
    <row r="1086" spans="4:4">
      <c r="D1086" s="245"/>
    </row>
    <row r="1087" spans="4:4">
      <c r="D1087" s="245"/>
    </row>
    <row r="1088" spans="4:4">
      <c r="D1088" s="245"/>
    </row>
    <row r="1089" spans="4:4">
      <c r="D1089" s="245"/>
    </row>
    <row r="1090" spans="4:4">
      <c r="D1090" s="245"/>
    </row>
    <row r="1091" spans="4:4">
      <c r="D1091" s="245"/>
    </row>
    <row r="1092" spans="4:4">
      <c r="D1092" s="245"/>
    </row>
    <row r="1093" spans="4:4">
      <c r="D1093" s="245"/>
    </row>
    <row r="1094" spans="4:4">
      <c r="D1094" s="245"/>
    </row>
    <row r="1095" spans="4:4">
      <c r="D1095" s="245"/>
    </row>
    <row r="1096" spans="4:4">
      <c r="D1096" s="245"/>
    </row>
    <row r="1097" spans="4:4">
      <c r="D1097" s="245"/>
    </row>
    <row r="1098" spans="4:4">
      <c r="D1098" s="245"/>
    </row>
    <row r="1099" spans="4:4">
      <c r="D1099" s="245"/>
    </row>
    <row r="1100" spans="4:4">
      <c r="D1100" s="245"/>
    </row>
    <row r="1101" spans="4:4">
      <c r="D1101" s="245"/>
    </row>
    <row r="1102" spans="4:4">
      <c r="D1102" s="245"/>
    </row>
    <row r="1103" spans="4:4">
      <c r="D1103" s="245"/>
    </row>
    <row r="1104" spans="4:4">
      <c r="D1104" s="245"/>
    </row>
    <row r="1105" spans="4:4">
      <c r="D1105" s="245"/>
    </row>
    <row r="1106" spans="4:4">
      <c r="D1106" s="245"/>
    </row>
    <row r="1107" spans="4:4">
      <c r="D1107" s="245"/>
    </row>
    <row r="1108" spans="4:4">
      <c r="D1108" s="245"/>
    </row>
    <row r="1109" spans="4:4">
      <c r="D1109" s="245"/>
    </row>
    <row r="1110" spans="4:4">
      <c r="D1110" s="245"/>
    </row>
    <row r="1111" spans="4:4">
      <c r="D1111" s="245"/>
    </row>
    <row r="1112" spans="4:4">
      <c r="D1112" s="245"/>
    </row>
    <row r="1113" spans="4:4">
      <c r="D1113" s="245"/>
    </row>
    <row r="1114" spans="4:4">
      <c r="D1114" s="245"/>
    </row>
    <row r="1115" spans="4:4">
      <c r="D1115" s="245"/>
    </row>
    <row r="1116" spans="4:4">
      <c r="D1116" s="245"/>
    </row>
    <row r="1117" spans="4:4">
      <c r="D1117" s="245"/>
    </row>
    <row r="1118" spans="4:4">
      <c r="D1118" s="245"/>
    </row>
    <row r="1119" spans="4:4">
      <c r="D1119" s="245"/>
    </row>
    <row r="1120" spans="4:4">
      <c r="D1120" s="245"/>
    </row>
    <row r="1121" spans="4:4">
      <c r="D1121" s="245"/>
    </row>
    <row r="1122" spans="4:4">
      <c r="D1122" s="245"/>
    </row>
    <row r="1123" spans="4:4">
      <c r="D1123" s="245"/>
    </row>
    <row r="1124" spans="4:4">
      <c r="D1124" s="245"/>
    </row>
    <row r="1125" spans="4:4">
      <c r="D1125" s="245"/>
    </row>
    <row r="1126" spans="4:4">
      <c r="D1126" s="245"/>
    </row>
    <row r="1127" spans="4:4">
      <c r="D1127" s="245"/>
    </row>
    <row r="1128" spans="4:4">
      <c r="D1128" s="245"/>
    </row>
    <row r="1129" spans="4:4">
      <c r="D1129" s="245"/>
    </row>
    <row r="1130" spans="4:4">
      <c r="D1130" s="245"/>
    </row>
    <row r="1131" spans="4:4">
      <c r="D1131" s="245"/>
    </row>
    <row r="1132" spans="4:4">
      <c r="D1132" s="245"/>
    </row>
    <row r="1133" spans="4:4">
      <c r="D1133" s="245"/>
    </row>
    <row r="1134" spans="4:4">
      <c r="D1134" s="245"/>
    </row>
    <row r="1135" spans="4:4">
      <c r="D1135" s="245"/>
    </row>
    <row r="1136" spans="4:4">
      <c r="D1136" s="245"/>
    </row>
    <row r="1137" spans="4:4">
      <c r="D1137" s="245"/>
    </row>
    <row r="1138" spans="4:4">
      <c r="D1138" s="245"/>
    </row>
    <row r="1139" spans="4:4">
      <c r="D1139" s="245"/>
    </row>
    <row r="1140" spans="4:4">
      <c r="D1140" s="245"/>
    </row>
    <row r="1141" spans="4:4">
      <c r="D1141" s="245"/>
    </row>
    <row r="1142" spans="4:4">
      <c r="D1142" s="245"/>
    </row>
    <row r="1143" spans="4:4">
      <c r="D1143" s="245"/>
    </row>
    <row r="1144" spans="4:4">
      <c r="D1144" s="245"/>
    </row>
    <row r="1145" spans="4:4">
      <c r="D1145" s="245"/>
    </row>
    <row r="1146" spans="4:4">
      <c r="D1146" s="245"/>
    </row>
    <row r="1147" spans="4:4">
      <c r="D1147" s="245"/>
    </row>
    <row r="1148" spans="4:4">
      <c r="D1148" s="245"/>
    </row>
    <row r="1149" spans="4:4">
      <c r="D1149" s="245"/>
    </row>
    <row r="1150" spans="4:4">
      <c r="D1150" s="245"/>
    </row>
    <row r="1151" spans="4:4">
      <c r="D1151" s="245"/>
    </row>
    <row r="1152" spans="4:4">
      <c r="D1152" s="245"/>
    </row>
    <row r="1153" spans="4:4">
      <c r="D1153" s="245"/>
    </row>
    <row r="1154" spans="4:4">
      <c r="D1154" s="245"/>
    </row>
    <row r="1155" spans="4:4">
      <c r="D1155" s="245"/>
    </row>
    <row r="1156" spans="4:4">
      <c r="D1156" s="245"/>
    </row>
    <row r="1157" spans="4:4">
      <c r="D1157" s="245"/>
    </row>
    <row r="1158" spans="4:4">
      <c r="D1158" s="245"/>
    </row>
    <row r="1159" spans="4:4">
      <c r="D1159" s="245"/>
    </row>
    <row r="1160" spans="4:4">
      <c r="D1160" s="245"/>
    </row>
    <row r="1161" spans="4:4">
      <c r="D1161" s="245"/>
    </row>
    <row r="1162" spans="4:4">
      <c r="D1162" s="245"/>
    </row>
    <row r="1163" spans="4:4">
      <c r="D1163" s="245"/>
    </row>
    <row r="1164" spans="4:4">
      <c r="D1164" s="245"/>
    </row>
    <row r="1165" spans="4:4">
      <c r="D1165" s="245"/>
    </row>
    <row r="1166" spans="4:4">
      <c r="D1166" s="245"/>
    </row>
    <row r="1167" spans="4:4">
      <c r="D1167" s="245"/>
    </row>
    <row r="1168" spans="4:4">
      <c r="D1168" s="245"/>
    </row>
    <row r="1169" spans="4:4">
      <c r="D1169" s="245"/>
    </row>
    <row r="1170" spans="4:4">
      <c r="D1170" s="245"/>
    </row>
    <row r="1171" spans="4:4">
      <c r="D1171" s="245"/>
    </row>
    <row r="1172" spans="4:4">
      <c r="D1172" s="245"/>
    </row>
    <row r="1173" spans="4:4">
      <c r="D1173" s="245"/>
    </row>
    <row r="1174" spans="4:4">
      <c r="D1174" s="245"/>
    </row>
    <row r="1175" spans="4:4">
      <c r="D1175" s="245"/>
    </row>
    <row r="1176" spans="4:4">
      <c r="D1176" s="245"/>
    </row>
    <row r="1177" spans="4:4">
      <c r="D1177" s="245"/>
    </row>
    <row r="1178" spans="4:4">
      <c r="D1178" s="245"/>
    </row>
    <row r="1179" spans="4:4">
      <c r="D1179" s="245"/>
    </row>
    <row r="1180" spans="4:4">
      <c r="D1180" s="245"/>
    </row>
    <row r="1181" spans="4:4">
      <c r="D1181" s="245"/>
    </row>
    <row r="1182" spans="4:4">
      <c r="D1182" s="245"/>
    </row>
    <row r="1183" spans="4:4">
      <c r="D1183" s="245"/>
    </row>
    <row r="1184" spans="4:4">
      <c r="D1184" s="245"/>
    </row>
    <row r="1185" spans="4:4">
      <c r="D1185" s="245"/>
    </row>
    <row r="1186" spans="4:4">
      <c r="D1186" s="245"/>
    </row>
    <row r="1187" spans="4:4">
      <c r="D1187" s="245"/>
    </row>
    <row r="1188" spans="4:4">
      <c r="D1188" s="245"/>
    </row>
    <row r="1189" spans="4:4">
      <c r="D1189" s="245"/>
    </row>
    <row r="1190" spans="4:4">
      <c r="D1190" s="245"/>
    </row>
    <row r="1191" spans="4:4">
      <c r="D1191" s="245"/>
    </row>
    <row r="1192" spans="4:4">
      <c r="D1192" s="245"/>
    </row>
    <row r="1193" spans="4:4">
      <c r="D1193" s="245"/>
    </row>
    <row r="1194" spans="4:4">
      <c r="D1194" s="245"/>
    </row>
    <row r="1195" spans="4:4">
      <c r="D1195" s="245"/>
    </row>
    <row r="1196" spans="4:4">
      <c r="D1196" s="245"/>
    </row>
    <row r="1197" spans="4:4">
      <c r="D1197" s="245"/>
    </row>
    <row r="1198" spans="4:4">
      <c r="D1198" s="245"/>
    </row>
    <row r="1199" spans="4:4">
      <c r="D1199" s="245"/>
    </row>
    <row r="1200" spans="4:4">
      <c r="D1200" s="245"/>
    </row>
    <row r="1201" spans="4:4">
      <c r="D1201" s="245"/>
    </row>
    <row r="1202" spans="4:4">
      <c r="D1202" s="245"/>
    </row>
    <row r="1203" spans="4:4">
      <c r="D1203" s="245"/>
    </row>
    <row r="1204" spans="4:4">
      <c r="D1204" s="245"/>
    </row>
    <row r="1205" spans="4:4">
      <c r="D1205" s="245"/>
    </row>
    <row r="1206" spans="4:4">
      <c r="D1206" s="245"/>
    </row>
    <row r="1207" spans="4:4">
      <c r="D1207" s="245"/>
    </row>
    <row r="1208" spans="4:4">
      <c r="D1208" s="245"/>
    </row>
    <row r="1209" spans="4:4">
      <c r="D1209" s="245"/>
    </row>
    <row r="1210" spans="4:4">
      <c r="D1210" s="245"/>
    </row>
    <row r="1211" spans="4:4">
      <c r="D1211" s="245"/>
    </row>
    <row r="1212" spans="4:4">
      <c r="D1212" s="245"/>
    </row>
    <row r="1213" spans="4:4">
      <c r="D1213" s="245"/>
    </row>
    <row r="1214" spans="4:4">
      <c r="D1214" s="245"/>
    </row>
    <row r="1215" spans="4:4">
      <c r="D1215" s="245"/>
    </row>
    <row r="1216" spans="4:4">
      <c r="D1216" s="245"/>
    </row>
    <row r="1217" spans="4:4">
      <c r="D1217" s="245"/>
    </row>
    <row r="1218" spans="4:4">
      <c r="D1218" s="245"/>
    </row>
    <row r="1219" spans="4:4">
      <c r="D1219" s="245"/>
    </row>
    <row r="1220" spans="4:4">
      <c r="D1220" s="245"/>
    </row>
    <row r="1221" spans="4:4">
      <c r="D1221" s="245"/>
    </row>
    <row r="1222" spans="4:4">
      <c r="D1222" s="245"/>
    </row>
    <row r="1223" spans="4:4">
      <c r="D1223" s="245"/>
    </row>
    <row r="1224" spans="4:4">
      <c r="D1224" s="245"/>
    </row>
    <row r="1225" spans="4:4">
      <c r="D1225" s="245"/>
    </row>
    <row r="1226" spans="4:4">
      <c r="D1226" s="245"/>
    </row>
    <row r="1227" spans="4:4">
      <c r="D1227" s="245"/>
    </row>
    <row r="1228" spans="4:4">
      <c r="D1228" s="245"/>
    </row>
    <row r="1229" spans="4:4">
      <c r="D1229" s="245"/>
    </row>
    <row r="1230" spans="4:4">
      <c r="D1230" s="245"/>
    </row>
    <row r="1231" spans="4:4">
      <c r="D1231" s="245"/>
    </row>
    <row r="1232" spans="4:4">
      <c r="D1232" s="245"/>
    </row>
    <row r="1233" spans="4:4">
      <c r="D1233" s="245"/>
    </row>
    <row r="1234" spans="4:4">
      <c r="D1234" s="245"/>
    </row>
    <row r="1235" spans="4:4">
      <c r="D1235" s="245"/>
    </row>
    <row r="1236" spans="4:4">
      <c r="D1236" s="245"/>
    </row>
    <row r="1237" spans="4:4">
      <c r="D1237" s="245"/>
    </row>
    <row r="1238" spans="4:4">
      <c r="D1238" s="245"/>
    </row>
    <row r="1239" spans="4:4">
      <c r="D1239" s="245"/>
    </row>
    <row r="1240" spans="4:4">
      <c r="D1240" s="245"/>
    </row>
    <row r="1241" spans="4:4">
      <c r="D1241" s="245"/>
    </row>
    <row r="1242" spans="4:4">
      <c r="D1242" s="245"/>
    </row>
    <row r="1243" spans="4:4">
      <c r="D1243" s="245"/>
    </row>
    <row r="1244" spans="4:4">
      <c r="D1244" s="245"/>
    </row>
    <row r="1245" spans="4:4">
      <c r="D1245" s="245"/>
    </row>
    <row r="1246" spans="4:4">
      <c r="D1246" s="245"/>
    </row>
    <row r="1247" spans="4:4">
      <c r="D1247" s="245"/>
    </row>
    <row r="1248" spans="4:4">
      <c r="D1248" s="245"/>
    </row>
    <row r="1249" spans="4:4">
      <c r="D1249" s="245"/>
    </row>
    <row r="1250" spans="4:4">
      <c r="D1250" s="245"/>
    </row>
    <row r="1251" spans="4:4">
      <c r="D1251" s="245"/>
    </row>
    <row r="1252" spans="4:4">
      <c r="D1252" s="245"/>
    </row>
    <row r="1253" spans="4:4">
      <c r="D1253" s="245"/>
    </row>
    <row r="1254" spans="4:4">
      <c r="D1254" s="245"/>
    </row>
    <row r="1255" spans="4:4">
      <c r="D1255" s="245"/>
    </row>
    <row r="1256" spans="4:4">
      <c r="D1256" s="245"/>
    </row>
    <row r="1257" spans="4:4">
      <c r="D1257" s="245"/>
    </row>
    <row r="1258" spans="4:4">
      <c r="D1258" s="245"/>
    </row>
    <row r="1259" spans="4:4">
      <c r="D1259" s="245"/>
    </row>
    <row r="1260" spans="4:4">
      <c r="D1260" s="245"/>
    </row>
    <row r="1261" spans="4:4">
      <c r="D1261" s="245"/>
    </row>
    <row r="1262" spans="4:4">
      <c r="D1262" s="245"/>
    </row>
    <row r="1263" spans="4:4">
      <c r="D1263" s="245"/>
    </row>
    <row r="1264" spans="4:4">
      <c r="D1264" s="245"/>
    </row>
    <row r="1265" spans="4:4">
      <c r="D1265" s="245"/>
    </row>
    <row r="1266" spans="4:4">
      <c r="D1266" s="245"/>
    </row>
    <row r="1267" spans="4:4">
      <c r="D1267" s="245"/>
    </row>
    <row r="1268" spans="4:4">
      <c r="D1268" s="245"/>
    </row>
    <row r="1269" spans="4:4">
      <c r="D1269" s="245"/>
    </row>
    <row r="1270" spans="4:4">
      <c r="D1270" s="245"/>
    </row>
    <row r="1271" spans="4:4">
      <c r="D1271" s="245"/>
    </row>
    <row r="1272" spans="4:4">
      <c r="D1272" s="245"/>
    </row>
    <row r="1273" spans="4:4">
      <c r="D1273" s="245"/>
    </row>
    <row r="1274" spans="4:4">
      <c r="D1274" s="245"/>
    </row>
    <row r="1275" spans="4:4">
      <c r="D1275" s="245"/>
    </row>
    <row r="1276" spans="4:4">
      <c r="D1276" s="245"/>
    </row>
    <row r="1277" spans="4:4">
      <c r="D1277" s="245"/>
    </row>
    <row r="1278" spans="4:4">
      <c r="D1278" s="245"/>
    </row>
    <row r="1279" spans="4:4">
      <c r="D1279" s="245"/>
    </row>
    <row r="1280" spans="4:4">
      <c r="D1280" s="245"/>
    </row>
    <row r="1281" spans="4:4">
      <c r="D1281" s="245"/>
    </row>
    <row r="1282" spans="4:4">
      <c r="D1282" s="245"/>
    </row>
    <row r="1283" spans="4:4">
      <c r="D1283" s="245"/>
    </row>
    <row r="1284" spans="4:4">
      <c r="D1284" s="245"/>
    </row>
    <row r="1285" spans="4:4">
      <c r="D1285" s="245"/>
    </row>
    <row r="1286" spans="4:4">
      <c r="D1286" s="245"/>
    </row>
    <row r="1287" spans="4:4">
      <c r="D1287" s="245"/>
    </row>
    <row r="1288" spans="4:4">
      <c r="D1288" s="245"/>
    </row>
    <row r="1289" spans="4:4">
      <c r="D1289" s="245"/>
    </row>
    <row r="1290" spans="4:4">
      <c r="D1290" s="245"/>
    </row>
    <row r="1291" spans="4:4">
      <c r="D1291" s="245"/>
    </row>
    <row r="1292" spans="4:4">
      <c r="D1292" s="245"/>
    </row>
    <row r="1293" spans="4:4">
      <c r="D1293" s="245"/>
    </row>
    <row r="1294" spans="4:4">
      <c r="D1294" s="245"/>
    </row>
    <row r="1295" spans="4:4">
      <c r="D1295" s="245"/>
    </row>
    <row r="1296" spans="4:4">
      <c r="D1296" s="245"/>
    </row>
    <row r="1297" spans="4:4">
      <c r="D1297" s="245"/>
    </row>
    <row r="1298" spans="4:4">
      <c r="D1298" s="245"/>
    </row>
    <row r="1299" spans="4:4">
      <c r="D1299" s="245"/>
    </row>
    <row r="1300" spans="4:4">
      <c r="D1300" s="245"/>
    </row>
    <row r="1301" spans="4:4">
      <c r="D1301" s="245"/>
    </row>
    <row r="1302" spans="4:4">
      <c r="D1302" s="245"/>
    </row>
    <row r="1303" spans="4:4">
      <c r="D1303" s="245"/>
    </row>
    <row r="1304" spans="4:4">
      <c r="D1304" s="245"/>
    </row>
    <row r="1305" spans="4:4">
      <c r="D1305" s="245"/>
    </row>
    <row r="1306" spans="4:4">
      <c r="D1306" s="245"/>
    </row>
    <row r="1307" spans="4:4">
      <c r="D1307" s="245"/>
    </row>
    <row r="1308" spans="4:4">
      <c r="D1308" s="245"/>
    </row>
    <row r="1309" spans="4:4">
      <c r="D1309" s="245"/>
    </row>
    <row r="1310" spans="4:4">
      <c r="D1310" s="245"/>
    </row>
    <row r="1311" spans="4:4">
      <c r="D1311" s="245"/>
    </row>
    <row r="1312" spans="4:4">
      <c r="D1312" s="245"/>
    </row>
    <row r="1313" spans="4:4">
      <c r="D1313" s="245"/>
    </row>
    <row r="1314" spans="4:4">
      <c r="D1314" s="245"/>
    </row>
    <row r="1315" spans="4:4">
      <c r="D1315" s="245"/>
    </row>
    <row r="1316" spans="4:4">
      <c r="D1316" s="245"/>
    </row>
    <row r="1317" spans="4:4">
      <c r="D1317" s="245"/>
    </row>
    <row r="1318" spans="4:4">
      <c r="D1318" s="245"/>
    </row>
    <row r="1319" spans="4:4">
      <c r="D1319" s="245"/>
    </row>
    <row r="1320" spans="4:4">
      <c r="D1320" s="245"/>
    </row>
    <row r="1321" spans="4:4">
      <c r="D1321" s="245"/>
    </row>
    <row r="1322" spans="4:4">
      <c r="D1322" s="245"/>
    </row>
    <row r="1323" spans="4:4">
      <c r="D1323" s="245"/>
    </row>
    <row r="1324" spans="4:4">
      <c r="D1324" s="245"/>
    </row>
    <row r="1325" spans="4:4">
      <c r="D1325" s="245"/>
    </row>
    <row r="1326" spans="4:4">
      <c r="D1326" s="245"/>
    </row>
    <row r="1327" spans="4:4">
      <c r="D1327" s="245"/>
    </row>
    <row r="1328" spans="4:4">
      <c r="D1328" s="245"/>
    </row>
    <row r="1329" spans="4:4">
      <c r="D1329" s="245"/>
    </row>
    <row r="1330" spans="4:4">
      <c r="D1330" s="245"/>
    </row>
    <row r="1331" spans="4:4">
      <c r="D1331" s="245"/>
    </row>
    <row r="1332" spans="4:4">
      <c r="D1332" s="245"/>
    </row>
    <row r="1333" spans="4:4">
      <c r="D1333" s="245"/>
    </row>
    <row r="1334" spans="4:4">
      <c r="D1334" s="245"/>
    </row>
    <row r="1335" spans="4:4">
      <c r="D1335" s="245"/>
    </row>
    <row r="1336" spans="4:4">
      <c r="D1336" s="245"/>
    </row>
    <row r="1337" spans="4:4">
      <c r="D1337" s="245"/>
    </row>
    <row r="1338" spans="4:4">
      <c r="D1338" s="245"/>
    </row>
    <row r="1339" spans="4:4">
      <c r="D1339" s="245"/>
    </row>
    <row r="1340" spans="4:4">
      <c r="D1340" s="245"/>
    </row>
    <row r="1341" spans="4:4">
      <c r="D1341" s="245"/>
    </row>
    <row r="1342" spans="4:4">
      <c r="D1342" s="245"/>
    </row>
    <row r="1343" spans="4:4">
      <c r="D1343" s="245"/>
    </row>
    <row r="1344" spans="4:4">
      <c r="D1344" s="245"/>
    </row>
    <row r="1345" spans="4:4">
      <c r="D1345" s="245"/>
    </row>
    <row r="1346" spans="4:4">
      <c r="D1346" s="245"/>
    </row>
    <row r="1347" spans="4:4">
      <c r="D1347" s="245"/>
    </row>
    <row r="1348" spans="4:4">
      <c r="D1348" s="245"/>
    </row>
    <row r="1349" spans="4:4">
      <c r="D1349" s="245"/>
    </row>
    <row r="1350" spans="4:4">
      <c r="D1350" s="245"/>
    </row>
    <row r="1351" spans="4:4">
      <c r="D1351" s="245"/>
    </row>
    <row r="1352" spans="4:4">
      <c r="D1352" s="245"/>
    </row>
    <row r="1353" spans="4:4">
      <c r="D1353" s="245"/>
    </row>
    <row r="1354" spans="4:4">
      <c r="D1354" s="245"/>
    </row>
    <row r="1355" spans="4:4">
      <c r="D1355" s="245"/>
    </row>
    <row r="1356" spans="4:4">
      <c r="D1356" s="245"/>
    </row>
    <row r="1357" spans="4:4">
      <c r="D1357" s="245"/>
    </row>
    <row r="1358" spans="4:4">
      <c r="D1358" s="245"/>
    </row>
    <row r="1359" spans="4:4">
      <c r="D1359" s="245"/>
    </row>
    <row r="1360" spans="4:4">
      <c r="D1360" s="245"/>
    </row>
    <row r="1361" spans="4:4">
      <c r="D1361" s="245"/>
    </row>
    <row r="1362" spans="4:4">
      <c r="D1362" s="245"/>
    </row>
    <row r="1363" spans="4:4">
      <c r="D1363" s="245"/>
    </row>
    <row r="1364" spans="4:4">
      <c r="D1364" s="245"/>
    </row>
    <row r="1365" spans="4:4">
      <c r="D1365" s="245"/>
    </row>
    <row r="1366" spans="4:4">
      <c r="D1366" s="245"/>
    </row>
    <row r="1367" spans="4:4">
      <c r="D1367" s="245"/>
    </row>
    <row r="1368" spans="4:4">
      <c r="D1368" s="245"/>
    </row>
    <row r="1369" spans="4:4">
      <c r="D1369" s="245"/>
    </row>
    <row r="1370" spans="4:4">
      <c r="D1370" s="245"/>
    </row>
    <row r="1371" spans="4:4">
      <c r="D1371" s="245"/>
    </row>
    <row r="1372" spans="4:4">
      <c r="D1372" s="245"/>
    </row>
    <row r="1373" spans="4:4">
      <c r="D1373" s="245"/>
    </row>
    <row r="1374" spans="4:4">
      <c r="D1374" s="245"/>
    </row>
    <row r="1375" spans="4:4">
      <c r="D1375" s="245"/>
    </row>
    <row r="1376" spans="4:4">
      <c r="D1376" s="245"/>
    </row>
    <row r="1377" spans="4:4">
      <c r="D1377" s="245"/>
    </row>
    <row r="1378" spans="4:4">
      <c r="D1378" s="245"/>
    </row>
    <row r="1379" spans="4:4">
      <c r="D1379" s="245"/>
    </row>
    <row r="1380" spans="4:4">
      <c r="D1380" s="245"/>
    </row>
    <row r="1381" spans="4:4">
      <c r="D1381" s="245"/>
    </row>
    <row r="1382" spans="4:4">
      <c r="D1382" s="245"/>
    </row>
    <row r="1383" spans="4:4">
      <c r="D1383" s="245"/>
    </row>
    <row r="1384" spans="4:4">
      <c r="D1384" s="245"/>
    </row>
    <row r="1385" spans="4:4">
      <c r="D1385" s="245"/>
    </row>
    <row r="1386" spans="4:4">
      <c r="D1386" s="245"/>
    </row>
    <row r="1387" spans="4:4">
      <c r="D1387" s="245"/>
    </row>
    <row r="1388" spans="4:4">
      <c r="D1388" s="245"/>
    </row>
    <row r="1389" spans="4:4">
      <c r="D1389" s="245"/>
    </row>
    <row r="1390" spans="4:4">
      <c r="D1390" s="245"/>
    </row>
    <row r="1391" spans="4:4">
      <c r="D1391" s="245"/>
    </row>
    <row r="1392" spans="4:4">
      <c r="D1392" s="245"/>
    </row>
    <row r="1393" spans="4:4">
      <c r="D1393" s="245"/>
    </row>
    <row r="1394" spans="4:4">
      <c r="D1394" s="245"/>
    </row>
    <row r="1395" spans="4:4">
      <c r="D1395" s="245"/>
    </row>
    <row r="1396" spans="4:4">
      <c r="D1396" s="245"/>
    </row>
    <row r="1397" spans="4:4">
      <c r="D1397" s="245"/>
    </row>
    <row r="1398" spans="4:4">
      <c r="D1398" s="245"/>
    </row>
    <row r="1399" spans="4:4">
      <c r="D1399" s="245"/>
    </row>
    <row r="1400" spans="4:4">
      <c r="D1400" s="245"/>
    </row>
    <row r="1401" spans="4:4">
      <c r="D1401" s="245"/>
    </row>
    <row r="1402" spans="4:4">
      <c r="D1402" s="245"/>
    </row>
    <row r="1403" spans="4:4">
      <c r="D1403" s="245"/>
    </row>
    <row r="1404" spans="4:4">
      <c r="D1404" s="245"/>
    </row>
    <row r="1405" spans="4:4">
      <c r="D1405" s="245"/>
    </row>
    <row r="1406" spans="4:4">
      <c r="D1406" s="245"/>
    </row>
    <row r="1407" spans="4:4">
      <c r="D1407" s="245"/>
    </row>
    <row r="1408" spans="4:4">
      <c r="D1408" s="245"/>
    </row>
    <row r="1409" spans="4:4">
      <c r="D1409" s="245"/>
    </row>
    <row r="1410" spans="4:4">
      <c r="D1410" s="245"/>
    </row>
    <row r="1411" spans="4:4">
      <c r="D1411" s="245"/>
    </row>
    <row r="1412" spans="4:4">
      <c r="D1412" s="245"/>
    </row>
    <row r="1413" spans="4:4">
      <c r="D1413" s="245"/>
    </row>
    <row r="1414" spans="4:4">
      <c r="D1414" s="245"/>
    </row>
    <row r="1415" spans="4:4">
      <c r="D1415" s="245"/>
    </row>
    <row r="1416" spans="4:4">
      <c r="D1416" s="245"/>
    </row>
    <row r="1417" spans="4:4">
      <c r="D1417" s="245"/>
    </row>
    <row r="1418" spans="4:4">
      <c r="D1418" s="245"/>
    </row>
    <row r="1419" spans="4:4">
      <c r="D1419" s="245"/>
    </row>
    <row r="1420" spans="4:4">
      <c r="D1420" s="245"/>
    </row>
    <row r="1421" spans="4:4">
      <c r="D1421" s="245"/>
    </row>
    <row r="1422" spans="4:4">
      <c r="D1422" s="245"/>
    </row>
    <row r="1423" spans="4:4">
      <c r="D1423" s="245"/>
    </row>
    <row r="1424" spans="4:4">
      <c r="D1424" s="245"/>
    </row>
    <row r="1425" spans="4:4">
      <c r="D1425" s="245"/>
    </row>
    <row r="1426" spans="4:4">
      <c r="D1426" s="245"/>
    </row>
    <row r="1427" spans="4:4">
      <c r="D1427" s="245"/>
    </row>
    <row r="1428" spans="4:4">
      <c r="D1428" s="245"/>
    </row>
    <row r="1429" spans="4:4">
      <c r="D1429" s="245"/>
    </row>
    <row r="1430" spans="4:4">
      <c r="D1430" s="245"/>
    </row>
    <row r="1431" spans="4:4">
      <c r="D1431" s="245"/>
    </row>
    <row r="1432" spans="4:4">
      <c r="D1432" s="245"/>
    </row>
    <row r="1433" spans="4:4">
      <c r="D1433" s="245"/>
    </row>
    <row r="1434" spans="4:4">
      <c r="D1434" s="245"/>
    </row>
    <row r="1435" spans="4:4">
      <c r="D1435" s="245"/>
    </row>
    <row r="1436" spans="4:4">
      <c r="D1436" s="245"/>
    </row>
    <row r="1437" spans="4:4">
      <c r="D1437" s="245"/>
    </row>
    <row r="1438" spans="4:4">
      <c r="D1438" s="245"/>
    </row>
    <row r="1439" spans="4:4">
      <c r="D1439" s="245"/>
    </row>
    <row r="1440" spans="4:4">
      <c r="D1440" s="245"/>
    </row>
    <row r="1441" spans="4:4">
      <c r="D1441" s="245"/>
    </row>
    <row r="1442" spans="4:4">
      <c r="D1442" s="245"/>
    </row>
    <row r="1443" spans="4:4">
      <c r="D1443" s="245"/>
    </row>
    <row r="1444" spans="4:4">
      <c r="D1444" s="245"/>
    </row>
    <row r="1445" spans="4:4">
      <c r="D1445" s="245"/>
    </row>
    <row r="1446" spans="4:4">
      <c r="D1446" s="245"/>
    </row>
    <row r="1447" spans="4:4">
      <c r="D1447" s="245"/>
    </row>
    <row r="1448" spans="4:4">
      <c r="D1448" s="245"/>
    </row>
    <row r="1449" spans="4:4">
      <c r="D1449" s="245"/>
    </row>
    <row r="1450" spans="4:4">
      <c r="D1450" s="245"/>
    </row>
    <row r="1451" spans="4:4">
      <c r="D1451" s="245"/>
    </row>
    <row r="1452" spans="4:4">
      <c r="D1452" s="245"/>
    </row>
    <row r="1453" spans="4:4">
      <c r="D1453" s="245"/>
    </row>
    <row r="1454" spans="4:4">
      <c r="D1454" s="245"/>
    </row>
    <row r="1455" spans="4:4">
      <c r="D1455" s="245"/>
    </row>
    <row r="1456" spans="4:4">
      <c r="D1456" s="245"/>
    </row>
    <row r="1457" spans="4:4">
      <c r="D1457" s="245"/>
    </row>
    <row r="1458" spans="4:4">
      <c r="D1458" s="245"/>
    </row>
    <row r="1459" spans="4:4">
      <c r="D1459" s="245"/>
    </row>
    <row r="1460" spans="4:4">
      <c r="D1460" s="245"/>
    </row>
    <row r="1461" spans="4:4">
      <c r="D1461" s="245"/>
    </row>
    <row r="1462" spans="4:4">
      <c r="D1462" s="245"/>
    </row>
    <row r="1463" spans="4:4">
      <c r="D1463" s="245"/>
    </row>
    <row r="1464" spans="4:4">
      <c r="D1464" s="245"/>
    </row>
    <row r="1465" spans="4:4">
      <c r="D1465" s="245"/>
    </row>
    <row r="1466" spans="4:4">
      <c r="D1466" s="245"/>
    </row>
    <row r="1467" spans="4:4">
      <c r="D1467" s="245"/>
    </row>
    <row r="1468" spans="4:4">
      <c r="D1468" s="245"/>
    </row>
    <row r="1469" spans="4:4">
      <c r="D1469" s="245"/>
    </row>
    <row r="1470" spans="4:4">
      <c r="D1470" s="245"/>
    </row>
    <row r="1471" spans="4:4">
      <c r="D1471" s="245"/>
    </row>
    <row r="1472" spans="4:4">
      <c r="D1472" s="245"/>
    </row>
    <row r="1473" spans="4:4">
      <c r="D1473" s="245"/>
    </row>
    <row r="1474" spans="4:4">
      <c r="D1474" s="245"/>
    </row>
    <row r="1475" spans="4:4">
      <c r="D1475" s="245"/>
    </row>
    <row r="1476" spans="4:4">
      <c r="D1476" s="245"/>
    </row>
    <row r="1477" spans="4:4">
      <c r="D1477" s="245"/>
    </row>
    <row r="1478" spans="4:4">
      <c r="D1478" s="245"/>
    </row>
    <row r="1479" spans="4:4">
      <c r="D1479" s="245"/>
    </row>
    <row r="1480" spans="4:4">
      <c r="D1480" s="245"/>
    </row>
    <row r="1481" spans="4:4">
      <c r="D1481" s="245"/>
    </row>
    <row r="1482" spans="4:4">
      <c r="D1482" s="245"/>
    </row>
    <row r="1483" spans="4:4">
      <c r="D1483" s="245"/>
    </row>
    <row r="1484" spans="4:4">
      <c r="D1484" s="245"/>
    </row>
    <row r="1485" spans="4:4">
      <c r="D1485" s="245"/>
    </row>
    <row r="1486" spans="4:4">
      <c r="D1486" s="245"/>
    </row>
    <row r="1487" spans="4:4">
      <c r="D1487" s="245"/>
    </row>
    <row r="1488" spans="4:4">
      <c r="D1488" s="245"/>
    </row>
    <row r="1489" spans="4:4">
      <c r="D1489" s="245"/>
    </row>
    <row r="1490" spans="4:4">
      <c r="D1490" s="245"/>
    </row>
    <row r="1491" spans="4:4">
      <c r="D1491" s="245"/>
    </row>
    <row r="1492" spans="4:4">
      <c r="D1492" s="245"/>
    </row>
    <row r="1493" spans="4:4">
      <c r="D1493" s="245"/>
    </row>
    <row r="1494" spans="4:4">
      <c r="D1494" s="245"/>
    </row>
    <row r="1495" spans="4:4">
      <c r="D1495" s="245"/>
    </row>
    <row r="1496" spans="4:4">
      <c r="D1496" s="245"/>
    </row>
    <row r="1497" spans="4:4">
      <c r="D1497" s="245"/>
    </row>
    <row r="1498" spans="4:4">
      <c r="D1498" s="245"/>
    </row>
    <row r="1499" spans="4:4">
      <c r="D1499" s="245"/>
    </row>
    <row r="1500" spans="4:4">
      <c r="D1500" s="245"/>
    </row>
    <row r="1501" spans="4:4">
      <c r="D1501" s="245"/>
    </row>
    <row r="1502" spans="4:4">
      <c r="D1502" s="245"/>
    </row>
    <row r="1503" spans="4:4">
      <c r="D1503" s="245"/>
    </row>
    <row r="1504" spans="4:4">
      <c r="D1504" s="245"/>
    </row>
    <row r="1505" spans="4:4">
      <c r="D1505" s="245"/>
    </row>
    <row r="1506" spans="4:4">
      <c r="D1506" s="245"/>
    </row>
    <row r="1507" spans="4:4">
      <c r="D1507" s="245"/>
    </row>
    <row r="1508" spans="4:4">
      <c r="D1508" s="245"/>
    </row>
    <row r="1509" spans="4:4">
      <c r="D1509" s="245"/>
    </row>
    <row r="1510" spans="4:4">
      <c r="D1510" s="245"/>
    </row>
    <row r="1511" spans="4:4">
      <c r="D1511" s="245"/>
    </row>
    <row r="1512" spans="4:4">
      <c r="D1512" s="245"/>
    </row>
    <row r="1513" spans="4:4">
      <c r="D1513" s="245"/>
    </row>
    <row r="1514" spans="4:4">
      <c r="D1514" s="245"/>
    </row>
    <row r="1515" spans="4:4">
      <c r="D1515" s="245"/>
    </row>
    <row r="1516" spans="4:4">
      <c r="D1516" s="245"/>
    </row>
    <row r="1517" spans="4:4">
      <c r="D1517" s="245"/>
    </row>
    <row r="1518" spans="4:4">
      <c r="D1518" s="245"/>
    </row>
    <row r="1519" spans="4:4">
      <c r="D1519" s="245"/>
    </row>
    <row r="1520" spans="4:4">
      <c r="D1520" s="245"/>
    </row>
    <row r="1521" spans="4:4">
      <c r="D1521" s="245"/>
    </row>
    <row r="1522" spans="4:4">
      <c r="D1522" s="245"/>
    </row>
    <row r="1523" spans="4:4">
      <c r="D1523" s="245"/>
    </row>
    <row r="1524" spans="4:4">
      <c r="D1524" s="245"/>
    </row>
    <row r="1525" spans="4:4">
      <c r="D1525" s="245"/>
    </row>
    <row r="1526" spans="4:4">
      <c r="D1526" s="245"/>
    </row>
    <row r="1527" spans="4:4">
      <c r="D1527" s="245"/>
    </row>
    <row r="1528" spans="4:4">
      <c r="D1528" s="245"/>
    </row>
    <row r="1529" spans="4:4">
      <c r="D1529" s="245"/>
    </row>
    <row r="1530" spans="4:4">
      <c r="D1530" s="245"/>
    </row>
    <row r="1531" spans="4:4">
      <c r="D1531" s="245"/>
    </row>
    <row r="1532" spans="4:4">
      <c r="D1532" s="245"/>
    </row>
    <row r="1533" spans="4:4">
      <c r="D1533" s="245"/>
    </row>
    <row r="1534" spans="4:4">
      <c r="D1534" s="245"/>
    </row>
    <row r="1535" spans="4:4">
      <c r="D1535" s="245"/>
    </row>
    <row r="1536" spans="4:4">
      <c r="D1536" s="245"/>
    </row>
    <row r="1537" spans="4:4">
      <c r="D1537" s="245"/>
    </row>
    <row r="1538" spans="4:4">
      <c r="D1538" s="245"/>
    </row>
    <row r="1539" spans="4:4">
      <c r="D1539" s="245"/>
    </row>
    <row r="1540" spans="4:4">
      <c r="D1540" s="245"/>
    </row>
    <row r="1541" spans="4:4">
      <c r="D1541" s="245"/>
    </row>
    <row r="1542" spans="4:4">
      <c r="D1542" s="245"/>
    </row>
    <row r="1543" spans="4:4">
      <c r="D1543" s="245"/>
    </row>
    <row r="1544" spans="4:4">
      <c r="D1544" s="245"/>
    </row>
    <row r="1545" spans="4:4">
      <c r="D1545" s="245"/>
    </row>
    <row r="1546" spans="4:4">
      <c r="D1546" s="245"/>
    </row>
    <row r="1547" spans="4:4">
      <c r="D1547" s="245"/>
    </row>
    <row r="1548" spans="4:4">
      <c r="D1548" s="245"/>
    </row>
    <row r="1549" spans="4:4">
      <c r="D1549" s="245"/>
    </row>
    <row r="1550" spans="4:4">
      <c r="D1550" s="245"/>
    </row>
    <row r="1551" spans="4:4">
      <c r="D1551" s="245"/>
    </row>
    <row r="1552" spans="4:4">
      <c r="D1552" s="245"/>
    </row>
    <row r="1553" spans="4:4">
      <c r="D1553" s="245"/>
    </row>
    <row r="1554" spans="4:4">
      <c r="D1554" s="245"/>
    </row>
    <row r="1555" spans="4:4">
      <c r="D1555" s="245"/>
    </row>
    <row r="1556" spans="4:4">
      <c r="D1556" s="245"/>
    </row>
    <row r="1557" spans="4:4">
      <c r="D1557" s="245"/>
    </row>
    <row r="1558" spans="4:4">
      <c r="D1558" s="245"/>
    </row>
    <row r="1559" spans="4:4">
      <c r="D1559" s="245"/>
    </row>
    <row r="1560" spans="4:4">
      <c r="D1560" s="245"/>
    </row>
    <row r="1561" spans="4:4">
      <c r="D1561" s="245"/>
    </row>
    <row r="1562" spans="4:4">
      <c r="D1562" s="245"/>
    </row>
    <row r="1563" spans="4:4">
      <c r="D1563" s="245"/>
    </row>
    <row r="1564" spans="4:4">
      <c r="D1564" s="245"/>
    </row>
    <row r="1565" spans="4:4">
      <c r="D1565" s="245"/>
    </row>
    <row r="1566" spans="4:4">
      <c r="D1566" s="245"/>
    </row>
    <row r="1567" spans="4:4">
      <c r="D1567" s="245"/>
    </row>
    <row r="1568" spans="4:4">
      <c r="D1568" s="245"/>
    </row>
    <row r="1569" spans="4:4">
      <c r="D1569" s="245"/>
    </row>
    <row r="1570" spans="4:4">
      <c r="D1570" s="245"/>
    </row>
    <row r="1571" spans="4:4">
      <c r="D1571" s="245"/>
    </row>
    <row r="1572" spans="4:4">
      <c r="D1572" s="245"/>
    </row>
    <row r="1573" spans="4:4">
      <c r="D1573" s="245"/>
    </row>
    <row r="1574" spans="4:4">
      <c r="D1574" s="245"/>
    </row>
    <row r="1575" spans="4:4">
      <c r="D1575" s="245"/>
    </row>
    <row r="1576" spans="4:4">
      <c r="D1576" s="245"/>
    </row>
    <row r="1577" spans="4:4">
      <c r="D1577" s="245"/>
    </row>
    <row r="1578" spans="4:4">
      <c r="D1578" s="245"/>
    </row>
    <row r="1579" spans="4:4">
      <c r="D1579" s="245"/>
    </row>
    <row r="1580" spans="4:4">
      <c r="D1580" s="245"/>
    </row>
    <row r="1581" spans="4:4">
      <c r="D1581" s="245"/>
    </row>
    <row r="1582" spans="4:4">
      <c r="D1582" s="245"/>
    </row>
    <row r="1583" spans="4:4">
      <c r="D1583" s="245"/>
    </row>
    <row r="1584" spans="4:4">
      <c r="D1584" s="245"/>
    </row>
    <row r="1585" spans="4:4">
      <c r="D1585" s="245"/>
    </row>
    <row r="1586" spans="4:4">
      <c r="D1586" s="245"/>
    </row>
    <row r="1587" spans="4:4">
      <c r="D1587" s="245"/>
    </row>
    <row r="1588" spans="4:4">
      <c r="D1588" s="245"/>
    </row>
    <row r="1589" spans="4:4">
      <c r="D1589" s="245"/>
    </row>
    <row r="1590" spans="4:4">
      <c r="D1590" s="245"/>
    </row>
    <row r="1591" spans="4:4">
      <c r="D1591" s="245"/>
    </row>
    <row r="1592" spans="4:4">
      <c r="D1592" s="245"/>
    </row>
    <row r="1593" spans="4:4">
      <c r="D1593" s="245"/>
    </row>
    <row r="1594" spans="4:4">
      <c r="D1594" s="245"/>
    </row>
    <row r="1595" spans="4:4">
      <c r="D1595" s="245"/>
    </row>
    <row r="1596" spans="4:4">
      <c r="D1596" s="245"/>
    </row>
    <row r="1597" spans="4:4">
      <c r="D1597" s="245"/>
    </row>
    <row r="1598" spans="4:4">
      <c r="D1598" s="245"/>
    </row>
    <row r="1599" spans="4:4">
      <c r="D1599" s="245"/>
    </row>
    <row r="1600" spans="4:4">
      <c r="D1600" s="245"/>
    </row>
    <row r="1601" spans="4:4">
      <c r="D1601" s="245"/>
    </row>
    <row r="1602" spans="4:4">
      <c r="D1602" s="245"/>
    </row>
    <row r="1603" spans="4:4">
      <c r="D1603" s="245"/>
    </row>
    <row r="1604" spans="4:4">
      <c r="D1604" s="245"/>
    </row>
    <row r="1605" spans="4:4">
      <c r="D1605" s="245"/>
    </row>
    <row r="1606" spans="4:4">
      <c r="D1606" s="245"/>
    </row>
    <row r="1607" spans="4:4">
      <c r="D1607" s="245"/>
    </row>
    <row r="1608" spans="4:4">
      <c r="D1608" s="245"/>
    </row>
    <row r="1609" spans="4:4">
      <c r="D1609" s="245"/>
    </row>
    <row r="1610" spans="4:4">
      <c r="D1610" s="245"/>
    </row>
    <row r="1611" spans="4:4">
      <c r="D1611" s="245"/>
    </row>
    <row r="1612" spans="4:4">
      <c r="D1612" s="245"/>
    </row>
    <row r="1613" spans="4:4">
      <c r="D1613" s="245"/>
    </row>
    <row r="1614" spans="4:4">
      <c r="D1614" s="245"/>
    </row>
    <row r="1615" spans="4:4">
      <c r="D1615" s="245"/>
    </row>
    <row r="1616" spans="4:4">
      <c r="D1616" s="245"/>
    </row>
    <row r="1617" spans="4:4">
      <c r="D1617" s="245"/>
    </row>
    <row r="1618" spans="4:4">
      <c r="D1618" s="245"/>
    </row>
    <row r="1619" spans="4:4">
      <c r="D1619" s="245"/>
    </row>
    <row r="1620" spans="4:4">
      <c r="D1620" s="245"/>
    </row>
    <row r="1621" spans="4:4">
      <c r="D1621" s="245"/>
    </row>
    <row r="1622" spans="4:4">
      <c r="D1622" s="245"/>
    </row>
    <row r="1623" spans="4:4">
      <c r="D1623" s="245"/>
    </row>
    <row r="1624" spans="4:4">
      <c r="D1624" s="245"/>
    </row>
    <row r="1625" spans="4:4">
      <c r="D1625" s="245"/>
    </row>
    <row r="1626" spans="4:4">
      <c r="D1626" s="245"/>
    </row>
    <row r="1627" spans="4:4">
      <c r="D1627" s="245"/>
    </row>
    <row r="1628" spans="4:4">
      <c r="D1628" s="245"/>
    </row>
    <row r="1629" spans="4:4">
      <c r="D1629" s="245"/>
    </row>
    <row r="1630" spans="4:4">
      <c r="D1630" s="245"/>
    </row>
    <row r="1631" spans="4:4">
      <c r="D1631" s="245"/>
    </row>
    <row r="1632" spans="4:4">
      <c r="D1632" s="245"/>
    </row>
    <row r="1633" spans="4:4">
      <c r="D1633" s="245"/>
    </row>
    <row r="1634" spans="4:4">
      <c r="D1634" s="245"/>
    </row>
    <row r="1635" spans="4:4">
      <c r="D1635" s="245"/>
    </row>
    <row r="1636" spans="4:4">
      <c r="D1636" s="245"/>
    </row>
    <row r="1637" spans="4:4">
      <c r="D1637" s="245"/>
    </row>
    <row r="1638" spans="4:4">
      <c r="D1638" s="245"/>
    </row>
    <row r="1639" spans="4:4">
      <c r="D1639" s="245"/>
    </row>
    <row r="1640" spans="4:4">
      <c r="D1640" s="245"/>
    </row>
    <row r="1641" spans="4:4">
      <c r="D1641" s="245"/>
    </row>
    <row r="1642" spans="4:4">
      <c r="D1642" s="245"/>
    </row>
    <row r="1643" spans="4:4">
      <c r="D1643" s="245"/>
    </row>
    <row r="1644" spans="4:4">
      <c r="D1644" s="245"/>
    </row>
    <row r="1645" spans="4:4">
      <c r="D1645" s="245"/>
    </row>
    <row r="1646" spans="4:4">
      <c r="D1646" s="245"/>
    </row>
    <row r="1647" spans="4:4">
      <c r="D1647" s="245"/>
    </row>
    <row r="1648" spans="4:4">
      <c r="D1648" s="245"/>
    </row>
    <row r="1649" spans="4:4">
      <c r="D1649" s="245"/>
    </row>
    <row r="1650" spans="4:4">
      <c r="D1650" s="245"/>
    </row>
    <row r="1651" spans="4:4">
      <c r="D1651" s="245"/>
    </row>
    <row r="1652" spans="4:4">
      <c r="D1652" s="245"/>
    </row>
    <row r="1653" spans="4:4">
      <c r="D1653" s="245"/>
    </row>
    <row r="1654" spans="4:4">
      <c r="D1654" s="245"/>
    </row>
    <row r="1655" spans="4:4">
      <c r="D1655" s="245"/>
    </row>
    <row r="1656" spans="4:4">
      <c r="D1656" s="245"/>
    </row>
    <row r="1657" spans="4:4">
      <c r="D1657" s="245"/>
    </row>
    <row r="1658" spans="4:4">
      <c r="D1658" s="245"/>
    </row>
    <row r="1659" spans="4:4">
      <c r="D1659" s="245"/>
    </row>
    <row r="1660" spans="4:4">
      <c r="D1660" s="245"/>
    </row>
    <row r="1661" spans="4:4">
      <c r="D1661" s="245"/>
    </row>
    <row r="1662" spans="4:4">
      <c r="D1662" s="245"/>
    </row>
    <row r="1663" spans="4:4">
      <c r="D1663" s="245"/>
    </row>
    <row r="1664" spans="4:4">
      <c r="D1664" s="245"/>
    </row>
    <row r="1665" spans="4:4">
      <c r="D1665" s="245"/>
    </row>
    <row r="1666" spans="4:4">
      <c r="D1666" s="245"/>
    </row>
    <row r="1667" spans="4:4">
      <c r="D1667" s="245"/>
    </row>
    <row r="1668" spans="4:4">
      <c r="D1668" s="245"/>
    </row>
    <row r="1669" spans="4:4">
      <c r="D1669" s="245"/>
    </row>
    <row r="1670" spans="4:4">
      <c r="D1670" s="245"/>
    </row>
    <row r="1671" spans="4:4">
      <c r="D1671" s="245"/>
    </row>
    <row r="1672" spans="4:4">
      <c r="D1672" s="245"/>
    </row>
    <row r="1673" spans="4:4">
      <c r="D1673" s="245"/>
    </row>
    <row r="1674" spans="4:4">
      <c r="D1674" s="245"/>
    </row>
    <row r="1675" spans="4:4">
      <c r="D1675" s="245"/>
    </row>
    <row r="1676" spans="4:4">
      <c r="D1676" s="245"/>
    </row>
    <row r="1677" spans="4:4">
      <c r="D1677" s="245"/>
    </row>
    <row r="1678" spans="4:4">
      <c r="D1678" s="245"/>
    </row>
    <row r="1679" spans="4:4">
      <c r="D1679" s="245"/>
    </row>
    <row r="1680" spans="4:4">
      <c r="D1680" s="245"/>
    </row>
    <row r="1681" spans="4:4">
      <c r="D1681" s="245"/>
    </row>
    <row r="1682" spans="4:4">
      <c r="D1682" s="245"/>
    </row>
    <row r="1683" spans="4:4">
      <c r="D1683" s="245"/>
    </row>
    <row r="1684" spans="4:4">
      <c r="D1684" s="245"/>
    </row>
    <row r="1685" spans="4:4">
      <c r="D1685" s="245"/>
    </row>
    <row r="1686" spans="4:4">
      <c r="D1686" s="245"/>
    </row>
    <row r="1687" spans="4:4">
      <c r="D1687" s="245"/>
    </row>
    <row r="1688" spans="4:4">
      <c r="D1688" s="245"/>
    </row>
    <row r="1689" spans="4:4">
      <c r="D1689" s="245"/>
    </row>
    <row r="1690" spans="4:4">
      <c r="D1690" s="245"/>
    </row>
    <row r="1691" spans="4:4">
      <c r="D1691" s="245"/>
    </row>
    <row r="1692" spans="4:4">
      <c r="D1692" s="245"/>
    </row>
    <row r="1693" spans="4:4">
      <c r="D1693" s="245"/>
    </row>
    <row r="1694" spans="4:4">
      <c r="D1694" s="245"/>
    </row>
    <row r="1695" spans="4:4">
      <c r="D1695" s="245"/>
    </row>
    <row r="1696" spans="4:4">
      <c r="D1696" s="245"/>
    </row>
    <row r="1697" spans="4:4">
      <c r="D1697" s="245"/>
    </row>
    <row r="1698" spans="4:4">
      <c r="D1698" s="245"/>
    </row>
    <row r="1699" spans="4:4">
      <c r="D1699" s="245"/>
    </row>
    <row r="1700" spans="4:4">
      <c r="D1700" s="245"/>
    </row>
    <row r="1701" spans="4:4">
      <c r="D1701" s="245"/>
    </row>
    <row r="1702" spans="4:4">
      <c r="D1702" s="245"/>
    </row>
    <row r="1703" spans="4:4">
      <c r="D1703" s="245"/>
    </row>
    <row r="1704" spans="4:4">
      <c r="D1704" s="245"/>
    </row>
    <row r="1705" spans="4:4">
      <c r="D1705" s="245"/>
    </row>
    <row r="1706" spans="4:4">
      <c r="D1706" s="245"/>
    </row>
    <row r="1707" spans="4:4">
      <c r="D1707" s="245"/>
    </row>
    <row r="1708" spans="4:4">
      <c r="D1708" s="245"/>
    </row>
    <row r="1709" spans="4:4">
      <c r="D1709" s="245"/>
    </row>
    <row r="1710" spans="4:4">
      <c r="D1710" s="245"/>
    </row>
    <row r="1711" spans="4:4">
      <c r="D1711" s="245"/>
    </row>
    <row r="1712" spans="4:4">
      <c r="D1712" s="245"/>
    </row>
    <row r="1713" spans="4:4">
      <c r="D1713" s="245"/>
    </row>
    <row r="1714" spans="4:4">
      <c r="D1714" s="245"/>
    </row>
    <row r="1715" spans="4:4">
      <c r="D1715" s="245"/>
    </row>
    <row r="1716" spans="4:4">
      <c r="D1716" s="245"/>
    </row>
    <row r="1717" spans="4:4">
      <c r="D1717" s="245"/>
    </row>
    <row r="1718" spans="4:4">
      <c r="D1718" s="245"/>
    </row>
    <row r="1719" spans="4:4">
      <c r="D1719" s="245"/>
    </row>
    <row r="1720" spans="4:4">
      <c r="D1720" s="245"/>
    </row>
    <row r="1721" spans="4:4">
      <c r="D1721" s="245"/>
    </row>
    <row r="1722" spans="4:4">
      <c r="D1722" s="245"/>
    </row>
    <row r="1723" spans="4:4">
      <c r="D1723" s="245"/>
    </row>
    <row r="1724" spans="4:4">
      <c r="D1724" s="245"/>
    </row>
    <row r="1725" spans="4:4">
      <c r="D1725" s="245"/>
    </row>
    <row r="1726" spans="4:4">
      <c r="D1726" s="245"/>
    </row>
    <row r="1727" spans="4:4">
      <c r="D1727" s="245"/>
    </row>
    <row r="1728" spans="4:4">
      <c r="D1728" s="245"/>
    </row>
    <row r="1729" spans="4:4">
      <c r="D1729" s="245"/>
    </row>
    <row r="1730" spans="4:4">
      <c r="D1730" s="245"/>
    </row>
    <row r="1731" spans="4:4">
      <c r="D1731" s="245"/>
    </row>
    <row r="1732" spans="4:4">
      <c r="D1732" s="245"/>
    </row>
    <row r="1733" spans="4:4">
      <c r="D1733" s="245"/>
    </row>
    <row r="1734" spans="4:4">
      <c r="D1734" s="245"/>
    </row>
    <row r="1735" spans="4:4">
      <c r="D1735" s="245"/>
    </row>
    <row r="1736" spans="4:4">
      <c r="D1736" s="245"/>
    </row>
    <row r="1737" spans="4:4">
      <c r="D1737" s="245"/>
    </row>
    <row r="1738" spans="4:4">
      <c r="D1738" s="245"/>
    </row>
    <row r="1739" spans="4:4">
      <c r="D1739" s="245"/>
    </row>
    <row r="1740" spans="4:4">
      <c r="D1740" s="245"/>
    </row>
    <row r="1741" spans="4:4">
      <c r="D1741" s="245"/>
    </row>
    <row r="1742" spans="4:4">
      <c r="D1742" s="245"/>
    </row>
    <row r="1743" spans="4:4">
      <c r="D1743" s="245"/>
    </row>
    <row r="1744" spans="4:4">
      <c r="D1744" s="245"/>
    </row>
    <row r="1745" spans="4:4">
      <c r="D1745" s="245"/>
    </row>
    <row r="1746" spans="4:4">
      <c r="D1746" s="245"/>
    </row>
    <row r="1747" spans="4:4">
      <c r="D1747" s="245"/>
    </row>
    <row r="1748" spans="4:4">
      <c r="D1748" s="245"/>
    </row>
    <row r="1749" spans="4:4">
      <c r="D1749" s="245"/>
    </row>
    <row r="1750" spans="4:4">
      <c r="D1750" s="245"/>
    </row>
    <row r="1751" spans="4:4">
      <c r="D1751" s="245"/>
    </row>
    <row r="1752" spans="4:4">
      <c r="D1752" s="245"/>
    </row>
    <row r="1753" spans="4:4">
      <c r="D1753" s="245"/>
    </row>
    <row r="1754" spans="4:4">
      <c r="D1754" s="245"/>
    </row>
    <row r="1755" spans="4:4">
      <c r="D1755" s="245"/>
    </row>
    <row r="1756" spans="4:4">
      <c r="D1756" s="245"/>
    </row>
    <row r="1757" spans="4:4">
      <c r="D1757" s="245"/>
    </row>
    <row r="1758" spans="4:4">
      <c r="D1758" s="245"/>
    </row>
    <row r="1759" spans="4:4">
      <c r="D1759" s="245"/>
    </row>
    <row r="1760" spans="4:4">
      <c r="D1760" s="245"/>
    </row>
    <row r="1761" spans="4:4">
      <c r="D1761" s="245"/>
    </row>
    <row r="1762" spans="4:4">
      <c r="D1762" s="245"/>
    </row>
    <row r="1763" spans="4:4">
      <c r="D1763" s="245"/>
    </row>
    <row r="1764" spans="4:4">
      <c r="D1764" s="245"/>
    </row>
    <row r="1765" spans="4:4">
      <c r="D1765" s="245"/>
    </row>
    <row r="1766" spans="4:4">
      <c r="D1766" s="245"/>
    </row>
    <row r="1767" spans="4:4">
      <c r="D1767" s="245"/>
    </row>
    <row r="1768" spans="4:4">
      <c r="D1768" s="245"/>
    </row>
    <row r="1769" spans="4:4">
      <c r="D1769" s="245"/>
    </row>
    <row r="1770" spans="4:4">
      <c r="D1770" s="245"/>
    </row>
    <row r="1771" spans="4:4">
      <c r="D1771" s="245"/>
    </row>
    <row r="1772" spans="4:4">
      <c r="D1772" s="245"/>
    </row>
    <row r="1773" spans="4:4">
      <c r="D1773" s="245"/>
    </row>
    <row r="1774" spans="4:4">
      <c r="D1774" s="245"/>
    </row>
    <row r="1775" spans="4:4">
      <c r="D1775" s="245"/>
    </row>
    <row r="1776" spans="4:4">
      <c r="D1776" s="245"/>
    </row>
    <row r="1777" spans="4:4">
      <c r="D1777" s="245"/>
    </row>
    <row r="1778" spans="4:4">
      <c r="D1778" s="245"/>
    </row>
    <row r="1779" spans="4:4">
      <c r="D1779" s="245"/>
    </row>
    <row r="1780" spans="4:4">
      <c r="D1780" s="245"/>
    </row>
    <row r="1781" spans="4:4">
      <c r="D1781" s="245"/>
    </row>
    <row r="1782" spans="4:4">
      <c r="D1782" s="245"/>
    </row>
    <row r="1783" spans="4:4">
      <c r="D1783" s="245"/>
    </row>
    <row r="1784" spans="4:4">
      <c r="D1784" s="245"/>
    </row>
    <row r="1785" spans="4:4">
      <c r="D1785" s="245"/>
    </row>
    <row r="1786" spans="4:4">
      <c r="D1786" s="245"/>
    </row>
    <row r="1787" spans="4:4">
      <c r="D1787" s="245"/>
    </row>
    <row r="1788" spans="4:4">
      <c r="D1788" s="245"/>
    </row>
    <row r="1789" spans="4:4">
      <c r="D1789" s="245"/>
    </row>
    <row r="1790" spans="4:4">
      <c r="D1790" s="245"/>
    </row>
    <row r="1791" spans="4:4">
      <c r="D1791" s="245"/>
    </row>
    <row r="1792" spans="4:4">
      <c r="D1792" s="245"/>
    </row>
    <row r="1793" spans="4:4">
      <c r="D1793" s="245"/>
    </row>
    <row r="1794" spans="4:4">
      <c r="D1794" s="245"/>
    </row>
    <row r="1795" spans="4:4">
      <c r="D1795" s="245"/>
    </row>
    <row r="1796" spans="4:4">
      <c r="D1796" s="245"/>
    </row>
    <row r="1797" spans="4:4">
      <c r="D1797" s="245"/>
    </row>
    <row r="1798" spans="4:4">
      <c r="D1798" s="245"/>
    </row>
    <row r="1799" spans="4:4">
      <c r="D1799" s="245"/>
    </row>
    <row r="1800" spans="4:4">
      <c r="D1800" s="245"/>
    </row>
    <row r="1801" spans="4:4">
      <c r="D1801" s="245"/>
    </row>
    <row r="1802" spans="4:4">
      <c r="D1802" s="245"/>
    </row>
    <row r="1803" spans="4:4">
      <c r="D1803" s="245"/>
    </row>
    <row r="1804" spans="4:4">
      <c r="D1804" s="245"/>
    </row>
    <row r="1805" spans="4:4">
      <c r="D1805" s="245"/>
    </row>
    <row r="1806" spans="4:4">
      <c r="D1806" s="245"/>
    </row>
    <row r="1807" spans="4:4">
      <c r="D1807" s="245"/>
    </row>
    <row r="1808" spans="4:4">
      <c r="D1808" s="245"/>
    </row>
    <row r="1809" spans="4:4">
      <c r="D1809" s="245"/>
    </row>
    <row r="1810" spans="4:4">
      <c r="D1810" s="245"/>
    </row>
    <row r="1811" spans="4:4">
      <c r="D1811" s="245"/>
    </row>
    <row r="1812" spans="4:4">
      <c r="D1812" s="245"/>
    </row>
    <row r="1813" spans="4:4">
      <c r="D1813" s="245"/>
    </row>
    <row r="1814" spans="4:4">
      <c r="D1814" s="245"/>
    </row>
    <row r="1815" spans="4:4">
      <c r="D1815" s="245"/>
    </row>
    <row r="1816" spans="4:4">
      <c r="D1816" s="245"/>
    </row>
    <row r="1817" spans="4:4">
      <c r="D1817" s="245"/>
    </row>
    <row r="1818" spans="4:4">
      <c r="D1818" s="245"/>
    </row>
    <row r="1819" spans="4:4">
      <c r="D1819" s="245"/>
    </row>
    <row r="1820" spans="4:4">
      <c r="D1820" s="245"/>
    </row>
    <row r="1821" spans="4:4">
      <c r="D1821" s="245"/>
    </row>
    <row r="1822" spans="4:4">
      <c r="D1822" s="245"/>
    </row>
    <row r="1823" spans="4:4">
      <c r="D1823" s="245"/>
    </row>
    <row r="1824" spans="4:4">
      <c r="D1824" s="245"/>
    </row>
    <row r="1825" spans="4:4">
      <c r="D1825" s="245"/>
    </row>
    <row r="1826" spans="4:4">
      <c r="D1826" s="245"/>
    </row>
    <row r="1827" spans="4:4">
      <c r="D1827" s="245"/>
    </row>
    <row r="1828" spans="4:4">
      <c r="D1828" s="245"/>
    </row>
    <row r="1829" spans="4:4">
      <c r="D1829" s="245"/>
    </row>
    <row r="1830" spans="4:4">
      <c r="D1830" s="245"/>
    </row>
    <row r="1831" spans="4:4">
      <c r="D1831" s="245"/>
    </row>
    <row r="1832" spans="4:4">
      <c r="D1832" s="245"/>
    </row>
    <row r="1833" spans="4:4">
      <c r="D1833" s="245"/>
    </row>
    <row r="1834" spans="4:4">
      <c r="D1834" s="245"/>
    </row>
    <row r="1835" spans="4:4">
      <c r="D1835" s="245"/>
    </row>
    <row r="1836" spans="4:4">
      <c r="D1836" s="245"/>
    </row>
    <row r="1837" spans="4:4">
      <c r="D1837" s="245"/>
    </row>
    <row r="1838" spans="4:4">
      <c r="D1838" s="245"/>
    </row>
    <row r="1839" spans="4:4">
      <c r="D1839" s="245"/>
    </row>
    <row r="1840" spans="4:4">
      <c r="D1840" s="245"/>
    </row>
    <row r="1841" spans="4:4">
      <c r="D1841" s="245"/>
    </row>
    <row r="1842" spans="4:4">
      <c r="D1842" s="245"/>
    </row>
    <row r="1843" spans="4:4">
      <c r="D1843" s="245"/>
    </row>
    <row r="1844" spans="4:4">
      <c r="D1844" s="245"/>
    </row>
    <row r="1845" spans="4:4">
      <c r="D1845" s="245"/>
    </row>
    <row r="1846" spans="4:4">
      <c r="D1846" s="245"/>
    </row>
    <row r="1847" spans="4:4">
      <c r="D1847" s="245"/>
    </row>
    <row r="1848" spans="4:4">
      <c r="D1848" s="245"/>
    </row>
    <row r="1849" spans="4:4">
      <c r="D1849" s="245"/>
    </row>
    <row r="1850" spans="4:4">
      <c r="D1850" s="245"/>
    </row>
    <row r="1851" spans="4:4">
      <c r="D1851" s="245"/>
    </row>
    <row r="1852" spans="4:4">
      <c r="D1852" s="245"/>
    </row>
    <row r="1853" spans="4:4">
      <c r="D1853" s="245"/>
    </row>
    <row r="1854" spans="4:4">
      <c r="D1854" s="245"/>
    </row>
    <row r="1855" spans="4:4">
      <c r="D1855" s="245"/>
    </row>
    <row r="1856" spans="4:4">
      <c r="D1856" s="245"/>
    </row>
    <row r="1857" spans="4:4">
      <c r="D1857" s="245"/>
    </row>
    <row r="1858" spans="4:4">
      <c r="D1858" s="245"/>
    </row>
    <row r="1859" spans="4:4">
      <c r="D1859" s="245"/>
    </row>
    <row r="1860" spans="4:4">
      <c r="D1860" s="245"/>
    </row>
    <row r="1861" spans="4:4">
      <c r="D1861" s="245"/>
    </row>
    <row r="1862" spans="4:4">
      <c r="D1862" s="245"/>
    </row>
    <row r="1863" spans="4:4">
      <c r="D1863" s="245"/>
    </row>
    <row r="1864" spans="4:4">
      <c r="D1864" s="245"/>
    </row>
    <row r="1865" spans="4:4">
      <c r="D1865" s="245"/>
    </row>
    <row r="1866" spans="4:4">
      <c r="D1866" s="245"/>
    </row>
    <row r="1867" spans="4:4">
      <c r="D1867" s="245"/>
    </row>
    <row r="1868" spans="4:4">
      <c r="D1868" s="245"/>
    </row>
    <row r="1869" spans="4:4">
      <c r="D1869" s="245"/>
    </row>
    <row r="1870" spans="4:4">
      <c r="D1870" s="245"/>
    </row>
    <row r="1871" spans="4:4">
      <c r="D1871" s="245"/>
    </row>
    <row r="1872" spans="4:4">
      <c r="D1872" s="245"/>
    </row>
    <row r="1873" spans="4:4">
      <c r="D1873" s="245"/>
    </row>
    <row r="1874" spans="4:4">
      <c r="D1874" s="245"/>
    </row>
    <row r="1875" spans="4:4">
      <c r="D1875" s="245"/>
    </row>
    <row r="1876" spans="4:4">
      <c r="D1876" s="245"/>
    </row>
    <row r="1877" spans="4:4">
      <c r="D1877" s="245"/>
    </row>
    <row r="1878" spans="4:4">
      <c r="D1878" s="245"/>
    </row>
    <row r="1879" spans="4:4">
      <c r="D1879" s="245"/>
    </row>
    <row r="1880" spans="4:4">
      <c r="D1880" s="245"/>
    </row>
    <row r="1881" spans="4:4">
      <c r="D1881" s="245"/>
    </row>
    <row r="1882" spans="4:4">
      <c r="D1882" s="245"/>
    </row>
    <row r="1883" spans="4:4">
      <c r="D1883" s="245"/>
    </row>
    <row r="1884" spans="4:4">
      <c r="D1884" s="245"/>
    </row>
    <row r="1885" spans="4:4">
      <c r="D1885" s="245"/>
    </row>
    <row r="1886" spans="4:4">
      <c r="D1886" s="245"/>
    </row>
    <row r="1887" spans="4:4">
      <c r="D1887" s="245"/>
    </row>
    <row r="1888" spans="4:4">
      <c r="D1888" s="245"/>
    </row>
    <row r="1889" spans="4:4">
      <c r="D1889" s="245"/>
    </row>
    <row r="1890" spans="4:4">
      <c r="D1890" s="245"/>
    </row>
    <row r="1891" spans="4:4">
      <c r="D1891" s="245"/>
    </row>
    <row r="1892" spans="4:4">
      <c r="D1892" s="245"/>
    </row>
    <row r="1893" spans="4:4">
      <c r="D1893" s="245"/>
    </row>
    <row r="1894" spans="4:4">
      <c r="D1894" s="245"/>
    </row>
    <row r="1895" spans="4:4">
      <c r="D1895" s="245"/>
    </row>
    <row r="1896" spans="4:4">
      <c r="D1896" s="245"/>
    </row>
    <row r="1897" spans="4:4">
      <c r="D1897" s="245"/>
    </row>
    <row r="1898" spans="4:4">
      <c r="D1898" s="245"/>
    </row>
    <row r="1899" spans="4:4">
      <c r="D1899" s="245"/>
    </row>
    <row r="1900" spans="4:4">
      <c r="D1900" s="245"/>
    </row>
    <row r="1901" spans="4:4">
      <c r="D1901" s="245"/>
    </row>
    <row r="1902" spans="4:4">
      <c r="D1902" s="245"/>
    </row>
    <row r="1903" spans="4:4">
      <c r="D1903" s="245"/>
    </row>
    <row r="1904" spans="4:4">
      <c r="D1904" s="245"/>
    </row>
    <row r="1905" spans="4:4">
      <c r="D1905" s="245"/>
    </row>
    <row r="1906" spans="4:4">
      <c r="D1906" s="245"/>
    </row>
    <row r="1907" spans="4:4">
      <c r="D1907" s="245"/>
    </row>
    <row r="1908" spans="4:4">
      <c r="D1908" s="245"/>
    </row>
    <row r="1909" spans="4:4">
      <c r="D1909" s="245"/>
    </row>
    <row r="1910" spans="4:4">
      <c r="D1910" s="245"/>
    </row>
    <row r="1911" spans="4:4">
      <c r="D1911" s="245"/>
    </row>
    <row r="1912" spans="4:4">
      <c r="D1912" s="245"/>
    </row>
    <row r="1913" spans="4:4">
      <c r="D1913" s="245"/>
    </row>
    <row r="1914" spans="4:4">
      <c r="D1914" s="245"/>
    </row>
    <row r="1915" spans="4:4">
      <c r="D1915" s="245"/>
    </row>
    <row r="1916" spans="4:4">
      <c r="D1916" s="245"/>
    </row>
    <row r="1917" spans="4:4">
      <c r="D1917" s="245"/>
    </row>
    <row r="1918" spans="4:4">
      <c r="D1918" s="245"/>
    </row>
    <row r="1919" spans="4:4">
      <c r="D1919" s="245"/>
    </row>
    <row r="1920" spans="4:4">
      <c r="D1920" s="245"/>
    </row>
    <row r="1921" spans="4:4">
      <c r="D1921" s="245"/>
    </row>
    <row r="1922" spans="4:4">
      <c r="D1922" s="245"/>
    </row>
    <row r="1923" spans="4:4">
      <c r="D1923" s="245"/>
    </row>
    <row r="1924" spans="4:4">
      <c r="D1924" s="245"/>
    </row>
    <row r="1925" spans="4:4">
      <c r="D1925" s="245"/>
    </row>
    <row r="1926" spans="4:4">
      <c r="D1926" s="245"/>
    </row>
    <row r="1927" spans="4:4">
      <c r="D1927" s="245"/>
    </row>
    <row r="1928" spans="4:4">
      <c r="D1928" s="245"/>
    </row>
    <row r="1929" spans="4:4">
      <c r="D1929" s="245"/>
    </row>
    <row r="1930" spans="4:4">
      <c r="D1930" s="245"/>
    </row>
    <row r="1931" spans="4:4">
      <c r="D1931" s="245"/>
    </row>
    <row r="1932" spans="4:4">
      <c r="D1932" s="245"/>
    </row>
    <row r="1933" spans="4:4">
      <c r="D1933" s="245"/>
    </row>
    <row r="1934" spans="4:4">
      <c r="D1934" s="245"/>
    </row>
    <row r="1935" spans="4:4">
      <c r="D1935" s="245"/>
    </row>
    <row r="1936" spans="4:4">
      <c r="D1936" s="245"/>
    </row>
    <row r="1937" spans="4:4">
      <c r="D1937" s="245"/>
    </row>
    <row r="1938" spans="4:4">
      <c r="D1938" s="245"/>
    </row>
    <row r="1939" spans="4:4">
      <c r="D1939" s="245"/>
    </row>
    <row r="1940" spans="4:4">
      <c r="D1940" s="245"/>
    </row>
    <row r="1941" spans="4:4">
      <c r="D1941" s="245"/>
    </row>
    <row r="1942" spans="4:4">
      <c r="D1942" s="245"/>
    </row>
    <row r="1943" spans="4:4">
      <c r="D1943" s="245"/>
    </row>
    <row r="1944" spans="4:4">
      <c r="D1944" s="245"/>
    </row>
    <row r="1945" spans="4:4">
      <c r="D1945" s="245"/>
    </row>
    <row r="1946" spans="4:4">
      <c r="D1946" s="245"/>
    </row>
    <row r="1947" spans="4:4">
      <c r="D1947" s="245"/>
    </row>
    <row r="1948" spans="4:4">
      <c r="D1948" s="245"/>
    </row>
    <row r="1949" spans="4:4">
      <c r="D1949" s="245"/>
    </row>
    <row r="1950" spans="4:4">
      <c r="D1950" s="245"/>
    </row>
    <row r="1951" spans="4:4">
      <c r="D1951" s="245"/>
    </row>
    <row r="1952" spans="4:4">
      <c r="D1952" s="245"/>
    </row>
    <row r="1953" spans="4:4">
      <c r="D1953" s="245"/>
    </row>
    <row r="1954" spans="4:4">
      <c r="D1954" s="245"/>
    </row>
    <row r="1955" spans="4:4">
      <c r="D1955" s="245"/>
    </row>
    <row r="1956" spans="4:4">
      <c r="D1956" s="245"/>
    </row>
    <row r="1957" spans="4:4">
      <c r="D1957" s="245"/>
    </row>
    <row r="1958" spans="4:4">
      <c r="D1958" s="245"/>
    </row>
    <row r="1959" spans="4:4">
      <c r="D1959" s="245"/>
    </row>
    <row r="1960" spans="4:4">
      <c r="D1960" s="245"/>
    </row>
    <row r="1961" spans="4:4">
      <c r="D1961" s="245"/>
    </row>
    <row r="1962" spans="4:4">
      <c r="D1962" s="245"/>
    </row>
    <row r="1963" spans="4:4">
      <c r="D1963" s="245"/>
    </row>
    <row r="1964" spans="4:4">
      <c r="D1964" s="245"/>
    </row>
    <row r="1965" spans="4:4">
      <c r="D1965" s="245"/>
    </row>
    <row r="1966" spans="4:4">
      <c r="D1966" s="245"/>
    </row>
    <row r="1967" spans="4:4">
      <c r="D1967" s="245"/>
    </row>
    <row r="1968" spans="4:4">
      <c r="D1968" s="245"/>
    </row>
    <row r="1969" spans="4:4">
      <c r="D1969" s="245"/>
    </row>
    <row r="1970" spans="4:4">
      <c r="D1970" s="245"/>
    </row>
    <row r="1971" spans="4:4">
      <c r="D1971" s="245"/>
    </row>
    <row r="1972" spans="4:4">
      <c r="D1972" s="245"/>
    </row>
    <row r="1973" spans="4:4">
      <c r="D1973" s="245"/>
    </row>
    <row r="1974" spans="4:4">
      <c r="D1974" s="245"/>
    </row>
    <row r="1975" spans="4:4">
      <c r="D1975" s="245"/>
    </row>
    <row r="1976" spans="4:4">
      <c r="D1976" s="245"/>
    </row>
    <row r="1977" spans="4:4">
      <c r="D1977" s="245"/>
    </row>
    <row r="1978" spans="4:4">
      <c r="D1978" s="245"/>
    </row>
    <row r="1979" spans="4:4">
      <c r="D1979" s="245"/>
    </row>
    <row r="1980" spans="4:4">
      <c r="D1980" s="245"/>
    </row>
    <row r="1981" spans="4:4">
      <c r="D1981" s="245"/>
    </row>
    <row r="1982" spans="4:4">
      <c r="D1982" s="245"/>
    </row>
    <row r="1983" spans="4:4">
      <c r="D1983" s="245"/>
    </row>
    <row r="1984" spans="4:4">
      <c r="D1984" s="245"/>
    </row>
    <row r="1985" spans="4:4">
      <c r="D1985" s="245"/>
    </row>
    <row r="1986" spans="4:4">
      <c r="D1986" s="245"/>
    </row>
    <row r="1987" spans="4:4">
      <c r="D1987" s="245"/>
    </row>
    <row r="1988" spans="4:4">
      <c r="D1988" s="245"/>
    </row>
    <row r="1989" spans="4:4">
      <c r="D1989" s="245"/>
    </row>
    <row r="1990" spans="4:4">
      <c r="D1990" s="245"/>
    </row>
    <row r="1991" spans="4:4">
      <c r="D1991" s="245"/>
    </row>
    <row r="1992" spans="4:4">
      <c r="D1992" s="245"/>
    </row>
    <row r="1993" spans="4:4">
      <c r="D1993" s="245"/>
    </row>
    <row r="1994" spans="4:4">
      <c r="D1994" s="245"/>
    </row>
    <row r="1995" spans="4:4">
      <c r="D1995" s="245"/>
    </row>
    <row r="1996" spans="4:4">
      <c r="D1996" s="245"/>
    </row>
    <row r="1997" spans="4:4">
      <c r="D1997" s="245"/>
    </row>
    <row r="1998" spans="4:4">
      <c r="D1998" s="245"/>
    </row>
    <row r="1999" spans="4:4">
      <c r="D1999" s="245"/>
    </row>
    <row r="2000" spans="4:4">
      <c r="D2000" s="245"/>
    </row>
    <row r="2001" spans="4:4">
      <c r="D2001" s="245"/>
    </row>
    <row r="2002" spans="4:4">
      <c r="D2002" s="245"/>
    </row>
    <row r="2003" spans="4:4">
      <c r="D2003" s="245"/>
    </row>
    <row r="2004" spans="4:4">
      <c r="D2004" s="245"/>
    </row>
    <row r="2005" spans="4:4">
      <c r="D2005" s="245"/>
    </row>
    <row r="2006" spans="4:4">
      <c r="D2006" s="245"/>
    </row>
    <row r="2007" spans="4:4">
      <c r="D2007" s="245"/>
    </row>
    <row r="2008" spans="4:4">
      <c r="D2008" s="245"/>
    </row>
    <row r="2009" spans="4:4">
      <c r="D2009" s="245"/>
    </row>
    <row r="2010" spans="4:4">
      <c r="D2010" s="245"/>
    </row>
    <row r="2011" spans="4:4">
      <c r="D2011" s="245"/>
    </row>
    <row r="2012" spans="4:4">
      <c r="D2012" s="245"/>
    </row>
    <row r="2013" spans="4:4">
      <c r="D2013" s="245"/>
    </row>
    <row r="2014" spans="4:4">
      <c r="D2014" s="245"/>
    </row>
    <row r="2015" spans="4:4">
      <c r="D2015" s="245"/>
    </row>
    <row r="2016" spans="4:4">
      <c r="D2016" s="245"/>
    </row>
    <row r="2017" spans="4:4">
      <c r="D2017" s="245"/>
    </row>
    <row r="2018" spans="4:4">
      <c r="D2018" s="245"/>
    </row>
    <row r="2019" spans="4:4">
      <c r="D2019" s="245"/>
    </row>
    <row r="2020" spans="4:4">
      <c r="D2020" s="245"/>
    </row>
    <row r="2021" spans="4:4">
      <c r="D2021" s="245"/>
    </row>
    <row r="2022" spans="4:4">
      <c r="D2022" s="245"/>
    </row>
    <row r="2023" spans="4:4">
      <c r="D2023" s="245"/>
    </row>
    <row r="2024" spans="4:4">
      <c r="D2024" s="245"/>
    </row>
    <row r="2025" spans="4:4">
      <c r="D2025" s="245"/>
    </row>
    <row r="2026" spans="4:4">
      <c r="D2026" s="245"/>
    </row>
    <row r="2027" spans="4:4">
      <c r="D2027" s="245"/>
    </row>
    <row r="2028" spans="4:4">
      <c r="D2028" s="245"/>
    </row>
    <row r="2029" spans="4:4">
      <c r="D2029" s="245"/>
    </row>
    <row r="2030" spans="4:4">
      <c r="D2030" s="245"/>
    </row>
    <row r="2031" spans="4:4">
      <c r="D2031" s="245"/>
    </row>
    <row r="2032" spans="4:4">
      <c r="D2032" s="245"/>
    </row>
    <row r="2033" spans="4:4">
      <c r="D2033" s="245"/>
    </row>
    <row r="2034" spans="4:4">
      <c r="D2034" s="245"/>
    </row>
    <row r="2035" spans="4:4">
      <c r="D2035" s="245"/>
    </row>
    <row r="2036" spans="4:4">
      <c r="D2036" s="245"/>
    </row>
    <row r="2037" spans="4:4">
      <c r="D2037" s="245"/>
    </row>
    <row r="2038" spans="4:4">
      <c r="D2038" s="245"/>
    </row>
    <row r="2039" spans="4:4">
      <c r="D2039" s="245"/>
    </row>
    <row r="2040" spans="4:4">
      <c r="D2040" s="245"/>
    </row>
    <row r="2041" spans="4:4">
      <c r="D2041" s="245"/>
    </row>
    <row r="2042" spans="4:4">
      <c r="D2042" s="245"/>
    </row>
    <row r="2043" spans="4:4">
      <c r="D2043" s="245"/>
    </row>
    <row r="2044" spans="4:4">
      <c r="D2044" s="245"/>
    </row>
    <row r="2045" spans="4:4">
      <c r="D2045" s="245"/>
    </row>
    <row r="2046" spans="4:4">
      <c r="D2046" s="245"/>
    </row>
    <row r="2047" spans="4:4">
      <c r="D2047" s="245"/>
    </row>
    <row r="2048" spans="4:4">
      <c r="D2048" s="245"/>
    </row>
    <row r="2049" spans="4:4">
      <c r="D2049" s="245"/>
    </row>
    <row r="2050" spans="4:4">
      <c r="D2050" s="245"/>
    </row>
    <row r="2051" spans="4:4">
      <c r="D2051" s="245"/>
    </row>
    <row r="2052" spans="4:4">
      <c r="D2052" s="245"/>
    </row>
    <row r="2053" spans="4:4">
      <c r="D2053" s="245"/>
    </row>
    <row r="2054" spans="4:4">
      <c r="D2054" s="245"/>
    </row>
    <row r="2055" spans="4:4">
      <c r="D2055" s="245"/>
    </row>
    <row r="2056" spans="4:4">
      <c r="D2056" s="245"/>
    </row>
    <row r="2057" spans="4:4">
      <c r="D2057" s="245"/>
    </row>
    <row r="2058" spans="4:4">
      <c r="D2058" s="245"/>
    </row>
    <row r="2059" spans="4:4">
      <c r="D2059" s="245"/>
    </row>
    <row r="2060" spans="4:4">
      <c r="D2060" s="245"/>
    </row>
    <row r="2061" spans="4:4">
      <c r="D2061" s="245"/>
    </row>
    <row r="2062" spans="4:4">
      <c r="D2062" s="245"/>
    </row>
    <row r="2063" spans="4:4">
      <c r="D2063" s="245"/>
    </row>
    <row r="2064" spans="4:4">
      <c r="D2064" s="245"/>
    </row>
    <row r="2065" spans="4:4">
      <c r="D2065" s="245"/>
    </row>
    <row r="2066" spans="4:4">
      <c r="D2066" s="245"/>
    </row>
    <row r="2067" spans="4:4">
      <c r="D2067" s="245"/>
    </row>
    <row r="2068" spans="4:4">
      <c r="D2068" s="245"/>
    </row>
    <row r="2069" spans="4:4">
      <c r="D2069" s="245"/>
    </row>
    <row r="2070" spans="4:4">
      <c r="D2070" s="245"/>
    </row>
    <row r="2071" spans="4:4">
      <c r="D2071" s="245"/>
    </row>
    <row r="2072" spans="4:4">
      <c r="D2072" s="245"/>
    </row>
    <row r="2073" spans="4:4">
      <c r="D2073" s="245"/>
    </row>
    <row r="2074" spans="4:4">
      <c r="D2074" s="245"/>
    </row>
    <row r="2075" spans="4:4">
      <c r="D2075" s="245"/>
    </row>
    <row r="2076" spans="4:4">
      <c r="D2076" s="245"/>
    </row>
    <row r="2077" spans="4:4">
      <c r="D2077" s="245"/>
    </row>
    <row r="2078" spans="4:4">
      <c r="D2078" s="245"/>
    </row>
    <row r="2079" spans="4:4">
      <c r="D2079" s="245"/>
    </row>
    <row r="2080" spans="4:4">
      <c r="D2080" s="245"/>
    </row>
    <row r="2081" spans="4:4">
      <c r="D2081" s="245"/>
    </row>
    <row r="2082" spans="4:4">
      <c r="D2082" s="245"/>
    </row>
    <row r="2083" spans="4:4">
      <c r="D2083" s="245"/>
    </row>
    <row r="2084" spans="4:4">
      <c r="D2084" s="245"/>
    </row>
    <row r="2085" spans="4:4">
      <c r="D2085" s="245"/>
    </row>
    <row r="2086" spans="4:4">
      <c r="D2086" s="245"/>
    </row>
    <row r="2087" spans="4:4">
      <c r="D2087" s="245"/>
    </row>
    <row r="2088" spans="4:4">
      <c r="D2088" s="245"/>
    </row>
    <row r="2089" spans="4:4">
      <c r="D2089" s="245"/>
    </row>
    <row r="2090" spans="4:4">
      <c r="D2090" s="245"/>
    </row>
    <row r="2091" spans="4:4">
      <c r="D2091" s="245"/>
    </row>
    <row r="2092" spans="4:4">
      <c r="D2092" s="245"/>
    </row>
    <row r="2093" spans="4:4">
      <c r="D2093" s="245"/>
    </row>
    <row r="2094" spans="4:4">
      <c r="D2094" s="245"/>
    </row>
    <row r="2095" spans="4:4">
      <c r="D2095" s="245"/>
    </row>
    <row r="2096" spans="4:4">
      <c r="D2096" s="245"/>
    </row>
    <row r="2097" spans="4:4">
      <c r="D2097" s="245"/>
    </row>
    <row r="2098" spans="4:4">
      <c r="D2098" s="245"/>
    </row>
    <row r="2099" spans="4:4">
      <c r="D2099" s="245"/>
    </row>
    <row r="2100" spans="4:4">
      <c r="D2100" s="245"/>
    </row>
    <row r="2101" spans="4:4">
      <c r="D2101" s="245"/>
    </row>
    <row r="2102" spans="4:4">
      <c r="D2102" s="245"/>
    </row>
    <row r="2103" spans="4:4">
      <c r="D2103" s="245"/>
    </row>
    <row r="2104" spans="4:4">
      <c r="D2104" s="245"/>
    </row>
    <row r="2105" spans="4:4">
      <c r="D2105" s="245"/>
    </row>
    <row r="2106" spans="4:4">
      <c r="D2106" s="245"/>
    </row>
    <row r="2107" spans="4:4">
      <c r="D2107" s="245"/>
    </row>
    <row r="2108" spans="4:4">
      <c r="D2108" s="245"/>
    </row>
    <row r="2109" spans="4:4">
      <c r="D2109" s="245"/>
    </row>
    <row r="2110" spans="4:4">
      <c r="D2110" s="245"/>
    </row>
    <row r="2111" spans="4:4">
      <c r="D2111" s="245"/>
    </row>
    <row r="2112" spans="4:4">
      <c r="D2112" s="245"/>
    </row>
    <row r="2113" spans="4:4">
      <c r="D2113" s="245"/>
    </row>
    <row r="2114" spans="4:4">
      <c r="D2114" s="245"/>
    </row>
    <row r="2115" spans="4:4">
      <c r="D2115" s="245"/>
    </row>
    <row r="2116" spans="4:4">
      <c r="D2116" s="245"/>
    </row>
    <row r="2117" spans="4:4">
      <c r="D2117" s="245"/>
    </row>
    <row r="2118" spans="4:4">
      <c r="D2118" s="245"/>
    </row>
    <row r="2119" spans="4:4">
      <c r="D2119" s="245"/>
    </row>
    <row r="2120" spans="4:4">
      <c r="D2120" s="245"/>
    </row>
    <row r="2121" spans="4:4">
      <c r="D2121" s="245"/>
    </row>
    <row r="2122" spans="4:4">
      <c r="D2122" s="245"/>
    </row>
    <row r="2123" spans="4:4">
      <c r="D2123" s="245"/>
    </row>
    <row r="2124" spans="4:4">
      <c r="D2124" s="245"/>
    </row>
    <row r="2125" spans="4:4">
      <c r="D2125" s="245"/>
    </row>
    <row r="2126" spans="4:4">
      <c r="D2126" s="245"/>
    </row>
    <row r="2127" spans="4:4">
      <c r="D2127" s="245"/>
    </row>
    <row r="2128" spans="4:4">
      <c r="D2128" s="245"/>
    </row>
    <row r="2129" spans="4:4">
      <c r="D2129" s="245"/>
    </row>
    <row r="2130" spans="4:4">
      <c r="D2130" s="245"/>
    </row>
    <row r="2131" spans="4:4">
      <c r="D2131" s="245"/>
    </row>
    <row r="2132" spans="4:4">
      <c r="D2132" s="245"/>
    </row>
    <row r="2133" spans="4:4">
      <c r="D2133" s="245"/>
    </row>
    <row r="2134" spans="4:4">
      <c r="D2134" s="245"/>
    </row>
    <row r="2135" spans="4:4">
      <c r="D2135" s="245"/>
    </row>
    <row r="2136" spans="4:4">
      <c r="D2136" s="245"/>
    </row>
    <row r="2137" spans="4:4">
      <c r="D2137" s="245"/>
    </row>
    <row r="2138" spans="4:4">
      <c r="D2138" s="245"/>
    </row>
    <row r="2139" spans="4:4">
      <c r="D2139" s="245"/>
    </row>
    <row r="2140" spans="4:4">
      <c r="D2140" s="245"/>
    </row>
    <row r="2141" spans="4:4">
      <c r="D2141" s="245"/>
    </row>
    <row r="2142" spans="4:4">
      <c r="D2142" s="245"/>
    </row>
    <row r="2143" spans="4:4">
      <c r="D2143" s="245"/>
    </row>
    <row r="2144" spans="4:4">
      <c r="D2144" s="245"/>
    </row>
    <row r="2145" spans="4:4">
      <c r="D2145" s="245"/>
    </row>
    <row r="2146" spans="4:4">
      <c r="D2146" s="245"/>
    </row>
    <row r="2147" spans="4:4">
      <c r="D2147" s="245"/>
    </row>
    <row r="2148" spans="4:4">
      <c r="D2148" s="245"/>
    </row>
    <row r="2149" spans="4:4">
      <c r="D2149" s="245"/>
    </row>
    <row r="2150" spans="4:4">
      <c r="D2150" s="245"/>
    </row>
    <row r="2151" spans="4:4">
      <c r="D2151" s="245"/>
    </row>
    <row r="2152" spans="4:4">
      <c r="D2152" s="245"/>
    </row>
    <row r="2153" spans="4:4">
      <c r="D2153" s="245"/>
    </row>
    <row r="2154" spans="4:4">
      <c r="D2154" s="245"/>
    </row>
    <row r="2155" spans="4:4">
      <c r="D2155" s="245"/>
    </row>
    <row r="2156" spans="4:4">
      <c r="D2156" s="245"/>
    </row>
    <row r="2157" spans="4:4">
      <c r="D2157" s="245"/>
    </row>
    <row r="2158" spans="4:4">
      <c r="D2158" s="245"/>
    </row>
    <row r="2159" spans="4:4">
      <c r="D2159" s="245"/>
    </row>
    <row r="2160" spans="4:4">
      <c r="D2160" s="245"/>
    </row>
    <row r="2161" spans="4:4">
      <c r="D2161" s="245"/>
    </row>
    <row r="2162" spans="4:4">
      <c r="D2162" s="245"/>
    </row>
    <row r="2163" spans="4:4">
      <c r="D2163" s="245"/>
    </row>
    <row r="2164" spans="4:4">
      <c r="D2164" s="245"/>
    </row>
    <row r="2165" spans="4:4">
      <c r="D2165" s="245"/>
    </row>
    <row r="2166" spans="4:4">
      <c r="D2166" s="245"/>
    </row>
    <row r="2167" spans="4:4">
      <c r="D2167" s="245"/>
    </row>
    <row r="2168" spans="4:4">
      <c r="D2168" s="245"/>
    </row>
    <row r="2169" spans="4:4">
      <c r="D2169" s="245"/>
    </row>
    <row r="2170" spans="4:4">
      <c r="D2170" s="245"/>
    </row>
    <row r="2171" spans="4:4">
      <c r="D2171" s="245"/>
    </row>
    <row r="2172" spans="4:4">
      <c r="D2172" s="245"/>
    </row>
    <row r="2173" spans="4:4">
      <c r="D2173" s="245"/>
    </row>
    <row r="2174" spans="4:4">
      <c r="D2174" s="245"/>
    </row>
    <row r="2175" spans="4:4">
      <c r="D2175" s="245"/>
    </row>
    <row r="2176" spans="4:4">
      <c r="D2176" s="245"/>
    </row>
    <row r="2177" spans="4:4">
      <c r="D2177" s="245"/>
    </row>
    <row r="2178" spans="4:4">
      <c r="D2178" s="245"/>
    </row>
    <row r="2179" spans="4:4">
      <c r="D2179" s="245"/>
    </row>
    <row r="2180" spans="4:4">
      <c r="D2180" s="245"/>
    </row>
    <row r="2181" spans="4:4">
      <c r="D2181" s="245"/>
    </row>
    <row r="2182" spans="4:4">
      <c r="D2182" s="245"/>
    </row>
    <row r="2183" spans="4:4">
      <c r="D2183" s="245"/>
    </row>
    <row r="2184" spans="4:4">
      <c r="D2184" s="245"/>
    </row>
    <row r="2185" spans="4:4">
      <c r="D2185" s="245"/>
    </row>
    <row r="2186" spans="4:4">
      <c r="D2186" s="245"/>
    </row>
    <row r="2187" spans="4:4">
      <c r="D2187" s="245"/>
    </row>
    <row r="2188" spans="4:4">
      <c r="D2188" s="245"/>
    </row>
    <row r="2189" spans="4:4">
      <c r="D2189" s="245"/>
    </row>
    <row r="2190" spans="4:4">
      <c r="D2190" s="245"/>
    </row>
    <row r="2191" spans="4:4">
      <c r="D2191" s="245"/>
    </row>
    <row r="2192" spans="4:4">
      <c r="D2192" s="245"/>
    </row>
    <row r="2193" spans="4:4">
      <c r="D2193" s="245"/>
    </row>
    <row r="2194" spans="4:4">
      <c r="D2194" s="245"/>
    </row>
    <row r="2195" spans="4:4">
      <c r="D2195" s="245"/>
    </row>
    <row r="2196" spans="4:4">
      <c r="D2196" s="245"/>
    </row>
    <row r="2197" spans="4:4">
      <c r="D2197" s="245"/>
    </row>
    <row r="2198" spans="4:4">
      <c r="D2198" s="245"/>
    </row>
    <row r="2199" spans="4:4">
      <c r="D2199" s="245"/>
    </row>
    <row r="2200" spans="4:4">
      <c r="D2200" s="245"/>
    </row>
    <row r="2201" spans="4:4">
      <c r="D2201" s="245"/>
    </row>
    <row r="2202" spans="4:4">
      <c r="D2202" s="245"/>
    </row>
    <row r="2203" spans="4:4">
      <c r="D2203" s="245"/>
    </row>
    <row r="2204" spans="4:4">
      <c r="D2204" s="245"/>
    </row>
    <row r="2205" spans="4:4">
      <c r="D2205" s="245"/>
    </row>
    <row r="2206" spans="4:4">
      <c r="D2206" s="245"/>
    </row>
    <row r="2207" spans="4:4">
      <c r="D2207" s="245"/>
    </row>
    <row r="2208" spans="4:4">
      <c r="D2208" s="245"/>
    </row>
    <row r="2209" spans="4:4">
      <c r="D2209" s="245"/>
    </row>
    <row r="2210" spans="4:4">
      <c r="D2210" s="245"/>
    </row>
    <row r="2211" spans="4:4">
      <c r="D2211" s="245"/>
    </row>
    <row r="2212" spans="4:4">
      <c r="D2212" s="245"/>
    </row>
    <row r="2213" spans="4:4">
      <c r="D2213" s="245"/>
    </row>
    <row r="2214" spans="4:4">
      <c r="D2214" s="245"/>
    </row>
    <row r="2215" spans="4:4">
      <c r="D2215" s="245"/>
    </row>
    <row r="2216" spans="4:4">
      <c r="D2216" s="245"/>
    </row>
    <row r="2217" spans="4:4">
      <c r="D2217" s="245"/>
    </row>
    <row r="2218" spans="4:4">
      <c r="D2218" s="245"/>
    </row>
    <row r="2219" spans="4:4">
      <c r="D2219" s="245"/>
    </row>
    <row r="2220" spans="4:4">
      <c r="D2220" s="245"/>
    </row>
    <row r="2221" spans="4:4">
      <c r="D2221" s="245"/>
    </row>
    <row r="2222" spans="4:4">
      <c r="D2222" s="245"/>
    </row>
    <row r="2223" spans="4:4">
      <c r="D2223" s="245"/>
    </row>
    <row r="2224" spans="4:4">
      <c r="D2224" s="245"/>
    </row>
    <row r="2225" spans="4:4">
      <c r="D2225" s="245"/>
    </row>
    <row r="2226" spans="4:4">
      <c r="D2226" s="245"/>
    </row>
    <row r="2227" spans="4:4">
      <c r="D2227" s="245"/>
    </row>
    <row r="2228" spans="4:4">
      <c r="D2228" s="245"/>
    </row>
    <row r="2229" spans="4:4">
      <c r="D2229" s="245"/>
    </row>
    <row r="2230" spans="4:4">
      <c r="D2230" s="245"/>
    </row>
    <row r="2231" spans="4:4">
      <c r="D2231" s="245"/>
    </row>
    <row r="2232" spans="4:4">
      <c r="D2232" s="245"/>
    </row>
    <row r="2233" spans="4:4">
      <c r="D2233" s="245"/>
    </row>
    <row r="2234" spans="4:4">
      <c r="D2234" s="245"/>
    </row>
    <row r="2235" spans="4:4">
      <c r="D2235" s="245"/>
    </row>
    <row r="2236" spans="4:4">
      <c r="D2236" s="245"/>
    </row>
    <row r="2237" spans="4:4">
      <c r="D2237" s="245"/>
    </row>
    <row r="2238" spans="4:4">
      <c r="D2238" s="245"/>
    </row>
    <row r="2239" spans="4:4">
      <c r="D2239" s="245"/>
    </row>
    <row r="2240" spans="4:4">
      <c r="D2240" s="245"/>
    </row>
    <row r="2241" spans="4:4">
      <c r="D2241" s="245"/>
    </row>
    <row r="2242" spans="4:4">
      <c r="D2242" s="245"/>
    </row>
    <row r="2243" spans="4:4">
      <c r="D2243" s="245"/>
    </row>
    <row r="2244" spans="4:4">
      <c r="D2244" s="245"/>
    </row>
    <row r="2245" spans="4:4">
      <c r="D2245" s="245"/>
    </row>
    <row r="2246" spans="4:4">
      <c r="D2246" s="245"/>
    </row>
    <row r="2247" spans="4:4">
      <c r="D2247" s="245"/>
    </row>
    <row r="2248" spans="4:4">
      <c r="D2248" s="245"/>
    </row>
    <row r="2249" spans="4:4">
      <c r="D2249" s="245"/>
    </row>
    <row r="2250" spans="4:4">
      <c r="D2250" s="245"/>
    </row>
    <row r="2251" spans="4:4">
      <c r="D2251" s="245"/>
    </row>
    <row r="2252" spans="4:4">
      <c r="D2252" s="245"/>
    </row>
    <row r="2253" spans="4:4">
      <c r="D2253" s="245"/>
    </row>
    <row r="2254" spans="4:4">
      <c r="D2254" s="245"/>
    </row>
    <row r="2255" spans="4:4">
      <c r="D2255" s="245"/>
    </row>
    <row r="2256" spans="4:4">
      <c r="D2256" s="245"/>
    </row>
    <row r="2257" spans="4:4">
      <c r="D2257" s="245"/>
    </row>
    <row r="2258" spans="4:4">
      <c r="D2258" s="245"/>
    </row>
    <row r="2259" spans="4:4">
      <c r="D2259" s="245"/>
    </row>
    <row r="2260" spans="4:4">
      <c r="D2260" s="245"/>
    </row>
    <row r="2261" spans="4:4">
      <c r="D2261" s="245"/>
    </row>
    <row r="2262" spans="4:4">
      <c r="D2262" s="245"/>
    </row>
    <row r="2263" spans="4:4">
      <c r="D2263" s="245"/>
    </row>
    <row r="2264" spans="4:4">
      <c r="D2264" s="245"/>
    </row>
    <row r="2265" spans="4:4">
      <c r="D2265" s="245"/>
    </row>
    <row r="2266" spans="4:4">
      <c r="D2266" s="245"/>
    </row>
    <row r="2267" spans="4:4">
      <c r="D2267" s="245"/>
    </row>
    <row r="2268" spans="4:4">
      <c r="D2268" s="245"/>
    </row>
    <row r="2269" spans="4:4">
      <c r="D2269" s="245"/>
    </row>
    <row r="2270" spans="4:4">
      <c r="D2270" s="245"/>
    </row>
    <row r="2271" spans="4:4">
      <c r="D2271" s="245"/>
    </row>
    <row r="2272" spans="4:4">
      <c r="D2272" s="245"/>
    </row>
    <row r="2273" spans="4:4">
      <c r="D2273" s="245"/>
    </row>
    <row r="2274" spans="4:4">
      <c r="D2274" s="245"/>
    </row>
    <row r="2275" spans="4:4">
      <c r="D2275" s="245"/>
    </row>
    <row r="2276" spans="4:4">
      <c r="D2276" s="245"/>
    </row>
    <row r="2277" spans="4:4">
      <c r="D2277" s="245"/>
    </row>
    <row r="2278" spans="4:4">
      <c r="D2278" s="245"/>
    </row>
    <row r="2279" spans="4:4">
      <c r="D2279" s="245"/>
    </row>
    <row r="2280" spans="4:4">
      <c r="D2280" s="245"/>
    </row>
    <row r="2281" spans="4:4">
      <c r="D2281" s="245"/>
    </row>
    <row r="2282" spans="4:4">
      <c r="D2282" s="245"/>
    </row>
    <row r="2283" spans="4:4">
      <c r="D2283" s="245"/>
    </row>
    <row r="2284" spans="4:4">
      <c r="D2284" s="245"/>
    </row>
    <row r="2285" spans="4:4">
      <c r="D2285" s="245"/>
    </row>
    <row r="2286" spans="4:4">
      <c r="D2286" s="245"/>
    </row>
    <row r="2287" spans="4:4">
      <c r="D2287" s="245"/>
    </row>
    <row r="2288" spans="4:4">
      <c r="D2288" s="245"/>
    </row>
    <row r="2289" spans="4:4">
      <c r="D2289" s="245"/>
    </row>
    <row r="2290" spans="4:4">
      <c r="D2290" s="245"/>
    </row>
    <row r="2291" spans="4:4">
      <c r="D2291" s="245"/>
    </row>
    <row r="2292" spans="4:4">
      <c r="D2292" s="245"/>
    </row>
    <row r="2293" spans="4:4">
      <c r="D2293" s="245"/>
    </row>
    <row r="2294" spans="4:4">
      <c r="D2294" s="245"/>
    </row>
    <row r="2295" spans="4:4">
      <c r="D2295" s="245"/>
    </row>
    <row r="2296" spans="4:4">
      <c r="D2296" s="245"/>
    </row>
    <row r="2297" spans="4:4">
      <c r="D2297" s="245"/>
    </row>
    <row r="2298" spans="4:4">
      <c r="D2298" s="245"/>
    </row>
    <row r="2299" spans="4:4">
      <c r="D2299" s="245"/>
    </row>
    <row r="2300" spans="4:4">
      <c r="D2300" s="245"/>
    </row>
    <row r="2301" spans="4:4">
      <c r="D2301" s="245"/>
    </row>
    <row r="2302" spans="4:4">
      <c r="D2302" s="245"/>
    </row>
    <row r="2303" spans="4:4">
      <c r="D2303" s="245"/>
    </row>
    <row r="2304" spans="4:4">
      <c r="D2304" s="245"/>
    </row>
    <row r="2305" spans="4:4">
      <c r="D2305" s="245"/>
    </row>
    <row r="2306" spans="4:4">
      <c r="D2306" s="245"/>
    </row>
    <row r="2307" spans="4:4">
      <c r="D2307" s="245"/>
    </row>
    <row r="2308" spans="4:4">
      <c r="D2308" s="245"/>
    </row>
    <row r="2309" spans="4:4">
      <c r="D2309" s="245"/>
    </row>
    <row r="2310" spans="4:4">
      <c r="D2310" s="245"/>
    </row>
    <row r="2311" spans="4:4">
      <c r="D2311" s="245"/>
    </row>
    <row r="2312" spans="4:4">
      <c r="D2312" s="245"/>
    </row>
    <row r="2313" spans="4:4">
      <c r="D2313" s="245"/>
    </row>
    <row r="2314" spans="4:4">
      <c r="D2314" s="245"/>
    </row>
    <row r="2315" spans="4:4">
      <c r="D2315" s="245"/>
    </row>
    <row r="2316" spans="4:4">
      <c r="D2316" s="245"/>
    </row>
    <row r="2317" spans="4:4">
      <c r="D2317" s="245"/>
    </row>
    <row r="2318" spans="4:4">
      <c r="D2318" s="245"/>
    </row>
    <row r="2319" spans="4:4">
      <c r="D2319" s="245"/>
    </row>
    <row r="2320" spans="4:4">
      <c r="D2320" s="245"/>
    </row>
    <row r="2321" spans="4:4">
      <c r="D2321" s="245"/>
    </row>
    <row r="2322" spans="4:4">
      <c r="D2322" s="245"/>
    </row>
    <row r="2323" spans="4:4">
      <c r="D2323" s="245"/>
    </row>
    <row r="2324" spans="4:4">
      <c r="D2324" s="245"/>
    </row>
    <row r="2325" spans="4:4">
      <c r="D2325" s="245"/>
    </row>
    <row r="2326" spans="4:4">
      <c r="D2326" s="245"/>
    </row>
    <row r="2327" spans="4:4">
      <c r="D2327" s="245"/>
    </row>
    <row r="2328" spans="4:4">
      <c r="D2328" s="245"/>
    </row>
    <row r="2329" spans="4:4">
      <c r="D2329" s="245"/>
    </row>
    <row r="2330" spans="4:4">
      <c r="D2330" s="245"/>
    </row>
    <row r="2331" spans="4:4">
      <c r="D2331" s="245"/>
    </row>
    <row r="2332" spans="4:4">
      <c r="D2332" s="245"/>
    </row>
    <row r="2333" spans="4:4">
      <c r="D2333" s="245"/>
    </row>
    <row r="2334" spans="4:4">
      <c r="D2334" s="245"/>
    </row>
    <row r="2335" spans="4:4">
      <c r="D2335" s="245"/>
    </row>
    <row r="2336" spans="4:4">
      <c r="D2336" s="245"/>
    </row>
    <row r="2337" spans="4:4">
      <c r="D2337" s="245"/>
    </row>
    <row r="2338" spans="4:4">
      <c r="D2338" s="245"/>
    </row>
    <row r="2339" spans="4:4">
      <c r="D2339" s="245"/>
    </row>
    <row r="2340" spans="4:4">
      <c r="D2340" s="245"/>
    </row>
    <row r="2341" spans="4:4">
      <c r="D2341" s="245"/>
    </row>
    <row r="2342" spans="4:4">
      <c r="D2342" s="245"/>
    </row>
    <row r="2343" spans="4:4">
      <c r="D2343" s="245"/>
    </row>
    <row r="2344" spans="4:4">
      <c r="D2344" s="245"/>
    </row>
    <row r="2345" spans="4:4">
      <c r="D2345" s="245"/>
    </row>
    <row r="2346" spans="4:4">
      <c r="D2346" s="245"/>
    </row>
    <row r="2347" spans="4:4">
      <c r="D2347" s="245"/>
    </row>
    <row r="2348" spans="4:4">
      <c r="D2348" s="245"/>
    </row>
    <row r="2349" spans="4:4">
      <c r="D2349" s="245"/>
    </row>
    <row r="2350" spans="4:4">
      <c r="D2350" s="245"/>
    </row>
    <row r="2351" spans="4:4">
      <c r="D2351" s="245"/>
    </row>
    <row r="2352" spans="4:4">
      <c r="D2352" s="245"/>
    </row>
    <row r="2353" spans="4:4">
      <c r="D2353" s="245"/>
    </row>
    <row r="2354" spans="4:4">
      <c r="D2354" s="245"/>
    </row>
    <row r="2355" spans="4:4">
      <c r="D2355" s="245"/>
    </row>
    <row r="2356" spans="4:4">
      <c r="D2356" s="245"/>
    </row>
    <row r="2357" spans="4:4">
      <c r="D2357" s="245"/>
    </row>
    <row r="2358" spans="4:4">
      <c r="D2358" s="245"/>
    </row>
    <row r="2359" spans="4:4">
      <c r="D2359" s="245"/>
    </row>
    <row r="2360" spans="4:4">
      <c r="D2360" s="245"/>
    </row>
    <row r="2361" spans="4:4">
      <c r="D2361" s="245"/>
    </row>
    <row r="2362" spans="4:4">
      <c r="D2362" s="245"/>
    </row>
    <row r="2363" spans="4:4">
      <c r="D2363" s="245"/>
    </row>
    <row r="2364" spans="4:4">
      <c r="D2364" s="245"/>
    </row>
    <row r="2365" spans="4:4">
      <c r="D2365" s="245"/>
    </row>
    <row r="2366" spans="4:4">
      <c r="D2366" s="245"/>
    </row>
    <row r="2367" spans="4:4">
      <c r="D2367" s="245"/>
    </row>
    <row r="2368" spans="4:4">
      <c r="D2368" s="245"/>
    </row>
    <row r="2369" spans="4:4">
      <c r="D2369" s="245"/>
    </row>
    <row r="2370" spans="4:4">
      <c r="D2370" s="245"/>
    </row>
    <row r="2371" spans="4:4">
      <c r="D2371" s="245"/>
    </row>
    <row r="2372" spans="4:4">
      <c r="D2372" s="245"/>
    </row>
    <row r="2373" spans="4:4">
      <c r="D2373" s="245"/>
    </row>
    <row r="2374" spans="4:4">
      <c r="D2374" s="245"/>
    </row>
    <row r="2375" spans="4:4">
      <c r="D2375" s="245"/>
    </row>
    <row r="2376" spans="4:4">
      <c r="D2376" s="245"/>
    </row>
    <row r="2377" spans="4:4">
      <c r="D2377" s="245"/>
    </row>
    <row r="2378" spans="4:4">
      <c r="D2378" s="245"/>
    </row>
    <row r="2379" spans="4:4">
      <c r="D2379" s="245"/>
    </row>
    <row r="2380" spans="4:4">
      <c r="D2380" s="245"/>
    </row>
    <row r="2381" spans="4:4">
      <c r="D2381" s="245"/>
    </row>
    <row r="2382" spans="4:4">
      <c r="D2382" s="245"/>
    </row>
    <row r="2383" spans="4:4">
      <c r="D2383" s="245"/>
    </row>
    <row r="2384" spans="4:4">
      <c r="D2384" s="245"/>
    </row>
    <row r="2385" spans="4:4">
      <c r="D2385" s="245"/>
    </row>
    <row r="2386" spans="4:4">
      <c r="D2386" s="245"/>
    </row>
    <row r="2387" spans="4:4">
      <c r="D2387" s="245"/>
    </row>
    <row r="2388" spans="4:4">
      <c r="D2388" s="245"/>
    </row>
    <row r="2389" spans="4:4">
      <c r="D2389" s="245"/>
    </row>
    <row r="2390" spans="4:4">
      <c r="D2390" s="245"/>
    </row>
    <row r="2391" spans="4:4">
      <c r="D2391" s="245"/>
    </row>
    <row r="2392" spans="4:4">
      <c r="D2392" s="245"/>
    </row>
    <row r="2393" spans="4:4">
      <c r="D2393" s="245"/>
    </row>
    <row r="2394" spans="4:4">
      <c r="D2394" s="245"/>
    </row>
    <row r="2395" spans="4:4">
      <c r="D2395" s="245"/>
    </row>
    <row r="2396" spans="4:4">
      <c r="D2396" s="245"/>
    </row>
    <row r="2397" spans="4:4">
      <c r="D2397" s="245"/>
    </row>
    <row r="2398" spans="4:4">
      <c r="D2398" s="245"/>
    </row>
    <row r="2399" spans="4:4">
      <c r="D2399" s="245"/>
    </row>
    <row r="2400" spans="4:4">
      <c r="D2400" s="245"/>
    </row>
    <row r="2401" spans="4:4">
      <c r="D2401" s="245"/>
    </row>
    <row r="2402" spans="4:4">
      <c r="D2402" s="245"/>
    </row>
    <row r="2403" spans="4:4">
      <c r="D2403" s="245"/>
    </row>
    <row r="2404" spans="4:4">
      <c r="D2404" s="245"/>
    </row>
    <row r="2405" spans="4:4">
      <c r="D2405" s="245"/>
    </row>
    <row r="2406" spans="4:4">
      <c r="D2406" s="245"/>
    </row>
    <row r="2407" spans="4:4">
      <c r="D2407" s="245"/>
    </row>
    <row r="2408" spans="4:4">
      <c r="D2408" s="245"/>
    </row>
    <row r="2409" spans="4:4">
      <c r="D2409" s="245"/>
    </row>
    <row r="2410" spans="4:4">
      <c r="D2410" s="245"/>
    </row>
    <row r="2411" spans="4:4">
      <c r="D2411" s="245"/>
    </row>
    <row r="2412" spans="4:4">
      <c r="D2412" s="245"/>
    </row>
    <row r="2413" spans="4:4">
      <c r="D2413" s="245"/>
    </row>
    <row r="2414" spans="4:4">
      <c r="D2414" s="245"/>
    </row>
    <row r="2415" spans="4:4">
      <c r="D2415" s="245"/>
    </row>
    <row r="2416" spans="4:4">
      <c r="D2416" s="245"/>
    </row>
    <row r="2417" spans="4:4">
      <c r="D2417" s="245"/>
    </row>
    <row r="2418" spans="4:4">
      <c r="D2418" s="245"/>
    </row>
    <row r="2419" spans="4:4">
      <c r="D2419" s="245"/>
    </row>
    <row r="2420" spans="4:4">
      <c r="D2420" s="245"/>
    </row>
    <row r="2421" spans="4:4">
      <c r="D2421" s="245"/>
    </row>
    <row r="2422" spans="4:4">
      <c r="D2422" s="245"/>
    </row>
    <row r="2423" spans="4:4">
      <c r="D2423" s="245"/>
    </row>
    <row r="2424" spans="4:4">
      <c r="D2424" s="245"/>
    </row>
    <row r="2425" spans="4:4">
      <c r="D2425" s="245"/>
    </row>
    <row r="2426" spans="4:4">
      <c r="D2426" s="245"/>
    </row>
    <row r="2427" spans="4:4">
      <c r="D2427" s="245"/>
    </row>
    <row r="2428" spans="4:4">
      <c r="D2428" s="245"/>
    </row>
    <row r="2429" spans="4:4">
      <c r="D2429" s="245"/>
    </row>
    <row r="2430" spans="4:4">
      <c r="D2430" s="245"/>
    </row>
    <row r="2431" spans="4:4">
      <c r="D2431" s="245"/>
    </row>
    <row r="2432" spans="4:4">
      <c r="D2432" s="245"/>
    </row>
    <row r="2433" spans="4:4">
      <c r="D2433" s="245"/>
    </row>
    <row r="2434" spans="4:4">
      <c r="D2434" s="245"/>
    </row>
    <row r="2435" spans="4:4">
      <c r="D2435" s="245"/>
    </row>
    <row r="2436" spans="4:4">
      <c r="D2436" s="245"/>
    </row>
    <row r="2437" spans="4:4">
      <c r="D2437" s="245"/>
    </row>
    <row r="2438" spans="4:4">
      <c r="D2438" s="245"/>
    </row>
    <row r="2439" spans="4:4">
      <c r="D2439" s="245"/>
    </row>
    <row r="2440" spans="4:4">
      <c r="D2440" s="245"/>
    </row>
    <row r="2441" spans="4:4">
      <c r="D2441" s="245"/>
    </row>
    <row r="2442" spans="4:4">
      <c r="D2442" s="245"/>
    </row>
    <row r="2443" spans="4:4">
      <c r="D2443" s="245"/>
    </row>
    <row r="2444" spans="4:4">
      <c r="D2444" s="245"/>
    </row>
    <row r="2445" spans="4:4">
      <c r="D2445" s="245"/>
    </row>
    <row r="2446" spans="4:4">
      <c r="D2446" s="245"/>
    </row>
    <row r="2447" spans="4:4">
      <c r="D2447" s="245"/>
    </row>
    <row r="2448" spans="4:4">
      <c r="D2448" s="245"/>
    </row>
    <row r="2449" spans="4:4">
      <c r="D2449" s="245"/>
    </row>
    <row r="2450" spans="4:4">
      <c r="D2450" s="245"/>
    </row>
    <row r="2451" spans="4:4">
      <c r="D2451" s="245"/>
    </row>
    <row r="2452" spans="4:4">
      <c r="D2452" s="245"/>
    </row>
    <row r="2453" spans="4:4">
      <c r="D2453" s="245"/>
    </row>
    <row r="2454" spans="4:4">
      <c r="D2454" s="245"/>
    </row>
    <row r="2455" spans="4:4">
      <c r="D2455" s="245"/>
    </row>
    <row r="2456" spans="4:4">
      <c r="D2456" s="245"/>
    </row>
    <row r="2457" spans="4:4">
      <c r="D2457" s="245"/>
    </row>
    <row r="2458" spans="4:4">
      <c r="D2458" s="245"/>
    </row>
    <row r="2459" spans="4:4">
      <c r="D2459" s="245"/>
    </row>
    <row r="2460" spans="4:4">
      <c r="D2460" s="245"/>
    </row>
    <row r="2461" spans="4:4">
      <c r="D2461" s="245"/>
    </row>
    <row r="2462" spans="4:4">
      <c r="D2462" s="245"/>
    </row>
    <row r="2463" spans="4:4">
      <c r="D2463" s="245"/>
    </row>
    <row r="2464" spans="4:4">
      <c r="D2464" s="245"/>
    </row>
    <row r="2465" spans="4:4">
      <c r="D2465" s="245"/>
    </row>
    <row r="2466" spans="4:4">
      <c r="D2466" s="245"/>
    </row>
    <row r="2467" spans="4:4">
      <c r="D2467" s="245"/>
    </row>
    <row r="2468" spans="4:4">
      <c r="D2468" s="245"/>
    </row>
    <row r="2469" spans="4:4">
      <c r="D2469" s="245"/>
    </row>
    <row r="2470" spans="4:4">
      <c r="D2470" s="245"/>
    </row>
    <row r="2471" spans="4:4">
      <c r="D2471" s="245"/>
    </row>
    <row r="2472" spans="4:4">
      <c r="D2472" s="245"/>
    </row>
    <row r="2473" spans="4:4">
      <c r="D2473" s="245"/>
    </row>
    <row r="2474" spans="4:4">
      <c r="D2474" s="245"/>
    </row>
    <row r="2475" spans="4:4">
      <c r="D2475" s="245"/>
    </row>
    <row r="2476" spans="4:4">
      <c r="D2476" s="245"/>
    </row>
    <row r="2477" spans="4:4">
      <c r="D2477" s="245"/>
    </row>
    <row r="2478" spans="4:4">
      <c r="D2478" s="245"/>
    </row>
    <row r="2479" spans="4:4">
      <c r="D2479" s="245"/>
    </row>
    <row r="2480" spans="4:4">
      <c r="D2480" s="245"/>
    </row>
    <row r="2481" spans="4:4">
      <c r="D2481" s="245"/>
    </row>
    <row r="2482" spans="4:4">
      <c r="D2482" s="245"/>
    </row>
    <row r="2483" spans="4:4">
      <c r="D2483" s="245"/>
    </row>
    <row r="2484" spans="4:4">
      <c r="D2484" s="245"/>
    </row>
    <row r="2485" spans="4:4">
      <c r="D2485" s="245"/>
    </row>
    <row r="2486" spans="4:4">
      <c r="D2486" s="245"/>
    </row>
    <row r="2487" spans="4:4">
      <c r="D2487" s="245"/>
    </row>
    <row r="2488" spans="4:4">
      <c r="D2488" s="245"/>
    </row>
    <row r="2489" spans="4:4">
      <c r="D2489" s="245"/>
    </row>
    <row r="2490" spans="4:4">
      <c r="D2490" s="245"/>
    </row>
    <row r="2491" spans="4:4">
      <c r="D2491" s="245"/>
    </row>
    <row r="2492" spans="4:4">
      <c r="D2492" s="245"/>
    </row>
    <row r="2493" spans="4:4">
      <c r="D2493" s="245"/>
    </row>
    <row r="2494" spans="4:4">
      <c r="D2494" s="245"/>
    </row>
    <row r="2495" spans="4:4">
      <c r="D2495" s="245"/>
    </row>
    <row r="2496" spans="4:4">
      <c r="D2496" s="245"/>
    </row>
    <row r="2497" spans="4:4">
      <c r="D2497" s="245"/>
    </row>
    <row r="2498" spans="4:4">
      <c r="D2498" s="245"/>
    </row>
    <row r="2499" spans="4:4">
      <c r="D2499" s="245"/>
    </row>
    <row r="2500" spans="4:4">
      <c r="D2500" s="245"/>
    </row>
    <row r="2501" spans="4:4">
      <c r="D2501" s="245"/>
    </row>
    <row r="2502" spans="4:4">
      <c r="D2502" s="245"/>
    </row>
    <row r="2503" spans="4:4">
      <c r="D2503" s="245"/>
    </row>
    <row r="2504" spans="4:4">
      <c r="D2504" s="245"/>
    </row>
    <row r="2505" spans="4:4">
      <c r="D2505" s="245"/>
    </row>
    <row r="2506" spans="4:4">
      <c r="D2506" s="245"/>
    </row>
    <row r="2507" spans="4:4">
      <c r="D2507" s="245"/>
    </row>
    <row r="2508" spans="4:4">
      <c r="D2508" s="245"/>
    </row>
    <row r="2509" spans="4:4">
      <c r="D2509" s="245"/>
    </row>
    <row r="2510" spans="4:4">
      <c r="D2510" s="245"/>
    </row>
    <row r="2511" spans="4:4">
      <c r="D2511" s="245"/>
    </row>
    <row r="2512" spans="4:4">
      <c r="D2512" s="245"/>
    </row>
    <row r="2513" spans="4:4">
      <c r="D2513" s="245"/>
    </row>
    <row r="2514" spans="4:4">
      <c r="D2514" s="245"/>
    </row>
    <row r="2515" spans="4:4">
      <c r="D2515" s="245"/>
    </row>
    <row r="2516" spans="4:4">
      <c r="D2516" s="245"/>
    </row>
    <row r="2517" spans="4:4">
      <c r="D2517" s="245"/>
    </row>
    <row r="2518" spans="4:4">
      <c r="D2518" s="245"/>
    </row>
    <row r="2519" spans="4:4">
      <c r="D2519" s="245"/>
    </row>
    <row r="2520" spans="4:4">
      <c r="D2520" s="245"/>
    </row>
    <row r="2521" spans="4:4">
      <c r="D2521" s="245"/>
    </row>
    <row r="2522" spans="4:4">
      <c r="D2522" s="245"/>
    </row>
    <row r="2523" spans="4:4">
      <c r="D2523" s="245"/>
    </row>
    <row r="2524" spans="4:4">
      <c r="D2524" s="245"/>
    </row>
    <row r="2525" spans="4:4">
      <c r="D2525" s="245"/>
    </row>
    <row r="2526" spans="4:4">
      <c r="D2526" s="245"/>
    </row>
    <row r="2527" spans="4:4">
      <c r="D2527" s="245"/>
    </row>
    <row r="2528" spans="4:4">
      <c r="D2528" s="245"/>
    </row>
    <row r="2529" spans="4:4">
      <c r="D2529" s="245"/>
    </row>
    <row r="2530" spans="4:4">
      <c r="D2530" s="245"/>
    </row>
    <row r="2531" spans="4:4">
      <c r="D2531" s="245"/>
    </row>
    <row r="2532" spans="4:4">
      <c r="D2532" s="245"/>
    </row>
    <row r="2533" spans="4:4">
      <c r="D2533" s="245"/>
    </row>
    <row r="2534" spans="4:4">
      <c r="D2534" s="245"/>
    </row>
    <row r="2535" spans="4:4">
      <c r="D2535" s="245"/>
    </row>
    <row r="2536" spans="4:4">
      <c r="D2536" s="245"/>
    </row>
    <row r="2537" spans="4:4">
      <c r="D2537" s="245"/>
    </row>
    <row r="2538" spans="4:4">
      <c r="D2538" s="245"/>
    </row>
    <row r="2539" spans="4:4">
      <c r="D2539" s="245"/>
    </row>
    <row r="2540" spans="4:4">
      <c r="D2540" s="245"/>
    </row>
    <row r="2541" spans="4:4">
      <c r="D2541" s="245"/>
    </row>
    <row r="2542" spans="4:4">
      <c r="D2542" s="245"/>
    </row>
    <row r="2543" spans="4:4">
      <c r="D2543" s="245"/>
    </row>
    <row r="2544" spans="4:4">
      <c r="D2544" s="245"/>
    </row>
    <row r="2545" spans="4:4">
      <c r="D2545" s="245"/>
    </row>
    <row r="2546" spans="4:4">
      <c r="D2546" s="245"/>
    </row>
    <row r="2547" spans="4:4">
      <c r="D2547" s="245"/>
    </row>
    <row r="2548" spans="4:4">
      <c r="D2548" s="245"/>
    </row>
    <row r="2549" spans="4:4">
      <c r="D2549" s="245"/>
    </row>
    <row r="2550" spans="4:4">
      <c r="D2550" s="245"/>
    </row>
    <row r="2551" spans="4:4">
      <c r="D2551" s="245"/>
    </row>
    <row r="2552" spans="4:4">
      <c r="D2552" s="245"/>
    </row>
    <row r="2553" spans="4:4">
      <c r="D2553" s="245"/>
    </row>
    <row r="2554" spans="4:4">
      <c r="D2554" s="245"/>
    </row>
    <row r="2555" spans="4:4">
      <c r="D2555" s="245"/>
    </row>
    <row r="2556" spans="4:4">
      <c r="D2556" s="245"/>
    </row>
    <row r="2557" spans="4:4">
      <c r="D2557" s="245"/>
    </row>
    <row r="2558" spans="4:4">
      <c r="D2558" s="245"/>
    </row>
    <row r="2559" spans="4:4">
      <c r="D2559" s="245"/>
    </row>
    <row r="2560" spans="4:4">
      <c r="D2560" s="245"/>
    </row>
    <row r="2561" spans="4:4">
      <c r="D2561" s="245"/>
    </row>
    <row r="2562" spans="4:4">
      <c r="D2562" s="245"/>
    </row>
    <row r="2563" spans="4:4">
      <c r="D2563" s="245"/>
    </row>
    <row r="2564" spans="4:4">
      <c r="D2564" s="245"/>
    </row>
    <row r="2565" spans="4:4">
      <c r="D2565" s="245"/>
    </row>
    <row r="2566" spans="4:4">
      <c r="D2566" s="245"/>
    </row>
    <row r="2567" spans="4:4">
      <c r="D2567" s="245"/>
    </row>
    <row r="2568" spans="4:4">
      <c r="D2568" s="245"/>
    </row>
    <row r="2569" spans="4:4">
      <c r="D2569" s="245"/>
    </row>
    <row r="2570" spans="4:4">
      <c r="D2570" s="245"/>
    </row>
    <row r="2571" spans="4:4">
      <c r="D2571" s="245"/>
    </row>
    <row r="2572" spans="4:4">
      <c r="D2572" s="245"/>
    </row>
    <row r="2573" spans="4:4">
      <c r="D2573" s="245"/>
    </row>
    <row r="2574" spans="4:4">
      <c r="D2574" s="245"/>
    </row>
    <row r="2575" spans="4:4">
      <c r="D2575" s="245"/>
    </row>
    <row r="2576" spans="4:4">
      <c r="D2576" s="245"/>
    </row>
    <row r="2577" spans="4:4">
      <c r="D2577" s="245"/>
    </row>
    <row r="2578" spans="4:4">
      <c r="D2578" s="245"/>
    </row>
    <row r="2579" spans="4:4">
      <c r="D2579" s="245"/>
    </row>
    <row r="2580" spans="4:4">
      <c r="D2580" s="245"/>
    </row>
    <row r="2581" spans="4:4">
      <c r="D2581" s="245"/>
    </row>
    <row r="2582" spans="4:4">
      <c r="D2582" s="245"/>
    </row>
    <row r="2583" spans="4:4">
      <c r="D2583" s="245"/>
    </row>
    <row r="2584" spans="4:4">
      <c r="D2584" s="245"/>
    </row>
    <row r="2585" spans="4:4">
      <c r="D2585" s="245"/>
    </row>
    <row r="2586" spans="4:4">
      <c r="D2586" s="245"/>
    </row>
    <row r="2587" spans="4:4">
      <c r="D2587" s="245"/>
    </row>
    <row r="2588" spans="4:4">
      <c r="D2588" s="245"/>
    </row>
    <row r="2589" spans="4:4">
      <c r="D2589" s="245"/>
    </row>
    <row r="2590" spans="4:4">
      <c r="D2590" s="245"/>
    </row>
    <row r="2591" spans="4:4">
      <c r="D2591" s="245"/>
    </row>
    <row r="2592" spans="4:4">
      <c r="D2592" s="245"/>
    </row>
    <row r="2593" spans="4:4">
      <c r="D2593" s="245"/>
    </row>
    <row r="2594" spans="4:4">
      <c r="D2594" s="245"/>
    </row>
    <row r="2595" spans="4:4">
      <c r="D2595" s="245"/>
    </row>
    <row r="2596" spans="4:4">
      <c r="D2596" s="245"/>
    </row>
    <row r="2597" spans="4:4">
      <c r="D2597" s="245"/>
    </row>
    <row r="2598" spans="4:4">
      <c r="D2598" s="245"/>
    </row>
    <row r="2599" spans="4:4">
      <c r="D2599" s="245"/>
    </row>
    <row r="2600" spans="4:4">
      <c r="D2600" s="245"/>
    </row>
    <row r="2601" spans="4:4">
      <c r="D2601" s="245"/>
    </row>
    <row r="2602" spans="4:4">
      <c r="D2602" s="245"/>
    </row>
    <row r="2603" spans="4:4">
      <c r="D2603" s="245"/>
    </row>
    <row r="2604" spans="4:4">
      <c r="D2604" s="245"/>
    </row>
    <row r="2605" spans="4:4">
      <c r="D2605" s="245"/>
    </row>
    <row r="2606" spans="4:4">
      <c r="D2606" s="245"/>
    </row>
    <row r="2607" spans="4:4">
      <c r="D2607" s="245"/>
    </row>
    <row r="2608" spans="4:4">
      <c r="D2608" s="245"/>
    </row>
    <row r="2609" spans="4:4">
      <c r="D2609" s="245"/>
    </row>
    <row r="2610" spans="4:4">
      <c r="D2610" s="245"/>
    </row>
    <row r="2611" spans="4:4">
      <c r="D2611" s="245"/>
    </row>
    <row r="2612" spans="4:4">
      <c r="D2612" s="245"/>
    </row>
    <row r="2613" spans="4:4">
      <c r="D2613" s="245"/>
    </row>
    <row r="2614" spans="4:4">
      <c r="D2614" s="245"/>
    </row>
    <row r="2615" spans="4:4">
      <c r="D2615" s="245"/>
    </row>
    <row r="2616" spans="4:4">
      <c r="D2616" s="245"/>
    </row>
    <row r="2617" spans="4:4">
      <c r="D2617" s="245"/>
    </row>
    <row r="2618" spans="4:4">
      <c r="D2618" s="245"/>
    </row>
    <row r="2619" spans="4:4">
      <c r="D2619" s="245"/>
    </row>
    <row r="2620" spans="4:4">
      <c r="D2620" s="245"/>
    </row>
    <row r="2621" spans="4:4">
      <c r="D2621" s="245"/>
    </row>
    <row r="2622" spans="4:4">
      <c r="D2622" s="245"/>
    </row>
    <row r="2623" spans="4:4">
      <c r="D2623" s="245"/>
    </row>
    <row r="2624" spans="4:4">
      <c r="D2624" s="245"/>
    </row>
    <row r="2625" spans="4:4">
      <c r="D2625" s="245"/>
    </row>
    <row r="2626" spans="4:4">
      <c r="D2626" s="245"/>
    </row>
    <row r="2627" spans="4:4">
      <c r="D2627" s="245"/>
    </row>
    <row r="2628" spans="4:4">
      <c r="D2628" s="245"/>
    </row>
    <row r="2629" spans="4:4">
      <c r="D2629" s="245"/>
    </row>
    <row r="2630" spans="4:4">
      <c r="D2630" s="245"/>
    </row>
    <row r="2631" spans="4:4">
      <c r="D2631" s="245"/>
    </row>
    <row r="2632" spans="4:4">
      <c r="D2632" s="245"/>
    </row>
    <row r="2633" spans="4:4">
      <c r="D2633" s="245"/>
    </row>
    <row r="2634" spans="4:4">
      <c r="D2634" s="245"/>
    </row>
    <row r="2635" spans="4:4">
      <c r="D2635" s="245"/>
    </row>
    <row r="2636" spans="4:4">
      <c r="D2636" s="245"/>
    </row>
    <row r="2637" spans="4:4">
      <c r="D2637" s="245"/>
    </row>
    <row r="2638" spans="4:4">
      <c r="D2638" s="245"/>
    </row>
    <row r="2639" spans="4:4">
      <c r="D2639" s="245"/>
    </row>
    <row r="2640" spans="4:4">
      <c r="D2640" s="245"/>
    </row>
    <row r="2641" spans="4:4">
      <c r="D2641" s="245"/>
    </row>
    <row r="2642" spans="4:4">
      <c r="D2642" s="245"/>
    </row>
    <row r="2643" spans="4:4">
      <c r="D2643" s="245"/>
    </row>
    <row r="2644" spans="4:4">
      <c r="D2644" s="245"/>
    </row>
    <row r="2645" spans="4:4">
      <c r="D2645" s="245"/>
    </row>
    <row r="2646" spans="4:4">
      <c r="D2646" s="245"/>
    </row>
    <row r="2647" spans="4:4">
      <c r="D2647" s="245"/>
    </row>
    <row r="2648" spans="4:4">
      <c r="D2648" s="245"/>
    </row>
    <row r="2649" spans="4:4">
      <c r="D2649" s="245"/>
    </row>
    <row r="2650" spans="4:4">
      <c r="D2650" s="245"/>
    </row>
    <row r="2651" spans="4:4">
      <c r="D2651" s="245"/>
    </row>
    <row r="2652" spans="4:4">
      <c r="D2652" s="245"/>
    </row>
    <row r="2653" spans="4:4">
      <c r="D2653" s="245"/>
    </row>
    <row r="2654" spans="4:4">
      <c r="D2654" s="245"/>
    </row>
    <row r="2655" spans="4:4">
      <c r="D2655" s="245"/>
    </row>
    <row r="2656" spans="4:4">
      <c r="D2656" s="245"/>
    </row>
    <row r="2657" spans="4:4">
      <c r="D2657" s="245"/>
    </row>
    <row r="2658" spans="4:4">
      <c r="D2658" s="245"/>
    </row>
    <row r="2659" spans="4:4">
      <c r="D2659" s="245"/>
    </row>
    <row r="2660" spans="4:4">
      <c r="D2660" s="245"/>
    </row>
    <row r="2661" spans="4:4">
      <c r="D2661" s="245"/>
    </row>
    <row r="2662" spans="4:4">
      <c r="D2662" s="245"/>
    </row>
    <row r="2663" spans="4:4">
      <c r="D2663" s="245"/>
    </row>
    <row r="2664" spans="4:4">
      <c r="D2664" s="245"/>
    </row>
    <row r="2665" spans="4:4">
      <c r="D2665" s="245"/>
    </row>
    <row r="2666" spans="4:4">
      <c r="D2666" s="245"/>
    </row>
    <row r="2667" spans="4:4">
      <c r="D2667" s="245"/>
    </row>
    <row r="2668" spans="4:4">
      <c r="D2668" s="245"/>
    </row>
    <row r="2669" spans="4:4">
      <c r="D2669" s="245"/>
    </row>
    <row r="2670" spans="4:4">
      <c r="D2670" s="245"/>
    </row>
    <row r="2671" spans="4:4">
      <c r="D2671" s="245"/>
    </row>
    <row r="2672" spans="4:4">
      <c r="D2672" s="245"/>
    </row>
    <row r="2673" spans="4:4">
      <c r="D2673" s="245"/>
    </row>
    <row r="2674" spans="4:4">
      <c r="D2674" s="245"/>
    </row>
    <row r="2675" spans="4:4">
      <c r="D2675" s="245"/>
    </row>
    <row r="2676" spans="4:4">
      <c r="D2676" s="245"/>
    </row>
    <row r="2677" spans="4:4">
      <c r="D2677" s="245"/>
    </row>
    <row r="2678" spans="4:4">
      <c r="D2678" s="245"/>
    </row>
    <row r="2679" spans="4:4">
      <c r="D2679" s="245"/>
    </row>
    <row r="2680" spans="4:4">
      <c r="D2680" s="245"/>
    </row>
    <row r="2681" spans="4:4">
      <c r="D2681" s="245"/>
    </row>
    <row r="2682" spans="4:4">
      <c r="D2682" s="245"/>
    </row>
    <row r="2683" spans="4:4">
      <c r="D2683" s="245"/>
    </row>
    <row r="2684" spans="4:4">
      <c r="D2684" s="245"/>
    </row>
    <row r="2685" spans="4:4">
      <c r="D2685" s="245"/>
    </row>
    <row r="2686" spans="4:4">
      <c r="D2686" s="245"/>
    </row>
    <row r="2687" spans="4:4">
      <c r="D2687" s="245"/>
    </row>
    <row r="2688" spans="4:4">
      <c r="D2688" s="245"/>
    </row>
    <row r="2689" spans="4:4">
      <c r="D2689" s="245"/>
    </row>
    <row r="2690" spans="4:4">
      <c r="D2690" s="245"/>
    </row>
    <row r="2691" spans="4:4">
      <c r="D2691" s="245"/>
    </row>
    <row r="2692" spans="4:4">
      <c r="D2692" s="245"/>
    </row>
    <row r="2693" spans="4:4">
      <c r="D2693" s="245"/>
    </row>
    <row r="2694" spans="4:4">
      <c r="D2694" s="245"/>
    </row>
    <row r="2695" spans="4:4">
      <c r="D2695" s="245"/>
    </row>
    <row r="2696" spans="4:4">
      <c r="D2696" s="245"/>
    </row>
    <row r="2697" spans="4:4">
      <c r="D2697" s="245"/>
    </row>
    <row r="2698" spans="4:4">
      <c r="D2698" s="245"/>
    </row>
    <row r="2699" spans="4:4">
      <c r="D2699" s="245"/>
    </row>
    <row r="2700" spans="4:4">
      <c r="D2700" s="245"/>
    </row>
    <row r="2701" spans="4:4">
      <c r="D2701" s="245"/>
    </row>
    <row r="2702" spans="4:4">
      <c r="D2702" s="245"/>
    </row>
    <row r="2703" spans="4:4">
      <c r="D2703" s="245"/>
    </row>
    <row r="2704" spans="4:4">
      <c r="D2704" s="245"/>
    </row>
    <row r="2705" spans="4:4">
      <c r="D2705" s="245"/>
    </row>
    <row r="2706" spans="4:4">
      <c r="D2706" s="245"/>
    </row>
    <row r="2707" spans="4:4">
      <c r="D2707" s="245"/>
    </row>
    <row r="2708" spans="4:4">
      <c r="D2708" s="245"/>
    </row>
    <row r="2709" spans="4:4">
      <c r="D2709" s="245"/>
    </row>
    <row r="2710" spans="4:4">
      <c r="D2710" s="245"/>
    </row>
    <row r="2711" spans="4:4">
      <c r="D2711" s="245"/>
    </row>
    <row r="2712" spans="4:4">
      <c r="D2712" s="245"/>
    </row>
    <row r="2713" spans="4:4">
      <c r="D2713" s="245"/>
    </row>
    <row r="2714" spans="4:4">
      <c r="D2714" s="245"/>
    </row>
    <row r="2715" spans="4:4">
      <c r="D2715" s="245"/>
    </row>
    <row r="2716" spans="4:4">
      <c r="D2716" s="245"/>
    </row>
    <row r="2717" spans="4:4">
      <c r="D2717" s="245"/>
    </row>
    <row r="2718" spans="4:4">
      <c r="D2718" s="245"/>
    </row>
    <row r="2719" spans="4:4">
      <c r="D2719" s="245"/>
    </row>
    <row r="2720" spans="4:4">
      <c r="D2720" s="245"/>
    </row>
    <row r="2721" spans="4:4">
      <c r="D2721" s="245"/>
    </row>
    <row r="2722" spans="4:4">
      <c r="D2722" s="245"/>
    </row>
    <row r="2723" spans="4:4">
      <c r="D2723" s="245"/>
    </row>
    <row r="2724" spans="4:4">
      <c r="D2724" s="245"/>
    </row>
    <row r="2725" spans="4:4">
      <c r="D2725" s="245"/>
    </row>
    <row r="2726" spans="4:4">
      <c r="D2726" s="245"/>
    </row>
    <row r="2727" spans="4:4">
      <c r="D2727" s="245"/>
    </row>
    <row r="2728" spans="4:4">
      <c r="D2728" s="245"/>
    </row>
    <row r="2729" spans="4:4">
      <c r="D2729" s="245"/>
    </row>
    <row r="2730" spans="4:4">
      <c r="D2730" s="245"/>
    </row>
    <row r="2731" spans="4:4">
      <c r="D2731" s="245"/>
    </row>
    <row r="2732" spans="4:4">
      <c r="D2732" s="245"/>
    </row>
    <row r="2733" spans="4:4">
      <c r="D2733" s="245"/>
    </row>
    <row r="2734" spans="4:4">
      <c r="D2734" s="245"/>
    </row>
    <row r="2735" spans="4:4">
      <c r="D2735" s="245"/>
    </row>
    <row r="2736" spans="4:4">
      <c r="D2736" s="245"/>
    </row>
    <row r="2737" spans="4:4">
      <c r="D2737" s="245"/>
    </row>
    <row r="2738" spans="4:4">
      <c r="D2738" s="245"/>
    </row>
    <row r="2739" spans="4:4">
      <c r="D2739" s="245"/>
    </row>
    <row r="2740" spans="4:4">
      <c r="D2740" s="245"/>
    </row>
    <row r="2741" spans="4:4">
      <c r="D2741" s="245"/>
    </row>
    <row r="2742" spans="4:4">
      <c r="D2742" s="245"/>
    </row>
    <row r="2743" spans="4:4">
      <c r="D2743" s="245"/>
    </row>
    <row r="2744" spans="4:4">
      <c r="D2744" s="245"/>
    </row>
    <row r="2745" spans="4:4">
      <c r="D2745" s="245"/>
    </row>
    <row r="2746" spans="4:4">
      <c r="D2746" s="245"/>
    </row>
    <row r="2747" spans="4:4">
      <c r="D2747" s="245"/>
    </row>
    <row r="2748" spans="4:4">
      <c r="D2748" s="245"/>
    </row>
    <row r="2749" spans="4:4">
      <c r="D2749" s="245"/>
    </row>
    <row r="2750" spans="4:4">
      <c r="D2750" s="245"/>
    </row>
    <row r="2751" spans="4:4">
      <c r="D2751" s="245"/>
    </row>
    <row r="2752" spans="4:4">
      <c r="D2752" s="245"/>
    </row>
    <row r="2753" spans="4:4">
      <c r="D2753" s="245"/>
    </row>
    <row r="2754" spans="4:4">
      <c r="D2754" s="245"/>
    </row>
    <row r="2755" spans="4:4">
      <c r="D2755" s="245"/>
    </row>
    <row r="2756" spans="4:4">
      <c r="D2756" s="245"/>
    </row>
    <row r="2757" spans="4:4">
      <c r="D2757" s="245"/>
    </row>
    <row r="2758" spans="4:4">
      <c r="D2758" s="245"/>
    </row>
    <row r="2759" spans="4:4">
      <c r="D2759" s="245"/>
    </row>
    <row r="2760" spans="4:4">
      <c r="D2760" s="245"/>
    </row>
    <row r="2761" spans="4:4">
      <c r="D2761" s="245"/>
    </row>
    <row r="2762" spans="4:4">
      <c r="D2762" s="245"/>
    </row>
    <row r="2763" spans="4:4">
      <c r="D2763" s="245"/>
    </row>
    <row r="2764" spans="4:4">
      <c r="D2764" s="245"/>
    </row>
    <row r="2765" spans="4:4">
      <c r="D2765" s="245"/>
    </row>
    <row r="2766" spans="4:4">
      <c r="D2766" s="245"/>
    </row>
    <row r="2767" spans="4:4">
      <c r="D2767" s="245"/>
    </row>
    <row r="2768" spans="4:4">
      <c r="D2768" s="245"/>
    </row>
    <row r="2769" spans="4:4">
      <c r="D2769" s="245"/>
    </row>
    <row r="2770" spans="4:4">
      <c r="D2770" s="245"/>
    </row>
    <row r="2771" spans="4:4">
      <c r="D2771" s="245"/>
    </row>
    <row r="2772" spans="4:4">
      <c r="D2772" s="245"/>
    </row>
    <row r="2773" spans="4:4">
      <c r="D2773" s="245"/>
    </row>
    <row r="2774" spans="4:4">
      <c r="D2774" s="245"/>
    </row>
    <row r="2775" spans="4:4">
      <c r="D2775" s="245"/>
    </row>
    <row r="2776" spans="4:4">
      <c r="D2776" s="245"/>
    </row>
    <row r="2777" spans="4:4">
      <c r="D2777" s="245"/>
    </row>
    <row r="2778" spans="4:4">
      <c r="D2778" s="245"/>
    </row>
    <row r="2779" spans="4:4">
      <c r="D2779" s="245"/>
    </row>
    <row r="2780" spans="4:4">
      <c r="D2780" s="245"/>
    </row>
    <row r="2781" spans="4:4">
      <c r="D2781" s="245"/>
    </row>
    <row r="2782" spans="4:4">
      <c r="D2782" s="245"/>
    </row>
    <row r="2783" spans="4:4">
      <c r="D2783" s="245"/>
    </row>
    <row r="2784" spans="4:4">
      <c r="D2784" s="245"/>
    </row>
    <row r="2785" spans="4:4">
      <c r="D2785" s="245"/>
    </row>
    <row r="2786" spans="4:4">
      <c r="D2786" s="245"/>
    </row>
    <row r="2787" spans="4:4">
      <c r="D2787" s="245"/>
    </row>
    <row r="2788" spans="4:4">
      <c r="D2788" s="245"/>
    </row>
    <row r="2789" spans="4:4">
      <c r="D2789" s="245"/>
    </row>
    <row r="2790" spans="4:4">
      <c r="D2790" s="245"/>
    </row>
    <row r="2791" spans="4:4">
      <c r="D2791" s="245"/>
    </row>
    <row r="2792" spans="4:4">
      <c r="D2792" s="245"/>
    </row>
    <row r="2793" spans="4:4">
      <c r="D2793" s="245"/>
    </row>
    <row r="2794" spans="4:4">
      <c r="D2794" s="245"/>
    </row>
    <row r="2795" spans="4:4">
      <c r="D2795" s="245"/>
    </row>
    <row r="2796" spans="4:4">
      <c r="D2796" s="245"/>
    </row>
    <row r="2797" spans="4:4">
      <c r="D2797" s="245"/>
    </row>
    <row r="2798" spans="4:4">
      <c r="D2798" s="245"/>
    </row>
    <row r="2799" spans="4:4">
      <c r="D2799" s="245"/>
    </row>
    <row r="2800" spans="4:4">
      <c r="D2800" s="245"/>
    </row>
    <row r="2801" spans="4:4">
      <c r="D2801" s="245"/>
    </row>
    <row r="2802" spans="4:4">
      <c r="D2802" s="245"/>
    </row>
    <row r="2803" spans="4:4">
      <c r="D2803" s="245"/>
    </row>
    <row r="2804" spans="4:4">
      <c r="D2804" s="245"/>
    </row>
    <row r="2805" spans="4:4">
      <c r="D2805" s="245"/>
    </row>
    <row r="2806" spans="4:4">
      <c r="D2806" s="245"/>
    </row>
    <row r="2807" spans="4:4">
      <c r="D2807" s="245"/>
    </row>
    <row r="2808" spans="4:4">
      <c r="D2808" s="245"/>
    </row>
    <row r="2809" spans="4:4">
      <c r="D2809" s="245"/>
    </row>
    <row r="2810" spans="4:4">
      <c r="D2810" s="245"/>
    </row>
    <row r="2811" spans="4:4">
      <c r="D2811" s="245"/>
    </row>
    <row r="2812" spans="4:4">
      <c r="D2812" s="245"/>
    </row>
    <row r="2813" spans="4:4">
      <c r="D2813" s="245"/>
    </row>
    <row r="2814" spans="4:4">
      <c r="D2814" s="245"/>
    </row>
    <row r="2815" spans="4:4">
      <c r="D2815" s="245"/>
    </row>
    <row r="2816" spans="4:4">
      <c r="D2816" s="245"/>
    </row>
    <row r="2817" spans="4:4">
      <c r="D2817" s="245"/>
    </row>
    <row r="2818" spans="4:4">
      <c r="D2818" s="245"/>
    </row>
    <row r="2819" spans="4:4">
      <c r="D2819" s="245"/>
    </row>
    <row r="2820" spans="4:4">
      <c r="D2820" s="245"/>
    </row>
    <row r="2821" spans="4:4">
      <c r="D2821" s="245"/>
    </row>
    <row r="2822" spans="4:4">
      <c r="D2822" s="245"/>
    </row>
    <row r="2823" spans="4:4">
      <c r="D2823" s="245"/>
    </row>
    <row r="2824" spans="4:4">
      <c r="D2824" s="245"/>
    </row>
    <row r="2825" spans="4:4">
      <c r="D2825" s="245"/>
    </row>
    <row r="2826" spans="4:4">
      <c r="D2826" s="245"/>
    </row>
    <row r="2827" spans="4:4">
      <c r="D2827" s="245"/>
    </row>
    <row r="2828" spans="4:4">
      <c r="D2828" s="245"/>
    </row>
    <row r="2829" spans="4:4">
      <c r="D2829" s="245"/>
    </row>
    <row r="2830" spans="4:4">
      <c r="D2830" s="245"/>
    </row>
    <row r="2831" spans="4:4">
      <c r="D2831" s="245"/>
    </row>
    <row r="2832" spans="4:4">
      <c r="D2832" s="245"/>
    </row>
    <row r="2833" spans="4:4">
      <c r="D2833" s="245"/>
    </row>
    <row r="2834" spans="4:4">
      <c r="D2834" s="245"/>
    </row>
    <row r="2835" spans="4:4">
      <c r="D2835" s="245"/>
    </row>
    <row r="2836" spans="4:4">
      <c r="D2836" s="245"/>
    </row>
    <row r="2837" spans="4:4">
      <c r="D2837" s="245"/>
    </row>
    <row r="2838" spans="4:4">
      <c r="D2838" s="245"/>
    </row>
    <row r="2839" spans="4:4">
      <c r="D2839" s="245"/>
    </row>
    <row r="2840" spans="4:4">
      <c r="D2840" s="245"/>
    </row>
    <row r="2841" spans="4:4">
      <c r="D2841" s="245"/>
    </row>
    <row r="2842" spans="4:4">
      <c r="D2842" s="245"/>
    </row>
    <row r="2843" spans="4:4">
      <c r="D2843" s="245"/>
    </row>
    <row r="2844" spans="4:4">
      <c r="D2844" s="245"/>
    </row>
    <row r="2845" spans="4:4">
      <c r="D2845" s="245"/>
    </row>
    <row r="2846" spans="4:4">
      <c r="D2846" s="245"/>
    </row>
    <row r="2847" spans="4:4">
      <c r="D2847" s="245"/>
    </row>
    <row r="2848" spans="4:4">
      <c r="D2848" s="245"/>
    </row>
    <row r="2849" spans="4:4">
      <c r="D2849" s="245"/>
    </row>
    <row r="2850" spans="4:4">
      <c r="D2850" s="245"/>
    </row>
    <row r="2851" spans="4:4">
      <c r="D2851" s="245"/>
    </row>
    <row r="2852" spans="4:4">
      <c r="D2852" s="245"/>
    </row>
    <row r="2853" spans="4:4">
      <c r="D2853" s="245"/>
    </row>
    <row r="2854" spans="4:4">
      <c r="D2854" s="245"/>
    </row>
    <row r="2855" spans="4:4">
      <c r="D2855" s="245"/>
    </row>
    <row r="2856" spans="4:4">
      <c r="D2856" s="245"/>
    </row>
    <row r="2857" spans="4:4">
      <c r="D2857" s="245"/>
    </row>
    <row r="2858" spans="4:4">
      <c r="D2858" s="245"/>
    </row>
    <row r="2859" spans="4:4">
      <c r="D2859" s="245"/>
    </row>
    <row r="2860" spans="4:4">
      <c r="D2860" s="245"/>
    </row>
    <row r="2861" spans="4:4">
      <c r="D2861" s="245"/>
    </row>
    <row r="2862" spans="4:4">
      <c r="D2862" s="245"/>
    </row>
    <row r="2863" spans="4:4">
      <c r="D2863" s="245"/>
    </row>
    <row r="2864" spans="4:4">
      <c r="D2864" s="245"/>
    </row>
    <row r="2865" spans="4:4">
      <c r="D2865" s="245"/>
    </row>
    <row r="2866" spans="4:4">
      <c r="D2866" s="245"/>
    </row>
    <row r="2867" spans="4:4">
      <c r="D2867" s="245"/>
    </row>
    <row r="2868" spans="4:4">
      <c r="D2868" s="245"/>
    </row>
    <row r="2869" spans="4:4">
      <c r="D2869" s="245"/>
    </row>
    <row r="2870" spans="4:4">
      <c r="D2870" s="245"/>
    </row>
    <row r="2871" spans="4:4">
      <c r="D2871" s="245"/>
    </row>
    <row r="2872" spans="4:4">
      <c r="D2872" s="245"/>
    </row>
    <row r="2873" spans="4:4">
      <c r="D2873" s="245"/>
    </row>
    <row r="2874" spans="4:4">
      <c r="D2874" s="245"/>
    </row>
    <row r="2875" spans="4:4">
      <c r="D2875" s="245"/>
    </row>
    <row r="2876" spans="4:4">
      <c r="D2876" s="245"/>
    </row>
    <row r="2877" spans="4:4">
      <c r="D2877" s="245"/>
    </row>
    <row r="2878" spans="4:4">
      <c r="D2878" s="245"/>
    </row>
    <row r="2879" spans="4:4">
      <c r="D2879" s="245"/>
    </row>
    <row r="2880" spans="4:4">
      <c r="D2880" s="245"/>
    </row>
    <row r="2881" spans="4:4">
      <c r="D2881" s="245"/>
    </row>
    <row r="2882" spans="4:4">
      <c r="D2882" s="245"/>
    </row>
    <row r="2883" spans="4:4">
      <c r="D2883" s="245"/>
    </row>
    <row r="2884" spans="4:4">
      <c r="D2884" s="245"/>
    </row>
    <row r="2885" spans="4:4">
      <c r="D2885" s="245"/>
    </row>
    <row r="2886" spans="4:4">
      <c r="D2886" s="245"/>
    </row>
    <row r="2887" spans="4:4">
      <c r="D2887" s="245"/>
    </row>
    <row r="2888" spans="4:4">
      <c r="D2888" s="245"/>
    </row>
    <row r="2889" spans="4:4">
      <c r="D2889" s="245"/>
    </row>
    <row r="2890" spans="4:4">
      <c r="D2890" s="245"/>
    </row>
    <row r="2891" spans="4:4">
      <c r="D2891" s="245"/>
    </row>
    <row r="2892" spans="4:4">
      <c r="D2892" s="245"/>
    </row>
    <row r="2893" spans="4:4">
      <c r="D2893" s="245"/>
    </row>
    <row r="2894" spans="4:4">
      <c r="D2894" s="245"/>
    </row>
    <row r="2895" spans="4:4">
      <c r="D2895" s="245"/>
    </row>
    <row r="2896" spans="4:4">
      <c r="D2896" s="245"/>
    </row>
    <row r="2897" spans="4:4">
      <c r="D2897" s="245"/>
    </row>
    <row r="2898" spans="4:4">
      <c r="D2898" s="245"/>
    </row>
    <row r="2899" spans="4:4">
      <c r="D2899" s="245"/>
    </row>
    <row r="2900" spans="4:4">
      <c r="D2900" s="245"/>
    </row>
    <row r="2901" spans="4:4">
      <c r="D2901" s="245"/>
    </row>
    <row r="2902" spans="4:4">
      <c r="D2902" s="245"/>
    </row>
    <row r="2903" spans="4:4">
      <c r="D2903" s="245"/>
    </row>
    <row r="2904" spans="4:4">
      <c r="D2904" s="245"/>
    </row>
    <row r="2905" spans="4:4">
      <c r="D2905" s="245"/>
    </row>
    <row r="2906" spans="4:4">
      <c r="D2906" s="245"/>
    </row>
    <row r="2907" spans="4:4">
      <c r="D2907" s="245"/>
    </row>
    <row r="2908" spans="4:4">
      <c r="D2908" s="245"/>
    </row>
    <row r="2909" spans="4:4">
      <c r="D2909" s="245"/>
    </row>
    <row r="2910" spans="4:4">
      <c r="D2910" s="245"/>
    </row>
    <row r="2911" spans="4:4">
      <c r="D2911" s="245"/>
    </row>
    <row r="2912" spans="4:4">
      <c r="D2912" s="245"/>
    </row>
    <row r="2913" spans="4:4">
      <c r="D2913" s="245"/>
    </row>
    <row r="2914" spans="4:4">
      <c r="D2914" s="245"/>
    </row>
    <row r="2915" spans="4:4">
      <c r="D2915" s="245"/>
    </row>
    <row r="2916" spans="4:4">
      <c r="D2916" s="245"/>
    </row>
    <row r="2917" spans="4:4">
      <c r="D2917" s="245"/>
    </row>
    <row r="2918" spans="4:4">
      <c r="D2918" s="245"/>
    </row>
    <row r="2919" spans="4:4">
      <c r="D2919" s="245"/>
    </row>
    <row r="2920" spans="4:4">
      <c r="D2920" s="245"/>
    </row>
    <row r="2921" spans="4:4">
      <c r="D2921" s="245"/>
    </row>
    <row r="2922" spans="4:4">
      <c r="D2922" s="245"/>
    </row>
    <row r="2923" spans="4:4">
      <c r="D2923" s="245"/>
    </row>
    <row r="2924" spans="4:4">
      <c r="D2924" s="245"/>
    </row>
    <row r="2925" spans="4:4">
      <c r="D2925" s="245"/>
    </row>
    <row r="2926" spans="4:4">
      <c r="D2926" s="245"/>
    </row>
    <row r="2927" spans="4:4">
      <c r="D2927" s="245"/>
    </row>
    <row r="2928" spans="4:4">
      <c r="D2928" s="245"/>
    </row>
    <row r="2929" spans="4:4">
      <c r="D2929" s="245"/>
    </row>
    <row r="2930" spans="4:4">
      <c r="D2930" s="245"/>
    </row>
    <row r="2931" spans="4:4">
      <c r="D2931" s="245"/>
    </row>
    <row r="2932" spans="4:4">
      <c r="D2932" s="245"/>
    </row>
    <row r="2933" spans="4:4">
      <c r="D2933" s="245"/>
    </row>
    <row r="2934" spans="4:4">
      <c r="D2934" s="245"/>
    </row>
    <row r="2935" spans="4:4">
      <c r="D2935" s="245"/>
    </row>
    <row r="2936" spans="4:4">
      <c r="D2936" s="245"/>
    </row>
    <row r="2937" spans="4:4">
      <c r="D2937" s="245"/>
    </row>
    <row r="2938" spans="4:4">
      <c r="D2938" s="245"/>
    </row>
    <row r="2939" spans="4:4">
      <c r="D2939" s="245"/>
    </row>
    <row r="2940" spans="4:4">
      <c r="D2940" s="245"/>
    </row>
    <row r="2941" spans="4:4">
      <c r="D2941" s="245"/>
    </row>
    <row r="2942" spans="4:4">
      <c r="D2942" s="245"/>
    </row>
    <row r="2943" spans="4:4">
      <c r="D2943" s="245"/>
    </row>
    <row r="2944" spans="4:4">
      <c r="D2944" s="245"/>
    </row>
    <row r="2945" spans="4:4">
      <c r="D2945" s="245"/>
    </row>
    <row r="2946" spans="4:4">
      <c r="D2946" s="245"/>
    </row>
    <row r="2947" spans="4:4">
      <c r="D2947" s="245"/>
    </row>
    <row r="2948" spans="4:4">
      <c r="D2948" s="245"/>
    </row>
    <row r="2949" spans="4:4">
      <c r="D2949" s="245"/>
    </row>
    <row r="2950" spans="4:4">
      <c r="D2950" s="245"/>
    </row>
    <row r="2951" spans="4:4">
      <c r="D2951" s="245"/>
    </row>
    <row r="2952" spans="4:4">
      <c r="D2952" s="245"/>
    </row>
    <row r="2953" spans="4:4">
      <c r="D2953" s="245"/>
    </row>
    <row r="2954" spans="4:4">
      <c r="D2954" s="245"/>
    </row>
    <row r="2955" spans="4:4">
      <c r="D2955" s="245"/>
    </row>
    <row r="2956" spans="4:4">
      <c r="D2956" s="245"/>
    </row>
    <row r="2957" spans="4:4">
      <c r="D2957" s="245"/>
    </row>
    <row r="2958" spans="4:4">
      <c r="D2958" s="245"/>
    </row>
    <row r="2959" spans="4:4">
      <c r="D2959" s="245"/>
    </row>
    <row r="2960" spans="4:4">
      <c r="D2960" s="245"/>
    </row>
    <row r="2961" spans="4:4">
      <c r="D2961" s="245"/>
    </row>
    <row r="2962" spans="4:4">
      <c r="D2962" s="245"/>
    </row>
    <row r="2963" spans="4:4">
      <c r="D2963" s="245"/>
    </row>
    <row r="2964" spans="4:4">
      <c r="D2964" s="245"/>
    </row>
    <row r="2965" spans="4:4">
      <c r="D2965" s="245"/>
    </row>
    <row r="2966" spans="4:4">
      <c r="D2966" s="245"/>
    </row>
    <row r="2967" spans="4:4">
      <c r="D2967" s="245"/>
    </row>
    <row r="2968" spans="4:4">
      <c r="D2968" s="245"/>
    </row>
    <row r="2969" spans="4:4">
      <c r="D2969" s="245"/>
    </row>
    <row r="2970" spans="4:4">
      <c r="D2970" s="245"/>
    </row>
    <row r="2971" spans="4:4">
      <c r="D2971" s="245"/>
    </row>
    <row r="2972" spans="4:4">
      <c r="D2972" s="245"/>
    </row>
    <row r="2973" spans="4:4">
      <c r="D2973" s="245"/>
    </row>
    <row r="2974" spans="4:4">
      <c r="D2974" s="245"/>
    </row>
    <row r="2975" spans="4:4">
      <c r="D2975" s="245"/>
    </row>
    <row r="2976" spans="4:4">
      <c r="D2976" s="245"/>
    </row>
    <row r="2977" spans="4:4">
      <c r="D2977" s="245"/>
    </row>
    <row r="2978" spans="4:4">
      <c r="D2978" s="245"/>
    </row>
    <row r="2979" spans="4:4">
      <c r="D2979" s="245"/>
    </row>
    <row r="2980" spans="4:4">
      <c r="D2980" s="245"/>
    </row>
    <row r="2981" spans="4:4">
      <c r="D2981" s="245"/>
    </row>
    <row r="2982" spans="4:4">
      <c r="D2982" s="245"/>
    </row>
    <row r="2983" spans="4:4">
      <c r="D2983" s="245"/>
    </row>
    <row r="2984" spans="4:4">
      <c r="D2984" s="245"/>
    </row>
    <row r="2985" spans="4:4">
      <c r="D2985" s="245"/>
    </row>
    <row r="2986" spans="4:4">
      <c r="D2986" s="245"/>
    </row>
    <row r="2987" spans="4:4">
      <c r="D2987" s="245"/>
    </row>
    <row r="2988" spans="4:4">
      <c r="D2988" s="245"/>
    </row>
    <row r="2989" spans="4:4">
      <c r="D2989" s="245"/>
    </row>
    <row r="2990" spans="4:4">
      <c r="D2990" s="245"/>
    </row>
    <row r="2991" spans="4:4">
      <c r="D2991" s="245"/>
    </row>
    <row r="2992" spans="4:4">
      <c r="D2992" s="245"/>
    </row>
    <row r="2993" spans="4:4">
      <c r="D2993" s="245"/>
    </row>
    <row r="2994" spans="4:4">
      <c r="D2994" s="245"/>
    </row>
    <row r="2995" spans="4:4">
      <c r="D2995" s="245"/>
    </row>
    <row r="2996" spans="4:4">
      <c r="D2996" s="245"/>
    </row>
    <row r="2997" spans="4:4">
      <c r="D2997" s="245"/>
    </row>
    <row r="2998" spans="4:4">
      <c r="D2998" s="245"/>
    </row>
    <row r="2999" spans="4:4">
      <c r="D2999" s="245"/>
    </row>
    <row r="3000" spans="4:4">
      <c r="D3000" s="245"/>
    </row>
    <row r="3001" spans="4:4">
      <c r="D3001" s="245"/>
    </row>
    <row r="3002" spans="4:4">
      <c r="D3002" s="245"/>
    </row>
    <row r="3003" spans="4:4">
      <c r="D3003" s="245"/>
    </row>
    <row r="3004" spans="4:4">
      <c r="D3004" s="245"/>
    </row>
    <row r="3005" spans="4:4">
      <c r="D3005" s="245"/>
    </row>
    <row r="3006" spans="4:4">
      <c r="D3006" s="245"/>
    </row>
    <row r="3007" spans="4:4">
      <c r="D3007" s="245"/>
    </row>
    <row r="3008" spans="4:4">
      <c r="D3008" s="245"/>
    </row>
    <row r="3009" spans="4:4">
      <c r="D3009" s="245"/>
    </row>
    <row r="3010" spans="4:4">
      <c r="D3010" s="245"/>
    </row>
    <row r="3011" spans="4:4">
      <c r="D3011" s="245"/>
    </row>
    <row r="3012" spans="4:4">
      <c r="D3012" s="245"/>
    </row>
    <row r="3013" spans="4:4">
      <c r="D3013" s="245"/>
    </row>
    <row r="3014" spans="4:4">
      <c r="D3014" s="245"/>
    </row>
    <row r="3015" spans="4:4">
      <c r="D3015" s="245"/>
    </row>
    <row r="3016" spans="4:4">
      <c r="D3016" s="245"/>
    </row>
    <row r="3017" spans="4:4">
      <c r="D3017" s="245"/>
    </row>
    <row r="3018" spans="4:4">
      <c r="D3018" s="245"/>
    </row>
    <row r="3019" spans="4:4">
      <c r="D3019" s="245"/>
    </row>
    <row r="3020" spans="4:4">
      <c r="D3020" s="245"/>
    </row>
    <row r="3021" spans="4:4">
      <c r="D3021" s="245"/>
    </row>
    <row r="3022" spans="4:4">
      <c r="D3022" s="245"/>
    </row>
    <row r="3023" spans="4:4">
      <c r="D3023" s="245"/>
    </row>
    <row r="3024" spans="4:4">
      <c r="D3024" s="245"/>
    </row>
    <row r="3025" spans="4:4">
      <c r="D3025" s="245"/>
    </row>
    <row r="3026" spans="4:4">
      <c r="D3026" s="245"/>
    </row>
    <row r="3027" spans="4:4">
      <c r="D3027" s="245"/>
    </row>
    <row r="3028" spans="4:4">
      <c r="D3028" s="245"/>
    </row>
    <row r="3029" spans="4:4">
      <c r="D3029" s="245"/>
    </row>
    <row r="3030" spans="4:4">
      <c r="D3030" s="245"/>
    </row>
    <row r="3031" spans="4:4">
      <c r="D3031" s="245"/>
    </row>
    <row r="3032" spans="4:4">
      <c r="D3032" s="245"/>
    </row>
    <row r="3033" spans="4:4">
      <c r="D3033" s="245"/>
    </row>
    <row r="3034" spans="4:4">
      <c r="D3034" s="245"/>
    </row>
    <row r="3035" spans="4:4">
      <c r="D3035" s="245"/>
    </row>
    <row r="3036" spans="4:4">
      <c r="D3036" s="245"/>
    </row>
    <row r="3037" spans="4:4">
      <c r="D3037" s="245"/>
    </row>
    <row r="3038" spans="4:4">
      <c r="D3038" s="245"/>
    </row>
    <row r="3039" spans="4:4">
      <c r="D3039" s="245"/>
    </row>
    <row r="3040" spans="4:4">
      <c r="D3040" s="245"/>
    </row>
    <row r="3041" spans="4:4">
      <c r="D3041" s="245"/>
    </row>
    <row r="3042" spans="4:4">
      <c r="D3042" s="245"/>
    </row>
    <row r="3043" spans="4:4">
      <c r="D3043" s="245"/>
    </row>
    <row r="3044" spans="4:4">
      <c r="D3044" s="245"/>
    </row>
    <row r="3045" spans="4:4">
      <c r="D3045" s="245"/>
    </row>
    <row r="3046" spans="4:4">
      <c r="D3046" s="245"/>
    </row>
    <row r="3047" spans="4:4">
      <c r="D3047" s="245"/>
    </row>
    <row r="3048" spans="4:4">
      <c r="D3048" s="245"/>
    </row>
    <row r="3049" spans="4:4">
      <c r="D3049" s="245"/>
    </row>
    <row r="3050" spans="4:4">
      <c r="D3050" s="245"/>
    </row>
    <row r="3051" spans="4:4">
      <c r="D3051" s="245"/>
    </row>
    <row r="3052" spans="4:4">
      <c r="D3052" s="245"/>
    </row>
    <row r="3053" spans="4:4">
      <c r="D3053" s="245"/>
    </row>
    <row r="3054" spans="4:4">
      <c r="D3054" s="245"/>
    </row>
    <row r="3055" spans="4:4">
      <c r="D3055" s="245"/>
    </row>
    <row r="3056" spans="4:4">
      <c r="D3056" s="245"/>
    </row>
    <row r="3057" spans="4:4">
      <c r="D3057" s="245"/>
    </row>
    <row r="3058" spans="4:4">
      <c r="D3058" s="245"/>
    </row>
    <row r="3059" spans="4:4">
      <c r="D3059" s="245"/>
    </row>
    <row r="3060" spans="4:4">
      <c r="D3060" s="245"/>
    </row>
    <row r="3061" spans="4:4">
      <c r="D3061" s="245"/>
    </row>
    <row r="3062" spans="4:4">
      <c r="D3062" s="245"/>
    </row>
    <row r="3063" spans="4:4">
      <c r="D3063" s="245"/>
    </row>
    <row r="3064" spans="4:4">
      <c r="D3064" s="245"/>
    </row>
    <row r="3065" spans="4:4">
      <c r="D3065" s="245"/>
    </row>
    <row r="3066" spans="4:4">
      <c r="D3066" s="245"/>
    </row>
    <row r="3067" spans="4:4">
      <c r="D3067" s="245"/>
    </row>
    <row r="3068" spans="4:4">
      <c r="D3068" s="245"/>
    </row>
    <row r="3069" spans="4:4">
      <c r="D3069" s="245"/>
    </row>
    <row r="3070" spans="4:4">
      <c r="D3070" s="245"/>
    </row>
    <row r="3071" spans="4:4">
      <c r="D3071" s="245"/>
    </row>
    <row r="3072" spans="4:4">
      <c r="D3072" s="245"/>
    </row>
    <row r="3073" spans="4:4">
      <c r="D3073" s="245"/>
    </row>
    <row r="3074" spans="4:4">
      <c r="D3074" s="245"/>
    </row>
    <row r="3075" spans="4:4">
      <c r="D3075" s="245"/>
    </row>
    <row r="3076" spans="4:4">
      <c r="D3076" s="245"/>
    </row>
    <row r="3077" spans="4:4">
      <c r="D3077" s="245"/>
    </row>
    <row r="3078" spans="4:4">
      <c r="D3078" s="245"/>
    </row>
    <row r="3079" spans="4:4">
      <c r="D3079" s="245"/>
    </row>
    <row r="3080" spans="4:4">
      <c r="D3080" s="245"/>
    </row>
    <row r="3081" spans="4:4">
      <c r="D3081" s="245"/>
    </row>
    <row r="3082" spans="4:4">
      <c r="D3082" s="245"/>
    </row>
    <row r="3083" spans="4:4">
      <c r="D3083" s="245"/>
    </row>
    <row r="3084" spans="4:4">
      <c r="D3084" s="245"/>
    </row>
    <row r="3085" spans="4:4">
      <c r="D3085" s="245"/>
    </row>
    <row r="3086" spans="4:4">
      <c r="D3086" s="245"/>
    </row>
    <row r="3087" spans="4:4">
      <c r="D3087" s="245"/>
    </row>
    <row r="3088" spans="4:4">
      <c r="D3088" s="245"/>
    </row>
    <row r="3089" spans="4:4">
      <c r="D3089" s="245"/>
    </row>
    <row r="3090" spans="4:4">
      <c r="D3090" s="245"/>
    </row>
    <row r="3091" spans="4:4">
      <c r="D3091" s="245"/>
    </row>
    <row r="3092" spans="4:4">
      <c r="D3092" s="245"/>
    </row>
    <row r="3093" spans="4:4">
      <c r="D3093" s="245"/>
    </row>
    <row r="3094" spans="4:4">
      <c r="D3094" s="245"/>
    </row>
    <row r="3095" spans="4:4">
      <c r="D3095" s="245"/>
    </row>
    <row r="3096" spans="4:4">
      <c r="D3096" s="245"/>
    </row>
    <row r="3097" spans="4:4">
      <c r="D3097" s="245"/>
    </row>
    <row r="3098" spans="4:4">
      <c r="D3098" s="245"/>
    </row>
    <row r="3099" spans="4:4">
      <c r="D3099" s="245"/>
    </row>
    <row r="3100" spans="4:4">
      <c r="D3100" s="245"/>
    </row>
    <row r="3101" spans="4:4">
      <c r="D3101" s="245"/>
    </row>
    <row r="3102" spans="4:4">
      <c r="D3102" s="245"/>
    </row>
    <row r="3103" spans="4:4">
      <c r="D3103" s="245"/>
    </row>
    <row r="3104" spans="4:4">
      <c r="D3104" s="245"/>
    </row>
    <row r="3105" spans="4:4">
      <c r="D3105" s="245"/>
    </row>
    <row r="3106" spans="4:4">
      <c r="D3106" s="245"/>
    </row>
    <row r="3107" spans="4:4">
      <c r="D3107" s="245"/>
    </row>
    <row r="3108" spans="4:4">
      <c r="D3108" s="245"/>
    </row>
    <row r="3109" spans="4:4">
      <c r="D3109" s="245"/>
    </row>
    <row r="3110" spans="4:4">
      <c r="D3110" s="245"/>
    </row>
    <row r="3111" spans="4:4">
      <c r="D3111" s="245"/>
    </row>
    <row r="3112" spans="4:4">
      <c r="D3112" s="245"/>
    </row>
    <row r="3113" spans="4:4">
      <c r="D3113" s="245"/>
    </row>
    <row r="3114" spans="4:4">
      <c r="D3114" s="245"/>
    </row>
    <row r="3115" spans="4:4">
      <c r="D3115" s="245"/>
    </row>
    <row r="3116" spans="4:4">
      <c r="D3116" s="245"/>
    </row>
    <row r="3117" spans="4:4">
      <c r="D3117" s="245"/>
    </row>
    <row r="3118" spans="4:4">
      <c r="D3118" s="245"/>
    </row>
    <row r="3119" spans="4:4">
      <c r="D3119" s="245"/>
    </row>
    <row r="3120" spans="4:4">
      <c r="D3120" s="245"/>
    </row>
    <row r="3121" spans="4:4">
      <c r="D3121" s="245"/>
    </row>
    <row r="3122" spans="4:4">
      <c r="D3122" s="245"/>
    </row>
    <row r="3123" spans="4:4">
      <c r="D3123" s="245"/>
    </row>
    <row r="3124" spans="4:4">
      <c r="D3124" s="245"/>
    </row>
    <row r="3125" spans="4:4">
      <c r="D3125" s="245"/>
    </row>
    <row r="3126" spans="4:4">
      <c r="D3126" s="245"/>
    </row>
    <row r="3127" spans="4:4">
      <c r="D3127" s="245"/>
    </row>
    <row r="3128" spans="4:4">
      <c r="D3128" s="245"/>
    </row>
    <row r="3129" spans="4:4">
      <c r="D3129" s="245"/>
    </row>
    <row r="3130" spans="4:4">
      <c r="D3130" s="245"/>
    </row>
    <row r="3131" spans="4:4">
      <c r="D3131" s="245"/>
    </row>
    <row r="3132" spans="4:4">
      <c r="D3132" s="245"/>
    </row>
    <row r="3133" spans="4:4">
      <c r="D3133" s="245"/>
    </row>
    <row r="3134" spans="4:4">
      <c r="D3134" s="245"/>
    </row>
    <row r="3135" spans="4:4">
      <c r="D3135" s="245"/>
    </row>
    <row r="3136" spans="4:4">
      <c r="D3136" s="245"/>
    </row>
    <row r="3137" spans="4:4">
      <c r="D3137" s="245"/>
    </row>
    <row r="3138" spans="4:4">
      <c r="D3138" s="245"/>
    </row>
    <row r="3139" spans="4:4">
      <c r="D3139" s="245"/>
    </row>
    <row r="3140" spans="4:4">
      <c r="D3140" s="245"/>
    </row>
    <row r="3141" spans="4:4">
      <c r="D3141" s="245"/>
    </row>
    <row r="3142" spans="4:4">
      <c r="D3142" s="245"/>
    </row>
    <row r="3143" spans="4:4">
      <c r="D3143" s="245"/>
    </row>
    <row r="3144" spans="4:4">
      <c r="D3144" s="245"/>
    </row>
    <row r="3145" spans="4:4">
      <c r="D3145" s="245"/>
    </row>
    <row r="3146" spans="4:4">
      <c r="D3146" s="245"/>
    </row>
    <row r="3147" spans="4:4">
      <c r="D3147" s="245"/>
    </row>
    <row r="3148" spans="4:4">
      <c r="D3148" s="245"/>
    </row>
    <row r="3149" spans="4:4">
      <c r="D3149" s="245"/>
    </row>
    <row r="3150" spans="4:4">
      <c r="D3150" s="245"/>
    </row>
    <row r="3151" spans="4:4">
      <c r="D3151" s="245"/>
    </row>
    <row r="3152" spans="4:4">
      <c r="D3152" s="245"/>
    </row>
    <row r="3153" spans="4:4">
      <c r="D3153" s="245"/>
    </row>
    <row r="3154" spans="4:4">
      <c r="D3154" s="245"/>
    </row>
    <row r="3155" spans="4:4">
      <c r="D3155" s="245"/>
    </row>
    <row r="3156" spans="4:4">
      <c r="D3156" s="245"/>
    </row>
    <row r="3157" spans="4:4">
      <c r="D3157" s="245"/>
    </row>
    <row r="3158" spans="4:4">
      <c r="D3158" s="245"/>
    </row>
    <row r="3159" spans="4:4">
      <c r="D3159" s="245"/>
    </row>
    <row r="3160" spans="4:4">
      <c r="D3160" s="245"/>
    </row>
    <row r="3161" spans="4:4">
      <c r="D3161" s="245"/>
    </row>
    <row r="3162" spans="4:4">
      <c r="D3162" s="245"/>
    </row>
    <row r="3163" spans="4:4">
      <c r="D3163" s="245"/>
    </row>
    <row r="3164" spans="4:4">
      <c r="D3164" s="245"/>
    </row>
    <row r="3165" spans="4:4">
      <c r="D3165" s="245"/>
    </row>
    <row r="3166" spans="4:4">
      <c r="D3166" s="245"/>
    </row>
    <row r="3167" spans="4:4">
      <c r="D3167" s="245"/>
    </row>
    <row r="3168" spans="4:4">
      <c r="D3168" s="245"/>
    </row>
    <row r="3169" spans="4:4">
      <c r="D3169" s="245"/>
    </row>
    <row r="3170" spans="4:4">
      <c r="D3170" s="245"/>
    </row>
    <row r="3171" spans="4:4">
      <c r="D3171" s="245"/>
    </row>
    <row r="3172" spans="4:4">
      <c r="D3172" s="245"/>
    </row>
    <row r="3173" spans="4:4">
      <c r="D3173" s="245"/>
    </row>
    <row r="3174" spans="4:4">
      <c r="D3174" s="245"/>
    </row>
    <row r="3175" spans="4:4">
      <c r="D3175" s="245"/>
    </row>
    <row r="3176" spans="4:4">
      <c r="D3176" s="245"/>
    </row>
    <row r="3177" spans="4:4">
      <c r="D3177" s="245"/>
    </row>
    <row r="3178" spans="4:4">
      <c r="D3178" s="245"/>
    </row>
    <row r="3179" spans="4:4">
      <c r="D3179" s="245"/>
    </row>
    <row r="3180" spans="4:4">
      <c r="D3180" s="245"/>
    </row>
    <row r="3181" spans="4:4">
      <c r="D3181" s="245"/>
    </row>
    <row r="3182" spans="4:4">
      <c r="D3182" s="245"/>
    </row>
    <row r="3183" spans="4:4">
      <c r="D3183" s="245"/>
    </row>
    <row r="3184" spans="4:4">
      <c r="D3184" s="245"/>
    </row>
    <row r="3185" spans="4:4">
      <c r="D3185" s="245"/>
    </row>
    <row r="3186" spans="4:4">
      <c r="D3186" s="245"/>
    </row>
    <row r="3187" spans="4:4">
      <c r="D3187" s="245"/>
    </row>
    <row r="3188" spans="4:4">
      <c r="D3188" s="245"/>
    </row>
    <row r="3189" spans="4:4">
      <c r="D3189" s="245"/>
    </row>
    <row r="3190" spans="4:4">
      <c r="D3190" s="245"/>
    </row>
    <row r="3191" spans="4:4">
      <c r="D3191" s="245"/>
    </row>
    <row r="3192" spans="4:4">
      <c r="D3192" s="245"/>
    </row>
    <row r="3193" spans="4:4">
      <c r="D3193" s="245"/>
    </row>
    <row r="3194" spans="4:4">
      <c r="D3194" s="245"/>
    </row>
    <row r="3195" spans="4:4">
      <c r="D3195" s="245"/>
    </row>
    <row r="3196" spans="4:4">
      <c r="D3196" s="245"/>
    </row>
    <row r="3197" spans="4:4">
      <c r="D3197" s="245"/>
    </row>
    <row r="3198" spans="4:4">
      <c r="D3198" s="245"/>
    </row>
    <row r="3199" spans="4:4">
      <c r="D3199" s="245"/>
    </row>
    <row r="3200" spans="4:4">
      <c r="D3200" s="245"/>
    </row>
    <row r="3201" spans="4:4">
      <c r="D3201" s="245"/>
    </row>
    <row r="3202" spans="4:4">
      <c r="D3202" s="245"/>
    </row>
    <row r="3203" spans="4:4">
      <c r="D3203" s="245"/>
    </row>
    <row r="3204" spans="4:4">
      <c r="D3204" s="245"/>
    </row>
    <row r="3205" spans="4:4">
      <c r="D3205" s="245"/>
    </row>
    <row r="3206" spans="4:4">
      <c r="D3206" s="245"/>
    </row>
    <row r="3207" spans="4:4">
      <c r="D3207" s="245"/>
    </row>
    <row r="3208" spans="4:4">
      <c r="D3208" s="245"/>
    </row>
    <row r="3209" spans="4:4">
      <c r="D3209" s="245"/>
    </row>
    <row r="3210" spans="4:4">
      <c r="D3210" s="245"/>
    </row>
    <row r="3211" spans="4:4">
      <c r="D3211" s="245"/>
    </row>
    <row r="3212" spans="4:4">
      <c r="D3212" s="245"/>
    </row>
    <row r="3213" spans="4:4">
      <c r="D3213" s="245"/>
    </row>
    <row r="3214" spans="4:4">
      <c r="D3214" s="245"/>
    </row>
    <row r="3215" spans="4:4">
      <c r="D3215" s="245"/>
    </row>
    <row r="3216" spans="4:4">
      <c r="D3216" s="245"/>
    </row>
    <row r="3217" spans="4:4">
      <c r="D3217" s="245"/>
    </row>
    <row r="3218" spans="4:4">
      <c r="D3218" s="245"/>
    </row>
    <row r="3219" spans="4:4">
      <c r="D3219" s="245"/>
    </row>
    <row r="3220" spans="4:4">
      <c r="D3220" s="245"/>
    </row>
    <row r="3221" spans="4:4">
      <c r="D3221" s="245"/>
    </row>
    <row r="3222" spans="4:4">
      <c r="D3222" s="245"/>
    </row>
    <row r="3223" spans="4:4">
      <c r="D3223" s="245"/>
    </row>
    <row r="3224" spans="4:4">
      <c r="D3224" s="245"/>
    </row>
    <row r="3225" spans="4:4">
      <c r="D3225" s="245"/>
    </row>
    <row r="3226" spans="4:4">
      <c r="D3226" s="245"/>
    </row>
    <row r="3227" spans="4:4">
      <c r="D3227" s="245"/>
    </row>
    <row r="3228" spans="4:4">
      <c r="D3228" s="245"/>
    </row>
    <row r="3229" spans="4:4">
      <c r="D3229" s="245"/>
    </row>
    <row r="3230" spans="4:4">
      <c r="D3230" s="245"/>
    </row>
    <row r="3231" spans="4:4">
      <c r="D3231" s="245"/>
    </row>
    <row r="3232" spans="4:4">
      <c r="D3232" s="245"/>
    </row>
    <row r="3233" spans="4:4">
      <c r="D3233" s="245"/>
    </row>
    <row r="3234" spans="4:4">
      <c r="D3234" s="245"/>
    </row>
    <row r="3235" spans="4:4">
      <c r="D3235" s="245"/>
    </row>
    <row r="3236" spans="4:4">
      <c r="D3236" s="245"/>
    </row>
    <row r="3237" spans="4:4">
      <c r="D3237" s="245"/>
    </row>
    <row r="3238" spans="4:4">
      <c r="D3238" s="245"/>
    </row>
    <row r="3239" spans="4:4">
      <c r="D3239" s="245"/>
    </row>
    <row r="3240" spans="4:4">
      <c r="D3240" s="245"/>
    </row>
    <row r="3241" spans="4:4">
      <c r="D3241" s="245"/>
    </row>
    <row r="3242" spans="4:4">
      <c r="D3242" s="245"/>
    </row>
    <row r="3243" spans="4:4">
      <c r="D3243" s="245"/>
    </row>
    <row r="3244" spans="4:4">
      <c r="D3244" s="245"/>
    </row>
    <row r="3245" spans="4:4">
      <c r="D3245" s="245"/>
    </row>
    <row r="3246" spans="4:4">
      <c r="D3246" s="245"/>
    </row>
    <row r="3247" spans="4:4">
      <c r="D3247" s="245"/>
    </row>
    <row r="3248" spans="4:4">
      <c r="D3248" s="245"/>
    </row>
    <row r="3249" spans="4:4">
      <c r="D3249" s="245"/>
    </row>
    <row r="3250" spans="4:4">
      <c r="D3250" s="245"/>
    </row>
    <row r="3251" spans="4:4">
      <c r="D3251" s="245"/>
    </row>
    <row r="3252" spans="4:4">
      <c r="D3252" s="245"/>
    </row>
    <row r="3253" spans="4:4">
      <c r="D3253" s="245"/>
    </row>
    <row r="3254" spans="4:4">
      <c r="D3254" s="245"/>
    </row>
    <row r="3255" spans="4:4">
      <c r="D3255" s="245"/>
    </row>
    <row r="3256" spans="4:4">
      <c r="D3256" s="245"/>
    </row>
    <row r="3257" spans="4:4">
      <c r="D3257" s="245"/>
    </row>
    <row r="3258" spans="4:4">
      <c r="D3258" s="245"/>
    </row>
    <row r="3259" spans="4:4">
      <c r="D3259" s="245"/>
    </row>
    <row r="3260" spans="4:4">
      <c r="D3260" s="245"/>
    </row>
    <row r="3261" spans="4:4">
      <c r="D3261" s="245"/>
    </row>
    <row r="3262" spans="4:4">
      <c r="D3262" s="245"/>
    </row>
    <row r="3263" spans="4:4">
      <c r="D3263" s="245"/>
    </row>
    <row r="3264" spans="4:4">
      <c r="D3264" s="245"/>
    </row>
    <row r="3265" spans="4:4">
      <c r="D3265" s="245"/>
    </row>
    <row r="3266" spans="4:4">
      <c r="D3266" s="245"/>
    </row>
    <row r="3267" spans="4:4">
      <c r="D3267" s="245"/>
    </row>
    <row r="3268" spans="4:4">
      <c r="D3268" s="245"/>
    </row>
    <row r="3269" spans="4:4">
      <c r="D3269" s="245"/>
    </row>
    <row r="3270" spans="4:4">
      <c r="D3270" s="245"/>
    </row>
    <row r="3271" spans="4:4">
      <c r="D3271" s="245"/>
    </row>
    <row r="3272" spans="4:4">
      <c r="D3272" s="245"/>
    </row>
    <row r="3273" spans="4:4">
      <c r="D3273" s="245"/>
    </row>
    <row r="3274" spans="4:4">
      <c r="D3274" s="245"/>
    </row>
    <row r="3275" spans="4:4">
      <c r="D3275" s="245"/>
    </row>
    <row r="3276" spans="4:4">
      <c r="D3276" s="245"/>
    </row>
    <row r="3277" spans="4:4">
      <c r="D3277" s="245"/>
    </row>
    <row r="3278" spans="4:4">
      <c r="D3278" s="245"/>
    </row>
    <row r="3279" spans="4:4">
      <c r="D3279" s="245"/>
    </row>
    <row r="3280" spans="4:4">
      <c r="D3280" s="245"/>
    </row>
    <row r="3281" spans="4:4">
      <c r="D3281" s="245"/>
    </row>
    <row r="3282" spans="4:4">
      <c r="D3282" s="245"/>
    </row>
    <row r="3283" spans="4:4">
      <c r="D3283" s="245"/>
    </row>
    <row r="3284" spans="4:4">
      <c r="D3284" s="245"/>
    </row>
    <row r="3285" spans="4:4">
      <c r="D3285" s="245"/>
    </row>
    <row r="3286" spans="4:4">
      <c r="D3286" s="245"/>
    </row>
    <row r="3287" spans="4:4">
      <c r="D3287" s="245"/>
    </row>
    <row r="3288" spans="4:4">
      <c r="D3288" s="245"/>
    </row>
    <row r="3289" spans="4:4">
      <c r="D3289" s="245"/>
    </row>
    <row r="3290" spans="4:4">
      <c r="D3290" s="245"/>
    </row>
    <row r="3291" spans="4:4">
      <c r="D3291" s="245"/>
    </row>
    <row r="3292" spans="4:4">
      <c r="D3292" s="245"/>
    </row>
    <row r="3293" spans="4:4">
      <c r="D3293" s="245"/>
    </row>
    <row r="3294" spans="4:4">
      <c r="D3294" s="245"/>
    </row>
    <row r="3295" spans="4:4">
      <c r="D3295" s="245"/>
    </row>
    <row r="3296" spans="4:4">
      <c r="D3296" s="245"/>
    </row>
    <row r="3297" spans="4:4">
      <c r="D3297" s="245"/>
    </row>
    <row r="3298" spans="4:4">
      <c r="D3298" s="245"/>
    </row>
    <row r="3299" spans="4:4">
      <c r="D3299" s="245"/>
    </row>
    <row r="3300" spans="4:4">
      <c r="D3300" s="245"/>
    </row>
    <row r="3301" spans="4:4">
      <c r="D3301" s="245"/>
    </row>
    <row r="3302" spans="4:4">
      <c r="D3302" s="245"/>
    </row>
    <row r="3303" spans="4:4">
      <c r="D3303" s="245"/>
    </row>
    <row r="3304" spans="4:4">
      <c r="D3304" s="245"/>
    </row>
    <row r="3305" spans="4:4">
      <c r="D3305" s="245"/>
    </row>
    <row r="3306" spans="4:4">
      <c r="D3306" s="245"/>
    </row>
    <row r="3307" spans="4:4">
      <c r="D3307" s="245"/>
    </row>
    <row r="3308" spans="4:4">
      <c r="D3308" s="245"/>
    </row>
    <row r="3309" spans="4:4">
      <c r="D3309" s="245"/>
    </row>
    <row r="3310" spans="4:4">
      <c r="D3310" s="245"/>
    </row>
    <row r="3311" spans="4:4">
      <c r="D3311" s="245"/>
    </row>
    <row r="3312" spans="4:4">
      <c r="D3312" s="245"/>
    </row>
    <row r="3313" spans="4:4">
      <c r="D3313" s="245"/>
    </row>
    <row r="3314" spans="4:4">
      <c r="D3314" s="245"/>
    </row>
    <row r="3315" spans="4:4">
      <c r="D3315" s="245"/>
    </row>
    <row r="3316" spans="4:4">
      <c r="D3316" s="245"/>
    </row>
    <row r="3317" spans="4:4">
      <c r="D3317" s="245"/>
    </row>
    <row r="3318" spans="4:4">
      <c r="D3318" s="245"/>
    </row>
    <row r="3319" spans="4:4">
      <c r="D3319" s="245"/>
    </row>
    <row r="3320" spans="4:4">
      <c r="D3320" s="245"/>
    </row>
    <row r="3321" spans="4:4">
      <c r="D3321" s="245"/>
    </row>
    <row r="3322" spans="4:4">
      <c r="D3322" s="245"/>
    </row>
    <row r="3323" spans="4:4">
      <c r="D3323" s="245"/>
    </row>
    <row r="3324" spans="4:4">
      <c r="D3324" s="245"/>
    </row>
    <row r="3325" spans="4:4">
      <c r="D3325" s="245"/>
    </row>
    <row r="3326" spans="4:4">
      <c r="D3326" s="245"/>
    </row>
    <row r="3327" spans="4:4">
      <c r="D3327" s="245"/>
    </row>
    <row r="3328" spans="4:4">
      <c r="D3328" s="245"/>
    </row>
    <row r="3329" spans="4:4">
      <c r="D3329" s="245"/>
    </row>
    <row r="3330" spans="4:4">
      <c r="D3330" s="245"/>
    </row>
    <row r="3331" spans="4:4">
      <c r="D3331" s="245"/>
    </row>
    <row r="3332" spans="4:4">
      <c r="D3332" s="245"/>
    </row>
    <row r="3333" spans="4:4">
      <c r="D3333" s="245"/>
    </row>
    <row r="3334" spans="4:4">
      <c r="D3334" s="245"/>
    </row>
    <row r="3335" spans="4:4">
      <c r="D3335" s="245"/>
    </row>
    <row r="3336" spans="4:4">
      <c r="D3336" s="245"/>
    </row>
    <row r="3337" spans="4:4">
      <c r="D3337" s="245"/>
    </row>
    <row r="3338" spans="4:4">
      <c r="D3338" s="245"/>
    </row>
    <row r="3339" spans="4:4">
      <c r="D3339" s="245"/>
    </row>
    <row r="3340" spans="4:4">
      <c r="D3340" s="245"/>
    </row>
    <row r="3341" spans="4:4">
      <c r="D3341" s="245"/>
    </row>
    <row r="3342" spans="4:4">
      <c r="D3342" s="245"/>
    </row>
    <row r="3343" spans="4:4">
      <c r="D3343" s="245"/>
    </row>
    <row r="3344" spans="4:4">
      <c r="D3344" s="245"/>
    </row>
    <row r="3345" spans="4:4">
      <c r="D3345" s="245"/>
    </row>
    <row r="3346" spans="4:4">
      <c r="D3346" s="245"/>
    </row>
    <row r="3347" spans="4:4">
      <c r="D3347" s="245"/>
    </row>
    <row r="3348" spans="4:4">
      <c r="D3348" s="245"/>
    </row>
    <row r="3349" spans="4:4">
      <c r="D3349" s="245"/>
    </row>
    <row r="3350" spans="4:4">
      <c r="D3350" s="245"/>
    </row>
    <row r="3351" spans="4:4">
      <c r="D3351" s="245"/>
    </row>
    <row r="3352" spans="4:4">
      <c r="D3352" s="245"/>
    </row>
    <row r="3353" spans="4:4">
      <c r="D3353" s="245"/>
    </row>
    <row r="3354" spans="4:4">
      <c r="D3354" s="245"/>
    </row>
    <row r="3355" spans="4:4">
      <c r="D3355" s="245"/>
    </row>
    <row r="3356" spans="4:4">
      <c r="D3356" s="245"/>
    </row>
    <row r="3357" spans="4:4">
      <c r="D3357" s="245"/>
    </row>
    <row r="3358" spans="4:4">
      <c r="D3358" s="245"/>
    </row>
    <row r="3359" spans="4:4">
      <c r="D3359" s="245"/>
    </row>
    <row r="3360" spans="4:4">
      <c r="D3360" s="245"/>
    </row>
    <row r="3361" spans="4:4">
      <c r="D3361" s="245"/>
    </row>
    <row r="3362" spans="4:4">
      <c r="D3362" s="245"/>
    </row>
    <row r="3363" spans="4:4">
      <c r="D3363" s="245"/>
    </row>
    <row r="3364" spans="4:4">
      <c r="D3364" s="245"/>
    </row>
    <row r="3365" spans="4:4">
      <c r="D3365" s="245"/>
    </row>
    <row r="3366" spans="4:4">
      <c r="D3366" s="245"/>
    </row>
    <row r="3367" spans="4:4">
      <c r="D3367" s="245"/>
    </row>
    <row r="3368" spans="4:4">
      <c r="D3368" s="245"/>
    </row>
    <row r="3369" spans="4:4">
      <c r="D3369" s="245"/>
    </row>
    <row r="3370" spans="4:4">
      <c r="D3370" s="245"/>
    </row>
    <row r="3371" spans="4:4">
      <c r="D3371" s="245"/>
    </row>
    <row r="3372" spans="4:4">
      <c r="D3372" s="245"/>
    </row>
    <row r="3373" spans="4:4">
      <c r="D3373" s="245"/>
    </row>
    <row r="3374" spans="4:4">
      <c r="D3374" s="245"/>
    </row>
    <row r="3375" spans="4:4">
      <c r="D3375" s="245"/>
    </row>
    <row r="3376" spans="4:4">
      <c r="D3376" s="245"/>
    </row>
    <row r="3377" spans="4:4">
      <c r="D3377" s="245"/>
    </row>
    <row r="3378" spans="4:4">
      <c r="D3378" s="245"/>
    </row>
    <row r="3379" spans="4:4">
      <c r="D3379" s="245"/>
    </row>
    <row r="3380" spans="4:4">
      <c r="D3380" s="245"/>
    </row>
    <row r="3381" spans="4:4">
      <c r="D3381" s="245"/>
    </row>
    <row r="3382" spans="4:4">
      <c r="D3382" s="245"/>
    </row>
    <row r="3383" spans="4:4">
      <c r="D3383" s="245"/>
    </row>
    <row r="3384" spans="4:4">
      <c r="D3384" s="245"/>
    </row>
    <row r="3385" spans="4:4">
      <c r="D3385" s="245"/>
    </row>
    <row r="3386" spans="4:4">
      <c r="D3386" s="245"/>
    </row>
    <row r="3387" spans="4:4">
      <c r="D3387" s="245"/>
    </row>
    <row r="3388" spans="4:4">
      <c r="D3388" s="245"/>
    </row>
    <row r="3389" spans="4:4">
      <c r="D3389" s="245"/>
    </row>
    <row r="3390" spans="4:4">
      <c r="D3390" s="245"/>
    </row>
    <row r="3391" spans="4:4">
      <c r="D3391" s="245"/>
    </row>
    <row r="3392" spans="4:4">
      <c r="D3392" s="245"/>
    </row>
    <row r="3393" spans="4:4">
      <c r="D3393" s="245"/>
    </row>
    <row r="3394" spans="4:4">
      <c r="D3394" s="245"/>
    </row>
    <row r="3395" spans="4:4">
      <c r="D3395" s="245"/>
    </row>
    <row r="3396" spans="4:4">
      <c r="D3396" s="245"/>
    </row>
    <row r="3397" spans="4:4">
      <c r="D3397" s="245"/>
    </row>
    <row r="3398" spans="4:4">
      <c r="D3398" s="245"/>
    </row>
    <row r="3399" spans="4:4">
      <c r="D3399" s="245"/>
    </row>
    <row r="3400" spans="4:4">
      <c r="D3400" s="245"/>
    </row>
    <row r="3401" spans="4:4">
      <c r="D3401" s="245"/>
    </row>
    <row r="3402" spans="4:4">
      <c r="D3402" s="245"/>
    </row>
    <row r="3403" spans="4:4">
      <c r="D3403" s="245"/>
    </row>
    <row r="3404" spans="4:4">
      <c r="D3404" s="245"/>
    </row>
    <row r="3405" spans="4:4">
      <c r="D3405" s="245"/>
    </row>
    <row r="3406" spans="4:4">
      <c r="D3406" s="245"/>
    </row>
    <row r="3407" spans="4:4">
      <c r="D3407" s="245"/>
    </row>
    <row r="3408" spans="4:4">
      <c r="D3408" s="245"/>
    </row>
    <row r="3409" spans="4:4">
      <c r="D3409" s="245"/>
    </row>
    <row r="3410" spans="4:4">
      <c r="D3410" s="245"/>
    </row>
    <row r="3411" spans="4:4">
      <c r="D3411" s="245"/>
    </row>
    <row r="3412" spans="4:4">
      <c r="D3412" s="245"/>
    </row>
    <row r="3413" spans="4:4">
      <c r="D3413" s="245"/>
    </row>
    <row r="3414" spans="4:4">
      <c r="D3414" s="245"/>
    </row>
    <row r="3415" spans="4:4">
      <c r="D3415" s="245"/>
    </row>
    <row r="3416" spans="4:4">
      <c r="D3416" s="245"/>
    </row>
    <row r="3417" spans="4:4">
      <c r="D3417" s="245"/>
    </row>
    <row r="3418" spans="4:4">
      <c r="D3418" s="245"/>
    </row>
    <row r="3419" spans="4:4">
      <c r="D3419" s="245"/>
    </row>
    <row r="3420" spans="4:4">
      <c r="D3420" s="245"/>
    </row>
    <row r="3421" spans="4:4">
      <c r="D3421" s="245"/>
    </row>
    <row r="3422" spans="4:4">
      <c r="D3422" s="245"/>
    </row>
    <row r="3423" spans="4:4">
      <c r="D3423" s="245"/>
    </row>
    <row r="3424" spans="4:4">
      <c r="D3424" s="245"/>
    </row>
    <row r="3425" spans="4:4">
      <c r="D3425" s="245"/>
    </row>
    <row r="3426" spans="4:4">
      <c r="D3426" s="245"/>
    </row>
    <row r="3427" spans="4:4">
      <c r="D3427" s="245"/>
    </row>
    <row r="3428" spans="4:4">
      <c r="D3428" s="245"/>
    </row>
    <row r="3429" spans="4:4">
      <c r="D3429" s="245"/>
    </row>
    <row r="3430" spans="4:4">
      <c r="D3430" s="245"/>
    </row>
    <row r="3431" spans="4:4">
      <c r="D3431" s="245"/>
    </row>
    <row r="3432" spans="4:4">
      <c r="D3432" s="245"/>
    </row>
    <row r="3433" spans="4:4">
      <c r="D3433" s="245"/>
    </row>
    <row r="3434" spans="4:4">
      <c r="D3434" s="245"/>
    </row>
    <row r="3435" spans="4:4">
      <c r="D3435" s="245"/>
    </row>
    <row r="3436" spans="4:4">
      <c r="D3436" s="245"/>
    </row>
    <row r="3437" spans="4:4">
      <c r="D3437" s="245"/>
    </row>
    <row r="3438" spans="4:4">
      <c r="D3438" s="245"/>
    </row>
    <row r="3439" spans="4:4">
      <c r="D3439" s="245"/>
    </row>
    <row r="3440" spans="4:4">
      <c r="D3440" s="245"/>
    </row>
    <row r="3441" spans="4:4">
      <c r="D3441" s="245"/>
    </row>
    <row r="3442" spans="4:4">
      <c r="D3442" s="245"/>
    </row>
    <row r="3443" spans="4:4">
      <c r="D3443" s="245"/>
    </row>
    <row r="3444" spans="4:4">
      <c r="D3444" s="245"/>
    </row>
    <row r="3445" spans="4:4">
      <c r="D3445" s="245"/>
    </row>
    <row r="3446" spans="4:4">
      <c r="D3446" s="245"/>
    </row>
    <row r="3447" spans="4:4">
      <c r="D3447" s="245"/>
    </row>
    <row r="3448" spans="4:4">
      <c r="D3448" s="245"/>
    </row>
    <row r="3449" spans="4:4">
      <c r="D3449" s="245"/>
    </row>
    <row r="3450" spans="4:4">
      <c r="D3450" s="245"/>
    </row>
    <row r="3451" spans="4:4">
      <c r="D3451" s="245"/>
    </row>
    <row r="3452" spans="4:4">
      <c r="D3452" s="245"/>
    </row>
    <row r="3453" spans="4:4">
      <c r="D3453" s="245"/>
    </row>
    <row r="3454" spans="4:4">
      <c r="D3454" s="245"/>
    </row>
    <row r="3455" spans="4:4">
      <c r="D3455" s="245"/>
    </row>
    <row r="3456" spans="4:4">
      <c r="D3456" s="245"/>
    </row>
    <row r="3457" spans="4:4">
      <c r="D3457" s="245"/>
    </row>
    <row r="3458" spans="4:4">
      <c r="D3458" s="245"/>
    </row>
    <row r="3459" spans="4:4">
      <c r="D3459" s="245"/>
    </row>
    <row r="3460" spans="4:4">
      <c r="D3460" s="245"/>
    </row>
    <row r="3461" spans="4:4">
      <c r="D3461" s="245"/>
    </row>
    <row r="3462" spans="4:4">
      <c r="D3462" s="245"/>
    </row>
    <row r="3463" spans="4:4">
      <c r="D3463" s="245"/>
    </row>
    <row r="3464" spans="4:4">
      <c r="D3464" s="245"/>
    </row>
    <row r="3465" spans="4:4">
      <c r="D3465" s="245"/>
    </row>
    <row r="3466" spans="4:4">
      <c r="D3466" s="245"/>
    </row>
    <row r="3467" spans="4:4">
      <c r="D3467" s="245"/>
    </row>
    <row r="3468" spans="4:4">
      <c r="D3468" s="245"/>
    </row>
    <row r="3469" spans="4:4">
      <c r="D3469" s="245"/>
    </row>
    <row r="3470" spans="4:4">
      <c r="D3470" s="245"/>
    </row>
    <row r="3471" spans="4:4">
      <c r="D3471" s="245"/>
    </row>
    <row r="3472" spans="4:4">
      <c r="D3472" s="245"/>
    </row>
    <row r="3473" spans="4:4">
      <c r="D3473" s="245"/>
    </row>
    <row r="3474" spans="4:4">
      <c r="D3474" s="245"/>
    </row>
    <row r="3475" spans="4:4">
      <c r="D3475" s="245"/>
    </row>
    <row r="3476" spans="4:4">
      <c r="D3476" s="245"/>
    </row>
    <row r="3477" spans="4:4">
      <c r="D3477" s="245"/>
    </row>
    <row r="3478" spans="4:4">
      <c r="D3478" s="245"/>
    </row>
    <row r="3479" spans="4:4">
      <c r="D3479" s="245"/>
    </row>
    <row r="3480" spans="4:4">
      <c r="D3480" s="245"/>
    </row>
    <row r="3481" spans="4:4">
      <c r="D3481" s="245"/>
    </row>
    <row r="3482" spans="4:4">
      <c r="D3482" s="245"/>
    </row>
    <row r="3483" spans="4:4">
      <c r="D3483" s="245"/>
    </row>
    <row r="3484" spans="4:4">
      <c r="D3484" s="245"/>
    </row>
    <row r="3485" spans="4:4">
      <c r="D3485" s="245"/>
    </row>
    <row r="3486" spans="4:4">
      <c r="D3486" s="245"/>
    </row>
    <row r="3487" spans="4:4">
      <c r="D3487" s="245"/>
    </row>
    <row r="3488" spans="4:4">
      <c r="D3488" s="245"/>
    </row>
    <row r="3489" spans="4:4">
      <c r="D3489" s="245"/>
    </row>
    <row r="3490" spans="4:4">
      <c r="D3490" s="245"/>
    </row>
    <row r="3491" spans="4:4">
      <c r="D3491" s="245"/>
    </row>
    <row r="3492" spans="4:4">
      <c r="D3492" s="245"/>
    </row>
    <row r="3493" spans="4:4">
      <c r="D3493" s="245"/>
    </row>
    <row r="3494" spans="4:4">
      <c r="D3494" s="245"/>
    </row>
    <row r="3495" spans="4:4">
      <c r="D3495" s="245"/>
    </row>
    <row r="3496" spans="4:4">
      <c r="D3496" s="245"/>
    </row>
    <row r="3497" spans="4:4">
      <c r="D3497" s="245"/>
    </row>
    <row r="3498" spans="4:4">
      <c r="D3498" s="245"/>
    </row>
    <row r="3499" spans="4:4">
      <c r="D3499" s="245"/>
    </row>
    <row r="3500" spans="4:4">
      <c r="D3500" s="245"/>
    </row>
    <row r="3501" spans="4:4">
      <c r="D3501" s="245"/>
    </row>
    <row r="3502" spans="4:4">
      <c r="D3502" s="245"/>
    </row>
    <row r="3503" spans="4:4">
      <c r="D3503" s="245"/>
    </row>
    <row r="3504" spans="4:4">
      <c r="D3504" s="245"/>
    </row>
    <row r="3505" spans="4:4">
      <c r="D3505" s="245"/>
    </row>
    <row r="3506" spans="4:4">
      <c r="D3506" s="245"/>
    </row>
    <row r="3507" spans="4:4">
      <c r="D3507" s="245"/>
    </row>
    <row r="3508" spans="4:4">
      <c r="D3508" s="245"/>
    </row>
    <row r="3509" spans="4:4">
      <c r="D3509" s="245"/>
    </row>
    <row r="3510" spans="4:4">
      <c r="D3510" s="245"/>
    </row>
    <row r="3511" spans="4:4">
      <c r="D3511" s="245"/>
    </row>
    <row r="3512" spans="4:4">
      <c r="D3512" s="245"/>
    </row>
    <row r="3513" spans="4:4">
      <c r="D3513" s="245"/>
    </row>
    <row r="3514" spans="4:4">
      <c r="D3514" s="245"/>
    </row>
    <row r="3515" spans="4:4">
      <c r="D3515" s="245"/>
    </row>
    <row r="3516" spans="4:4">
      <c r="D3516" s="245"/>
    </row>
    <row r="3517" spans="4:4">
      <c r="D3517" s="245"/>
    </row>
    <row r="3518" spans="4:4">
      <c r="D3518" s="245"/>
    </row>
    <row r="3519" spans="4:4">
      <c r="D3519" s="245"/>
    </row>
    <row r="3520" spans="4:4">
      <c r="D3520" s="245"/>
    </row>
    <row r="3521" spans="4:4">
      <c r="D3521" s="245"/>
    </row>
    <row r="3522" spans="4:4">
      <c r="D3522" s="245"/>
    </row>
    <row r="3523" spans="4:4">
      <c r="D3523" s="245"/>
    </row>
    <row r="3524" spans="4:4">
      <c r="D3524" s="245"/>
    </row>
    <row r="3525" spans="4:4">
      <c r="D3525" s="245"/>
    </row>
    <row r="3526" spans="4:4">
      <c r="D3526" s="245"/>
    </row>
    <row r="3527" spans="4:4">
      <c r="D3527" s="245"/>
    </row>
    <row r="3528" spans="4:4">
      <c r="D3528" s="245"/>
    </row>
    <row r="3529" spans="4:4">
      <c r="D3529" s="245"/>
    </row>
    <row r="3530" spans="4:4">
      <c r="D3530" s="245"/>
    </row>
    <row r="3531" spans="4:4">
      <c r="D3531" s="245"/>
    </row>
    <row r="3532" spans="4:4">
      <c r="D3532" s="245"/>
    </row>
    <row r="3533" spans="4:4">
      <c r="D3533" s="245"/>
    </row>
    <row r="3534" spans="4:4">
      <c r="D3534" s="245"/>
    </row>
    <row r="3535" spans="4:4">
      <c r="D3535" s="245"/>
    </row>
    <row r="3536" spans="4:4">
      <c r="D3536" s="245"/>
    </row>
    <row r="3537" spans="4:4">
      <c r="D3537" s="245"/>
    </row>
    <row r="3538" spans="4:4">
      <c r="D3538" s="245"/>
    </row>
    <row r="3539" spans="4:4">
      <c r="D3539" s="245"/>
    </row>
    <row r="3540" spans="4:4">
      <c r="D3540" s="245"/>
    </row>
    <row r="3541" spans="4:4">
      <c r="D3541" s="245"/>
    </row>
    <row r="3542" spans="4:4">
      <c r="D3542" s="245"/>
    </row>
    <row r="3543" spans="4:4">
      <c r="D3543" s="245"/>
    </row>
    <row r="3544" spans="4:4">
      <c r="D3544" s="245"/>
    </row>
    <row r="3545" spans="4:4">
      <c r="D3545" s="245"/>
    </row>
    <row r="3546" spans="4:4">
      <c r="D3546" s="245"/>
    </row>
    <row r="3547" spans="4:4">
      <c r="D3547" s="245"/>
    </row>
    <row r="3548" spans="4:4">
      <c r="D3548" s="245"/>
    </row>
    <row r="3549" spans="4:4">
      <c r="D3549" s="245"/>
    </row>
    <row r="3550" spans="4:4">
      <c r="D3550" s="245"/>
    </row>
    <row r="3551" spans="4:4">
      <c r="D3551" s="245"/>
    </row>
    <row r="3552" spans="4:4">
      <c r="D3552" s="245"/>
    </row>
    <row r="3553" spans="4:4">
      <c r="D3553" s="245"/>
    </row>
    <row r="3554" spans="4:4">
      <c r="D3554" s="245"/>
    </row>
    <row r="3555" spans="4:4">
      <c r="D3555" s="245"/>
    </row>
    <row r="3556" spans="4:4">
      <c r="D3556" s="245"/>
    </row>
    <row r="3557" spans="4:4">
      <c r="D3557" s="245"/>
    </row>
    <row r="3558" spans="4:4">
      <c r="D3558" s="245"/>
    </row>
    <row r="3559" spans="4:4">
      <c r="D3559" s="245"/>
    </row>
    <row r="3560" spans="4:4">
      <c r="D3560" s="245"/>
    </row>
    <row r="3561" spans="4:4">
      <c r="D3561" s="245"/>
    </row>
    <row r="3562" spans="4:4">
      <c r="D3562" s="245"/>
    </row>
    <row r="3563" spans="4:4">
      <c r="D3563" s="245"/>
    </row>
    <row r="3564" spans="4:4">
      <c r="D3564" s="245"/>
    </row>
    <row r="3565" spans="4:4">
      <c r="D3565" s="245"/>
    </row>
    <row r="3566" spans="4:4">
      <c r="D3566" s="245"/>
    </row>
    <row r="3567" spans="4:4">
      <c r="D3567" s="245"/>
    </row>
    <row r="3568" spans="4:4">
      <c r="D3568" s="245"/>
    </row>
    <row r="3569" spans="4:4">
      <c r="D3569" s="245"/>
    </row>
    <row r="3570" spans="4:4">
      <c r="D3570" s="245"/>
    </row>
    <row r="3571" spans="4:4">
      <c r="D3571" s="245"/>
    </row>
    <row r="3572" spans="4:4">
      <c r="D3572" s="245"/>
    </row>
    <row r="3573" spans="4:4">
      <c r="D3573" s="245"/>
    </row>
    <row r="3574" spans="4:4">
      <c r="D3574" s="245"/>
    </row>
    <row r="3575" spans="4:4">
      <c r="D3575" s="245"/>
    </row>
    <row r="3576" spans="4:4">
      <c r="D3576" s="245"/>
    </row>
    <row r="3577" spans="4:4">
      <c r="D3577" s="245"/>
    </row>
    <row r="3578" spans="4:4">
      <c r="D3578" s="245"/>
    </row>
    <row r="3579" spans="4:4">
      <c r="D3579" s="245"/>
    </row>
    <row r="3580" spans="4:4">
      <c r="D3580" s="245"/>
    </row>
    <row r="3581" spans="4:4">
      <c r="D3581" s="245"/>
    </row>
    <row r="3582" spans="4:4">
      <c r="D3582" s="245"/>
    </row>
    <row r="3583" spans="4:4">
      <c r="D3583" s="245"/>
    </row>
    <row r="3584" spans="4:4">
      <c r="D3584" s="245"/>
    </row>
    <row r="3585" spans="4:4">
      <c r="D3585" s="245"/>
    </row>
    <row r="3586" spans="4:4">
      <c r="D3586" s="245"/>
    </row>
    <row r="3587" spans="4:4">
      <c r="D3587" s="245"/>
    </row>
    <row r="3588" spans="4:4">
      <c r="D3588" s="245"/>
    </row>
    <row r="3589" spans="4:4">
      <c r="D3589" s="245"/>
    </row>
    <row r="3590" spans="4:4">
      <c r="D3590" s="245"/>
    </row>
    <row r="3591" spans="4:4">
      <c r="D3591" s="245"/>
    </row>
    <row r="3592" spans="4:4">
      <c r="D3592" s="245"/>
    </row>
    <row r="3593" spans="4:4">
      <c r="D3593" s="245"/>
    </row>
    <row r="3594" spans="4:4">
      <c r="D3594" s="245"/>
    </row>
    <row r="3595" spans="4:4">
      <c r="D3595" s="245"/>
    </row>
    <row r="3596" spans="4:4">
      <c r="D3596" s="245"/>
    </row>
    <row r="3597" spans="4:4">
      <c r="D3597" s="245"/>
    </row>
    <row r="3598" spans="4:4">
      <c r="D3598" s="245"/>
    </row>
    <row r="3599" spans="4:4">
      <c r="D3599" s="245"/>
    </row>
    <row r="3600" spans="4:4">
      <c r="D3600" s="245"/>
    </row>
    <row r="3601" spans="4:4">
      <c r="D3601" s="245"/>
    </row>
    <row r="3602" spans="4:4">
      <c r="D3602" s="245"/>
    </row>
    <row r="3603" spans="4:4">
      <c r="D3603" s="245"/>
    </row>
    <row r="3604" spans="4:4">
      <c r="D3604" s="245"/>
    </row>
    <row r="3605" spans="4:4">
      <c r="D3605" s="245"/>
    </row>
    <row r="3606" spans="4:4">
      <c r="D3606" s="245"/>
    </row>
    <row r="3607" spans="4:4">
      <c r="D3607" s="245"/>
    </row>
    <row r="3608" spans="4:4">
      <c r="D3608" s="245"/>
    </row>
    <row r="3609" spans="4:4">
      <c r="D3609" s="245"/>
    </row>
    <row r="3610" spans="4:4">
      <c r="D3610" s="245"/>
    </row>
    <row r="3611" spans="4:4">
      <c r="D3611" s="245"/>
    </row>
    <row r="3612" spans="4:4">
      <c r="D3612" s="245"/>
    </row>
    <row r="3613" spans="4:4">
      <c r="D3613" s="245"/>
    </row>
    <row r="3614" spans="4:4">
      <c r="D3614" s="245"/>
    </row>
    <row r="3615" spans="4:4">
      <c r="D3615" s="245"/>
    </row>
    <row r="3616" spans="4:4">
      <c r="D3616" s="245"/>
    </row>
    <row r="3617" spans="4:4">
      <c r="D3617" s="245"/>
    </row>
    <row r="3618" spans="4:4">
      <c r="D3618" s="245"/>
    </row>
    <row r="3619" spans="4:4">
      <c r="D3619" s="245"/>
    </row>
    <row r="3620" spans="4:4">
      <c r="D3620" s="245"/>
    </row>
    <row r="3621" spans="4:4">
      <c r="D3621" s="245"/>
    </row>
    <row r="3622" spans="4:4">
      <c r="D3622" s="245"/>
    </row>
    <row r="3623" spans="4:4">
      <c r="D3623" s="245"/>
    </row>
    <row r="3624" spans="4:4">
      <c r="D3624" s="245"/>
    </row>
    <row r="3625" spans="4:4">
      <c r="D3625" s="245"/>
    </row>
    <row r="3626" spans="4:4">
      <c r="D3626" s="245"/>
    </row>
    <row r="3627" spans="4:4">
      <c r="D3627" s="245"/>
    </row>
    <row r="3628" spans="4:4">
      <c r="D3628" s="245"/>
    </row>
    <row r="3629" spans="4:4">
      <c r="D3629" s="245"/>
    </row>
    <row r="3630" spans="4:4">
      <c r="D3630" s="245"/>
    </row>
    <row r="3631" spans="4:4">
      <c r="D3631" s="245"/>
    </row>
    <row r="3632" spans="4:4">
      <c r="D3632" s="245"/>
    </row>
    <row r="3633" spans="4:4">
      <c r="D3633" s="245"/>
    </row>
    <row r="3634" spans="4:4">
      <c r="D3634" s="245"/>
    </row>
    <row r="3635" spans="4:4">
      <c r="D3635" s="245"/>
    </row>
    <row r="3636" spans="4:4">
      <c r="D3636" s="245"/>
    </row>
    <row r="3637" spans="4:4">
      <c r="D3637" s="245"/>
    </row>
    <row r="3638" spans="4:4">
      <c r="D3638" s="245"/>
    </row>
    <row r="3639" spans="4:4">
      <c r="D3639" s="245"/>
    </row>
    <row r="3640" spans="4:4">
      <c r="D3640" s="245"/>
    </row>
    <row r="3641" spans="4:4">
      <c r="D3641" s="245"/>
    </row>
    <row r="3642" spans="4:4">
      <c r="D3642" s="245"/>
    </row>
    <row r="3643" spans="4:4">
      <c r="D3643" s="245"/>
    </row>
    <row r="3644" spans="4:4">
      <c r="D3644" s="245"/>
    </row>
    <row r="3645" spans="4:4">
      <c r="D3645" s="245"/>
    </row>
    <row r="3646" spans="4:4">
      <c r="D3646" s="245"/>
    </row>
    <row r="3647" spans="4:4">
      <c r="D3647" s="245"/>
    </row>
    <row r="3648" spans="4:4">
      <c r="D3648" s="245"/>
    </row>
    <row r="3649" spans="4:4">
      <c r="D3649" s="245"/>
    </row>
    <row r="3650" spans="4:4">
      <c r="D3650" s="245"/>
    </row>
    <row r="3651" spans="4:4">
      <c r="D3651" s="245"/>
    </row>
    <row r="3652" spans="4:4">
      <c r="D3652" s="245"/>
    </row>
    <row r="3653" spans="4:4">
      <c r="D3653" s="245"/>
    </row>
    <row r="3654" spans="4:4">
      <c r="D3654" s="245"/>
    </row>
    <row r="3655" spans="4:4">
      <c r="D3655" s="245"/>
    </row>
    <row r="3656" spans="4:4">
      <c r="D3656" s="245"/>
    </row>
    <row r="3657" spans="4:4">
      <c r="D3657" s="245"/>
    </row>
    <row r="3658" spans="4:4">
      <c r="D3658" s="245"/>
    </row>
    <row r="3659" spans="4:4">
      <c r="D3659" s="245"/>
    </row>
    <row r="3660" spans="4:4">
      <c r="D3660" s="245"/>
    </row>
    <row r="3661" spans="4:4">
      <c r="D3661" s="245"/>
    </row>
    <row r="3662" spans="4:4">
      <c r="D3662" s="245"/>
    </row>
    <row r="3663" spans="4:4">
      <c r="D3663" s="245"/>
    </row>
    <row r="3664" spans="4:4">
      <c r="D3664" s="245"/>
    </row>
    <row r="3665" spans="4:4">
      <c r="D3665" s="245"/>
    </row>
    <row r="3666" spans="4:4">
      <c r="D3666" s="245"/>
    </row>
    <row r="3667" spans="4:4">
      <c r="D3667" s="245"/>
    </row>
    <row r="3668" spans="4:4">
      <c r="D3668" s="245"/>
    </row>
    <row r="3669" spans="4:4">
      <c r="D3669" s="245"/>
    </row>
    <row r="3670" spans="4:4">
      <c r="D3670" s="245"/>
    </row>
    <row r="3671" spans="4:4">
      <c r="D3671" s="245"/>
    </row>
    <row r="3672" spans="4:4">
      <c r="D3672" s="245"/>
    </row>
    <row r="3673" spans="4:4">
      <c r="D3673" s="245"/>
    </row>
    <row r="3674" spans="4:4">
      <c r="D3674" s="245"/>
    </row>
    <row r="3675" spans="4:4">
      <c r="D3675" s="245"/>
    </row>
    <row r="3676" spans="4:4">
      <c r="D3676" s="245"/>
    </row>
    <row r="3677" spans="4:4">
      <c r="D3677" s="245"/>
    </row>
    <row r="3678" spans="4:4">
      <c r="D3678" s="245"/>
    </row>
    <row r="3679" spans="4:4">
      <c r="D3679" s="245"/>
    </row>
    <row r="3680" spans="4:4">
      <c r="D3680" s="245"/>
    </row>
    <row r="3681" spans="4:4">
      <c r="D3681" s="245"/>
    </row>
    <row r="3682" spans="4:4">
      <c r="D3682" s="245"/>
    </row>
    <row r="3683" spans="4:4">
      <c r="D3683" s="245"/>
    </row>
    <row r="3684" spans="4:4">
      <c r="D3684" s="245"/>
    </row>
    <row r="3685" spans="4:4">
      <c r="D3685" s="245"/>
    </row>
    <row r="3686" spans="4:4">
      <c r="D3686" s="245"/>
    </row>
    <row r="3687" spans="4:4">
      <c r="D3687" s="245"/>
    </row>
    <row r="3688" spans="4:4">
      <c r="D3688" s="245"/>
    </row>
    <row r="3689" spans="4:4">
      <c r="D3689" s="245"/>
    </row>
    <row r="3690" spans="4:4">
      <c r="D3690" s="245"/>
    </row>
    <row r="3691" spans="4:4">
      <c r="D3691" s="245"/>
    </row>
    <row r="3692" spans="4:4">
      <c r="D3692" s="245"/>
    </row>
    <row r="3693" spans="4:4">
      <c r="D3693" s="245"/>
    </row>
    <row r="3694" spans="4:4">
      <c r="D3694" s="245"/>
    </row>
    <row r="3695" spans="4:4">
      <c r="D3695" s="245"/>
    </row>
    <row r="3696" spans="4:4">
      <c r="D3696" s="245"/>
    </row>
    <row r="3697" spans="4:4">
      <c r="D3697" s="245"/>
    </row>
    <row r="3698" spans="4:4">
      <c r="D3698" s="245"/>
    </row>
    <row r="3699" spans="4:4">
      <c r="D3699" s="245"/>
    </row>
    <row r="3700" spans="4:4">
      <c r="D3700" s="245"/>
    </row>
    <row r="3701" spans="4:4">
      <c r="D3701" s="245"/>
    </row>
    <row r="3702" spans="4:4">
      <c r="D3702" s="245"/>
    </row>
    <row r="3703" spans="4:4">
      <c r="D3703" s="245"/>
    </row>
    <row r="3704" spans="4:4">
      <c r="D3704" s="245"/>
    </row>
    <row r="3705" spans="4:4">
      <c r="D3705" s="245"/>
    </row>
    <row r="3706" spans="4:4">
      <c r="D3706" s="245"/>
    </row>
    <row r="3707" spans="4:4">
      <c r="D3707" s="245"/>
    </row>
    <row r="3708" spans="4:4">
      <c r="D3708" s="245"/>
    </row>
    <row r="3709" spans="4:4">
      <c r="D3709" s="245"/>
    </row>
    <row r="3710" spans="4:4">
      <c r="D3710" s="245"/>
    </row>
    <row r="3711" spans="4:4">
      <c r="D3711" s="245"/>
    </row>
    <row r="3712" spans="4:4">
      <c r="D3712" s="245"/>
    </row>
    <row r="3713" spans="4:4">
      <c r="D3713" s="245"/>
    </row>
    <row r="3714" spans="4:4">
      <c r="D3714" s="245"/>
    </row>
    <row r="3715" spans="4:4">
      <c r="D3715" s="245"/>
    </row>
    <row r="3716" spans="4:4">
      <c r="D3716" s="245"/>
    </row>
    <row r="3717" spans="4:4">
      <c r="D3717" s="245"/>
    </row>
    <row r="3718" spans="4:4">
      <c r="D3718" s="245"/>
    </row>
    <row r="3719" spans="4:4">
      <c r="D3719" s="245"/>
    </row>
    <row r="3720" spans="4:4">
      <c r="D3720" s="245"/>
    </row>
    <row r="3721" spans="4:4">
      <c r="D3721" s="245"/>
    </row>
    <row r="3722" spans="4:4">
      <c r="D3722" s="245"/>
    </row>
    <row r="3723" spans="4:4">
      <c r="D3723" s="245"/>
    </row>
    <row r="3724" spans="4:4">
      <c r="D3724" s="245"/>
    </row>
    <row r="3725" spans="4:4">
      <c r="D3725" s="245"/>
    </row>
    <row r="3726" spans="4:4">
      <c r="D3726" s="245"/>
    </row>
    <row r="3727" spans="4:4">
      <c r="D3727" s="245"/>
    </row>
    <row r="3728" spans="4:4">
      <c r="D3728" s="245"/>
    </row>
    <row r="3729" spans="4:4">
      <c r="D3729" s="245"/>
    </row>
    <row r="3730" spans="4:4">
      <c r="D3730" s="245"/>
    </row>
    <row r="3731" spans="4:4">
      <c r="D3731" s="245"/>
    </row>
    <row r="3732" spans="4:4">
      <c r="D3732" s="245"/>
    </row>
    <row r="3733" spans="4:4">
      <c r="D3733" s="245"/>
    </row>
    <row r="3734" spans="4:4">
      <c r="D3734" s="245"/>
    </row>
    <row r="3735" spans="4:4">
      <c r="D3735" s="245"/>
    </row>
    <row r="3736" spans="4:4">
      <c r="D3736" s="245"/>
    </row>
    <row r="3737" spans="4:4">
      <c r="D3737" s="245"/>
    </row>
    <row r="3738" spans="4:4">
      <c r="D3738" s="245"/>
    </row>
    <row r="3739" spans="4:4">
      <c r="D3739" s="245"/>
    </row>
    <row r="3740" spans="4:4">
      <c r="D3740" s="245"/>
    </row>
    <row r="3741" spans="4:4">
      <c r="D3741" s="245"/>
    </row>
    <row r="3742" spans="4:4">
      <c r="D3742" s="245"/>
    </row>
    <row r="3743" spans="4:4">
      <c r="D3743" s="245"/>
    </row>
    <row r="3744" spans="4:4">
      <c r="D3744" s="245"/>
    </row>
    <row r="3745" spans="4:4">
      <c r="D3745" s="245"/>
    </row>
    <row r="3746" spans="4:4">
      <c r="D3746" s="245"/>
    </row>
    <row r="3747" spans="4:4">
      <c r="D3747" s="245"/>
    </row>
    <row r="3748" spans="4:4">
      <c r="D3748" s="245"/>
    </row>
    <row r="3749" spans="4:4">
      <c r="D3749" s="245"/>
    </row>
    <row r="3750" spans="4:4">
      <c r="D3750" s="245"/>
    </row>
    <row r="3751" spans="4:4">
      <c r="D3751" s="245"/>
    </row>
    <row r="3752" spans="4:4">
      <c r="D3752" s="245"/>
    </row>
    <row r="3753" spans="4:4">
      <c r="D3753" s="245"/>
    </row>
    <row r="3754" spans="4:4">
      <c r="D3754" s="245"/>
    </row>
    <row r="3755" spans="4:4">
      <c r="D3755" s="245"/>
    </row>
    <row r="3756" spans="4:4">
      <c r="D3756" s="245"/>
    </row>
    <row r="3757" spans="4:4">
      <c r="D3757" s="245"/>
    </row>
    <row r="3758" spans="4:4">
      <c r="D3758" s="245"/>
    </row>
    <row r="3759" spans="4:4">
      <c r="D3759" s="245"/>
    </row>
    <row r="3760" spans="4:4">
      <c r="D3760" s="245"/>
    </row>
    <row r="3761" spans="4:4">
      <c r="D3761" s="245"/>
    </row>
    <row r="3762" spans="4:4">
      <c r="D3762" s="245"/>
    </row>
    <row r="3763" spans="4:4">
      <c r="D3763" s="245"/>
    </row>
    <row r="3764" spans="4:4">
      <c r="D3764" s="245"/>
    </row>
    <row r="3765" spans="4:4">
      <c r="D3765" s="245"/>
    </row>
    <row r="3766" spans="4:4">
      <c r="D3766" s="245"/>
    </row>
    <row r="3767" spans="4:4">
      <c r="D3767" s="245"/>
    </row>
    <row r="3768" spans="4:4">
      <c r="D3768" s="245"/>
    </row>
    <row r="3769" spans="4:4">
      <c r="D3769" s="245"/>
    </row>
    <row r="3770" spans="4:4">
      <c r="D3770" s="245"/>
    </row>
    <row r="3771" spans="4:4">
      <c r="D3771" s="245"/>
    </row>
    <row r="3772" spans="4:4">
      <c r="D3772" s="245"/>
    </row>
    <row r="3773" spans="4:4">
      <c r="D3773" s="245"/>
    </row>
    <row r="3774" spans="4:4">
      <c r="D3774" s="245"/>
    </row>
    <row r="3775" spans="4:4">
      <c r="D3775" s="245"/>
    </row>
    <row r="3776" spans="4:4">
      <c r="D3776" s="245"/>
    </row>
    <row r="3777" spans="4:4">
      <c r="D3777" s="245"/>
    </row>
    <row r="3778" spans="4:4">
      <c r="D3778" s="245"/>
    </row>
    <row r="3779" spans="4:4">
      <c r="D3779" s="245"/>
    </row>
    <row r="3780" spans="4:4">
      <c r="D3780" s="245"/>
    </row>
    <row r="3781" spans="4:4">
      <c r="D3781" s="245"/>
    </row>
    <row r="3782" spans="4:4">
      <c r="D3782" s="245"/>
    </row>
    <row r="3783" spans="4:4">
      <c r="D3783" s="245"/>
    </row>
    <row r="3784" spans="4:4">
      <c r="D3784" s="245"/>
    </row>
    <row r="3785" spans="4:4">
      <c r="D3785" s="245"/>
    </row>
    <row r="3786" spans="4:4">
      <c r="D3786" s="245"/>
    </row>
    <row r="3787" spans="4:4">
      <c r="D3787" s="245"/>
    </row>
    <row r="3788" spans="4:4">
      <c r="D3788" s="245"/>
    </row>
    <row r="3789" spans="4:4">
      <c r="D3789" s="245"/>
    </row>
    <row r="3790" spans="4:4">
      <c r="D3790" s="245"/>
    </row>
    <row r="3791" spans="4:4">
      <c r="D3791" s="245"/>
    </row>
    <row r="3792" spans="4:4">
      <c r="D3792" s="245"/>
    </row>
    <row r="3793" spans="4:4">
      <c r="D3793" s="245"/>
    </row>
    <row r="3794" spans="4:4">
      <c r="D3794" s="245"/>
    </row>
    <row r="3795" spans="4:4">
      <c r="D3795" s="245"/>
    </row>
    <row r="3796" spans="4:4">
      <c r="D3796" s="245"/>
    </row>
    <row r="3797" spans="4:4">
      <c r="D3797" s="245"/>
    </row>
    <row r="3798" spans="4:4">
      <c r="D3798" s="245"/>
    </row>
    <row r="3799" spans="4:4">
      <c r="D3799" s="245"/>
    </row>
    <row r="3800" spans="4:4">
      <c r="D3800" s="245"/>
    </row>
    <row r="3801" spans="4:4">
      <c r="D3801" s="245"/>
    </row>
    <row r="3802" spans="4:4">
      <c r="D3802" s="245"/>
    </row>
    <row r="3803" spans="4:4">
      <c r="D3803" s="245"/>
    </row>
    <row r="3804" spans="4:4">
      <c r="D3804" s="245"/>
    </row>
    <row r="3805" spans="4:4">
      <c r="D3805" s="245"/>
    </row>
    <row r="3806" spans="4:4">
      <c r="D3806" s="245"/>
    </row>
    <row r="3807" spans="4:4">
      <c r="D3807" s="245"/>
    </row>
    <row r="3808" spans="4:4">
      <c r="D3808" s="245"/>
    </row>
    <row r="3809" spans="4:4">
      <c r="D3809" s="245"/>
    </row>
    <row r="3810" spans="4:4">
      <c r="D3810" s="245"/>
    </row>
    <row r="3811" spans="4:4">
      <c r="D3811" s="245"/>
    </row>
    <row r="3812" spans="4:4">
      <c r="D3812" s="245"/>
    </row>
    <row r="3813" spans="4:4">
      <c r="D3813" s="245"/>
    </row>
    <row r="3814" spans="4:4">
      <c r="D3814" s="245"/>
    </row>
    <row r="3815" spans="4:4">
      <c r="D3815" s="245"/>
    </row>
    <row r="3816" spans="4:4">
      <c r="D3816" s="245"/>
    </row>
    <row r="3817" spans="4:4">
      <c r="D3817" s="245"/>
    </row>
    <row r="3818" spans="4:4">
      <c r="D3818" s="245"/>
    </row>
    <row r="3819" spans="4:4">
      <c r="D3819" s="245"/>
    </row>
    <row r="3820" spans="4:4">
      <c r="D3820" s="245"/>
    </row>
    <row r="3821" spans="4:4">
      <c r="D3821" s="245"/>
    </row>
    <row r="3822" spans="4:4">
      <c r="D3822" s="245"/>
    </row>
    <row r="3823" spans="4:4">
      <c r="D3823" s="245"/>
    </row>
    <row r="3824" spans="4:4">
      <c r="D3824" s="245"/>
    </row>
    <row r="3825" spans="4:4">
      <c r="D3825" s="245"/>
    </row>
    <row r="3826" spans="4:4">
      <c r="D3826" s="245"/>
    </row>
    <row r="3827" spans="4:4">
      <c r="D3827" s="245"/>
    </row>
    <row r="3828" spans="4:4">
      <c r="D3828" s="245"/>
    </row>
    <row r="3829" spans="4:4">
      <c r="D3829" s="245"/>
    </row>
    <row r="3830" spans="4:4">
      <c r="D3830" s="245"/>
    </row>
    <row r="3831" spans="4:4">
      <c r="D3831" s="245"/>
    </row>
    <row r="3832" spans="4:4">
      <c r="D3832" s="245"/>
    </row>
    <row r="3833" spans="4:4">
      <c r="D3833" s="245"/>
    </row>
    <row r="3834" spans="4:4">
      <c r="D3834" s="245"/>
    </row>
    <row r="3835" spans="4:4">
      <c r="D3835" s="245"/>
    </row>
    <row r="3836" spans="4:4">
      <c r="D3836" s="245"/>
    </row>
    <row r="3837" spans="4:4">
      <c r="D3837" s="245"/>
    </row>
    <row r="3838" spans="4:4">
      <c r="D3838" s="245"/>
    </row>
    <row r="3839" spans="4:4">
      <c r="D3839" s="245"/>
    </row>
    <row r="3840" spans="4:4">
      <c r="D3840" s="245"/>
    </row>
    <row r="3841" spans="4:4">
      <c r="D3841" s="245"/>
    </row>
    <row r="3842" spans="4:4">
      <c r="D3842" s="245"/>
    </row>
    <row r="3843" spans="4:4">
      <c r="D3843" s="245"/>
    </row>
    <row r="3844" spans="4:4">
      <c r="D3844" s="245"/>
    </row>
    <row r="3845" spans="4:4">
      <c r="D3845" s="245"/>
    </row>
    <row r="3846" spans="4:4">
      <c r="D3846" s="245"/>
    </row>
    <row r="3847" spans="4:4">
      <c r="D3847" s="245"/>
    </row>
    <row r="3848" spans="4:4">
      <c r="D3848" s="245"/>
    </row>
    <row r="3849" spans="4:4">
      <c r="D3849" s="245"/>
    </row>
    <row r="3850" spans="4:4">
      <c r="D3850" s="245"/>
    </row>
    <row r="3851" spans="4:4">
      <c r="D3851" s="245"/>
    </row>
    <row r="3852" spans="4:4">
      <c r="D3852" s="245"/>
    </row>
    <row r="3853" spans="4:4">
      <c r="D3853" s="245"/>
    </row>
    <row r="3854" spans="4:4">
      <c r="D3854" s="245"/>
    </row>
    <row r="3855" spans="4:4">
      <c r="D3855" s="245"/>
    </row>
    <row r="3856" spans="4:4">
      <c r="D3856" s="245"/>
    </row>
    <row r="3857" spans="4:4">
      <c r="D3857" s="245"/>
    </row>
    <row r="3858" spans="4:4">
      <c r="D3858" s="245"/>
    </row>
    <row r="3859" spans="4:4">
      <c r="D3859" s="245"/>
    </row>
    <row r="3860" spans="4:4">
      <c r="D3860" s="245"/>
    </row>
    <row r="3861" spans="4:4">
      <c r="D3861" s="245"/>
    </row>
    <row r="3862" spans="4:4">
      <c r="D3862" s="245"/>
    </row>
    <row r="3863" spans="4:4">
      <c r="D3863" s="245"/>
    </row>
    <row r="3864" spans="4:4">
      <c r="D3864" s="245"/>
    </row>
    <row r="3865" spans="4:4">
      <c r="D3865" s="245"/>
    </row>
    <row r="3866" spans="4:4">
      <c r="D3866" s="245"/>
    </row>
    <row r="3867" spans="4:4">
      <c r="D3867" s="245"/>
    </row>
    <row r="3868" spans="4:4">
      <c r="D3868" s="245"/>
    </row>
    <row r="3869" spans="4:4">
      <c r="D3869" s="245"/>
    </row>
    <row r="3870" spans="4:4">
      <c r="D3870" s="245"/>
    </row>
    <row r="3871" spans="4:4">
      <c r="D3871" s="245"/>
    </row>
    <row r="3872" spans="4:4">
      <c r="D3872" s="245"/>
    </row>
    <row r="3873" spans="4:4">
      <c r="D3873" s="245"/>
    </row>
    <row r="3874" spans="4:4">
      <c r="D3874" s="245"/>
    </row>
    <row r="3875" spans="4:4">
      <c r="D3875" s="245"/>
    </row>
    <row r="3876" spans="4:4">
      <c r="D3876" s="245"/>
    </row>
    <row r="3877" spans="4:4">
      <c r="D3877" s="245"/>
    </row>
    <row r="3878" spans="4:4">
      <c r="D3878" s="245"/>
    </row>
    <row r="3879" spans="4:4">
      <c r="D3879" s="245"/>
    </row>
    <row r="3880" spans="4:4">
      <c r="D3880" s="245"/>
    </row>
    <row r="3881" spans="4:4">
      <c r="D3881" s="245"/>
    </row>
    <row r="3882" spans="4:4">
      <c r="D3882" s="245"/>
    </row>
    <row r="3883" spans="4:4">
      <c r="D3883" s="245"/>
    </row>
    <row r="3884" spans="4:4">
      <c r="D3884" s="245"/>
    </row>
    <row r="3885" spans="4:4">
      <c r="D3885" s="245"/>
    </row>
    <row r="3886" spans="4:4">
      <c r="D3886" s="245"/>
    </row>
    <row r="3887" spans="4:4">
      <c r="D3887" s="245"/>
    </row>
    <row r="3888" spans="4:4">
      <c r="D3888" s="245"/>
    </row>
    <row r="3889" spans="4:4">
      <c r="D3889" s="245"/>
    </row>
    <row r="3890" spans="4:4">
      <c r="D3890" s="245"/>
    </row>
    <row r="3891" spans="4:4">
      <c r="D3891" s="245"/>
    </row>
    <row r="3892" spans="4:4">
      <c r="D3892" s="245"/>
    </row>
    <row r="3893" spans="4:4">
      <c r="D3893" s="245"/>
    </row>
    <row r="3894" spans="4:4">
      <c r="D3894" s="245"/>
    </row>
    <row r="3895" spans="4:4">
      <c r="D3895" s="245"/>
    </row>
    <row r="3896" spans="4:4">
      <c r="D3896" s="245"/>
    </row>
    <row r="3897" spans="4:4">
      <c r="D3897" s="245"/>
    </row>
    <row r="3898" spans="4:4">
      <c r="D3898" s="245"/>
    </row>
    <row r="3899" spans="4:4">
      <c r="D3899" s="245"/>
    </row>
    <row r="3900" spans="4:4">
      <c r="D3900" s="245"/>
    </row>
    <row r="3901" spans="4:4">
      <c r="D3901" s="245"/>
    </row>
    <row r="3902" spans="4:4">
      <c r="D3902" s="245"/>
    </row>
    <row r="3903" spans="4:4">
      <c r="D3903" s="245"/>
    </row>
    <row r="3904" spans="4:4">
      <c r="D3904" s="245"/>
    </row>
    <row r="3905" spans="4:4">
      <c r="D3905" s="245"/>
    </row>
    <row r="3906" spans="4:4">
      <c r="D3906" s="245"/>
    </row>
    <row r="3907" spans="4:4">
      <c r="D3907" s="245"/>
    </row>
    <row r="3908" spans="4:4">
      <c r="D3908" s="245"/>
    </row>
    <row r="3909" spans="4:4">
      <c r="D3909" s="245"/>
    </row>
    <row r="3910" spans="4:4">
      <c r="D3910" s="245"/>
    </row>
    <row r="3911" spans="4:4">
      <c r="D3911" s="245"/>
    </row>
    <row r="3912" spans="4:4">
      <c r="D3912" s="245"/>
    </row>
    <row r="3913" spans="4:4">
      <c r="D3913" s="245"/>
    </row>
    <row r="3914" spans="4:4">
      <c r="D3914" s="245"/>
    </row>
    <row r="3915" spans="4:4">
      <c r="D3915" s="245"/>
    </row>
    <row r="3916" spans="4:4">
      <c r="D3916" s="245"/>
    </row>
    <row r="3917" spans="4:4">
      <c r="D3917" s="245"/>
    </row>
    <row r="3918" spans="4:4">
      <c r="D3918" s="245"/>
    </row>
    <row r="3919" spans="4:4">
      <c r="D3919" s="245"/>
    </row>
    <row r="3920" spans="4:4">
      <c r="D3920" s="245"/>
    </row>
    <row r="3921" spans="4:4">
      <c r="D3921" s="245"/>
    </row>
    <row r="3922" spans="4:4">
      <c r="D3922" s="245"/>
    </row>
    <row r="3923" spans="4:4">
      <c r="D3923" s="245"/>
    </row>
    <row r="3924" spans="4:4">
      <c r="D3924" s="245"/>
    </row>
    <row r="3925" spans="4:4">
      <c r="D3925" s="245"/>
    </row>
    <row r="3926" spans="4:4">
      <c r="D3926" s="245"/>
    </row>
    <row r="3927" spans="4:4">
      <c r="D3927" s="245"/>
    </row>
    <row r="3928" spans="4:4">
      <c r="D3928" s="245"/>
    </row>
    <row r="3929" spans="4:4">
      <c r="D3929" s="245"/>
    </row>
    <row r="3930" spans="4:4">
      <c r="D3930" s="245"/>
    </row>
    <row r="3931" spans="4:4">
      <c r="D3931" s="245"/>
    </row>
    <row r="3932" spans="4:4">
      <c r="D3932" s="245"/>
    </row>
    <row r="3933" spans="4:4">
      <c r="D3933" s="245"/>
    </row>
    <row r="3934" spans="4:4">
      <c r="D3934" s="245"/>
    </row>
    <row r="3935" spans="4:4">
      <c r="D3935" s="245"/>
    </row>
    <row r="3936" spans="4:4">
      <c r="D3936" s="245"/>
    </row>
    <row r="3937" spans="4:4">
      <c r="D3937" s="245"/>
    </row>
    <row r="3938" spans="4:4">
      <c r="D3938" s="245"/>
    </row>
    <row r="3939" spans="4:4">
      <c r="D3939" s="245"/>
    </row>
    <row r="3940" spans="4:4">
      <c r="D3940" s="245"/>
    </row>
    <row r="3941" spans="4:4">
      <c r="D3941" s="245"/>
    </row>
    <row r="3942" spans="4:4">
      <c r="D3942" s="245"/>
    </row>
    <row r="3943" spans="4:4">
      <c r="D3943" s="245"/>
    </row>
    <row r="3944" spans="4:4">
      <c r="D3944" s="245"/>
    </row>
    <row r="3945" spans="4:4">
      <c r="D3945" s="245"/>
    </row>
    <row r="3946" spans="4:4">
      <c r="D3946" s="245"/>
    </row>
    <row r="3947" spans="4:4">
      <c r="D3947" s="245"/>
    </row>
    <row r="3948" spans="4:4">
      <c r="D3948" s="245"/>
    </row>
    <row r="3949" spans="4:4">
      <c r="D3949" s="245"/>
    </row>
    <row r="3950" spans="4:4">
      <c r="D3950" s="245"/>
    </row>
    <row r="3951" spans="4:4">
      <c r="D3951" s="245"/>
    </row>
    <row r="3952" spans="4:4">
      <c r="D3952" s="245"/>
    </row>
    <row r="3953" spans="4:4">
      <c r="D3953" s="245"/>
    </row>
    <row r="3954" spans="4:4">
      <c r="D3954" s="245"/>
    </row>
    <row r="3955" spans="4:4">
      <c r="D3955" s="245"/>
    </row>
    <row r="3956" spans="4:4">
      <c r="D3956" s="245"/>
    </row>
    <row r="3957" spans="4:4">
      <c r="D3957" s="245"/>
    </row>
    <row r="3958" spans="4:4">
      <c r="D3958" s="245"/>
    </row>
    <row r="3959" spans="4:4">
      <c r="D3959" s="245"/>
    </row>
    <row r="3960" spans="4:4">
      <c r="D3960" s="245"/>
    </row>
    <row r="3961" spans="4:4">
      <c r="D3961" s="245"/>
    </row>
    <row r="3962" spans="4:4">
      <c r="D3962" s="245"/>
    </row>
    <row r="3963" spans="4:4">
      <c r="D3963" s="245"/>
    </row>
    <row r="3964" spans="4:4">
      <c r="D3964" s="245"/>
    </row>
    <row r="3965" spans="4:4">
      <c r="D3965" s="245"/>
    </row>
    <row r="3966" spans="4:4">
      <c r="D3966" s="245"/>
    </row>
    <row r="3967" spans="4:4">
      <c r="D3967" s="245"/>
    </row>
    <row r="3968" spans="4:4">
      <c r="D3968" s="245"/>
    </row>
    <row r="3969" spans="4:4">
      <c r="D3969" s="245"/>
    </row>
    <row r="3970" spans="4:4">
      <c r="D3970" s="245"/>
    </row>
    <row r="3971" spans="4:4">
      <c r="D3971" s="245"/>
    </row>
    <row r="3972" spans="4:4">
      <c r="D3972" s="245"/>
    </row>
    <row r="3973" spans="4:4">
      <c r="D3973" s="245"/>
    </row>
    <row r="3974" spans="4:4">
      <c r="D3974" s="245"/>
    </row>
    <row r="3975" spans="4:4">
      <c r="D3975" s="245"/>
    </row>
    <row r="3976" spans="4:4">
      <c r="D3976" s="245"/>
    </row>
    <row r="3977" spans="4:4">
      <c r="D3977" s="245"/>
    </row>
    <row r="3978" spans="4:4">
      <c r="D3978" s="245"/>
    </row>
    <row r="3979" spans="4:4">
      <c r="D3979" s="245"/>
    </row>
    <row r="3980" spans="4:4">
      <c r="D3980" s="245"/>
    </row>
    <row r="3981" spans="4:4">
      <c r="D3981" s="245"/>
    </row>
    <row r="3982" spans="4:4">
      <c r="D3982" s="245"/>
    </row>
    <row r="3983" spans="4:4">
      <c r="D3983" s="245"/>
    </row>
    <row r="3984" spans="4:4">
      <c r="D3984" s="245"/>
    </row>
    <row r="3985" spans="4:4">
      <c r="D3985" s="245"/>
    </row>
    <row r="3986" spans="4:4">
      <c r="D3986" s="245"/>
    </row>
    <row r="3987" spans="4:4">
      <c r="D3987" s="245"/>
    </row>
    <row r="3988" spans="4:4">
      <c r="D3988" s="245"/>
    </row>
    <row r="3989" spans="4:4">
      <c r="D3989" s="245"/>
    </row>
    <row r="3990" spans="4:4">
      <c r="D3990" s="245"/>
    </row>
    <row r="3991" spans="4:4">
      <c r="D3991" s="245"/>
    </row>
    <row r="3992" spans="4:4">
      <c r="D3992" s="245"/>
    </row>
    <row r="3993" spans="4:4">
      <c r="D3993" s="245"/>
    </row>
    <row r="3994" spans="4:4">
      <c r="D3994" s="245"/>
    </row>
    <row r="3995" spans="4:4">
      <c r="D3995" s="245"/>
    </row>
    <row r="3996" spans="4:4">
      <c r="D3996" s="245"/>
    </row>
    <row r="3997" spans="4:4">
      <c r="D3997" s="245"/>
    </row>
    <row r="3998" spans="4:4">
      <c r="D3998" s="245"/>
    </row>
    <row r="3999" spans="4:4">
      <c r="D3999" s="245"/>
    </row>
    <row r="4000" spans="4:4">
      <c r="D4000" s="245"/>
    </row>
    <row r="4001" spans="4:4">
      <c r="D4001" s="245"/>
    </row>
    <row r="4002" spans="4:4">
      <c r="D4002" s="245"/>
    </row>
    <row r="4003" spans="4:4">
      <c r="D4003" s="245"/>
    </row>
    <row r="4004" spans="4:4">
      <c r="D4004" s="245"/>
    </row>
    <row r="4005" spans="4:4">
      <c r="D4005" s="245"/>
    </row>
    <row r="4006" spans="4:4">
      <c r="D4006" s="245"/>
    </row>
    <row r="4007" spans="4:4">
      <c r="D4007" s="245"/>
    </row>
    <row r="4008" spans="4:4">
      <c r="D4008" s="245"/>
    </row>
    <row r="4009" spans="4:4">
      <c r="D4009" s="245"/>
    </row>
    <row r="4010" spans="4:4">
      <c r="D4010" s="245"/>
    </row>
    <row r="4011" spans="4:4">
      <c r="D4011" s="245"/>
    </row>
    <row r="4012" spans="4:4">
      <c r="D4012" s="245"/>
    </row>
    <row r="4013" spans="4:4">
      <c r="D4013" s="245"/>
    </row>
    <row r="4014" spans="4:4">
      <c r="D4014" s="245"/>
    </row>
    <row r="4015" spans="4:4">
      <c r="D4015" s="245"/>
    </row>
    <row r="4016" spans="4:4">
      <c r="D4016" s="245"/>
    </row>
    <row r="4017" spans="4:4">
      <c r="D4017" s="245"/>
    </row>
    <row r="4018" spans="4:4">
      <c r="D4018" s="245"/>
    </row>
    <row r="4019" spans="4:4">
      <c r="D4019" s="245"/>
    </row>
    <row r="4020" spans="4:4">
      <c r="D4020" s="245"/>
    </row>
    <row r="4021" spans="4:4">
      <c r="D4021" s="245"/>
    </row>
    <row r="4022" spans="4:4">
      <c r="D4022" s="245"/>
    </row>
    <row r="4023" spans="4:4">
      <c r="D4023" s="245"/>
    </row>
    <row r="4024" spans="4:4">
      <c r="D4024" s="245"/>
    </row>
    <row r="4025" spans="4:4">
      <c r="D4025" s="245"/>
    </row>
    <row r="4026" spans="4:4">
      <c r="D4026" s="245"/>
    </row>
    <row r="4027" spans="4:4">
      <c r="D4027" s="245"/>
    </row>
    <row r="4028" spans="4:4">
      <c r="D4028" s="245"/>
    </row>
    <row r="4029" spans="4:4">
      <c r="D4029" s="245"/>
    </row>
    <row r="4030" spans="4:4">
      <c r="D4030" s="245"/>
    </row>
    <row r="4031" spans="4:4">
      <c r="D4031" s="245"/>
    </row>
    <row r="4032" spans="4:4">
      <c r="D4032" s="245"/>
    </row>
    <row r="4033" spans="4:4">
      <c r="D4033" s="245"/>
    </row>
    <row r="4034" spans="4:4">
      <c r="D4034" s="245"/>
    </row>
    <row r="4035" spans="4:4">
      <c r="D4035" s="245"/>
    </row>
    <row r="4036" spans="4:4">
      <c r="D4036" s="245"/>
    </row>
    <row r="4037" spans="4:4">
      <c r="D4037" s="245"/>
    </row>
    <row r="4038" spans="4:4">
      <c r="D4038" s="245"/>
    </row>
    <row r="4039" spans="4:4">
      <c r="D4039" s="245"/>
    </row>
    <row r="4040" spans="4:4">
      <c r="D4040" s="245"/>
    </row>
    <row r="4041" spans="4:4">
      <c r="D4041" s="245"/>
    </row>
    <row r="4042" spans="4:4">
      <c r="D4042" s="245"/>
    </row>
    <row r="4043" spans="4:4">
      <c r="D4043" s="245"/>
    </row>
    <row r="4044" spans="4:4">
      <c r="D4044" s="245"/>
    </row>
    <row r="4045" spans="4:4">
      <c r="D4045" s="245"/>
    </row>
    <row r="4046" spans="4:4">
      <c r="D4046" s="245"/>
    </row>
    <row r="4047" spans="4:4">
      <c r="D4047" s="245"/>
    </row>
    <row r="4048" spans="4:4">
      <c r="D4048" s="245"/>
    </row>
    <row r="4049" spans="4:4">
      <c r="D4049" s="245"/>
    </row>
    <row r="4050" spans="4:4">
      <c r="D4050" s="245"/>
    </row>
    <row r="4051" spans="4:4">
      <c r="D4051" s="245"/>
    </row>
    <row r="4052" spans="4:4">
      <c r="D4052" s="245"/>
    </row>
    <row r="4053" spans="4:4">
      <c r="D4053" s="245"/>
    </row>
    <row r="4054" spans="4:4">
      <c r="D4054" s="245"/>
    </row>
    <row r="4055" spans="4:4">
      <c r="D4055" s="245"/>
    </row>
    <row r="4056" spans="4:4">
      <c r="D4056" s="245"/>
    </row>
    <row r="4057" spans="4:4">
      <c r="D4057" s="245"/>
    </row>
    <row r="4058" spans="4:4">
      <c r="D4058" s="245"/>
    </row>
    <row r="4059" spans="4:4">
      <c r="D4059" s="245"/>
    </row>
    <row r="4060" spans="4:4">
      <c r="D4060" s="245"/>
    </row>
    <row r="4061" spans="4:4">
      <c r="D4061" s="245"/>
    </row>
    <row r="4062" spans="4:4">
      <c r="D4062" s="245"/>
    </row>
    <row r="4063" spans="4:4">
      <c r="D4063" s="245"/>
    </row>
    <row r="4064" spans="4:4">
      <c r="D4064" s="245"/>
    </row>
    <row r="4065" spans="4:4">
      <c r="D4065" s="245"/>
    </row>
    <row r="4066" spans="4:4">
      <c r="D4066" s="245"/>
    </row>
    <row r="4067" spans="4:4">
      <c r="D4067" s="245"/>
    </row>
    <row r="4068" spans="4:4">
      <c r="D4068" s="245"/>
    </row>
    <row r="4069" spans="4:4">
      <c r="D4069" s="245"/>
    </row>
    <row r="4070" spans="4:4">
      <c r="D4070" s="245"/>
    </row>
    <row r="4071" spans="4:4">
      <c r="D4071" s="245"/>
    </row>
    <row r="4072" spans="4:4">
      <c r="D4072" s="245"/>
    </row>
    <row r="4073" spans="4:4">
      <c r="D4073" s="245"/>
    </row>
    <row r="4074" spans="4:4">
      <c r="D4074" s="245"/>
    </row>
    <row r="4075" spans="4:4">
      <c r="D4075" s="245"/>
    </row>
    <row r="4076" spans="4:4">
      <c r="D4076" s="245"/>
    </row>
    <row r="4077" spans="4:4">
      <c r="D4077" s="245"/>
    </row>
    <row r="4078" spans="4:4">
      <c r="D4078" s="245"/>
    </row>
    <row r="4079" spans="4:4">
      <c r="D4079" s="245"/>
    </row>
    <row r="4080" spans="4:4">
      <c r="D4080" s="245"/>
    </row>
    <row r="4081" spans="4:4">
      <c r="D4081" s="245"/>
    </row>
    <row r="4082" spans="4:4">
      <c r="D4082" s="245"/>
    </row>
    <row r="4083" spans="4:4">
      <c r="D4083" s="245"/>
    </row>
    <row r="4084" spans="4:4">
      <c r="D4084" s="245"/>
    </row>
    <row r="4085" spans="4:4">
      <c r="D4085" s="245"/>
    </row>
    <row r="4086" spans="4:4">
      <c r="D4086" s="245"/>
    </row>
    <row r="4087" spans="4:4">
      <c r="D4087" s="245"/>
    </row>
    <row r="4088" spans="4:4">
      <c r="D4088" s="245"/>
    </row>
    <row r="4089" spans="4:4">
      <c r="D4089" s="245"/>
    </row>
    <row r="4090" spans="4:4">
      <c r="D4090" s="245"/>
    </row>
    <row r="4091" spans="4:4">
      <c r="D4091" s="245"/>
    </row>
    <row r="4092" spans="4:4">
      <c r="D4092" s="245"/>
    </row>
    <row r="4093" spans="4:4">
      <c r="D4093" s="245"/>
    </row>
    <row r="4094" spans="4:4">
      <c r="D4094" s="245"/>
    </row>
    <row r="4095" spans="4:4">
      <c r="D4095" s="245"/>
    </row>
    <row r="4096" spans="4:4">
      <c r="D4096" s="245"/>
    </row>
    <row r="4097" spans="4:4">
      <c r="D4097" s="245"/>
    </row>
    <row r="4098" spans="4:4">
      <c r="D4098" s="245"/>
    </row>
    <row r="4099" spans="4:4">
      <c r="D4099" s="245"/>
    </row>
    <row r="4100" spans="4:4">
      <c r="D4100" s="245"/>
    </row>
    <row r="4101" spans="4:4">
      <c r="D4101" s="245"/>
    </row>
    <row r="4102" spans="4:4">
      <c r="D4102" s="245"/>
    </row>
    <row r="4103" spans="4:4">
      <c r="D4103" s="245"/>
    </row>
    <row r="4104" spans="4:4">
      <c r="D4104" s="245"/>
    </row>
    <row r="4105" spans="4:4">
      <c r="D4105" s="245"/>
    </row>
    <row r="4106" spans="4:4">
      <c r="D4106" s="245"/>
    </row>
    <row r="4107" spans="4:4">
      <c r="D4107" s="245"/>
    </row>
    <row r="4108" spans="4:4">
      <c r="D4108" s="245"/>
    </row>
    <row r="4109" spans="4:4">
      <c r="D4109" s="245"/>
    </row>
    <row r="4110" spans="4:4">
      <c r="D4110" s="245"/>
    </row>
    <row r="4111" spans="4:4">
      <c r="D4111" s="245"/>
    </row>
    <row r="4112" spans="4:4">
      <c r="D4112" s="245"/>
    </row>
    <row r="4113" spans="4:4">
      <c r="D4113" s="245"/>
    </row>
    <row r="4114" spans="4:4">
      <c r="D4114" s="245"/>
    </row>
    <row r="4115" spans="4:4">
      <c r="D4115" s="245"/>
    </row>
    <row r="4116" spans="4:4">
      <c r="D4116" s="245"/>
    </row>
    <row r="4117" spans="4:4">
      <c r="D4117" s="245"/>
    </row>
    <row r="4118" spans="4:4">
      <c r="D4118" s="245"/>
    </row>
    <row r="4119" spans="4:4">
      <c r="D4119" s="245"/>
    </row>
    <row r="4120" spans="4:4">
      <c r="D4120" s="245"/>
    </row>
    <row r="4121" spans="4:4">
      <c r="D4121" s="245"/>
    </row>
    <row r="4122" spans="4:4">
      <c r="D4122" s="245"/>
    </row>
    <row r="4123" spans="4:4">
      <c r="D4123" s="245"/>
    </row>
    <row r="4124" spans="4:4">
      <c r="D4124" s="245"/>
    </row>
    <row r="4125" spans="4:4">
      <c r="D4125" s="245"/>
    </row>
    <row r="4126" spans="4:4">
      <c r="D4126" s="245"/>
    </row>
    <row r="4127" spans="4:4">
      <c r="D4127" s="245"/>
    </row>
    <row r="4128" spans="4:4">
      <c r="D4128" s="245"/>
    </row>
    <row r="4129" spans="4:4">
      <c r="D4129" s="245"/>
    </row>
    <row r="4130" spans="4:4">
      <c r="D4130" s="245"/>
    </row>
    <row r="4131" spans="4:4">
      <c r="D4131" s="245"/>
    </row>
    <row r="4132" spans="4:4">
      <c r="D4132" s="245"/>
    </row>
    <row r="4133" spans="4:4">
      <c r="D4133" s="245"/>
    </row>
    <row r="4134" spans="4:4">
      <c r="D4134" s="245"/>
    </row>
    <row r="4135" spans="4:4">
      <c r="D4135" s="245"/>
    </row>
    <row r="4136" spans="4:4">
      <c r="D4136" s="245"/>
    </row>
    <row r="4137" spans="4:4">
      <c r="D4137" s="245"/>
    </row>
    <row r="4138" spans="4:4">
      <c r="D4138" s="245"/>
    </row>
    <row r="4139" spans="4:4">
      <c r="D4139" s="245"/>
    </row>
    <row r="4140" spans="4:4">
      <c r="D4140" s="245"/>
    </row>
    <row r="4141" spans="4:4">
      <c r="D4141" s="245"/>
    </row>
    <row r="4142" spans="4:4">
      <c r="D4142" s="245"/>
    </row>
    <row r="4143" spans="4:4">
      <c r="D4143" s="245"/>
    </row>
    <row r="4144" spans="4:4">
      <c r="D4144" s="245"/>
    </row>
    <row r="4145" spans="4:4">
      <c r="D4145" s="245"/>
    </row>
    <row r="4146" spans="4:4">
      <c r="D4146" s="245"/>
    </row>
    <row r="4147" spans="4:4">
      <c r="D4147" s="245"/>
    </row>
    <row r="4148" spans="4:4">
      <c r="D4148" s="245"/>
    </row>
    <row r="4149" spans="4:4">
      <c r="D4149" s="245"/>
    </row>
    <row r="4150" spans="4:4">
      <c r="D4150" s="245"/>
    </row>
    <row r="4151" spans="4:4">
      <c r="D4151" s="245"/>
    </row>
    <row r="4152" spans="4:4">
      <c r="D4152" s="245"/>
    </row>
    <row r="4153" spans="4:4">
      <c r="D4153" s="245"/>
    </row>
    <row r="4154" spans="4:4">
      <c r="D4154" s="245"/>
    </row>
    <row r="4155" spans="4:4">
      <c r="D4155" s="245"/>
    </row>
    <row r="4156" spans="4:4">
      <c r="D4156" s="245"/>
    </row>
    <row r="4157" spans="4:4">
      <c r="D4157" s="245"/>
    </row>
    <row r="4158" spans="4:4">
      <c r="D4158" s="245"/>
    </row>
    <row r="4159" spans="4:4">
      <c r="D4159" s="245"/>
    </row>
    <row r="4160" spans="4:4">
      <c r="D4160" s="245"/>
    </row>
    <row r="4161" spans="4:4">
      <c r="D4161" s="245"/>
    </row>
    <row r="4162" spans="4:4">
      <c r="D4162" s="245"/>
    </row>
    <row r="4163" spans="4:4">
      <c r="D4163" s="245"/>
    </row>
    <row r="4164" spans="4:4">
      <c r="D4164" s="245"/>
    </row>
    <row r="4165" spans="4:4">
      <c r="D4165" s="245"/>
    </row>
    <row r="4166" spans="4:4">
      <c r="D4166" s="245"/>
    </row>
    <row r="4167" spans="4:4">
      <c r="D4167" s="245"/>
    </row>
    <row r="4168" spans="4:4">
      <c r="D4168" s="245"/>
    </row>
    <row r="4169" spans="4:4">
      <c r="D4169" s="245"/>
    </row>
    <row r="4170" spans="4:4">
      <c r="D4170" s="245"/>
    </row>
    <row r="4171" spans="4:4">
      <c r="D4171" s="245"/>
    </row>
    <row r="4172" spans="4:4">
      <c r="D4172" s="245"/>
    </row>
    <row r="4173" spans="4:4">
      <c r="D4173" s="245"/>
    </row>
    <row r="4174" spans="4:4">
      <c r="D4174" s="245"/>
    </row>
    <row r="4175" spans="4:4">
      <c r="D4175" s="245"/>
    </row>
    <row r="4176" spans="4:4">
      <c r="D4176" s="245"/>
    </row>
    <row r="4177" spans="4:4">
      <c r="D4177" s="245"/>
    </row>
    <row r="4178" spans="4:4">
      <c r="D4178" s="245"/>
    </row>
    <row r="4179" spans="4:4">
      <c r="D4179" s="245"/>
    </row>
    <row r="4180" spans="4:4">
      <c r="D4180" s="245"/>
    </row>
    <row r="4181" spans="4:4">
      <c r="D4181" s="245"/>
    </row>
    <row r="4182" spans="4:4">
      <c r="D4182" s="245"/>
    </row>
    <row r="4183" spans="4:4">
      <c r="D4183" s="245"/>
    </row>
    <row r="4184" spans="4:4">
      <c r="D4184" s="245"/>
    </row>
    <row r="4185" spans="4:4">
      <c r="D4185" s="245"/>
    </row>
    <row r="4186" spans="4:4">
      <c r="D4186" s="245"/>
    </row>
    <row r="4187" spans="4:4">
      <c r="D4187" s="245"/>
    </row>
    <row r="4188" spans="4:4">
      <c r="D4188" s="245"/>
    </row>
    <row r="4189" spans="4:4">
      <c r="D4189" s="245"/>
    </row>
    <row r="4190" spans="4:4">
      <c r="D4190" s="245"/>
    </row>
    <row r="4191" spans="4:4">
      <c r="D4191" s="245"/>
    </row>
    <row r="4192" spans="4:4">
      <c r="D4192" s="245"/>
    </row>
    <row r="4193" spans="4:4">
      <c r="D4193" s="245"/>
    </row>
    <row r="4194" spans="4:4">
      <c r="D4194" s="245"/>
    </row>
    <row r="4195" spans="4:4">
      <c r="D4195" s="245"/>
    </row>
    <row r="4196" spans="4:4">
      <c r="D4196" s="245"/>
    </row>
    <row r="4197" spans="4:4">
      <c r="D4197" s="245"/>
    </row>
    <row r="4198" spans="4:4">
      <c r="D4198" s="245"/>
    </row>
    <row r="4199" spans="4:4">
      <c r="D4199" s="245"/>
    </row>
    <row r="4200" spans="4:4">
      <c r="D4200" s="245"/>
    </row>
    <row r="4201" spans="4:4">
      <c r="D4201" s="245"/>
    </row>
    <row r="4202" spans="4:4">
      <c r="D4202" s="245"/>
    </row>
    <row r="4203" spans="4:4">
      <c r="D4203" s="245"/>
    </row>
    <row r="4204" spans="4:4">
      <c r="D4204" s="245"/>
    </row>
    <row r="4205" spans="4:4">
      <c r="D4205" s="245"/>
    </row>
    <row r="4206" spans="4:4">
      <c r="D4206" s="245"/>
    </row>
    <row r="4207" spans="4:4">
      <c r="D4207" s="245"/>
    </row>
    <row r="4208" spans="4:4">
      <c r="D4208" s="245"/>
    </row>
    <row r="4209" spans="4:4">
      <c r="D4209" s="245"/>
    </row>
    <row r="4210" spans="4:4">
      <c r="D4210" s="245"/>
    </row>
    <row r="4211" spans="4:4">
      <c r="D4211" s="245"/>
    </row>
    <row r="4212" spans="4:4">
      <c r="D4212" s="245"/>
    </row>
    <row r="4213" spans="4:4">
      <c r="D4213" s="245"/>
    </row>
    <row r="4214" spans="4:4">
      <c r="D4214" s="245"/>
    </row>
    <row r="4215" spans="4:4">
      <c r="D4215" s="245"/>
    </row>
    <row r="4216" spans="4:4">
      <c r="D4216" s="245"/>
    </row>
    <row r="4217" spans="4:4">
      <c r="D4217" s="245"/>
    </row>
    <row r="4218" spans="4:4">
      <c r="D4218" s="245"/>
    </row>
    <row r="4219" spans="4:4">
      <c r="D4219" s="245"/>
    </row>
    <row r="4220" spans="4:4">
      <c r="D4220" s="245"/>
    </row>
    <row r="4221" spans="4:4">
      <c r="D4221" s="245"/>
    </row>
    <row r="4222" spans="4:4">
      <c r="D4222" s="245"/>
    </row>
    <row r="4223" spans="4:4">
      <c r="D4223" s="245"/>
    </row>
    <row r="4224" spans="4:4">
      <c r="D4224" s="245"/>
    </row>
    <row r="4225" spans="4:4">
      <c r="D4225" s="245"/>
    </row>
    <row r="4226" spans="4:4">
      <c r="D4226" s="245"/>
    </row>
    <row r="4227" spans="4:4">
      <c r="D4227" s="245"/>
    </row>
    <row r="4228" spans="4:4">
      <c r="D4228" s="245"/>
    </row>
    <row r="4229" spans="4:4">
      <c r="D4229" s="245"/>
    </row>
    <row r="4230" spans="4:4">
      <c r="D4230" s="245"/>
    </row>
    <row r="4231" spans="4:4">
      <c r="D4231" s="245"/>
    </row>
    <row r="4232" spans="4:4">
      <c r="D4232" s="245"/>
    </row>
    <row r="4233" spans="4:4">
      <c r="D4233" s="245"/>
    </row>
    <row r="4234" spans="4:4">
      <c r="D4234" s="245"/>
    </row>
    <row r="4235" spans="4:4">
      <c r="D4235" s="245"/>
    </row>
    <row r="4236" spans="4:4">
      <c r="D4236" s="245"/>
    </row>
    <row r="4237" spans="4:4">
      <c r="D4237" s="245"/>
    </row>
    <row r="4238" spans="4:4">
      <c r="D4238" s="245"/>
    </row>
    <row r="4239" spans="4:4">
      <c r="D4239" s="245"/>
    </row>
    <row r="4240" spans="4:4">
      <c r="D4240" s="245"/>
    </row>
    <row r="4241" spans="4:4">
      <c r="D4241" s="245"/>
    </row>
    <row r="4242" spans="4:4">
      <c r="D4242" s="245"/>
    </row>
    <row r="4243" spans="4:4">
      <c r="D4243" s="245"/>
    </row>
    <row r="4244" spans="4:4">
      <c r="D4244" s="245"/>
    </row>
    <row r="4245" spans="4:4">
      <c r="D4245" s="245"/>
    </row>
    <row r="4246" spans="4:4">
      <c r="D4246" s="245"/>
    </row>
    <row r="4247" spans="4:4">
      <c r="D4247" s="245"/>
    </row>
    <row r="4248" spans="4:4">
      <c r="D4248" s="245"/>
    </row>
    <row r="4249" spans="4:4">
      <c r="D4249" s="245"/>
    </row>
    <row r="4250" spans="4:4">
      <c r="D4250" s="245"/>
    </row>
    <row r="4251" spans="4:4">
      <c r="D4251" s="245"/>
    </row>
    <row r="4252" spans="4:4">
      <c r="D4252" s="245"/>
    </row>
    <row r="4253" spans="4:4">
      <c r="D4253" s="245"/>
    </row>
    <row r="4254" spans="4:4">
      <c r="D4254" s="245"/>
    </row>
    <row r="4255" spans="4:4">
      <c r="D4255" s="245"/>
    </row>
    <row r="4256" spans="4:4">
      <c r="D4256" s="245"/>
    </row>
    <row r="4257" spans="4:4">
      <c r="D4257" s="245"/>
    </row>
    <row r="4258" spans="4:4">
      <c r="D4258" s="245"/>
    </row>
    <row r="4259" spans="4:4">
      <c r="D4259" s="245"/>
    </row>
    <row r="4260" spans="4:4">
      <c r="D4260" s="245"/>
    </row>
    <row r="4261" spans="4:4">
      <c r="D4261" s="245"/>
    </row>
    <row r="4262" spans="4:4">
      <c r="D4262" s="245"/>
    </row>
    <row r="4263" spans="4:4">
      <c r="D4263" s="245"/>
    </row>
    <row r="4264" spans="4:4">
      <c r="D4264" s="245"/>
    </row>
    <row r="4265" spans="4:4">
      <c r="D4265" s="245"/>
    </row>
    <row r="4266" spans="4:4">
      <c r="D4266" s="245"/>
    </row>
    <row r="4267" spans="4:4">
      <c r="D4267" s="245"/>
    </row>
    <row r="4268" spans="4:4">
      <c r="D4268" s="245"/>
    </row>
    <row r="4269" spans="4:4">
      <c r="D4269" s="245"/>
    </row>
    <row r="4270" spans="4:4">
      <c r="D4270" s="245"/>
    </row>
    <row r="4271" spans="4:4">
      <c r="D4271" s="245"/>
    </row>
    <row r="4272" spans="4:4">
      <c r="D4272" s="245"/>
    </row>
    <row r="4273" spans="4:4">
      <c r="D4273" s="245"/>
    </row>
    <row r="4274" spans="4:4">
      <c r="D4274" s="245"/>
    </row>
    <row r="4275" spans="4:4">
      <c r="D4275" s="245"/>
    </row>
    <row r="4276" spans="4:4">
      <c r="D4276" s="245"/>
    </row>
    <row r="4277" spans="4:4">
      <c r="D4277" s="245"/>
    </row>
    <row r="4278" spans="4:4">
      <c r="D4278" s="245"/>
    </row>
    <row r="4279" spans="4:4">
      <c r="D4279" s="245"/>
    </row>
    <row r="4280" spans="4:4">
      <c r="D4280" s="245"/>
    </row>
    <row r="4281" spans="4:4">
      <c r="D4281" s="245"/>
    </row>
    <row r="4282" spans="4:4">
      <c r="D4282" s="245"/>
    </row>
    <row r="4283" spans="4:4">
      <c r="D4283" s="245"/>
    </row>
    <row r="4284" spans="4:4">
      <c r="D4284" s="245"/>
    </row>
    <row r="4285" spans="4:4">
      <c r="D4285" s="245"/>
    </row>
    <row r="4286" spans="4:4">
      <c r="D4286" s="245"/>
    </row>
    <row r="4287" spans="4:4">
      <c r="D4287" s="245"/>
    </row>
    <row r="4288" spans="4:4">
      <c r="D4288" s="245"/>
    </row>
    <row r="4289" spans="4:4">
      <c r="D4289" s="245"/>
    </row>
    <row r="4290" spans="4:4">
      <c r="D4290" s="245"/>
    </row>
    <row r="4291" spans="4:4">
      <c r="D4291" s="245"/>
    </row>
    <row r="4292" spans="4:4">
      <c r="D4292" s="245"/>
    </row>
    <row r="4293" spans="4:4">
      <c r="D4293" s="245"/>
    </row>
    <row r="4294" spans="4:4">
      <c r="D4294" s="245"/>
    </row>
    <row r="4295" spans="4:4">
      <c r="D4295" s="245"/>
    </row>
    <row r="4296" spans="4:4">
      <c r="D4296" s="245"/>
    </row>
    <row r="4297" spans="4:4">
      <c r="D4297" s="245"/>
    </row>
    <row r="4298" spans="4:4">
      <c r="D4298" s="245"/>
    </row>
    <row r="4299" spans="4:4">
      <c r="D4299" s="245"/>
    </row>
    <row r="4300" spans="4:4">
      <c r="D4300" s="245"/>
    </row>
    <row r="4301" spans="4:4">
      <c r="D4301" s="245"/>
    </row>
    <row r="4302" spans="4:4">
      <c r="D4302" s="245"/>
    </row>
    <row r="4303" spans="4:4">
      <c r="D4303" s="245"/>
    </row>
    <row r="4304" spans="4:4">
      <c r="D4304" s="245"/>
    </row>
    <row r="4305" spans="4:4">
      <c r="D4305" s="245"/>
    </row>
    <row r="4306" spans="4:4">
      <c r="D4306" s="245"/>
    </row>
    <row r="4307" spans="4:4">
      <c r="D4307" s="245"/>
    </row>
    <row r="4308" spans="4:4">
      <c r="D4308" s="245"/>
    </row>
    <row r="4309" spans="4:4">
      <c r="D4309" s="245"/>
    </row>
    <row r="4310" spans="4:4">
      <c r="D4310" s="245"/>
    </row>
    <row r="4311" spans="4:4">
      <c r="D4311" s="245"/>
    </row>
    <row r="4312" spans="4:4">
      <c r="D4312" s="245"/>
    </row>
    <row r="4313" spans="4:4">
      <c r="D4313" s="245"/>
    </row>
    <row r="4314" spans="4:4">
      <c r="D4314" s="245"/>
    </row>
    <row r="4315" spans="4:4">
      <c r="D4315" s="245"/>
    </row>
    <row r="4316" spans="4:4">
      <c r="D4316" s="245"/>
    </row>
    <row r="4317" spans="4:4">
      <c r="D4317" s="245"/>
    </row>
    <row r="4318" spans="4:4">
      <c r="D4318" s="245"/>
    </row>
    <row r="4319" spans="4:4">
      <c r="D4319" s="245"/>
    </row>
    <row r="4320" spans="4:4">
      <c r="D4320" s="245"/>
    </row>
    <row r="4321" spans="4:4">
      <c r="D4321" s="245"/>
    </row>
    <row r="4322" spans="4:4">
      <c r="D4322" s="245"/>
    </row>
    <row r="4323" spans="4:4">
      <c r="D4323" s="245"/>
    </row>
    <row r="4324" spans="4:4">
      <c r="D4324" s="245"/>
    </row>
    <row r="4325" spans="4:4">
      <c r="D4325" s="245"/>
    </row>
    <row r="4326" spans="4:4">
      <c r="D4326" s="245"/>
    </row>
    <row r="4327" spans="4:4">
      <c r="D4327" s="245"/>
    </row>
    <row r="4328" spans="4:4">
      <c r="D4328" s="245"/>
    </row>
    <row r="4329" spans="4:4">
      <c r="D4329" s="245"/>
    </row>
    <row r="4330" spans="4:4">
      <c r="D4330" s="245"/>
    </row>
    <row r="4331" spans="4:4">
      <c r="D4331" s="245"/>
    </row>
    <row r="4332" spans="4:4">
      <c r="D4332" s="245"/>
    </row>
    <row r="4333" spans="4:4">
      <c r="D4333" s="245"/>
    </row>
    <row r="4334" spans="4:4">
      <c r="D4334" s="245"/>
    </row>
    <row r="4335" spans="4:4">
      <c r="D4335" s="245"/>
    </row>
    <row r="4336" spans="4:4">
      <c r="D4336" s="245"/>
    </row>
    <row r="4337" spans="4:4">
      <c r="D4337" s="245"/>
    </row>
    <row r="4338" spans="4:4">
      <c r="D4338" s="245"/>
    </row>
    <row r="4339" spans="4:4">
      <c r="D4339" s="245"/>
    </row>
    <row r="4340" spans="4:4">
      <c r="D4340" s="245"/>
    </row>
    <row r="4341" spans="4:4">
      <c r="D4341" s="245"/>
    </row>
    <row r="4342" spans="4:4">
      <c r="D4342" s="245"/>
    </row>
    <row r="4343" spans="4:4">
      <c r="D4343" s="245"/>
    </row>
    <row r="4344" spans="4:4">
      <c r="D4344" s="245"/>
    </row>
    <row r="4345" spans="4:4">
      <c r="D4345" s="245"/>
    </row>
    <row r="4346" spans="4:4">
      <c r="D4346" s="245"/>
    </row>
    <row r="4347" spans="4:4">
      <c r="D4347" s="245"/>
    </row>
    <row r="4348" spans="4:4">
      <c r="D4348" s="245"/>
    </row>
    <row r="4349" spans="4:4">
      <c r="D4349" s="245"/>
    </row>
    <row r="4350" spans="4:4">
      <c r="D4350" s="245"/>
    </row>
    <row r="4351" spans="4:4">
      <c r="D4351" s="245"/>
    </row>
    <row r="4352" spans="4:4">
      <c r="D4352" s="245"/>
    </row>
    <row r="4353" spans="4:4">
      <c r="D4353" s="245"/>
    </row>
    <row r="4354" spans="4:4">
      <c r="D4354" s="245"/>
    </row>
    <row r="4355" spans="4:4">
      <c r="D4355" s="245"/>
    </row>
    <row r="4356" spans="4:4">
      <c r="D4356" s="245"/>
    </row>
    <row r="4357" spans="4:4">
      <c r="D4357" s="245"/>
    </row>
    <row r="4358" spans="4:4">
      <c r="D4358" s="245"/>
    </row>
    <row r="4359" spans="4:4">
      <c r="D4359" s="245"/>
    </row>
    <row r="4360" spans="4:4">
      <c r="D4360" s="245"/>
    </row>
    <row r="4361" spans="4:4">
      <c r="D4361" s="245"/>
    </row>
    <row r="4362" spans="4:4">
      <c r="D4362" s="245"/>
    </row>
    <row r="4363" spans="4:4">
      <c r="D4363" s="245"/>
    </row>
    <row r="4364" spans="4:4">
      <c r="D4364" s="245"/>
    </row>
    <row r="4365" spans="4:4">
      <c r="D4365" s="245"/>
    </row>
    <row r="4366" spans="4:4">
      <c r="D4366" s="245"/>
    </row>
    <row r="4367" spans="4:4">
      <c r="D4367" s="245"/>
    </row>
    <row r="4368" spans="4:4">
      <c r="D4368" s="245"/>
    </row>
    <row r="4369" spans="4:4">
      <c r="D4369" s="245"/>
    </row>
    <row r="4370" spans="4:4">
      <c r="D4370" s="245"/>
    </row>
    <row r="4371" spans="4:4">
      <c r="D4371" s="245"/>
    </row>
    <row r="4372" spans="4:4">
      <c r="D4372" s="245"/>
    </row>
    <row r="4373" spans="4:4">
      <c r="D4373" s="245"/>
    </row>
    <row r="4374" spans="4:4">
      <c r="D4374" s="245"/>
    </row>
    <row r="4375" spans="4:4">
      <c r="D4375" s="245"/>
    </row>
    <row r="4376" spans="4:4">
      <c r="D4376" s="245"/>
    </row>
    <row r="4377" spans="4:4">
      <c r="D4377" s="245"/>
    </row>
    <row r="4378" spans="4:4">
      <c r="D4378" s="245"/>
    </row>
    <row r="4379" spans="4:4">
      <c r="D4379" s="245"/>
    </row>
    <row r="4380" spans="4:4">
      <c r="D4380" s="245"/>
    </row>
    <row r="4381" spans="4:4">
      <c r="D4381" s="245"/>
    </row>
    <row r="4382" spans="4:4">
      <c r="D4382" s="245"/>
    </row>
    <row r="4383" spans="4:4">
      <c r="D4383" s="245"/>
    </row>
    <row r="4384" spans="4:4">
      <c r="D4384" s="245"/>
    </row>
    <row r="4385" spans="4:4">
      <c r="D4385" s="245"/>
    </row>
    <row r="4386" spans="4:4">
      <c r="D4386" s="245"/>
    </row>
    <row r="4387" spans="4:4">
      <c r="D4387" s="245"/>
    </row>
    <row r="4388" spans="4:4">
      <c r="D4388" s="245"/>
    </row>
    <row r="4389" spans="4:4">
      <c r="D4389" s="245"/>
    </row>
    <row r="4390" spans="4:4">
      <c r="D4390" s="245"/>
    </row>
    <row r="4391" spans="4:4">
      <c r="D4391" s="245"/>
    </row>
    <row r="4392" spans="4:4">
      <c r="D4392" s="245"/>
    </row>
    <row r="4393" spans="4:4">
      <c r="D4393" s="245"/>
    </row>
    <row r="4394" spans="4:4">
      <c r="D4394" s="245"/>
    </row>
    <row r="4395" spans="4:4">
      <c r="D4395" s="245"/>
    </row>
    <row r="4396" spans="4:4">
      <c r="D4396" s="245"/>
    </row>
    <row r="4397" spans="4:4">
      <c r="D4397" s="245"/>
    </row>
    <row r="4398" spans="4:4">
      <c r="D4398" s="245"/>
    </row>
    <row r="4399" spans="4:4">
      <c r="D4399" s="245"/>
    </row>
    <row r="4400" spans="4:4">
      <c r="D4400" s="245"/>
    </row>
    <row r="4401" spans="4:4">
      <c r="D4401" s="245"/>
    </row>
    <row r="4402" spans="4:4">
      <c r="D4402" s="245"/>
    </row>
    <row r="4403" spans="4:4">
      <c r="D4403" s="245"/>
    </row>
    <row r="4404" spans="4:4">
      <c r="D4404" s="245"/>
    </row>
    <row r="4405" spans="4:4">
      <c r="D4405" s="245"/>
    </row>
    <row r="4406" spans="4:4">
      <c r="D4406" s="245"/>
    </row>
    <row r="4407" spans="4:4">
      <c r="D4407" s="245"/>
    </row>
    <row r="4408" spans="4:4">
      <c r="D4408" s="245"/>
    </row>
    <row r="4409" spans="4:4">
      <c r="D4409" s="245"/>
    </row>
    <row r="4410" spans="4:4">
      <c r="D4410" s="245"/>
    </row>
    <row r="4411" spans="4:4">
      <c r="D4411" s="245"/>
    </row>
    <row r="4412" spans="4:4">
      <c r="D4412" s="245"/>
    </row>
    <row r="4413" spans="4:4">
      <c r="D4413" s="245"/>
    </row>
    <row r="4414" spans="4:4">
      <c r="D4414" s="245"/>
    </row>
    <row r="4415" spans="4:4">
      <c r="D4415" s="245"/>
    </row>
    <row r="4416" spans="4:4">
      <c r="D4416" s="245"/>
    </row>
    <row r="4417" spans="4:4">
      <c r="D4417" s="245"/>
    </row>
    <row r="4418" spans="4:4">
      <c r="D4418" s="245"/>
    </row>
    <row r="4419" spans="4:4">
      <c r="D4419" s="245"/>
    </row>
    <row r="4420" spans="4:4">
      <c r="D4420" s="245"/>
    </row>
    <row r="4421" spans="4:4">
      <c r="D4421" s="245"/>
    </row>
    <row r="4422" spans="4:4">
      <c r="D4422" s="245"/>
    </row>
    <row r="4423" spans="4:4">
      <c r="D4423" s="245"/>
    </row>
    <row r="4424" spans="4:4">
      <c r="D4424" s="245"/>
    </row>
    <row r="4425" spans="4:4">
      <c r="D4425" s="245"/>
    </row>
    <row r="4426" spans="4:4">
      <c r="D4426" s="245"/>
    </row>
    <row r="4427" spans="4:4">
      <c r="D4427" s="245"/>
    </row>
    <row r="4428" spans="4:4">
      <c r="D4428" s="245"/>
    </row>
    <row r="4429" spans="4:4">
      <c r="D4429" s="245"/>
    </row>
    <row r="4430" spans="4:4">
      <c r="D4430" s="245"/>
    </row>
    <row r="4431" spans="4:4">
      <c r="D4431" s="245"/>
    </row>
    <row r="4432" spans="4:4">
      <c r="D4432" s="245"/>
    </row>
    <row r="4433" spans="4:4">
      <c r="D4433" s="245"/>
    </row>
    <row r="4434" spans="4:4">
      <c r="D4434" s="245"/>
    </row>
    <row r="4435" spans="4:4">
      <c r="D4435" s="245"/>
    </row>
    <row r="4436" spans="4:4">
      <c r="D4436" s="245"/>
    </row>
    <row r="4437" spans="4:4">
      <c r="D4437" s="245"/>
    </row>
    <row r="4438" spans="4:4">
      <c r="D4438" s="245"/>
    </row>
    <row r="4439" spans="4:4">
      <c r="D4439" s="245"/>
    </row>
    <row r="4440" spans="4:4">
      <c r="D4440" s="245"/>
    </row>
    <row r="4441" spans="4:4">
      <c r="D4441" s="245"/>
    </row>
    <row r="4442" spans="4:4">
      <c r="D4442" s="245"/>
    </row>
    <row r="4443" spans="4:4">
      <c r="D4443" s="245"/>
    </row>
    <row r="4444" spans="4:4">
      <c r="D4444" s="245"/>
    </row>
    <row r="4445" spans="4:4">
      <c r="D4445" s="245"/>
    </row>
    <row r="4446" spans="4:4">
      <c r="D4446" s="245"/>
    </row>
    <row r="4447" spans="4:4">
      <c r="D4447" s="245"/>
    </row>
    <row r="4448" spans="4:4">
      <c r="D4448" s="245"/>
    </row>
    <row r="4449" spans="4:4">
      <c r="D4449" s="245"/>
    </row>
    <row r="4450" spans="4:4">
      <c r="D4450" s="245"/>
    </row>
    <row r="4451" spans="4:4">
      <c r="D4451" s="245"/>
    </row>
    <row r="4452" spans="4:4">
      <c r="D4452" s="245"/>
    </row>
    <row r="4453" spans="4:4">
      <c r="D4453" s="245"/>
    </row>
    <row r="4454" spans="4:4">
      <c r="D4454" s="245"/>
    </row>
    <row r="4455" spans="4:4">
      <c r="D4455" s="245"/>
    </row>
    <row r="4456" spans="4:4">
      <c r="D4456" s="245"/>
    </row>
    <row r="4457" spans="4:4">
      <c r="D4457" s="245"/>
    </row>
    <row r="4458" spans="4:4">
      <c r="D4458" s="245"/>
    </row>
    <row r="4459" spans="4:4">
      <c r="D4459" s="245"/>
    </row>
    <row r="4460" spans="4:4">
      <c r="D4460" s="245"/>
    </row>
    <row r="4461" spans="4:4">
      <c r="D4461" s="245"/>
    </row>
    <row r="4462" spans="4:4">
      <c r="D4462" s="245"/>
    </row>
    <row r="4463" spans="4:4">
      <c r="D4463" s="245"/>
    </row>
    <row r="4464" spans="4:4">
      <c r="D4464" s="245"/>
    </row>
    <row r="4465" spans="4:4">
      <c r="D4465" s="245"/>
    </row>
    <row r="4466" spans="4:4">
      <c r="D4466" s="245"/>
    </row>
    <row r="4467" spans="4:4">
      <c r="D4467" s="245"/>
    </row>
    <row r="4468" spans="4:4">
      <c r="D4468" s="245"/>
    </row>
    <row r="4469" spans="4:4">
      <c r="D4469" s="245"/>
    </row>
    <row r="4470" spans="4:4">
      <c r="D4470" s="245"/>
    </row>
    <row r="4471" spans="4:4">
      <c r="D4471" s="245"/>
    </row>
    <row r="4472" spans="4:4">
      <c r="D4472" s="245"/>
    </row>
    <row r="4473" spans="4:4">
      <c r="D4473" s="245"/>
    </row>
    <row r="4474" spans="4:4">
      <c r="D4474" s="245"/>
    </row>
    <row r="4475" spans="4:4">
      <c r="D4475" s="245"/>
    </row>
    <row r="4476" spans="4:4">
      <c r="D4476" s="245"/>
    </row>
    <row r="4477" spans="4:4">
      <c r="D4477" s="245"/>
    </row>
    <row r="4478" spans="4:4">
      <c r="D4478" s="245"/>
    </row>
    <row r="4479" spans="4:4">
      <c r="D4479" s="245"/>
    </row>
    <row r="4480" spans="4:4">
      <c r="D4480" s="245"/>
    </row>
    <row r="4481" spans="4:4">
      <c r="D4481" s="245"/>
    </row>
    <row r="4482" spans="4:4">
      <c r="D4482" s="245"/>
    </row>
    <row r="4483" spans="4:4">
      <c r="D4483" s="245"/>
    </row>
    <row r="4484" spans="4:4">
      <c r="D4484" s="245"/>
    </row>
    <row r="4485" spans="4:4">
      <c r="D4485" s="245"/>
    </row>
    <row r="4486" spans="4:4">
      <c r="D4486" s="245"/>
    </row>
    <row r="4487" spans="4:4">
      <c r="D4487" s="245"/>
    </row>
    <row r="4488" spans="4:4">
      <c r="D4488" s="245"/>
    </row>
    <row r="4489" spans="4:4">
      <c r="D4489" s="245"/>
    </row>
    <row r="4490" spans="4:4">
      <c r="D4490" s="245"/>
    </row>
    <row r="4491" spans="4:4">
      <c r="D4491" s="245"/>
    </row>
    <row r="4492" spans="4:4">
      <c r="D4492" s="245"/>
    </row>
    <row r="4493" spans="4:4">
      <c r="D4493" s="245"/>
    </row>
    <row r="4494" spans="4:4">
      <c r="D4494" s="245"/>
    </row>
    <row r="4495" spans="4:4">
      <c r="D4495" s="245"/>
    </row>
    <row r="4496" spans="4:4">
      <c r="D4496" s="245"/>
    </row>
    <row r="4497" spans="4:4">
      <c r="D4497" s="245"/>
    </row>
    <row r="4498" spans="4:4">
      <c r="D4498" s="245"/>
    </row>
    <row r="4499" spans="4:4">
      <c r="D4499" s="245"/>
    </row>
    <row r="4500" spans="4:4">
      <c r="D4500" s="245"/>
    </row>
    <row r="4501" spans="4:4">
      <c r="D4501" s="245"/>
    </row>
    <row r="4502" spans="4:4">
      <c r="D4502" s="245"/>
    </row>
    <row r="4503" spans="4:4">
      <c r="D4503" s="245"/>
    </row>
    <row r="4504" spans="4:4">
      <c r="D4504" s="245"/>
    </row>
    <row r="4505" spans="4:4">
      <c r="D4505" s="245"/>
    </row>
    <row r="4506" spans="4:4">
      <c r="D4506" s="245"/>
    </row>
    <row r="4507" spans="4:4">
      <c r="D4507" s="245"/>
    </row>
    <row r="4508" spans="4:4">
      <c r="D4508" s="245"/>
    </row>
    <row r="4509" spans="4:4">
      <c r="D4509" s="245"/>
    </row>
    <row r="4510" spans="4:4">
      <c r="D4510" s="245"/>
    </row>
    <row r="4511" spans="4:4">
      <c r="D4511" s="245"/>
    </row>
    <row r="4512" spans="4:4">
      <c r="D4512" s="245"/>
    </row>
    <row r="4513" spans="4:4">
      <c r="D4513" s="245"/>
    </row>
    <row r="4514" spans="4:4">
      <c r="D4514" s="245"/>
    </row>
    <row r="4515" spans="4:4">
      <c r="D4515" s="245"/>
    </row>
    <row r="4516" spans="4:4">
      <c r="D4516" s="245"/>
    </row>
    <row r="4517" spans="4:4">
      <c r="D4517" s="245"/>
    </row>
    <row r="4518" spans="4:4">
      <c r="D4518" s="245"/>
    </row>
    <row r="4519" spans="4:4">
      <c r="D4519" s="245"/>
    </row>
    <row r="4520" spans="4:4">
      <c r="D4520" s="245"/>
    </row>
    <row r="4521" spans="4:4">
      <c r="D4521" s="245"/>
    </row>
    <row r="4522" spans="4:4">
      <c r="D4522" s="245"/>
    </row>
    <row r="4523" spans="4:4">
      <c r="D4523" s="245"/>
    </row>
    <row r="4524" spans="4:4">
      <c r="D4524" s="245"/>
    </row>
    <row r="4525" spans="4:4">
      <c r="D4525" s="245"/>
    </row>
    <row r="4526" spans="4:4">
      <c r="D4526" s="245"/>
    </row>
    <row r="4527" spans="4:4">
      <c r="D4527" s="245"/>
    </row>
    <row r="4528" spans="4:4">
      <c r="D4528" s="245"/>
    </row>
    <row r="4529" spans="4:4">
      <c r="D4529" s="245"/>
    </row>
    <row r="4530" spans="4:4">
      <c r="D4530" s="245"/>
    </row>
    <row r="4531" spans="4:4">
      <c r="D4531" s="245"/>
    </row>
    <row r="4532" spans="4:4">
      <c r="D4532" s="245"/>
    </row>
    <row r="4533" spans="4:4">
      <c r="D4533" s="245"/>
    </row>
    <row r="4534" spans="4:4">
      <c r="D4534" s="245"/>
    </row>
    <row r="4535" spans="4:4">
      <c r="D4535" s="245"/>
    </row>
    <row r="4536" spans="4:4">
      <c r="D4536" s="245"/>
    </row>
    <row r="4537" spans="4:4">
      <c r="D4537" s="245"/>
    </row>
    <row r="4538" spans="4:4">
      <c r="D4538" s="245"/>
    </row>
    <row r="4539" spans="4:4">
      <c r="D4539" s="245"/>
    </row>
    <row r="4540" spans="4:4">
      <c r="D4540" s="245"/>
    </row>
    <row r="4541" spans="4:4">
      <c r="D4541" s="245"/>
    </row>
    <row r="4542" spans="4:4">
      <c r="D4542" s="245"/>
    </row>
    <row r="4543" spans="4:4">
      <c r="D4543" s="245"/>
    </row>
    <row r="4544" spans="4:4">
      <c r="D4544" s="245"/>
    </row>
    <row r="4545" spans="4:4">
      <c r="D4545" s="245"/>
    </row>
    <row r="4546" spans="4:4">
      <c r="D4546" s="245"/>
    </row>
    <row r="4547" spans="4:4">
      <c r="D4547" s="245"/>
    </row>
    <row r="4548" spans="4:4">
      <c r="D4548" s="245"/>
    </row>
    <row r="4549" spans="4:4">
      <c r="D4549" s="245"/>
    </row>
    <row r="4550" spans="4:4">
      <c r="D4550" s="245"/>
    </row>
    <row r="4551" spans="4:4">
      <c r="D4551" s="245"/>
    </row>
    <row r="4552" spans="4:4">
      <c r="D4552" s="245"/>
    </row>
    <row r="4553" spans="4:4">
      <c r="D4553" s="245"/>
    </row>
    <row r="4554" spans="4:4">
      <c r="D4554" s="245"/>
    </row>
    <row r="4555" spans="4:4">
      <c r="D4555" s="245"/>
    </row>
    <row r="4556" spans="4:4">
      <c r="D4556" s="245"/>
    </row>
    <row r="4557" spans="4:4">
      <c r="D4557" s="245"/>
    </row>
    <row r="4558" spans="4:4">
      <c r="D4558" s="245"/>
    </row>
    <row r="4559" spans="4:4">
      <c r="D4559" s="245"/>
    </row>
    <row r="4560" spans="4:4">
      <c r="D4560" s="245"/>
    </row>
    <row r="4561" spans="4:4">
      <c r="D4561" s="245"/>
    </row>
    <row r="4562" spans="4:4">
      <c r="D4562" s="245"/>
    </row>
    <row r="4563" spans="4:4">
      <c r="D4563" s="245"/>
    </row>
    <row r="4564" spans="4:4">
      <c r="D4564" s="245"/>
    </row>
    <row r="4565" spans="4:4">
      <c r="D4565" s="245"/>
    </row>
    <row r="4566" spans="4:4">
      <c r="D4566" s="245"/>
    </row>
    <row r="4567" spans="4:4">
      <c r="D4567" s="245"/>
    </row>
    <row r="4568" spans="4:4">
      <c r="D4568" s="245"/>
    </row>
    <row r="4569" spans="4:4">
      <c r="D4569" s="245"/>
    </row>
    <row r="4570" spans="4:4">
      <c r="D4570" s="245"/>
    </row>
    <row r="4571" spans="4:4">
      <c r="D4571" s="245"/>
    </row>
    <row r="4572" spans="4:4">
      <c r="D4572" s="245"/>
    </row>
    <row r="4573" spans="4:4">
      <c r="D4573" s="245"/>
    </row>
    <row r="4574" spans="4:4">
      <c r="D4574" s="245"/>
    </row>
    <row r="4575" spans="4:4">
      <c r="D4575" s="245"/>
    </row>
    <row r="4576" spans="4:4">
      <c r="D4576" s="245"/>
    </row>
    <row r="4577" spans="4:4">
      <c r="D4577" s="245"/>
    </row>
    <row r="4578" spans="4:4">
      <c r="D4578" s="245"/>
    </row>
    <row r="4579" spans="4:4">
      <c r="D4579" s="245"/>
    </row>
    <row r="4580" spans="4:4">
      <c r="D4580" s="245"/>
    </row>
    <row r="4581" spans="4:4">
      <c r="D4581" s="245"/>
    </row>
    <row r="4582" spans="4:4">
      <c r="D4582" s="245"/>
    </row>
    <row r="4583" spans="4:4">
      <c r="D4583" s="245"/>
    </row>
    <row r="4584" spans="4:4">
      <c r="D4584" s="245"/>
    </row>
    <row r="4585" spans="4:4">
      <c r="D4585" s="245"/>
    </row>
    <row r="4586" spans="4:4">
      <c r="D4586" s="245"/>
    </row>
    <row r="4587" spans="4:4">
      <c r="D4587" s="245"/>
    </row>
    <row r="4588" spans="4:4">
      <c r="D4588" s="245"/>
    </row>
    <row r="4589" spans="4:4">
      <c r="D4589" s="245"/>
    </row>
    <row r="4590" spans="4:4">
      <c r="D4590" s="245"/>
    </row>
    <row r="4591" spans="4:4">
      <c r="D4591" s="245"/>
    </row>
    <row r="4592" spans="4:4">
      <c r="D4592" s="245"/>
    </row>
    <row r="4593" spans="4:4">
      <c r="D4593" s="245"/>
    </row>
    <row r="4594" spans="4:4">
      <c r="D4594" s="245"/>
    </row>
    <row r="4595" spans="4:4">
      <c r="D4595" s="245"/>
    </row>
    <row r="4596" spans="4:4">
      <c r="D4596" s="245"/>
    </row>
    <row r="4597" spans="4:4">
      <c r="D4597" s="245"/>
    </row>
    <row r="4598" spans="4:4">
      <c r="D4598" s="245"/>
    </row>
    <row r="4599" spans="4:4">
      <c r="D4599" s="245"/>
    </row>
    <row r="4600" spans="4:4">
      <c r="D4600" s="245"/>
    </row>
    <row r="4601" spans="4:4">
      <c r="D4601" s="245"/>
    </row>
    <row r="4602" spans="4:4">
      <c r="D4602" s="245"/>
    </row>
    <row r="4603" spans="4:4">
      <c r="D4603" s="245"/>
    </row>
    <row r="4604" spans="4:4">
      <c r="D4604" s="245"/>
    </row>
    <row r="4605" spans="4:4">
      <c r="D4605" s="245"/>
    </row>
    <row r="4606" spans="4:4">
      <c r="D4606" s="245"/>
    </row>
    <row r="4607" spans="4:4">
      <c r="D4607" s="245"/>
    </row>
    <row r="4608" spans="4:4">
      <c r="D4608" s="245"/>
    </row>
    <row r="4609" spans="4:4">
      <c r="D4609" s="245"/>
    </row>
    <row r="4610" spans="4:4">
      <c r="D4610" s="245"/>
    </row>
    <row r="4611" spans="4:4">
      <c r="D4611" s="245"/>
    </row>
    <row r="4612" spans="4:4">
      <c r="D4612" s="245"/>
    </row>
    <row r="4613" spans="4:4">
      <c r="D4613" s="245"/>
    </row>
    <row r="4614" spans="4:4">
      <c r="D4614" s="245"/>
    </row>
    <row r="4615" spans="4:4">
      <c r="D4615" s="245"/>
    </row>
    <row r="4616" spans="4:4">
      <c r="D4616" s="245"/>
    </row>
    <row r="4617" spans="4:4">
      <c r="D4617" s="245"/>
    </row>
    <row r="4618" spans="4:4">
      <c r="D4618" s="245"/>
    </row>
    <row r="4619" spans="4:4">
      <c r="D4619" s="245"/>
    </row>
    <row r="4620" spans="4:4">
      <c r="D4620" s="245"/>
    </row>
    <row r="4621" spans="4:4">
      <c r="D4621" s="245"/>
    </row>
    <row r="4622" spans="4:4">
      <c r="D4622" s="245"/>
    </row>
    <row r="4623" spans="4:4">
      <c r="D4623" s="245"/>
    </row>
    <row r="4624" spans="4:4">
      <c r="D4624" s="245"/>
    </row>
    <row r="4625" spans="4:4">
      <c r="D4625" s="245"/>
    </row>
    <row r="4626" spans="4:4">
      <c r="D4626" s="245"/>
    </row>
    <row r="4627" spans="4:4">
      <c r="D4627" s="245"/>
    </row>
    <row r="4628" spans="4:4">
      <c r="D4628" s="245"/>
    </row>
    <row r="4629" spans="4:4">
      <c r="D4629" s="245"/>
    </row>
    <row r="4630" spans="4:4">
      <c r="D4630" s="245"/>
    </row>
    <row r="4631" spans="4:4">
      <c r="D4631" s="245"/>
    </row>
    <row r="4632" spans="4:4">
      <c r="D4632" s="245"/>
    </row>
    <row r="4633" spans="4:4">
      <c r="D4633" s="245"/>
    </row>
    <row r="4634" spans="4:4">
      <c r="D4634" s="245"/>
    </row>
    <row r="4635" spans="4:4">
      <c r="D4635" s="245"/>
    </row>
    <row r="4636" spans="4:4">
      <c r="D4636" s="245"/>
    </row>
    <row r="4637" spans="4:4">
      <c r="D4637" s="245"/>
    </row>
    <row r="4638" spans="4:4">
      <c r="D4638" s="245"/>
    </row>
    <row r="4639" spans="4:4">
      <c r="D4639" s="245"/>
    </row>
    <row r="4640" spans="4:4">
      <c r="D4640" s="245"/>
    </row>
    <row r="4641" spans="4:4">
      <c r="D4641" s="245"/>
    </row>
    <row r="4642" spans="4:4">
      <c r="D4642" s="245"/>
    </row>
    <row r="4643" spans="4:4">
      <c r="D4643" s="245"/>
    </row>
    <row r="4644" spans="4:4">
      <c r="D4644" s="245"/>
    </row>
    <row r="4645" spans="4:4">
      <c r="D4645" s="245"/>
    </row>
    <row r="4646" spans="4:4">
      <c r="D4646" s="245"/>
    </row>
    <row r="4647" spans="4:4">
      <c r="D4647" s="245"/>
    </row>
    <row r="4648" spans="4:4">
      <c r="D4648" s="245"/>
    </row>
    <row r="4649" spans="4:4">
      <c r="D4649" s="245"/>
    </row>
    <row r="4650" spans="4:4">
      <c r="D4650" s="245"/>
    </row>
    <row r="4651" spans="4:4">
      <c r="D4651" s="245"/>
    </row>
    <row r="4652" spans="4:4">
      <c r="D4652" s="245"/>
    </row>
    <row r="4653" spans="4:4">
      <c r="D4653" s="245"/>
    </row>
    <row r="4654" spans="4:4">
      <c r="D4654" s="245"/>
    </row>
    <row r="4655" spans="4:4">
      <c r="D4655" s="245"/>
    </row>
    <row r="4656" spans="4:4">
      <c r="D4656" s="245"/>
    </row>
    <row r="4657" spans="4:4">
      <c r="D4657" s="245"/>
    </row>
    <row r="4658" spans="4:4">
      <c r="D4658" s="245"/>
    </row>
    <row r="4659" spans="4:4">
      <c r="D4659" s="245"/>
    </row>
    <row r="4660" spans="4:4">
      <c r="D4660" s="245"/>
    </row>
    <row r="4661" spans="4:4">
      <c r="D4661" s="245"/>
    </row>
    <row r="4662" spans="4:4">
      <c r="D4662" s="245"/>
    </row>
    <row r="4663" spans="4:4">
      <c r="D4663" s="245"/>
    </row>
    <row r="4664" spans="4:4">
      <c r="D4664" s="245"/>
    </row>
    <row r="4665" spans="4:4">
      <c r="D4665" s="245"/>
    </row>
    <row r="4666" spans="4:4">
      <c r="D4666" s="245"/>
    </row>
    <row r="4667" spans="4:4">
      <c r="D4667" s="245"/>
    </row>
    <row r="4668" spans="4:4">
      <c r="D4668" s="245"/>
    </row>
    <row r="4669" spans="4:4">
      <c r="D4669" s="245"/>
    </row>
    <row r="4670" spans="4:4">
      <c r="D4670" s="245"/>
    </row>
    <row r="4671" spans="4:4">
      <c r="D4671" s="245"/>
    </row>
    <row r="4672" spans="4:4">
      <c r="D4672" s="245"/>
    </row>
    <row r="4673" spans="4:4">
      <c r="D4673" s="245"/>
    </row>
    <row r="4674" spans="4:4">
      <c r="D4674" s="245"/>
    </row>
    <row r="4675" spans="4:4">
      <c r="D4675" s="245"/>
    </row>
    <row r="4676" spans="4:4">
      <c r="D4676" s="245"/>
    </row>
    <row r="4677" spans="4:4">
      <c r="D4677" s="245"/>
    </row>
    <row r="4678" spans="4:4">
      <c r="D4678" s="245"/>
    </row>
    <row r="4679" spans="4:4">
      <c r="D4679" s="245"/>
    </row>
    <row r="4680" spans="4:4">
      <c r="D4680" s="245"/>
    </row>
    <row r="4681" spans="4:4">
      <c r="D4681" s="245"/>
    </row>
    <row r="4682" spans="4:4">
      <c r="D4682" s="245"/>
    </row>
    <row r="4683" spans="4:4">
      <c r="D4683" s="245"/>
    </row>
    <row r="4684" spans="4:4">
      <c r="D4684" s="245"/>
    </row>
    <row r="4685" spans="4:4">
      <c r="D4685" s="245"/>
    </row>
    <row r="4686" spans="4:4">
      <c r="D4686" s="245"/>
    </row>
    <row r="4687" spans="4:4">
      <c r="D4687" s="245"/>
    </row>
    <row r="4688" spans="4:4">
      <c r="D4688" s="245"/>
    </row>
    <row r="4689" spans="4:4">
      <c r="D4689" s="245"/>
    </row>
    <row r="4690" spans="4:4">
      <c r="D4690" s="245"/>
    </row>
    <row r="4691" spans="4:4">
      <c r="D4691" s="245"/>
    </row>
    <row r="4692" spans="4:4">
      <c r="D4692" s="245"/>
    </row>
    <row r="4693" spans="4:4">
      <c r="D4693" s="245"/>
    </row>
    <row r="4694" spans="4:4">
      <c r="D4694" s="245"/>
    </row>
    <row r="4695" spans="4:4">
      <c r="D4695" s="245"/>
    </row>
    <row r="4696" spans="4:4">
      <c r="D4696" s="245"/>
    </row>
    <row r="4697" spans="4:4">
      <c r="D4697" s="245"/>
    </row>
    <row r="4698" spans="4:4">
      <c r="D4698" s="245"/>
    </row>
    <row r="4699" spans="4:4">
      <c r="D4699" s="245"/>
    </row>
    <row r="4700" spans="4:4">
      <c r="D4700" s="245"/>
    </row>
    <row r="4701" spans="4:4">
      <c r="D4701" s="245"/>
    </row>
    <row r="4702" spans="4:4">
      <c r="D4702" s="245"/>
    </row>
    <row r="4703" spans="4:4">
      <c r="D4703" s="245"/>
    </row>
    <row r="4704" spans="4:4">
      <c r="D4704" s="245"/>
    </row>
    <row r="4705" spans="4:4">
      <c r="D4705" s="245"/>
    </row>
    <row r="4706" spans="4:4">
      <c r="D4706" s="245"/>
    </row>
    <row r="4707" spans="4:4">
      <c r="D4707" s="245"/>
    </row>
    <row r="4708" spans="4:4">
      <c r="D4708" s="245"/>
    </row>
    <row r="4709" spans="4:4">
      <c r="D4709" s="245"/>
    </row>
    <row r="4710" spans="4:4">
      <c r="D4710" s="245"/>
    </row>
    <row r="4711" spans="4:4">
      <c r="D4711" s="245"/>
    </row>
    <row r="4712" spans="4:4">
      <c r="D4712" s="245"/>
    </row>
    <row r="4713" spans="4:4">
      <c r="D4713" s="245"/>
    </row>
    <row r="4714" spans="4:4">
      <c r="D4714" s="245"/>
    </row>
    <row r="4715" spans="4:4">
      <c r="D4715" s="245"/>
    </row>
    <row r="4716" spans="4:4">
      <c r="D4716" s="245"/>
    </row>
    <row r="4717" spans="4:4">
      <c r="D4717" s="245"/>
    </row>
    <row r="4718" spans="4:4">
      <c r="D4718" s="245"/>
    </row>
    <row r="4719" spans="4:4">
      <c r="D4719" s="245"/>
    </row>
    <row r="4720" spans="4:4">
      <c r="D4720" s="245"/>
    </row>
    <row r="4721" spans="4:4">
      <c r="D4721" s="245"/>
    </row>
    <row r="4722" spans="4:4">
      <c r="D4722" s="245"/>
    </row>
    <row r="4723" spans="4:4">
      <c r="D4723" s="245"/>
    </row>
    <row r="4724" spans="4:4">
      <c r="D4724" s="245"/>
    </row>
    <row r="4725" spans="4:4">
      <c r="D4725" s="245"/>
    </row>
    <row r="4726" spans="4:4">
      <c r="D4726" s="245"/>
    </row>
    <row r="4727" spans="4:4">
      <c r="D4727" s="245"/>
    </row>
    <row r="4728" spans="4:4">
      <c r="D4728" s="245"/>
    </row>
    <row r="4729" spans="4:4">
      <c r="D4729" s="245"/>
    </row>
    <row r="4730" spans="4:4">
      <c r="D4730" s="245"/>
    </row>
    <row r="4731" spans="4:4">
      <c r="D4731" s="245"/>
    </row>
    <row r="4732" spans="4:4">
      <c r="D4732" s="245"/>
    </row>
    <row r="4733" spans="4:4">
      <c r="D4733" s="245"/>
    </row>
    <row r="4734" spans="4:4">
      <c r="D4734" s="245"/>
    </row>
    <row r="4735" spans="4:4">
      <c r="D4735" s="245"/>
    </row>
    <row r="4736" spans="4:4">
      <c r="D4736" s="245"/>
    </row>
    <row r="4737" spans="4:4">
      <c r="D4737" s="245"/>
    </row>
    <row r="4738" spans="4:4">
      <c r="D4738" s="245"/>
    </row>
    <row r="4739" spans="4:4">
      <c r="D4739" s="245"/>
    </row>
    <row r="4740" spans="4:4">
      <c r="D4740" s="245"/>
    </row>
    <row r="4741" spans="4:4">
      <c r="D4741" s="245"/>
    </row>
    <row r="4742" spans="4:4">
      <c r="D4742" s="245"/>
    </row>
    <row r="4743" spans="4:4">
      <c r="D4743" s="245"/>
    </row>
    <row r="4744" spans="4:4">
      <c r="D4744" s="245"/>
    </row>
    <row r="4745" spans="4:4">
      <c r="D4745" s="245"/>
    </row>
    <row r="4746" spans="4:4">
      <c r="D4746" s="245"/>
    </row>
    <row r="4747" spans="4:4">
      <c r="D4747" s="245"/>
    </row>
    <row r="4748" spans="4:4">
      <c r="D4748" s="245"/>
    </row>
    <row r="4749" spans="4:4">
      <c r="D4749" s="245"/>
    </row>
    <row r="4750" spans="4:4">
      <c r="D4750" s="245"/>
    </row>
    <row r="4751" spans="4:4">
      <c r="D4751" s="245"/>
    </row>
    <row r="4752" spans="4:4">
      <c r="D4752" s="245"/>
    </row>
    <row r="4753" spans="4:4">
      <c r="D4753" s="245"/>
    </row>
    <row r="4754" spans="4:4">
      <c r="D4754" s="245"/>
    </row>
    <row r="4755" spans="4:4">
      <c r="D4755" s="245"/>
    </row>
    <row r="4756" spans="4:4">
      <c r="D4756" s="245"/>
    </row>
    <row r="4757" spans="4:4">
      <c r="D4757" s="245"/>
    </row>
    <row r="4758" spans="4:4">
      <c r="D4758" s="245"/>
    </row>
    <row r="4759" spans="4:4">
      <c r="D4759" s="245"/>
    </row>
    <row r="4760" spans="4:4">
      <c r="D4760" s="245"/>
    </row>
    <row r="4761" spans="4:4">
      <c r="D4761" s="245"/>
    </row>
    <row r="4762" spans="4:4">
      <c r="D4762" s="245"/>
    </row>
    <row r="4763" spans="4:4">
      <c r="D4763" s="245"/>
    </row>
    <row r="4764" spans="4:4">
      <c r="D4764" s="245"/>
    </row>
    <row r="4765" spans="4:4">
      <c r="D4765" s="245"/>
    </row>
    <row r="4766" spans="4:4">
      <c r="D4766" s="245"/>
    </row>
    <row r="4767" spans="4:4">
      <c r="D4767" s="245"/>
    </row>
    <row r="4768" spans="4:4">
      <c r="D4768" s="245"/>
    </row>
    <row r="4769" spans="4:4">
      <c r="D4769" s="245"/>
    </row>
    <row r="4770" spans="4:4">
      <c r="D4770" s="245"/>
    </row>
    <row r="4771" spans="4:4">
      <c r="D4771" s="245"/>
    </row>
    <row r="4772" spans="4:4">
      <c r="D4772" s="245"/>
    </row>
    <row r="4773" spans="4:4">
      <c r="D4773" s="245"/>
    </row>
    <row r="4774" spans="4:4">
      <c r="D4774" s="245"/>
    </row>
    <row r="4775" spans="4:4">
      <c r="D4775" s="245"/>
    </row>
    <row r="4776" spans="4:4">
      <c r="D4776" s="245"/>
    </row>
    <row r="4777" spans="4:4">
      <c r="D4777" s="245"/>
    </row>
    <row r="4778" spans="4:4">
      <c r="D4778" s="245"/>
    </row>
    <row r="4779" spans="4:4">
      <c r="D4779" s="245"/>
    </row>
    <row r="4780" spans="4:4">
      <c r="D4780" s="245"/>
    </row>
    <row r="4781" spans="4:4">
      <c r="D4781" s="245"/>
    </row>
    <row r="4782" spans="4:4">
      <c r="D4782" s="245"/>
    </row>
    <row r="4783" spans="4:4">
      <c r="D4783" s="245"/>
    </row>
    <row r="4784" spans="4:4">
      <c r="D4784" s="245"/>
    </row>
    <row r="4785" spans="4:4">
      <c r="D4785" s="245"/>
    </row>
    <row r="4786" spans="4:4">
      <c r="D4786" s="245"/>
    </row>
    <row r="4787" spans="4:4">
      <c r="D4787" s="245"/>
    </row>
    <row r="4788" spans="4:4">
      <c r="D4788" s="245"/>
    </row>
    <row r="4789" spans="4:4">
      <c r="D4789" s="245"/>
    </row>
    <row r="4790" spans="4:4">
      <c r="D4790" s="245"/>
    </row>
    <row r="4791" spans="4:4">
      <c r="D4791" s="245"/>
    </row>
    <row r="4792" spans="4:4">
      <c r="D4792" s="245"/>
    </row>
    <row r="4793" spans="4:4">
      <c r="D4793" s="245"/>
    </row>
    <row r="4794" spans="4:4">
      <c r="D4794" s="245"/>
    </row>
    <row r="4795" spans="4:4">
      <c r="D4795" s="245"/>
    </row>
    <row r="4796" spans="4:4">
      <c r="D4796" s="245"/>
    </row>
    <row r="4797" spans="4:4">
      <c r="D4797" s="245"/>
    </row>
    <row r="4798" spans="4:4">
      <c r="D4798" s="245"/>
    </row>
    <row r="4799" spans="4:4">
      <c r="D4799" s="245"/>
    </row>
    <row r="4800" spans="4:4">
      <c r="D4800" s="245"/>
    </row>
    <row r="4801" spans="4:4">
      <c r="D4801" s="245"/>
    </row>
    <row r="4802" spans="4:4">
      <c r="D4802" s="245"/>
    </row>
    <row r="4803" spans="4:4">
      <c r="D4803" s="245"/>
    </row>
    <row r="4804" spans="4:4">
      <c r="D4804" s="245"/>
    </row>
    <row r="4805" spans="4:4">
      <c r="D4805" s="245"/>
    </row>
    <row r="4806" spans="4:4">
      <c r="D4806" s="245"/>
    </row>
    <row r="4807" spans="4:4">
      <c r="D4807" s="245"/>
    </row>
    <row r="4808" spans="4:4">
      <c r="D4808" s="245"/>
    </row>
    <row r="4809" spans="4:4">
      <c r="D4809" s="245"/>
    </row>
    <row r="4810" spans="4:4">
      <c r="D4810" s="245"/>
    </row>
    <row r="4811" spans="4:4">
      <c r="D4811" s="245"/>
    </row>
    <row r="4812" spans="4:4">
      <c r="D4812" s="245"/>
    </row>
    <row r="4813" spans="4:4">
      <c r="D4813" s="245"/>
    </row>
    <row r="4814" spans="4:4">
      <c r="D4814" s="245"/>
    </row>
    <row r="4815" spans="4:4">
      <c r="D4815" s="245"/>
    </row>
    <row r="4816" spans="4:4">
      <c r="D4816" s="245"/>
    </row>
    <row r="4817" spans="4:4">
      <c r="D4817" s="245"/>
    </row>
    <row r="4818" spans="4:4">
      <c r="D4818" s="245"/>
    </row>
    <row r="4819" spans="4:4">
      <c r="D4819" s="245"/>
    </row>
    <row r="4820" spans="4:4">
      <c r="D4820" s="245"/>
    </row>
    <row r="4821" spans="4:4">
      <c r="D4821" s="245"/>
    </row>
    <row r="4822" spans="4:4">
      <c r="D4822" s="245"/>
    </row>
    <row r="4823" spans="4:4">
      <c r="D4823" s="245"/>
    </row>
    <row r="4824" spans="4:4">
      <c r="D4824" s="245"/>
    </row>
    <row r="4825" spans="4:4">
      <c r="D4825" s="245"/>
    </row>
    <row r="4826" spans="4:4">
      <c r="D4826" s="245"/>
    </row>
    <row r="4827" spans="4:4">
      <c r="D4827" s="245"/>
    </row>
    <row r="4828" spans="4:4">
      <c r="D4828" s="245"/>
    </row>
    <row r="4829" spans="4:4">
      <c r="D4829" s="245"/>
    </row>
    <row r="4830" spans="4:4">
      <c r="D4830" s="245"/>
    </row>
    <row r="4831" spans="4:4">
      <c r="D4831" s="245"/>
    </row>
    <row r="4832" spans="4:4">
      <c r="D4832" s="245"/>
    </row>
    <row r="4833" spans="4:4">
      <c r="D4833" s="245"/>
    </row>
    <row r="4834" spans="4:4">
      <c r="D4834" s="245"/>
    </row>
    <row r="4835" spans="4:4">
      <c r="D4835" s="245"/>
    </row>
    <row r="4836" spans="4:4">
      <c r="D4836" s="245"/>
    </row>
    <row r="4837" spans="4:4">
      <c r="D4837" s="245"/>
    </row>
    <row r="4838" spans="4:4">
      <c r="D4838" s="245"/>
    </row>
    <row r="4839" spans="4:4">
      <c r="D4839" s="245"/>
    </row>
    <row r="4840" spans="4:4">
      <c r="D4840" s="245"/>
    </row>
    <row r="4841" spans="4:4">
      <c r="D4841" s="245"/>
    </row>
    <row r="4842" spans="4:4">
      <c r="D4842" s="245"/>
    </row>
    <row r="4843" spans="4:4">
      <c r="D4843" s="245"/>
    </row>
    <row r="4844" spans="4:4">
      <c r="D4844" s="245"/>
    </row>
    <row r="4845" spans="4:4">
      <c r="D4845" s="245"/>
    </row>
    <row r="4846" spans="4:4">
      <c r="D4846" s="245"/>
    </row>
    <row r="4847" spans="4:4">
      <c r="D4847" s="245"/>
    </row>
    <row r="4848" spans="4:4">
      <c r="D4848" s="245"/>
    </row>
    <row r="4849" spans="4:4">
      <c r="D4849" s="245"/>
    </row>
    <row r="4850" spans="4:4">
      <c r="D4850" s="245"/>
    </row>
    <row r="4851" spans="4:4">
      <c r="D4851" s="245"/>
    </row>
    <row r="4852" spans="4:4">
      <c r="D4852" s="245"/>
    </row>
    <row r="4853" spans="4:4">
      <c r="D4853" s="245"/>
    </row>
    <row r="4854" spans="4:4">
      <c r="D4854" s="245"/>
    </row>
    <row r="4855" spans="4:4">
      <c r="D4855" s="245"/>
    </row>
    <row r="4856" spans="4:4">
      <c r="D4856" s="245"/>
    </row>
    <row r="4857" spans="4:4">
      <c r="D4857" s="245"/>
    </row>
    <row r="4858" spans="4:4">
      <c r="D4858" s="245"/>
    </row>
    <row r="4859" spans="4:4">
      <c r="D4859" s="245"/>
    </row>
    <row r="4860" spans="4:4">
      <c r="D4860" s="245"/>
    </row>
    <row r="4861" spans="4:4">
      <c r="D4861" s="245"/>
    </row>
    <row r="4862" spans="4:4">
      <c r="D4862" s="245"/>
    </row>
    <row r="4863" spans="4:4">
      <c r="D4863" s="245"/>
    </row>
    <row r="4864" spans="4:4">
      <c r="D4864" s="245"/>
    </row>
    <row r="4865" spans="4:4">
      <c r="D4865" s="245"/>
    </row>
    <row r="4866" spans="4:4">
      <c r="D4866" s="245"/>
    </row>
    <row r="4867" spans="4:4">
      <c r="D4867" s="245"/>
    </row>
    <row r="4868" spans="4:4">
      <c r="D4868" s="245"/>
    </row>
    <row r="4869" spans="4:4">
      <c r="D4869" s="245"/>
    </row>
    <row r="4870" spans="4:4">
      <c r="D4870" s="245"/>
    </row>
    <row r="4871" spans="4:4">
      <c r="D4871" s="245"/>
    </row>
    <row r="4872" spans="4:4">
      <c r="D4872" s="245"/>
    </row>
    <row r="4873" spans="4:4">
      <c r="D4873" s="245"/>
    </row>
    <row r="4874" spans="4:4">
      <c r="D4874" s="245"/>
    </row>
    <row r="4875" spans="4:4">
      <c r="D4875" s="245"/>
    </row>
    <row r="4876" spans="4:4">
      <c r="D4876" s="245"/>
    </row>
    <row r="4877" spans="4:4">
      <c r="D4877" s="245"/>
    </row>
    <row r="4878" spans="4:4">
      <c r="D4878" s="245"/>
    </row>
    <row r="4879" spans="4:4">
      <c r="D4879" s="245"/>
    </row>
    <row r="4880" spans="4:4">
      <c r="D4880" s="245"/>
    </row>
    <row r="4881" spans="4:4">
      <c r="D4881" s="245"/>
    </row>
    <row r="4882" spans="4:4">
      <c r="D4882" s="245"/>
    </row>
    <row r="4883" spans="4:4">
      <c r="D4883" s="245"/>
    </row>
    <row r="4884" spans="4:4">
      <c r="D4884" s="245"/>
    </row>
    <row r="4885" spans="4:4">
      <c r="D4885" s="245"/>
    </row>
    <row r="4886" spans="4:4">
      <c r="D4886" s="245"/>
    </row>
    <row r="4887" spans="4:4">
      <c r="D4887" s="245"/>
    </row>
    <row r="4888" spans="4:4">
      <c r="D4888" s="245"/>
    </row>
    <row r="4889" spans="4:4">
      <c r="D4889" s="245"/>
    </row>
    <row r="4890" spans="4:4">
      <c r="D4890" s="245"/>
    </row>
    <row r="4891" spans="4:4">
      <c r="D4891" s="245"/>
    </row>
    <row r="4892" spans="4:4">
      <c r="D4892" s="245"/>
    </row>
    <row r="4893" spans="4:4">
      <c r="D4893" s="245"/>
    </row>
    <row r="4894" spans="4:4">
      <c r="D4894" s="245"/>
    </row>
    <row r="4895" spans="4:4">
      <c r="D4895" s="245"/>
    </row>
    <row r="4896" spans="4:4">
      <c r="D4896" s="245"/>
    </row>
    <row r="4897" spans="4:4">
      <c r="D4897" s="245"/>
    </row>
    <row r="4898" spans="4:4">
      <c r="D4898" s="245"/>
    </row>
    <row r="4899" spans="4:4">
      <c r="D4899" s="245"/>
    </row>
    <row r="4900" spans="4:4">
      <c r="D4900" s="245"/>
    </row>
    <row r="4901" spans="4:4">
      <c r="D4901" s="245"/>
    </row>
    <row r="4902" spans="4:4">
      <c r="D4902" s="245"/>
    </row>
    <row r="4903" spans="4:4">
      <c r="D4903" s="245"/>
    </row>
    <row r="4904" spans="4:4">
      <c r="D4904" s="245"/>
    </row>
    <row r="4905" spans="4:4">
      <c r="D4905" s="245"/>
    </row>
    <row r="4906" spans="4:4">
      <c r="D4906" s="245"/>
    </row>
    <row r="4907" spans="4:4">
      <c r="D4907" s="245"/>
    </row>
    <row r="4908" spans="4:4">
      <c r="D4908" s="245"/>
    </row>
    <row r="4909" spans="4:4">
      <c r="D4909" s="245"/>
    </row>
    <row r="4910" spans="4:4">
      <c r="D4910" s="245"/>
    </row>
    <row r="4911" spans="4:4">
      <c r="D4911" s="245"/>
    </row>
    <row r="4912" spans="4:4">
      <c r="D4912" s="245"/>
    </row>
    <row r="4913" spans="4:4">
      <c r="D4913" s="245"/>
    </row>
    <row r="4914" spans="4:4">
      <c r="D4914" s="245"/>
    </row>
    <row r="4915" spans="4:4">
      <c r="D4915" s="245"/>
    </row>
    <row r="4916" spans="4:4">
      <c r="D4916" s="245"/>
    </row>
    <row r="4917" spans="4:4">
      <c r="D4917" s="245"/>
    </row>
    <row r="4918" spans="4:4">
      <c r="D4918" s="245"/>
    </row>
    <row r="4919" spans="4:4">
      <c r="D4919" s="245"/>
    </row>
    <row r="4920" spans="4:4">
      <c r="D4920" s="245"/>
    </row>
    <row r="4921" spans="4:4">
      <c r="D4921" s="245"/>
    </row>
    <row r="4922" spans="4:4">
      <c r="D4922" s="245"/>
    </row>
    <row r="4923" spans="4:4">
      <c r="D4923" s="245"/>
    </row>
    <row r="4924" spans="4:4">
      <c r="D4924" s="245"/>
    </row>
    <row r="4925" spans="4:4">
      <c r="D4925" s="245"/>
    </row>
    <row r="4926" spans="4:4">
      <c r="D4926" s="245"/>
    </row>
    <row r="4927" spans="4:4">
      <c r="D4927" s="245"/>
    </row>
    <row r="4928" spans="4:4">
      <c r="D4928" s="245"/>
    </row>
    <row r="4929" spans="4:4">
      <c r="D4929" s="245"/>
    </row>
    <row r="4930" spans="4:4">
      <c r="D4930" s="245"/>
    </row>
    <row r="4931" spans="4:4">
      <c r="D4931" s="245"/>
    </row>
    <row r="4932" spans="4:4">
      <c r="D4932" s="245"/>
    </row>
    <row r="4933" spans="4:4">
      <c r="D4933" s="245"/>
    </row>
    <row r="4934" spans="4:4">
      <c r="D4934" s="245"/>
    </row>
    <row r="4935" spans="4:4">
      <c r="D4935" s="245"/>
    </row>
    <row r="4936" spans="4:4">
      <c r="D4936" s="245"/>
    </row>
    <row r="4937" spans="4:4">
      <c r="D4937" s="245"/>
    </row>
    <row r="4938" spans="4:4">
      <c r="D4938" s="245"/>
    </row>
    <row r="4939" spans="4:4">
      <c r="D4939" s="245"/>
    </row>
    <row r="4940" spans="4:4">
      <c r="D4940" s="245"/>
    </row>
    <row r="4941" spans="4:4">
      <c r="D4941" s="245"/>
    </row>
    <row r="4942" spans="4:4">
      <c r="D4942" s="245"/>
    </row>
    <row r="4943" spans="4:4">
      <c r="D4943" s="245"/>
    </row>
    <row r="4944" spans="4:4">
      <c r="D4944" s="245"/>
    </row>
    <row r="4945" spans="4:4">
      <c r="D4945" s="245"/>
    </row>
    <row r="4946" spans="4:4">
      <c r="D4946" s="245"/>
    </row>
    <row r="4947" spans="4:4">
      <c r="D4947" s="245"/>
    </row>
    <row r="4948" spans="4:4">
      <c r="D4948" s="245"/>
    </row>
    <row r="4949" spans="4:4">
      <c r="D4949" s="245"/>
    </row>
    <row r="4950" spans="4:4">
      <c r="D4950" s="245"/>
    </row>
    <row r="4951" spans="4:4">
      <c r="D4951" s="245"/>
    </row>
    <row r="4952" spans="4:4">
      <c r="D4952" s="245"/>
    </row>
    <row r="4953" spans="4:4">
      <c r="D4953" s="245"/>
    </row>
    <row r="4954" spans="4:4">
      <c r="D4954" s="245"/>
    </row>
    <row r="4955" spans="4:4">
      <c r="D4955" s="245"/>
    </row>
    <row r="4956" spans="4:4">
      <c r="D4956" s="245"/>
    </row>
    <row r="4957" spans="4:4">
      <c r="D4957" s="245"/>
    </row>
    <row r="4958" spans="4:4">
      <c r="D4958" s="245"/>
    </row>
    <row r="4959" spans="4:4">
      <c r="D4959" s="245"/>
    </row>
    <row r="4960" spans="4:4">
      <c r="D4960" s="245"/>
    </row>
    <row r="4961" spans="4:4">
      <c r="D4961" s="245"/>
    </row>
    <row r="4962" spans="4:4">
      <c r="D4962" s="245"/>
    </row>
    <row r="4963" spans="4:4">
      <c r="D4963" s="245"/>
    </row>
    <row r="4964" spans="4:4">
      <c r="D4964" s="245"/>
    </row>
    <row r="4965" spans="4:4">
      <c r="D4965" s="245"/>
    </row>
    <row r="4966" spans="4:4">
      <c r="D4966" s="245"/>
    </row>
    <row r="4967" spans="4:4">
      <c r="D4967" s="245"/>
    </row>
    <row r="4968" spans="4:4">
      <c r="D4968" s="245"/>
    </row>
    <row r="4969" spans="4:4">
      <c r="D4969" s="245"/>
    </row>
    <row r="4970" spans="4:4">
      <c r="D4970" s="245"/>
    </row>
    <row r="4971" spans="4:4">
      <c r="D4971" s="245"/>
    </row>
    <row r="4972" spans="4:4">
      <c r="D4972" s="245"/>
    </row>
    <row r="4973" spans="4:4">
      <c r="D4973" s="245"/>
    </row>
    <row r="4974" spans="4:4">
      <c r="D4974" s="245"/>
    </row>
    <row r="4975" spans="4:4">
      <c r="D4975" s="245"/>
    </row>
    <row r="4976" spans="4:4">
      <c r="D4976" s="245"/>
    </row>
    <row r="4977" spans="4:4">
      <c r="D4977" s="245"/>
    </row>
    <row r="4978" spans="4:4">
      <c r="D4978" s="245"/>
    </row>
    <row r="4979" spans="4:4">
      <c r="D4979" s="245"/>
    </row>
    <row r="4980" spans="4:4">
      <c r="D4980" s="245"/>
    </row>
    <row r="4981" spans="4:4">
      <c r="D4981" s="245"/>
    </row>
    <row r="4982" spans="4:4">
      <c r="D4982" s="245"/>
    </row>
    <row r="4983" spans="4:4">
      <c r="D4983" s="245"/>
    </row>
    <row r="4984" spans="4:4">
      <c r="D4984" s="245"/>
    </row>
    <row r="4985" spans="4:4">
      <c r="D4985" s="245"/>
    </row>
    <row r="4986" spans="4:4">
      <c r="D4986" s="245"/>
    </row>
    <row r="4987" spans="4:4">
      <c r="D4987" s="245"/>
    </row>
    <row r="4988" spans="4:4">
      <c r="D4988" s="245"/>
    </row>
    <row r="4989" spans="4:4">
      <c r="D4989" s="245"/>
    </row>
    <row r="4990" spans="4:4">
      <c r="D4990" s="245"/>
    </row>
    <row r="4991" spans="4:4">
      <c r="D4991" s="245"/>
    </row>
    <row r="4992" spans="4:4">
      <c r="D4992" s="245"/>
    </row>
    <row r="4993" spans="4:4">
      <c r="D4993" s="245"/>
    </row>
    <row r="4994" spans="4:4">
      <c r="D4994" s="245"/>
    </row>
    <row r="4995" spans="4:4">
      <c r="D4995" s="245"/>
    </row>
    <row r="4996" spans="4:4">
      <c r="D4996" s="245"/>
    </row>
    <row r="4997" spans="4:4">
      <c r="D4997" s="245"/>
    </row>
    <row r="4998" spans="4:4">
      <c r="D4998" s="245"/>
    </row>
    <row r="4999" spans="4:4">
      <c r="D4999" s="245"/>
    </row>
    <row r="5000" spans="4:4">
      <c r="D5000" s="245"/>
    </row>
  </sheetData>
  <sheetProtection password="D9BB" sheet="1"/>
  <mergeCells count="10">
    <mergeCell ref="C13:G13"/>
    <mergeCell ref="C15:G15"/>
    <mergeCell ref="A20:C20"/>
    <mergeCell ref="A21:G25"/>
    <mergeCell ref="A1:G1"/>
    <mergeCell ref="C2:G2"/>
    <mergeCell ref="C3:G3"/>
    <mergeCell ref="C4:G4"/>
    <mergeCell ref="C9:G9"/>
    <mergeCell ref="C11:G11"/>
  </mergeCells>
  <pageMargins left="0.59055118110236204" right="0.39370078740157499"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outlinePr summaryBelow="0"/>
  </sheetPr>
  <dimension ref="A1:BH5000"/>
  <sheetViews>
    <sheetView topLeftCell="A604" workbookViewId="0">
      <selection activeCell="A624" activeCellId="195" sqref="F8 F10 F11 F12 F14 F16 F29 F42 F44 F47 F48 F51 F52 F53 F55 F57 F59 F60 F64 F67 F70 F72 F76 F87 F98 F100 F102 F104 F106 F108 F110 F113 F116 F118 F120 F122 F124 F125 F127 F130 F132 F135 F145 F147 F149 F151 F155 F157 F160 F163 F167 F178 F180 F182 F184 F187 F189 F192 F194 F197 F199 F201 F203 F207 F211 F214 F216 F218 F221 F224 F226 F230 F239 F249 F261 F264 F267 F269 F271 F278 F280 F283 F285 F288 F291 F293 F296 F298 F302 F311 F313 F321 F324 F326 F329 F331 F334 F337 F339 F342 F347 F344 F350 F353 F360 F363 F365 F368 F370 F373 F377 F379 F383 F387 F390 F393 F395 F397 F399 F401 F405 F408 F410 F416 F423 E434 F434 F436 F438 F441 F445 F447 F450 F453 F456 F459 F463 F467 F469 F482 F484 F487 F491 F497 F500 E500 F502 F506 F510 F514 F519 F521 F523 F525 F530 F533 E533 F535 F537 F539 E539 F541 F544 F548 F549 F550 F551 F552 F553 F554 F555 F559 F564 F566 F569 F572 F575 E575 F577 F585 F587 F588 F589 F590 F591 F592 F593 E593 F595 F597 F598 F599 F603 F615 F618 A624:G628"/>
    </sheetView>
  </sheetViews>
  <sheetFormatPr defaultRowHeight="12.75" outlineLevelRow="1"/>
  <cols>
    <col min="1" max="1" width="4.28515625" style="85" customWidth="1"/>
    <col min="2" max="2" width="14.42578125" style="242" customWidth="1"/>
    <col min="3" max="3" width="38.28515625" style="242" customWidth="1"/>
    <col min="4" max="4" width="4.5703125" style="85" customWidth="1"/>
    <col min="5" max="5" width="10.5703125" style="85" customWidth="1"/>
    <col min="6" max="6" width="9.85546875" style="85" customWidth="1"/>
    <col min="7" max="7" width="12.7109375" style="85" customWidth="1"/>
    <col min="8" max="22" width="0" style="85" hidden="1" customWidth="1"/>
    <col min="23" max="28" width="9.140625" style="85"/>
    <col min="29" max="29" width="0" style="85" hidden="1" customWidth="1"/>
    <col min="30" max="30" width="9.140625" style="85"/>
    <col min="31" max="41" width="0" style="85" hidden="1" customWidth="1"/>
    <col min="42" max="52" width="9.140625" style="85"/>
    <col min="53" max="53" width="73.42578125" style="85" customWidth="1"/>
    <col min="54" max="16384" width="9.140625" style="85"/>
  </cols>
  <sheetData>
    <row r="1" spans="1:60" ht="15.75" customHeight="1">
      <c r="A1" s="501" t="s">
        <v>7</v>
      </c>
      <c r="B1" s="501"/>
      <c r="C1" s="501"/>
      <c r="D1" s="501"/>
      <c r="E1" s="501"/>
      <c r="F1" s="501"/>
      <c r="G1" s="501"/>
      <c r="AG1" s="85" t="s">
        <v>174</v>
      </c>
    </row>
    <row r="2" spans="1:60" ht="24.95" customHeight="1">
      <c r="A2" s="240" t="s">
        <v>8</v>
      </c>
      <c r="B2" s="241" t="s">
        <v>43</v>
      </c>
      <c r="C2" s="502" t="s">
        <v>44</v>
      </c>
      <c r="D2" s="503"/>
      <c r="E2" s="503"/>
      <c r="F2" s="503"/>
      <c r="G2" s="504"/>
      <c r="AG2" s="85" t="s">
        <v>175</v>
      </c>
    </row>
    <row r="3" spans="1:60" ht="24.95" customHeight="1">
      <c r="A3" s="240" t="s">
        <v>9</v>
      </c>
      <c r="B3" s="241" t="s">
        <v>61</v>
      </c>
      <c r="C3" s="502" t="s">
        <v>62</v>
      </c>
      <c r="D3" s="503"/>
      <c r="E3" s="503"/>
      <c r="F3" s="503"/>
      <c r="G3" s="504"/>
      <c r="AC3" s="242" t="s">
        <v>175</v>
      </c>
      <c r="AG3" s="85" t="s">
        <v>177</v>
      </c>
    </row>
    <row r="4" spans="1:60" ht="24.95" customHeight="1">
      <c r="A4" s="243" t="s">
        <v>10</v>
      </c>
      <c r="B4" s="244" t="s">
        <v>63</v>
      </c>
      <c r="C4" s="505" t="s">
        <v>64</v>
      </c>
      <c r="D4" s="506"/>
      <c r="E4" s="506"/>
      <c r="F4" s="506"/>
      <c r="G4" s="507"/>
      <c r="AG4" s="85" t="s">
        <v>178</v>
      </c>
    </row>
    <row r="5" spans="1:60">
      <c r="D5" s="245"/>
    </row>
    <row r="6" spans="1:60" ht="38.25">
      <c r="A6" s="246" t="s">
        <v>179</v>
      </c>
      <c r="B6" s="247" t="s">
        <v>180</v>
      </c>
      <c r="C6" s="247" t="s">
        <v>181</v>
      </c>
      <c r="D6" s="248" t="s">
        <v>182</v>
      </c>
      <c r="E6" s="246" t="s">
        <v>183</v>
      </c>
      <c r="F6" s="249" t="s">
        <v>184</v>
      </c>
      <c r="G6" s="246" t="s">
        <v>31</v>
      </c>
      <c r="H6" s="250" t="s">
        <v>32</v>
      </c>
      <c r="I6" s="250" t="s">
        <v>185</v>
      </c>
      <c r="J6" s="250" t="s">
        <v>33</v>
      </c>
      <c r="K6" s="250" t="s">
        <v>186</v>
      </c>
      <c r="L6" s="250" t="s">
        <v>187</v>
      </c>
      <c r="M6" s="250" t="s">
        <v>188</v>
      </c>
      <c r="N6" s="250" t="s">
        <v>189</v>
      </c>
      <c r="O6" s="250" t="s">
        <v>190</v>
      </c>
      <c r="P6" s="250" t="s">
        <v>191</v>
      </c>
      <c r="Q6" s="250" t="s">
        <v>192</v>
      </c>
      <c r="R6" s="250" t="s">
        <v>193</v>
      </c>
      <c r="S6" s="250" t="s">
        <v>194</v>
      </c>
      <c r="T6" s="250" t="s">
        <v>195</v>
      </c>
      <c r="U6" s="250" t="s">
        <v>196</v>
      </c>
      <c r="V6" s="250" t="s">
        <v>197</v>
      </c>
    </row>
    <row r="7" spans="1:60">
      <c r="A7" s="251" t="s">
        <v>198</v>
      </c>
      <c r="B7" s="252" t="s">
        <v>121</v>
      </c>
      <c r="C7" s="253" t="s">
        <v>122</v>
      </c>
      <c r="D7" s="254"/>
      <c r="E7" s="255"/>
      <c r="F7" s="256"/>
      <c r="G7" s="256">
        <f>SUMIF(AG8:AG133,"&lt;&gt;NOR",G8:G133)</f>
        <v>0</v>
      </c>
      <c r="H7" s="256"/>
      <c r="I7" s="256">
        <f>SUM(I8:I133)</f>
        <v>0</v>
      </c>
      <c r="J7" s="256"/>
      <c r="K7" s="256">
        <f>SUM(K8:K133)</f>
        <v>0</v>
      </c>
      <c r="L7" s="256"/>
      <c r="M7" s="256">
        <f>SUM(M8:M133)</f>
        <v>0</v>
      </c>
      <c r="N7" s="256"/>
      <c r="O7" s="256">
        <f>SUM(O8:O133)</f>
        <v>7.0000000000000007E-2</v>
      </c>
      <c r="P7" s="256"/>
      <c r="Q7" s="256">
        <f>SUM(Q8:Q133)</f>
        <v>18.5</v>
      </c>
      <c r="R7" s="256"/>
      <c r="S7" s="256"/>
      <c r="T7" s="256"/>
      <c r="U7" s="257">
        <f>SUM(U8:U133)</f>
        <v>5973.8899999999994</v>
      </c>
      <c r="V7" s="256"/>
      <c r="AG7" s="85" t="s">
        <v>199</v>
      </c>
    </row>
    <row r="8" spans="1:60" outlineLevel="1">
      <c r="A8" s="258">
        <v>1</v>
      </c>
      <c r="B8" s="259" t="s">
        <v>221</v>
      </c>
      <c r="C8" s="260" t="s">
        <v>222</v>
      </c>
      <c r="D8" s="261" t="s">
        <v>223</v>
      </c>
      <c r="E8" s="262">
        <v>1</v>
      </c>
      <c r="F8" s="10"/>
      <c r="G8" s="264">
        <f>ROUND(E8*F8,2)</f>
        <v>0</v>
      </c>
      <c r="H8" s="263"/>
      <c r="I8" s="264">
        <f>ROUND(E8*H8,2)</f>
        <v>0</v>
      </c>
      <c r="J8" s="263"/>
      <c r="K8" s="264">
        <f>ROUND(E8*J8,2)</f>
        <v>0</v>
      </c>
      <c r="L8" s="264">
        <v>21</v>
      </c>
      <c r="M8" s="264">
        <f>G8*(1+L8/100)</f>
        <v>0</v>
      </c>
      <c r="N8" s="264">
        <v>2.99E-3</v>
      </c>
      <c r="O8" s="264">
        <f>ROUND(E8*N8,2)</f>
        <v>0</v>
      </c>
      <c r="P8" s="264">
        <v>0</v>
      </c>
      <c r="Q8" s="264">
        <f>ROUND(E8*P8,2)</f>
        <v>0</v>
      </c>
      <c r="R8" s="264" t="s">
        <v>224</v>
      </c>
      <c r="S8" s="264" t="s">
        <v>202</v>
      </c>
      <c r="T8" s="264">
        <v>1.7</v>
      </c>
      <c r="U8" s="265">
        <f>ROUND(E8*T8,2)</f>
        <v>1.7</v>
      </c>
      <c r="V8" s="264"/>
      <c r="W8" s="266"/>
      <c r="X8" s="266"/>
      <c r="Y8" s="266"/>
      <c r="Z8" s="266"/>
      <c r="AA8" s="266"/>
      <c r="AB8" s="266"/>
      <c r="AC8" s="266"/>
      <c r="AD8" s="266"/>
      <c r="AE8" s="266"/>
      <c r="AF8" s="266"/>
      <c r="AG8" s="266" t="s">
        <v>225</v>
      </c>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row>
    <row r="9" spans="1:60" outlineLevel="1">
      <c r="A9" s="258"/>
      <c r="B9" s="259"/>
      <c r="C9" s="477" t="s">
        <v>226</v>
      </c>
      <c r="D9" s="478"/>
      <c r="E9" s="479"/>
      <c r="F9" s="480"/>
      <c r="G9" s="481"/>
      <c r="H9" s="264"/>
      <c r="I9" s="264"/>
      <c r="J9" s="264"/>
      <c r="K9" s="264"/>
      <c r="L9" s="264"/>
      <c r="M9" s="264"/>
      <c r="N9" s="264"/>
      <c r="O9" s="264"/>
      <c r="P9" s="264"/>
      <c r="Q9" s="264"/>
      <c r="R9" s="264"/>
      <c r="S9" s="264"/>
      <c r="T9" s="264"/>
      <c r="U9" s="265"/>
      <c r="V9" s="264"/>
      <c r="W9" s="266"/>
      <c r="X9" s="266"/>
      <c r="Y9" s="266"/>
      <c r="Z9" s="266"/>
      <c r="AA9" s="266"/>
      <c r="AB9" s="266"/>
      <c r="AC9" s="266"/>
      <c r="AD9" s="266"/>
      <c r="AE9" s="266"/>
      <c r="AF9" s="266"/>
      <c r="AG9" s="266" t="s">
        <v>205</v>
      </c>
      <c r="AH9" s="266"/>
      <c r="AI9" s="266"/>
      <c r="AJ9" s="266"/>
      <c r="AK9" s="266"/>
      <c r="AL9" s="266"/>
      <c r="AM9" s="266"/>
      <c r="AN9" s="266"/>
      <c r="AO9" s="266"/>
      <c r="AP9" s="266"/>
      <c r="AQ9" s="266"/>
      <c r="AR9" s="266"/>
      <c r="AS9" s="266"/>
      <c r="AT9" s="266"/>
      <c r="AU9" s="266"/>
      <c r="AV9" s="266"/>
      <c r="AW9" s="266"/>
      <c r="AX9" s="266"/>
      <c r="AY9" s="266"/>
      <c r="AZ9" s="266"/>
      <c r="BA9" s="267" t="str">
        <f>C9</f>
        <v>Včetně nákladů na přihrnování větví, očištění spáleniště, uložení popela a zbytků na hromadu.</v>
      </c>
      <c r="BB9" s="266"/>
      <c r="BC9" s="266"/>
      <c r="BD9" s="266"/>
      <c r="BE9" s="266"/>
      <c r="BF9" s="266"/>
      <c r="BG9" s="266"/>
      <c r="BH9" s="266"/>
    </row>
    <row r="10" spans="1:60" outlineLevel="1">
      <c r="A10" s="258">
        <v>2</v>
      </c>
      <c r="B10" s="259" t="s">
        <v>227</v>
      </c>
      <c r="C10" s="260" t="s">
        <v>228</v>
      </c>
      <c r="D10" s="261" t="s">
        <v>223</v>
      </c>
      <c r="E10" s="262">
        <v>1</v>
      </c>
      <c r="F10" s="10"/>
      <c r="G10" s="264">
        <f>ROUND(E10*F10,2)</f>
        <v>0</v>
      </c>
      <c r="H10" s="263"/>
      <c r="I10" s="264">
        <f>ROUND(E10*H10,2)</f>
        <v>0</v>
      </c>
      <c r="J10" s="263"/>
      <c r="K10" s="264">
        <f>ROUND(E10*J10,2)</f>
        <v>0</v>
      </c>
      <c r="L10" s="264">
        <v>21</v>
      </c>
      <c r="M10" s="264">
        <f>G10*(1+L10/100)</f>
        <v>0</v>
      </c>
      <c r="N10" s="264">
        <v>0</v>
      </c>
      <c r="O10" s="264">
        <f>ROUND(E10*N10,2)</f>
        <v>0</v>
      </c>
      <c r="P10" s="264">
        <v>0</v>
      </c>
      <c r="Q10" s="264">
        <f>ROUND(E10*P10,2)</f>
        <v>0</v>
      </c>
      <c r="R10" s="264" t="s">
        <v>224</v>
      </c>
      <c r="S10" s="264" t="s">
        <v>202</v>
      </c>
      <c r="T10" s="264">
        <v>0.49</v>
      </c>
      <c r="U10" s="265">
        <f>ROUND(E10*T10,2)</f>
        <v>0.49</v>
      </c>
      <c r="V10" s="264"/>
      <c r="W10" s="266"/>
      <c r="X10" s="266"/>
      <c r="Y10" s="266"/>
      <c r="Z10" s="266"/>
      <c r="AA10" s="266"/>
      <c r="AB10" s="266"/>
      <c r="AC10" s="266"/>
      <c r="AD10" s="266"/>
      <c r="AE10" s="266"/>
      <c r="AF10" s="266"/>
      <c r="AG10" s="266" t="s">
        <v>225</v>
      </c>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row>
    <row r="11" spans="1:60" outlineLevel="1">
      <c r="A11" s="258">
        <v>3</v>
      </c>
      <c r="B11" s="259" t="s">
        <v>229</v>
      </c>
      <c r="C11" s="260" t="s">
        <v>230</v>
      </c>
      <c r="D11" s="261" t="s">
        <v>223</v>
      </c>
      <c r="E11" s="262">
        <v>1</v>
      </c>
      <c r="F11" s="10"/>
      <c r="G11" s="264">
        <f>ROUND(E11*F11,2)</f>
        <v>0</v>
      </c>
      <c r="H11" s="263"/>
      <c r="I11" s="264">
        <f>ROUND(E11*H11,2)</f>
        <v>0</v>
      </c>
      <c r="J11" s="263"/>
      <c r="K11" s="264">
        <f>ROUND(E11*J11,2)</f>
        <v>0</v>
      </c>
      <c r="L11" s="264">
        <v>21</v>
      </c>
      <c r="M11" s="264">
        <f>G11*(1+L11/100)</f>
        <v>0</v>
      </c>
      <c r="N11" s="264">
        <v>5.0000000000000002E-5</v>
      </c>
      <c r="O11" s="264">
        <f>ROUND(E11*N11,2)</f>
        <v>0</v>
      </c>
      <c r="P11" s="264">
        <v>0</v>
      </c>
      <c r="Q11" s="264">
        <f>ROUND(E11*P11,2)</f>
        <v>0</v>
      </c>
      <c r="R11" s="264" t="s">
        <v>224</v>
      </c>
      <c r="S11" s="264" t="s">
        <v>202</v>
      </c>
      <c r="T11" s="264">
        <v>0.65900000000000003</v>
      </c>
      <c r="U11" s="265">
        <f>ROUND(E11*T11,2)</f>
        <v>0.66</v>
      </c>
      <c r="V11" s="264"/>
      <c r="W11" s="266"/>
      <c r="X11" s="266"/>
      <c r="Y11" s="266"/>
      <c r="Z11" s="266"/>
      <c r="AA11" s="266"/>
      <c r="AB11" s="266"/>
      <c r="AC11" s="266"/>
      <c r="AD11" s="266"/>
      <c r="AE11" s="266"/>
      <c r="AF11" s="266"/>
      <c r="AG11" s="266" t="s">
        <v>225</v>
      </c>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row>
    <row r="12" spans="1:60" outlineLevel="1">
      <c r="A12" s="258">
        <v>4</v>
      </c>
      <c r="B12" s="259" t="s">
        <v>231</v>
      </c>
      <c r="C12" s="260" t="s">
        <v>232</v>
      </c>
      <c r="D12" s="261" t="s">
        <v>233</v>
      </c>
      <c r="E12" s="262">
        <v>32</v>
      </c>
      <c r="F12" s="10"/>
      <c r="G12" s="264">
        <f>ROUND(E12*F12,2)</f>
        <v>0</v>
      </c>
      <c r="H12" s="263"/>
      <c r="I12" s="264">
        <f>ROUND(E12*H12,2)</f>
        <v>0</v>
      </c>
      <c r="J12" s="263"/>
      <c r="K12" s="264">
        <f>ROUND(E12*J12,2)</f>
        <v>0</v>
      </c>
      <c r="L12" s="264">
        <v>21</v>
      </c>
      <c r="M12" s="264">
        <f>G12*(1+L12/100)</f>
        <v>0</v>
      </c>
      <c r="N12" s="264">
        <v>0</v>
      </c>
      <c r="O12" s="264">
        <f>ROUND(E12*N12,2)</f>
        <v>0</v>
      </c>
      <c r="P12" s="264">
        <v>0.13800000000000001</v>
      </c>
      <c r="Q12" s="264">
        <f>ROUND(E12*P12,2)</f>
        <v>4.42</v>
      </c>
      <c r="R12" s="264" t="s">
        <v>234</v>
      </c>
      <c r="S12" s="264" t="s">
        <v>202</v>
      </c>
      <c r="T12" s="264">
        <v>0.16</v>
      </c>
      <c r="U12" s="265">
        <f>ROUND(E12*T12,2)</f>
        <v>5.12</v>
      </c>
      <c r="V12" s="264"/>
      <c r="W12" s="266"/>
      <c r="X12" s="266"/>
      <c r="Y12" s="266"/>
      <c r="Z12" s="266"/>
      <c r="AA12" s="266"/>
      <c r="AB12" s="266"/>
      <c r="AC12" s="266"/>
      <c r="AD12" s="266"/>
      <c r="AE12" s="266"/>
      <c r="AF12" s="266"/>
      <c r="AG12" s="266" t="s">
        <v>225</v>
      </c>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row>
    <row r="13" spans="1:60" outlineLevel="1">
      <c r="A13" s="258"/>
      <c r="B13" s="259"/>
      <c r="C13" s="283" t="s">
        <v>235</v>
      </c>
      <c r="D13" s="284"/>
      <c r="E13" s="285">
        <v>32</v>
      </c>
      <c r="F13" s="264"/>
      <c r="G13" s="264"/>
      <c r="H13" s="264"/>
      <c r="I13" s="264"/>
      <c r="J13" s="264"/>
      <c r="K13" s="264"/>
      <c r="L13" s="264"/>
      <c r="M13" s="264"/>
      <c r="N13" s="264"/>
      <c r="O13" s="264"/>
      <c r="P13" s="264"/>
      <c r="Q13" s="264"/>
      <c r="R13" s="264"/>
      <c r="S13" s="264"/>
      <c r="T13" s="264"/>
      <c r="U13" s="265"/>
      <c r="V13" s="264"/>
      <c r="W13" s="266"/>
      <c r="X13" s="266"/>
      <c r="Y13" s="266"/>
      <c r="Z13" s="266"/>
      <c r="AA13" s="266"/>
      <c r="AB13" s="266"/>
      <c r="AC13" s="266"/>
      <c r="AD13" s="266"/>
      <c r="AE13" s="266"/>
      <c r="AF13" s="266"/>
      <c r="AG13" s="266" t="s">
        <v>236</v>
      </c>
      <c r="AH13" s="266">
        <v>0</v>
      </c>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row>
    <row r="14" spans="1:60" outlineLevel="1">
      <c r="A14" s="258">
        <v>5</v>
      </c>
      <c r="B14" s="259" t="s">
        <v>237</v>
      </c>
      <c r="C14" s="260" t="s">
        <v>238</v>
      </c>
      <c r="D14" s="261" t="s">
        <v>233</v>
      </c>
      <c r="E14" s="262">
        <v>32</v>
      </c>
      <c r="F14" s="10"/>
      <c r="G14" s="264">
        <f>ROUND(E14*F14,2)</f>
        <v>0</v>
      </c>
      <c r="H14" s="263"/>
      <c r="I14" s="264">
        <f>ROUND(E14*H14,2)</f>
        <v>0</v>
      </c>
      <c r="J14" s="263"/>
      <c r="K14" s="264">
        <f>ROUND(E14*J14,2)</f>
        <v>0</v>
      </c>
      <c r="L14" s="264">
        <v>21</v>
      </c>
      <c r="M14" s="264">
        <f>G14*(1+L14/100)</f>
        <v>0</v>
      </c>
      <c r="N14" s="264">
        <v>0</v>
      </c>
      <c r="O14" s="264">
        <f>ROUND(E14*N14,2)</f>
        <v>0</v>
      </c>
      <c r="P14" s="264">
        <v>0.44</v>
      </c>
      <c r="Q14" s="264">
        <f>ROUND(E14*P14,2)</f>
        <v>14.08</v>
      </c>
      <c r="R14" s="264" t="s">
        <v>234</v>
      </c>
      <c r="S14" s="264" t="s">
        <v>202</v>
      </c>
      <c r="T14" s="264">
        <v>0.376</v>
      </c>
      <c r="U14" s="265">
        <f>ROUND(E14*T14,2)</f>
        <v>12.03</v>
      </c>
      <c r="V14" s="264"/>
      <c r="W14" s="266"/>
      <c r="X14" s="266"/>
      <c r="Y14" s="266"/>
      <c r="Z14" s="266"/>
      <c r="AA14" s="266"/>
      <c r="AB14" s="266"/>
      <c r="AC14" s="266"/>
      <c r="AD14" s="266"/>
      <c r="AE14" s="266"/>
      <c r="AF14" s="266"/>
      <c r="AG14" s="266" t="s">
        <v>225</v>
      </c>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row>
    <row r="15" spans="1:60" outlineLevel="1">
      <c r="A15" s="258"/>
      <c r="B15" s="259"/>
      <c r="C15" s="283" t="s">
        <v>235</v>
      </c>
      <c r="D15" s="284"/>
      <c r="E15" s="285">
        <v>32</v>
      </c>
      <c r="F15" s="264"/>
      <c r="G15" s="264"/>
      <c r="H15" s="264"/>
      <c r="I15" s="264"/>
      <c r="J15" s="264"/>
      <c r="K15" s="264"/>
      <c r="L15" s="264"/>
      <c r="M15" s="264"/>
      <c r="N15" s="264"/>
      <c r="O15" s="264"/>
      <c r="P15" s="264"/>
      <c r="Q15" s="264"/>
      <c r="R15" s="264"/>
      <c r="S15" s="264"/>
      <c r="T15" s="264"/>
      <c r="U15" s="265"/>
      <c r="V15" s="264"/>
      <c r="W15" s="266"/>
      <c r="X15" s="266"/>
      <c r="Y15" s="266"/>
      <c r="Z15" s="266"/>
      <c r="AA15" s="266"/>
      <c r="AB15" s="266"/>
      <c r="AC15" s="266"/>
      <c r="AD15" s="266"/>
      <c r="AE15" s="266"/>
      <c r="AF15" s="266"/>
      <c r="AG15" s="266" t="s">
        <v>236</v>
      </c>
      <c r="AH15" s="266">
        <v>0</v>
      </c>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row>
    <row r="16" spans="1:60" outlineLevel="1">
      <c r="A16" s="258">
        <v>6</v>
      </c>
      <c r="B16" s="259" t="s">
        <v>239</v>
      </c>
      <c r="C16" s="260" t="s">
        <v>240</v>
      </c>
      <c r="D16" s="261" t="s">
        <v>241</v>
      </c>
      <c r="E16" s="262">
        <v>263.18954000000002</v>
      </c>
      <c r="F16" s="10"/>
      <c r="G16" s="264">
        <f>ROUND(E16*F16,2)</f>
        <v>0</v>
      </c>
      <c r="H16" s="263"/>
      <c r="I16" s="264">
        <f>ROUND(E16*H16,2)</f>
        <v>0</v>
      </c>
      <c r="J16" s="263"/>
      <c r="K16" s="264">
        <f>ROUND(E16*J16,2)</f>
        <v>0</v>
      </c>
      <c r="L16" s="264">
        <v>21</v>
      </c>
      <c r="M16" s="264">
        <f>G16*(1+L16/100)</f>
        <v>0</v>
      </c>
      <c r="N16" s="264">
        <v>0</v>
      </c>
      <c r="O16" s="264">
        <f>ROUND(E16*N16,2)</f>
        <v>0</v>
      </c>
      <c r="P16" s="264">
        <v>0</v>
      </c>
      <c r="Q16" s="264">
        <f>ROUND(E16*P16,2)</f>
        <v>0</v>
      </c>
      <c r="R16" s="264" t="s">
        <v>224</v>
      </c>
      <c r="S16" s="264" t="s">
        <v>202</v>
      </c>
      <c r="T16" s="264">
        <v>1.34E-2</v>
      </c>
      <c r="U16" s="265">
        <f>ROUND(E16*T16,2)</f>
        <v>3.53</v>
      </c>
      <c r="V16" s="264"/>
      <c r="W16" s="266"/>
      <c r="X16" s="266"/>
      <c r="Y16" s="266"/>
      <c r="Z16" s="266"/>
      <c r="AA16" s="266"/>
      <c r="AB16" s="266"/>
      <c r="AC16" s="266"/>
      <c r="AD16" s="266"/>
      <c r="AE16" s="266"/>
      <c r="AF16" s="266"/>
      <c r="AG16" s="266" t="s">
        <v>225</v>
      </c>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row>
    <row r="17" spans="1:60" ht="22.5" outlineLevel="1">
      <c r="A17" s="258"/>
      <c r="B17" s="259"/>
      <c r="C17" s="283" t="s">
        <v>242</v>
      </c>
      <c r="D17" s="284"/>
      <c r="E17" s="285">
        <v>56.277410000000003</v>
      </c>
      <c r="F17" s="264"/>
      <c r="G17" s="264"/>
      <c r="H17" s="264"/>
      <c r="I17" s="264"/>
      <c r="J17" s="264"/>
      <c r="K17" s="264"/>
      <c r="L17" s="264"/>
      <c r="M17" s="264"/>
      <c r="N17" s="264"/>
      <c r="O17" s="264"/>
      <c r="P17" s="264"/>
      <c r="Q17" s="264"/>
      <c r="R17" s="264"/>
      <c r="S17" s="264"/>
      <c r="T17" s="264"/>
      <c r="U17" s="265"/>
      <c r="V17" s="264"/>
      <c r="W17" s="266"/>
      <c r="X17" s="266"/>
      <c r="Y17" s="266"/>
      <c r="Z17" s="266"/>
      <c r="AA17" s="266"/>
      <c r="AB17" s="266"/>
      <c r="AC17" s="266"/>
      <c r="AD17" s="266"/>
      <c r="AE17" s="266"/>
      <c r="AF17" s="266"/>
      <c r="AG17" s="266" t="s">
        <v>236</v>
      </c>
      <c r="AH17" s="266">
        <v>0</v>
      </c>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row>
    <row r="18" spans="1:60" ht="22.5" outlineLevel="1">
      <c r="A18" s="258"/>
      <c r="B18" s="259"/>
      <c r="C18" s="283" t="s">
        <v>243</v>
      </c>
      <c r="D18" s="284"/>
      <c r="E18" s="285">
        <v>1.155</v>
      </c>
      <c r="F18" s="264"/>
      <c r="G18" s="264"/>
      <c r="H18" s="264"/>
      <c r="I18" s="264"/>
      <c r="J18" s="264"/>
      <c r="K18" s="264"/>
      <c r="L18" s="264"/>
      <c r="M18" s="264"/>
      <c r="N18" s="264"/>
      <c r="O18" s="264"/>
      <c r="P18" s="264"/>
      <c r="Q18" s="264"/>
      <c r="R18" s="264"/>
      <c r="S18" s="264"/>
      <c r="T18" s="264"/>
      <c r="U18" s="265"/>
      <c r="V18" s="264"/>
      <c r="W18" s="266"/>
      <c r="X18" s="266"/>
      <c r="Y18" s="266"/>
      <c r="Z18" s="266"/>
      <c r="AA18" s="266"/>
      <c r="AB18" s="266"/>
      <c r="AC18" s="266"/>
      <c r="AD18" s="266"/>
      <c r="AE18" s="266"/>
      <c r="AF18" s="266"/>
      <c r="AG18" s="266" t="s">
        <v>236</v>
      </c>
      <c r="AH18" s="266">
        <v>0</v>
      </c>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row>
    <row r="19" spans="1:60" ht="22.5" outlineLevel="1">
      <c r="A19" s="258"/>
      <c r="B19" s="259"/>
      <c r="C19" s="283" t="s">
        <v>244</v>
      </c>
      <c r="D19" s="284"/>
      <c r="E19" s="285">
        <v>75.885750000000002</v>
      </c>
      <c r="F19" s="264"/>
      <c r="G19" s="264"/>
      <c r="H19" s="264"/>
      <c r="I19" s="264"/>
      <c r="J19" s="264"/>
      <c r="K19" s="264"/>
      <c r="L19" s="264"/>
      <c r="M19" s="264"/>
      <c r="N19" s="264"/>
      <c r="O19" s="264"/>
      <c r="P19" s="264"/>
      <c r="Q19" s="264"/>
      <c r="R19" s="264"/>
      <c r="S19" s="264"/>
      <c r="T19" s="264"/>
      <c r="U19" s="265"/>
      <c r="V19" s="264"/>
      <c r="W19" s="266"/>
      <c r="X19" s="266"/>
      <c r="Y19" s="266"/>
      <c r="Z19" s="266"/>
      <c r="AA19" s="266"/>
      <c r="AB19" s="266"/>
      <c r="AC19" s="266"/>
      <c r="AD19" s="266"/>
      <c r="AE19" s="266"/>
      <c r="AF19" s="266"/>
      <c r="AG19" s="266" t="s">
        <v>236</v>
      </c>
      <c r="AH19" s="266">
        <v>0</v>
      </c>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row>
    <row r="20" spans="1:60" outlineLevel="1">
      <c r="A20" s="258"/>
      <c r="B20" s="259"/>
      <c r="C20" s="283" t="s">
        <v>245</v>
      </c>
      <c r="D20" s="284"/>
      <c r="E20" s="285">
        <v>10.763999999999999</v>
      </c>
      <c r="F20" s="264"/>
      <c r="G20" s="264"/>
      <c r="H20" s="264"/>
      <c r="I20" s="264"/>
      <c r="J20" s="264"/>
      <c r="K20" s="264"/>
      <c r="L20" s="264"/>
      <c r="M20" s="264"/>
      <c r="N20" s="264"/>
      <c r="O20" s="264"/>
      <c r="P20" s="264"/>
      <c r="Q20" s="264"/>
      <c r="R20" s="264"/>
      <c r="S20" s="264"/>
      <c r="T20" s="264"/>
      <c r="U20" s="265"/>
      <c r="V20" s="264"/>
      <c r="W20" s="266"/>
      <c r="X20" s="266"/>
      <c r="Y20" s="266"/>
      <c r="Z20" s="266"/>
      <c r="AA20" s="266"/>
      <c r="AB20" s="266"/>
      <c r="AC20" s="266"/>
      <c r="AD20" s="266"/>
      <c r="AE20" s="266"/>
      <c r="AF20" s="266"/>
      <c r="AG20" s="266" t="s">
        <v>236</v>
      </c>
      <c r="AH20" s="266">
        <v>0</v>
      </c>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row>
    <row r="21" spans="1:60" outlineLevel="1">
      <c r="A21" s="258"/>
      <c r="B21" s="259"/>
      <c r="C21" s="283" t="s">
        <v>246</v>
      </c>
      <c r="D21" s="284"/>
      <c r="E21" s="285">
        <v>1.44</v>
      </c>
      <c r="F21" s="264"/>
      <c r="G21" s="264"/>
      <c r="H21" s="264"/>
      <c r="I21" s="264"/>
      <c r="J21" s="264"/>
      <c r="K21" s="264"/>
      <c r="L21" s="264"/>
      <c r="M21" s="264"/>
      <c r="N21" s="264"/>
      <c r="O21" s="264"/>
      <c r="P21" s="264"/>
      <c r="Q21" s="264"/>
      <c r="R21" s="264"/>
      <c r="S21" s="264"/>
      <c r="T21" s="264"/>
      <c r="U21" s="265"/>
      <c r="V21" s="264"/>
      <c r="W21" s="266"/>
      <c r="X21" s="266"/>
      <c r="Y21" s="266"/>
      <c r="Z21" s="266"/>
      <c r="AA21" s="266"/>
      <c r="AB21" s="266"/>
      <c r="AC21" s="266"/>
      <c r="AD21" s="266"/>
      <c r="AE21" s="266"/>
      <c r="AF21" s="266"/>
      <c r="AG21" s="266" t="s">
        <v>236</v>
      </c>
      <c r="AH21" s="266">
        <v>0</v>
      </c>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row>
    <row r="22" spans="1:60" outlineLevel="1">
      <c r="A22" s="258"/>
      <c r="B22" s="259"/>
      <c r="C22" s="283" t="s">
        <v>247</v>
      </c>
      <c r="D22" s="284"/>
      <c r="E22" s="285">
        <v>1.08</v>
      </c>
      <c r="F22" s="264"/>
      <c r="G22" s="264"/>
      <c r="H22" s="264"/>
      <c r="I22" s="264"/>
      <c r="J22" s="264"/>
      <c r="K22" s="264"/>
      <c r="L22" s="264"/>
      <c r="M22" s="264"/>
      <c r="N22" s="264"/>
      <c r="O22" s="264"/>
      <c r="P22" s="264"/>
      <c r="Q22" s="264"/>
      <c r="R22" s="264"/>
      <c r="S22" s="264"/>
      <c r="T22" s="264"/>
      <c r="U22" s="265"/>
      <c r="V22" s="264"/>
      <c r="W22" s="266"/>
      <c r="X22" s="266"/>
      <c r="Y22" s="266"/>
      <c r="Z22" s="266"/>
      <c r="AA22" s="266"/>
      <c r="AB22" s="266"/>
      <c r="AC22" s="266"/>
      <c r="AD22" s="266"/>
      <c r="AE22" s="266"/>
      <c r="AF22" s="266"/>
      <c r="AG22" s="266" t="s">
        <v>236</v>
      </c>
      <c r="AH22" s="266">
        <v>0</v>
      </c>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row>
    <row r="23" spans="1:60" ht="22.5" outlineLevel="1">
      <c r="A23" s="258"/>
      <c r="B23" s="259"/>
      <c r="C23" s="283" t="s">
        <v>248</v>
      </c>
      <c r="D23" s="284"/>
      <c r="E23" s="285">
        <v>9.1875</v>
      </c>
      <c r="F23" s="264"/>
      <c r="G23" s="264"/>
      <c r="H23" s="264"/>
      <c r="I23" s="264"/>
      <c r="J23" s="264"/>
      <c r="K23" s="264"/>
      <c r="L23" s="264"/>
      <c r="M23" s="264"/>
      <c r="N23" s="264"/>
      <c r="O23" s="264"/>
      <c r="P23" s="264"/>
      <c r="Q23" s="264"/>
      <c r="R23" s="264"/>
      <c r="S23" s="264"/>
      <c r="T23" s="264"/>
      <c r="U23" s="265"/>
      <c r="V23" s="264"/>
      <c r="W23" s="266"/>
      <c r="X23" s="266"/>
      <c r="Y23" s="266"/>
      <c r="Z23" s="266"/>
      <c r="AA23" s="266"/>
      <c r="AB23" s="266"/>
      <c r="AC23" s="266"/>
      <c r="AD23" s="266"/>
      <c r="AE23" s="266"/>
      <c r="AF23" s="266"/>
      <c r="AG23" s="266" t="s">
        <v>236</v>
      </c>
      <c r="AH23" s="266">
        <v>0</v>
      </c>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row>
    <row r="24" spans="1:60" outlineLevel="1">
      <c r="A24" s="258"/>
      <c r="B24" s="259"/>
      <c r="C24" s="283" t="s">
        <v>249</v>
      </c>
      <c r="D24" s="284"/>
      <c r="E24" s="285">
        <v>33.515999999999998</v>
      </c>
      <c r="F24" s="264"/>
      <c r="G24" s="264"/>
      <c r="H24" s="264"/>
      <c r="I24" s="264"/>
      <c r="J24" s="264"/>
      <c r="K24" s="264"/>
      <c r="L24" s="264"/>
      <c r="M24" s="264"/>
      <c r="N24" s="264"/>
      <c r="O24" s="264"/>
      <c r="P24" s="264"/>
      <c r="Q24" s="264"/>
      <c r="R24" s="264"/>
      <c r="S24" s="264"/>
      <c r="T24" s="264"/>
      <c r="U24" s="265"/>
      <c r="V24" s="264"/>
      <c r="W24" s="266"/>
      <c r="X24" s="266"/>
      <c r="Y24" s="266"/>
      <c r="Z24" s="266"/>
      <c r="AA24" s="266"/>
      <c r="AB24" s="266"/>
      <c r="AC24" s="266"/>
      <c r="AD24" s="266"/>
      <c r="AE24" s="266"/>
      <c r="AF24" s="266"/>
      <c r="AG24" s="266" t="s">
        <v>236</v>
      </c>
      <c r="AH24" s="266">
        <v>0</v>
      </c>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row>
    <row r="25" spans="1:60" ht="22.5" outlineLevel="1">
      <c r="A25" s="258"/>
      <c r="B25" s="259"/>
      <c r="C25" s="283" t="s">
        <v>250</v>
      </c>
      <c r="D25" s="284"/>
      <c r="E25" s="285">
        <v>61.930759999999999</v>
      </c>
      <c r="F25" s="264"/>
      <c r="G25" s="264"/>
      <c r="H25" s="264"/>
      <c r="I25" s="264"/>
      <c r="J25" s="264"/>
      <c r="K25" s="264"/>
      <c r="L25" s="264"/>
      <c r="M25" s="264"/>
      <c r="N25" s="264"/>
      <c r="O25" s="264"/>
      <c r="P25" s="264"/>
      <c r="Q25" s="264"/>
      <c r="R25" s="264"/>
      <c r="S25" s="264"/>
      <c r="T25" s="264"/>
      <c r="U25" s="265"/>
      <c r="V25" s="264"/>
      <c r="W25" s="266"/>
      <c r="X25" s="266"/>
      <c r="Y25" s="266"/>
      <c r="Z25" s="266"/>
      <c r="AA25" s="266"/>
      <c r="AB25" s="266"/>
      <c r="AC25" s="266"/>
      <c r="AD25" s="266"/>
      <c r="AE25" s="266"/>
      <c r="AF25" s="266"/>
      <c r="AG25" s="266" t="s">
        <v>236</v>
      </c>
      <c r="AH25" s="266">
        <v>0</v>
      </c>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row>
    <row r="26" spans="1:60" outlineLevel="1">
      <c r="A26" s="258"/>
      <c r="B26" s="259"/>
      <c r="C26" s="283" t="s">
        <v>251</v>
      </c>
      <c r="D26" s="284"/>
      <c r="E26" s="285">
        <v>9.4331300000000002</v>
      </c>
      <c r="F26" s="264"/>
      <c r="G26" s="264"/>
      <c r="H26" s="264"/>
      <c r="I26" s="264"/>
      <c r="J26" s="264"/>
      <c r="K26" s="264"/>
      <c r="L26" s="264"/>
      <c r="M26" s="264"/>
      <c r="N26" s="264"/>
      <c r="O26" s="264"/>
      <c r="P26" s="264"/>
      <c r="Q26" s="264"/>
      <c r="R26" s="264"/>
      <c r="S26" s="264"/>
      <c r="T26" s="264"/>
      <c r="U26" s="265"/>
      <c r="V26" s="264"/>
      <c r="W26" s="266"/>
      <c r="X26" s="266"/>
      <c r="Y26" s="266"/>
      <c r="Z26" s="266"/>
      <c r="AA26" s="266"/>
      <c r="AB26" s="266"/>
      <c r="AC26" s="266"/>
      <c r="AD26" s="266"/>
      <c r="AE26" s="266"/>
      <c r="AF26" s="266"/>
      <c r="AG26" s="266" t="s">
        <v>236</v>
      </c>
      <c r="AH26" s="266">
        <v>0</v>
      </c>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row>
    <row r="27" spans="1:60" outlineLevel="1">
      <c r="A27" s="258"/>
      <c r="B27" s="259"/>
      <c r="C27" s="283" t="s">
        <v>246</v>
      </c>
      <c r="D27" s="284"/>
      <c r="E27" s="285">
        <v>1.44</v>
      </c>
      <c r="F27" s="264"/>
      <c r="G27" s="264"/>
      <c r="H27" s="264"/>
      <c r="I27" s="264"/>
      <c r="J27" s="264"/>
      <c r="K27" s="264"/>
      <c r="L27" s="264"/>
      <c r="M27" s="264"/>
      <c r="N27" s="264"/>
      <c r="O27" s="264"/>
      <c r="P27" s="264"/>
      <c r="Q27" s="264"/>
      <c r="R27" s="264"/>
      <c r="S27" s="264"/>
      <c r="T27" s="264"/>
      <c r="U27" s="265"/>
      <c r="V27" s="264"/>
      <c r="W27" s="266"/>
      <c r="X27" s="266"/>
      <c r="Y27" s="266"/>
      <c r="Z27" s="266"/>
      <c r="AA27" s="266"/>
      <c r="AB27" s="266"/>
      <c r="AC27" s="266"/>
      <c r="AD27" s="266"/>
      <c r="AE27" s="266"/>
      <c r="AF27" s="266"/>
      <c r="AG27" s="266" t="s">
        <v>236</v>
      </c>
      <c r="AH27" s="266">
        <v>0</v>
      </c>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row>
    <row r="28" spans="1:60" outlineLevel="1">
      <c r="A28" s="258"/>
      <c r="B28" s="259"/>
      <c r="C28" s="283" t="s">
        <v>247</v>
      </c>
      <c r="D28" s="284"/>
      <c r="E28" s="285">
        <v>1.08</v>
      </c>
      <c r="F28" s="264"/>
      <c r="G28" s="264"/>
      <c r="H28" s="264"/>
      <c r="I28" s="264"/>
      <c r="J28" s="264"/>
      <c r="K28" s="264"/>
      <c r="L28" s="264"/>
      <c r="M28" s="264"/>
      <c r="N28" s="264"/>
      <c r="O28" s="264"/>
      <c r="P28" s="264"/>
      <c r="Q28" s="264"/>
      <c r="R28" s="264"/>
      <c r="S28" s="264"/>
      <c r="T28" s="264"/>
      <c r="U28" s="265"/>
      <c r="V28" s="264"/>
      <c r="W28" s="266"/>
      <c r="X28" s="266"/>
      <c r="Y28" s="266"/>
      <c r="Z28" s="266"/>
      <c r="AA28" s="266"/>
      <c r="AB28" s="266"/>
      <c r="AC28" s="266"/>
      <c r="AD28" s="266"/>
      <c r="AE28" s="266"/>
      <c r="AF28" s="266"/>
      <c r="AG28" s="266" t="s">
        <v>236</v>
      </c>
      <c r="AH28" s="266">
        <v>0</v>
      </c>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row>
    <row r="29" spans="1:60" outlineLevel="1">
      <c r="A29" s="258">
        <v>7</v>
      </c>
      <c r="B29" s="259" t="s">
        <v>252</v>
      </c>
      <c r="C29" s="260" t="s">
        <v>253</v>
      </c>
      <c r="D29" s="261" t="s">
        <v>241</v>
      </c>
      <c r="E29" s="262">
        <v>1005.66943</v>
      </c>
      <c r="F29" s="10"/>
      <c r="G29" s="264">
        <f>ROUND(E29*F29,2)</f>
        <v>0</v>
      </c>
      <c r="H29" s="263"/>
      <c r="I29" s="264">
        <f>ROUND(E29*H29,2)</f>
        <v>0</v>
      </c>
      <c r="J29" s="263"/>
      <c r="K29" s="264">
        <f>ROUND(E29*J29,2)</f>
        <v>0</v>
      </c>
      <c r="L29" s="264">
        <v>21</v>
      </c>
      <c r="M29" s="264">
        <f>G29*(1+L29/100)</f>
        <v>0</v>
      </c>
      <c r="N29" s="264">
        <v>0</v>
      </c>
      <c r="O29" s="264">
        <f>ROUND(E29*N29,2)</f>
        <v>0</v>
      </c>
      <c r="P29" s="264">
        <v>0</v>
      </c>
      <c r="Q29" s="264">
        <f>ROUND(E29*P29,2)</f>
        <v>0</v>
      </c>
      <c r="R29" s="264" t="s">
        <v>224</v>
      </c>
      <c r="S29" s="264" t="s">
        <v>202</v>
      </c>
      <c r="T29" s="264">
        <v>0.187</v>
      </c>
      <c r="U29" s="265">
        <f>ROUND(E29*T29,2)</f>
        <v>188.06</v>
      </c>
      <c r="V29" s="264"/>
      <c r="W29" s="266"/>
      <c r="X29" s="266"/>
      <c r="Y29" s="266"/>
      <c r="Z29" s="266"/>
      <c r="AA29" s="266"/>
      <c r="AB29" s="266"/>
      <c r="AC29" s="266"/>
      <c r="AD29" s="266"/>
      <c r="AE29" s="266"/>
      <c r="AF29" s="266"/>
      <c r="AG29" s="266" t="s">
        <v>225</v>
      </c>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row>
    <row r="30" spans="1:60" outlineLevel="1">
      <c r="A30" s="258"/>
      <c r="B30" s="259"/>
      <c r="C30" s="283" t="s">
        <v>254</v>
      </c>
      <c r="D30" s="284"/>
      <c r="E30" s="285"/>
      <c r="F30" s="264"/>
      <c r="G30" s="264"/>
      <c r="H30" s="264"/>
      <c r="I30" s="264"/>
      <c r="J30" s="264"/>
      <c r="K30" s="264"/>
      <c r="L30" s="264"/>
      <c r="M30" s="264"/>
      <c r="N30" s="264"/>
      <c r="O30" s="264"/>
      <c r="P30" s="264"/>
      <c r="Q30" s="264"/>
      <c r="R30" s="264"/>
      <c r="S30" s="264"/>
      <c r="T30" s="264"/>
      <c r="U30" s="265"/>
      <c r="V30" s="264"/>
      <c r="W30" s="266"/>
      <c r="X30" s="266"/>
      <c r="Y30" s="266"/>
      <c r="Z30" s="266"/>
      <c r="AA30" s="266"/>
      <c r="AB30" s="266"/>
      <c r="AC30" s="266"/>
      <c r="AD30" s="266"/>
      <c r="AE30" s="266"/>
      <c r="AF30" s="266"/>
      <c r="AG30" s="266" t="s">
        <v>236</v>
      </c>
      <c r="AH30" s="266">
        <v>0</v>
      </c>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row>
    <row r="31" spans="1:60" ht="22.5" outlineLevel="1">
      <c r="A31" s="258"/>
      <c r="B31" s="259"/>
      <c r="C31" s="283" t="s">
        <v>255</v>
      </c>
      <c r="D31" s="284"/>
      <c r="E31" s="285">
        <v>10.395</v>
      </c>
      <c r="F31" s="264"/>
      <c r="G31" s="264"/>
      <c r="H31" s="264"/>
      <c r="I31" s="264"/>
      <c r="J31" s="264"/>
      <c r="K31" s="264"/>
      <c r="L31" s="264"/>
      <c r="M31" s="264"/>
      <c r="N31" s="264"/>
      <c r="O31" s="264"/>
      <c r="P31" s="264"/>
      <c r="Q31" s="264"/>
      <c r="R31" s="264"/>
      <c r="S31" s="264"/>
      <c r="T31" s="264"/>
      <c r="U31" s="265"/>
      <c r="V31" s="264"/>
      <c r="W31" s="266"/>
      <c r="X31" s="266"/>
      <c r="Y31" s="266"/>
      <c r="Z31" s="266"/>
      <c r="AA31" s="266"/>
      <c r="AB31" s="266"/>
      <c r="AC31" s="266"/>
      <c r="AD31" s="266"/>
      <c r="AE31" s="266"/>
      <c r="AF31" s="266"/>
      <c r="AG31" s="266" t="s">
        <v>236</v>
      </c>
      <c r="AH31" s="266">
        <v>0</v>
      </c>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row>
    <row r="32" spans="1:60" ht="22.5" outlineLevel="1">
      <c r="A32" s="258"/>
      <c r="B32" s="259"/>
      <c r="C32" s="283" t="s">
        <v>256</v>
      </c>
      <c r="D32" s="284"/>
      <c r="E32" s="285">
        <v>341.48588000000001</v>
      </c>
      <c r="F32" s="264"/>
      <c r="G32" s="264"/>
      <c r="H32" s="264"/>
      <c r="I32" s="264"/>
      <c r="J32" s="264"/>
      <c r="K32" s="264"/>
      <c r="L32" s="264"/>
      <c r="M32" s="264"/>
      <c r="N32" s="264"/>
      <c r="O32" s="264"/>
      <c r="P32" s="264"/>
      <c r="Q32" s="264"/>
      <c r="R32" s="264"/>
      <c r="S32" s="264"/>
      <c r="T32" s="264"/>
      <c r="U32" s="265"/>
      <c r="V32" s="264"/>
      <c r="W32" s="266"/>
      <c r="X32" s="266"/>
      <c r="Y32" s="266"/>
      <c r="Z32" s="266"/>
      <c r="AA32" s="266"/>
      <c r="AB32" s="266"/>
      <c r="AC32" s="266"/>
      <c r="AD32" s="266"/>
      <c r="AE32" s="266"/>
      <c r="AF32" s="266"/>
      <c r="AG32" s="266" t="s">
        <v>236</v>
      </c>
      <c r="AH32" s="266">
        <v>0</v>
      </c>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row>
    <row r="33" spans="1:60" outlineLevel="1">
      <c r="A33" s="258"/>
      <c r="B33" s="259"/>
      <c r="C33" s="283" t="s">
        <v>257</v>
      </c>
      <c r="D33" s="284"/>
      <c r="E33" s="285">
        <v>48.438000000000002</v>
      </c>
      <c r="F33" s="264"/>
      <c r="G33" s="264"/>
      <c r="H33" s="264"/>
      <c r="I33" s="264"/>
      <c r="J33" s="264"/>
      <c r="K33" s="264"/>
      <c r="L33" s="264"/>
      <c r="M33" s="264"/>
      <c r="N33" s="264"/>
      <c r="O33" s="264"/>
      <c r="P33" s="264"/>
      <c r="Q33" s="264"/>
      <c r="R33" s="264"/>
      <c r="S33" s="264"/>
      <c r="T33" s="264"/>
      <c r="U33" s="265"/>
      <c r="V33" s="264"/>
      <c r="W33" s="266"/>
      <c r="X33" s="266"/>
      <c r="Y33" s="266"/>
      <c r="Z33" s="266"/>
      <c r="AA33" s="266"/>
      <c r="AB33" s="266"/>
      <c r="AC33" s="266"/>
      <c r="AD33" s="266"/>
      <c r="AE33" s="266"/>
      <c r="AF33" s="266"/>
      <c r="AG33" s="266" t="s">
        <v>236</v>
      </c>
      <c r="AH33" s="266">
        <v>0</v>
      </c>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row>
    <row r="34" spans="1:60" outlineLevel="1">
      <c r="A34" s="258"/>
      <c r="B34" s="259"/>
      <c r="C34" s="283" t="s">
        <v>258</v>
      </c>
      <c r="D34" s="284"/>
      <c r="E34" s="285">
        <v>9.36</v>
      </c>
      <c r="F34" s="264"/>
      <c r="G34" s="264"/>
      <c r="H34" s="264"/>
      <c r="I34" s="264"/>
      <c r="J34" s="264"/>
      <c r="K34" s="264"/>
      <c r="L34" s="264"/>
      <c r="M34" s="264"/>
      <c r="N34" s="264"/>
      <c r="O34" s="264"/>
      <c r="P34" s="264"/>
      <c r="Q34" s="264"/>
      <c r="R34" s="264"/>
      <c r="S34" s="264"/>
      <c r="T34" s="264"/>
      <c r="U34" s="265"/>
      <c r="V34" s="264"/>
      <c r="W34" s="266"/>
      <c r="X34" s="266"/>
      <c r="Y34" s="266"/>
      <c r="Z34" s="266"/>
      <c r="AA34" s="266"/>
      <c r="AB34" s="266"/>
      <c r="AC34" s="266"/>
      <c r="AD34" s="266"/>
      <c r="AE34" s="266"/>
      <c r="AF34" s="266"/>
      <c r="AG34" s="266" t="s">
        <v>236</v>
      </c>
      <c r="AH34" s="266">
        <v>0</v>
      </c>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row>
    <row r="35" spans="1:60" outlineLevel="1">
      <c r="A35" s="258"/>
      <c r="B35" s="259"/>
      <c r="C35" s="283" t="s">
        <v>259</v>
      </c>
      <c r="D35" s="284"/>
      <c r="E35" s="285">
        <v>9.18</v>
      </c>
      <c r="F35" s="264"/>
      <c r="G35" s="264"/>
      <c r="H35" s="264"/>
      <c r="I35" s="264"/>
      <c r="J35" s="264"/>
      <c r="K35" s="264"/>
      <c r="L35" s="264"/>
      <c r="M35" s="264"/>
      <c r="N35" s="264"/>
      <c r="O35" s="264"/>
      <c r="P35" s="264"/>
      <c r="Q35" s="264"/>
      <c r="R35" s="264"/>
      <c r="S35" s="264"/>
      <c r="T35" s="264"/>
      <c r="U35" s="265"/>
      <c r="V35" s="264"/>
      <c r="W35" s="266"/>
      <c r="X35" s="266"/>
      <c r="Y35" s="266"/>
      <c r="Z35" s="266"/>
      <c r="AA35" s="266"/>
      <c r="AB35" s="266"/>
      <c r="AC35" s="266"/>
      <c r="AD35" s="266"/>
      <c r="AE35" s="266"/>
      <c r="AF35" s="266"/>
      <c r="AG35" s="266" t="s">
        <v>236</v>
      </c>
      <c r="AH35" s="266">
        <v>0</v>
      </c>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row>
    <row r="36" spans="1:60" ht="22.5" outlineLevel="1">
      <c r="A36" s="258"/>
      <c r="B36" s="259"/>
      <c r="C36" s="283" t="s">
        <v>260</v>
      </c>
      <c r="D36" s="284"/>
      <c r="E36" s="285">
        <v>73.5</v>
      </c>
      <c r="F36" s="264"/>
      <c r="G36" s="264"/>
      <c r="H36" s="264"/>
      <c r="I36" s="264"/>
      <c r="J36" s="264"/>
      <c r="K36" s="264"/>
      <c r="L36" s="264"/>
      <c r="M36" s="264"/>
      <c r="N36" s="264"/>
      <c r="O36" s="264"/>
      <c r="P36" s="264"/>
      <c r="Q36" s="264"/>
      <c r="R36" s="264"/>
      <c r="S36" s="264"/>
      <c r="T36" s="264"/>
      <c r="U36" s="265"/>
      <c r="V36" s="264"/>
      <c r="W36" s="266"/>
      <c r="X36" s="266"/>
      <c r="Y36" s="266"/>
      <c r="Z36" s="266"/>
      <c r="AA36" s="266"/>
      <c r="AB36" s="266"/>
      <c r="AC36" s="266"/>
      <c r="AD36" s="266"/>
      <c r="AE36" s="266"/>
      <c r="AF36" s="266"/>
      <c r="AG36" s="266" t="s">
        <v>236</v>
      </c>
      <c r="AH36" s="266">
        <v>0</v>
      </c>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row>
    <row r="37" spans="1:60" outlineLevel="1">
      <c r="A37" s="258"/>
      <c r="B37" s="259"/>
      <c r="C37" s="283" t="s">
        <v>261</v>
      </c>
      <c r="D37" s="284"/>
      <c r="E37" s="285">
        <v>134.06399999999999</v>
      </c>
      <c r="F37" s="264"/>
      <c r="G37" s="264"/>
      <c r="H37" s="264"/>
      <c r="I37" s="264"/>
      <c r="J37" s="264"/>
      <c r="K37" s="264"/>
      <c r="L37" s="264"/>
      <c r="M37" s="264"/>
      <c r="N37" s="264"/>
      <c r="O37" s="264"/>
      <c r="P37" s="264"/>
      <c r="Q37" s="264"/>
      <c r="R37" s="264"/>
      <c r="S37" s="264"/>
      <c r="T37" s="264"/>
      <c r="U37" s="265"/>
      <c r="V37" s="264"/>
      <c r="W37" s="266"/>
      <c r="X37" s="266"/>
      <c r="Y37" s="266"/>
      <c r="Z37" s="266"/>
      <c r="AA37" s="266"/>
      <c r="AB37" s="266"/>
      <c r="AC37" s="266"/>
      <c r="AD37" s="266"/>
      <c r="AE37" s="266"/>
      <c r="AF37" s="266"/>
      <c r="AG37" s="266" t="s">
        <v>236</v>
      </c>
      <c r="AH37" s="266">
        <v>0</v>
      </c>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row>
    <row r="38" spans="1:60" ht="22.5" outlineLevel="1">
      <c r="A38" s="258"/>
      <c r="B38" s="259"/>
      <c r="C38" s="283" t="s">
        <v>262</v>
      </c>
      <c r="D38" s="284"/>
      <c r="E38" s="285">
        <v>278.68842999999998</v>
      </c>
      <c r="F38" s="264"/>
      <c r="G38" s="264"/>
      <c r="H38" s="264"/>
      <c r="I38" s="264"/>
      <c r="J38" s="264"/>
      <c r="K38" s="264"/>
      <c r="L38" s="264"/>
      <c r="M38" s="264"/>
      <c r="N38" s="264"/>
      <c r="O38" s="264"/>
      <c r="P38" s="264"/>
      <c r="Q38" s="264"/>
      <c r="R38" s="264"/>
      <c r="S38" s="264"/>
      <c r="T38" s="264"/>
      <c r="U38" s="265"/>
      <c r="V38" s="264"/>
      <c r="W38" s="266"/>
      <c r="X38" s="266"/>
      <c r="Y38" s="266"/>
      <c r="Z38" s="266"/>
      <c r="AA38" s="266"/>
      <c r="AB38" s="266"/>
      <c r="AC38" s="266"/>
      <c r="AD38" s="266"/>
      <c r="AE38" s="266"/>
      <c r="AF38" s="266"/>
      <c r="AG38" s="266" t="s">
        <v>236</v>
      </c>
      <c r="AH38" s="266">
        <v>0</v>
      </c>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row>
    <row r="39" spans="1:60" outlineLevel="1">
      <c r="A39" s="258"/>
      <c r="B39" s="259"/>
      <c r="C39" s="283" t="s">
        <v>263</v>
      </c>
      <c r="D39" s="284"/>
      <c r="E39" s="285">
        <v>84.898129999999995</v>
      </c>
      <c r="F39" s="264"/>
      <c r="G39" s="264"/>
      <c r="H39" s="264"/>
      <c r="I39" s="264"/>
      <c r="J39" s="264"/>
      <c r="K39" s="264"/>
      <c r="L39" s="264"/>
      <c r="M39" s="264"/>
      <c r="N39" s="264"/>
      <c r="O39" s="264"/>
      <c r="P39" s="264"/>
      <c r="Q39" s="264"/>
      <c r="R39" s="264"/>
      <c r="S39" s="264"/>
      <c r="T39" s="264"/>
      <c r="U39" s="265"/>
      <c r="V39" s="264"/>
      <c r="W39" s="266"/>
      <c r="X39" s="266"/>
      <c r="Y39" s="266"/>
      <c r="Z39" s="266"/>
      <c r="AA39" s="266"/>
      <c r="AB39" s="266"/>
      <c r="AC39" s="266"/>
      <c r="AD39" s="266"/>
      <c r="AE39" s="266"/>
      <c r="AF39" s="266"/>
      <c r="AG39" s="266" t="s">
        <v>236</v>
      </c>
      <c r="AH39" s="266">
        <v>0</v>
      </c>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row>
    <row r="40" spans="1:60" outlineLevel="1">
      <c r="A40" s="258"/>
      <c r="B40" s="259"/>
      <c r="C40" s="283" t="s">
        <v>264</v>
      </c>
      <c r="D40" s="284"/>
      <c r="E40" s="285">
        <v>6.48</v>
      </c>
      <c r="F40" s="264"/>
      <c r="G40" s="264"/>
      <c r="H40" s="264"/>
      <c r="I40" s="264"/>
      <c r="J40" s="264"/>
      <c r="K40" s="264"/>
      <c r="L40" s="264"/>
      <c r="M40" s="264"/>
      <c r="N40" s="264"/>
      <c r="O40" s="264"/>
      <c r="P40" s="264"/>
      <c r="Q40" s="264"/>
      <c r="R40" s="264"/>
      <c r="S40" s="264"/>
      <c r="T40" s="264"/>
      <c r="U40" s="265"/>
      <c r="V40" s="264"/>
      <c r="W40" s="266"/>
      <c r="X40" s="266"/>
      <c r="Y40" s="266"/>
      <c r="Z40" s="266"/>
      <c r="AA40" s="266"/>
      <c r="AB40" s="266"/>
      <c r="AC40" s="266"/>
      <c r="AD40" s="266"/>
      <c r="AE40" s="266"/>
      <c r="AF40" s="266"/>
      <c r="AG40" s="266" t="s">
        <v>236</v>
      </c>
      <c r="AH40" s="266">
        <v>0</v>
      </c>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row>
    <row r="41" spans="1:60" outlineLevel="1">
      <c r="A41" s="258"/>
      <c r="B41" s="259"/>
      <c r="C41" s="283" t="s">
        <v>259</v>
      </c>
      <c r="D41" s="284"/>
      <c r="E41" s="285">
        <v>9.18</v>
      </c>
      <c r="F41" s="264"/>
      <c r="G41" s="264"/>
      <c r="H41" s="264"/>
      <c r="I41" s="264"/>
      <c r="J41" s="264"/>
      <c r="K41" s="264"/>
      <c r="L41" s="264"/>
      <c r="M41" s="264"/>
      <c r="N41" s="264"/>
      <c r="O41" s="264"/>
      <c r="P41" s="264"/>
      <c r="Q41" s="264"/>
      <c r="R41" s="264"/>
      <c r="S41" s="264"/>
      <c r="T41" s="264"/>
      <c r="U41" s="265"/>
      <c r="V41" s="264"/>
      <c r="W41" s="266"/>
      <c r="X41" s="266"/>
      <c r="Y41" s="266"/>
      <c r="Z41" s="266"/>
      <c r="AA41" s="266"/>
      <c r="AB41" s="266"/>
      <c r="AC41" s="266"/>
      <c r="AD41" s="266"/>
      <c r="AE41" s="266"/>
      <c r="AF41" s="266"/>
      <c r="AG41" s="266" t="s">
        <v>236</v>
      </c>
      <c r="AH41" s="266">
        <v>0</v>
      </c>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row>
    <row r="42" spans="1:60" outlineLevel="1">
      <c r="A42" s="258">
        <v>8</v>
      </c>
      <c r="B42" s="259" t="s">
        <v>265</v>
      </c>
      <c r="C42" s="260" t="s">
        <v>266</v>
      </c>
      <c r="D42" s="261" t="s">
        <v>241</v>
      </c>
      <c r="E42" s="262">
        <v>402.26760000000002</v>
      </c>
      <c r="F42" s="10"/>
      <c r="G42" s="264">
        <f>ROUND(E42*F42,2)</f>
        <v>0</v>
      </c>
      <c r="H42" s="263"/>
      <c r="I42" s="264">
        <f>ROUND(E42*H42,2)</f>
        <v>0</v>
      </c>
      <c r="J42" s="263"/>
      <c r="K42" s="264">
        <f>ROUND(E42*J42,2)</f>
        <v>0</v>
      </c>
      <c r="L42" s="264">
        <v>21</v>
      </c>
      <c r="M42" s="264">
        <f>G42*(1+L42/100)</f>
        <v>0</v>
      </c>
      <c r="N42" s="264">
        <v>0</v>
      </c>
      <c r="O42" s="264">
        <f>ROUND(E42*N42,2)</f>
        <v>0</v>
      </c>
      <c r="P42" s="264">
        <v>0</v>
      </c>
      <c r="Q42" s="264">
        <f>ROUND(E42*P42,2)</f>
        <v>0</v>
      </c>
      <c r="R42" s="264" t="s">
        <v>224</v>
      </c>
      <c r="S42" s="264" t="s">
        <v>202</v>
      </c>
      <c r="T42" s="264">
        <v>5.8000000000000003E-2</v>
      </c>
      <c r="U42" s="265">
        <f>ROUND(E42*T42,2)</f>
        <v>23.33</v>
      </c>
      <c r="V42" s="264"/>
      <c r="W42" s="266"/>
      <c r="X42" s="266"/>
      <c r="Y42" s="266"/>
      <c r="Z42" s="266"/>
      <c r="AA42" s="266"/>
      <c r="AB42" s="266"/>
      <c r="AC42" s="266"/>
      <c r="AD42" s="266"/>
      <c r="AE42" s="266"/>
      <c r="AF42" s="266"/>
      <c r="AG42" s="266" t="s">
        <v>225</v>
      </c>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row>
    <row r="43" spans="1:60" outlineLevel="1">
      <c r="A43" s="258"/>
      <c r="B43" s="259"/>
      <c r="C43" s="283" t="s">
        <v>267</v>
      </c>
      <c r="D43" s="284"/>
      <c r="E43" s="285">
        <v>402.26760000000002</v>
      </c>
      <c r="F43" s="264"/>
      <c r="G43" s="264"/>
      <c r="H43" s="264"/>
      <c r="I43" s="264"/>
      <c r="J43" s="264"/>
      <c r="K43" s="264"/>
      <c r="L43" s="264"/>
      <c r="M43" s="264"/>
      <c r="N43" s="264"/>
      <c r="O43" s="264"/>
      <c r="P43" s="264"/>
      <c r="Q43" s="264"/>
      <c r="R43" s="264"/>
      <c r="S43" s="264"/>
      <c r="T43" s="264"/>
      <c r="U43" s="265"/>
      <c r="V43" s="264"/>
      <c r="W43" s="266"/>
      <c r="X43" s="266"/>
      <c r="Y43" s="266"/>
      <c r="Z43" s="266"/>
      <c r="AA43" s="266"/>
      <c r="AB43" s="266"/>
      <c r="AC43" s="266"/>
      <c r="AD43" s="266"/>
      <c r="AE43" s="266"/>
      <c r="AF43" s="266"/>
      <c r="AG43" s="266" t="s">
        <v>236</v>
      </c>
      <c r="AH43" s="266">
        <v>0</v>
      </c>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row>
    <row r="44" spans="1:60" outlineLevel="1">
      <c r="A44" s="258">
        <v>9</v>
      </c>
      <c r="B44" s="259" t="s">
        <v>268</v>
      </c>
      <c r="C44" s="260" t="s">
        <v>269</v>
      </c>
      <c r="D44" s="261" t="s">
        <v>241</v>
      </c>
      <c r="E44" s="262">
        <v>1586.8643</v>
      </c>
      <c r="F44" s="10"/>
      <c r="G44" s="264">
        <f>ROUND(E44*F44,2)</f>
        <v>0</v>
      </c>
      <c r="H44" s="263"/>
      <c r="I44" s="264">
        <f>ROUND(E44*H44,2)</f>
        <v>0</v>
      </c>
      <c r="J44" s="263"/>
      <c r="K44" s="264">
        <f>ROUND(E44*J44,2)</f>
        <v>0</v>
      </c>
      <c r="L44" s="264">
        <v>21</v>
      </c>
      <c r="M44" s="264">
        <f>G44*(1+L44/100)</f>
        <v>0</v>
      </c>
      <c r="N44" s="264">
        <v>0</v>
      </c>
      <c r="O44" s="264">
        <f>ROUND(E44*N44,2)</f>
        <v>0</v>
      </c>
      <c r="P44" s="264">
        <v>0</v>
      </c>
      <c r="Q44" s="264">
        <f>ROUND(E44*P44,2)</f>
        <v>0</v>
      </c>
      <c r="R44" s="264" t="s">
        <v>224</v>
      </c>
      <c r="S44" s="264" t="s">
        <v>202</v>
      </c>
      <c r="T44" s="264">
        <v>8.2000000000000003E-2</v>
      </c>
      <c r="U44" s="265">
        <f>ROUND(E44*T44,2)</f>
        <v>130.12</v>
      </c>
      <c r="V44" s="264"/>
      <c r="W44" s="266"/>
      <c r="X44" s="266"/>
      <c r="Y44" s="266"/>
      <c r="Z44" s="266"/>
      <c r="AA44" s="266"/>
      <c r="AB44" s="266"/>
      <c r="AC44" s="266"/>
      <c r="AD44" s="266"/>
      <c r="AE44" s="266"/>
      <c r="AF44" s="266"/>
      <c r="AG44" s="266" t="s">
        <v>225</v>
      </c>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row>
    <row r="45" spans="1:60" outlineLevel="1">
      <c r="A45" s="258"/>
      <c r="B45" s="259"/>
      <c r="C45" s="283" t="s">
        <v>270</v>
      </c>
      <c r="D45" s="284"/>
      <c r="E45" s="285">
        <v>1005.6643</v>
      </c>
      <c r="F45" s="264"/>
      <c r="G45" s="264"/>
      <c r="H45" s="264"/>
      <c r="I45" s="264"/>
      <c r="J45" s="264"/>
      <c r="K45" s="264"/>
      <c r="L45" s="264"/>
      <c r="M45" s="264"/>
      <c r="N45" s="264"/>
      <c r="O45" s="264"/>
      <c r="P45" s="264"/>
      <c r="Q45" s="264"/>
      <c r="R45" s="264"/>
      <c r="S45" s="264"/>
      <c r="T45" s="264"/>
      <c r="U45" s="265"/>
      <c r="V45" s="264"/>
      <c r="W45" s="266"/>
      <c r="X45" s="266"/>
      <c r="Y45" s="266"/>
      <c r="Z45" s="266"/>
      <c r="AA45" s="266"/>
      <c r="AB45" s="266"/>
      <c r="AC45" s="266"/>
      <c r="AD45" s="266"/>
      <c r="AE45" s="266"/>
      <c r="AF45" s="266"/>
      <c r="AG45" s="266" t="s">
        <v>236</v>
      </c>
      <c r="AH45" s="266">
        <v>0</v>
      </c>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row>
    <row r="46" spans="1:60" outlineLevel="1">
      <c r="A46" s="258"/>
      <c r="B46" s="259"/>
      <c r="C46" s="283" t="s">
        <v>271</v>
      </c>
      <c r="D46" s="284"/>
      <c r="E46" s="285">
        <v>581.20000000000005</v>
      </c>
      <c r="F46" s="264"/>
      <c r="G46" s="264"/>
      <c r="H46" s="264"/>
      <c r="I46" s="264"/>
      <c r="J46" s="264"/>
      <c r="K46" s="264"/>
      <c r="L46" s="264"/>
      <c r="M46" s="264"/>
      <c r="N46" s="264"/>
      <c r="O46" s="264"/>
      <c r="P46" s="264"/>
      <c r="Q46" s="264"/>
      <c r="R46" s="264"/>
      <c r="S46" s="264"/>
      <c r="T46" s="264"/>
      <c r="U46" s="265"/>
      <c r="V46" s="264"/>
      <c r="W46" s="266"/>
      <c r="X46" s="266"/>
      <c r="Y46" s="266"/>
      <c r="Z46" s="266"/>
      <c r="AA46" s="266"/>
      <c r="AB46" s="266"/>
      <c r="AC46" s="266"/>
      <c r="AD46" s="266"/>
      <c r="AE46" s="266"/>
      <c r="AF46" s="266"/>
      <c r="AG46" s="266" t="s">
        <v>236</v>
      </c>
      <c r="AH46" s="266">
        <v>0</v>
      </c>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row>
    <row r="47" spans="1:60" outlineLevel="1">
      <c r="A47" s="258">
        <v>10</v>
      </c>
      <c r="B47" s="259" t="s">
        <v>272</v>
      </c>
      <c r="C47" s="260" t="s">
        <v>273</v>
      </c>
      <c r="D47" s="261" t="s">
        <v>241</v>
      </c>
      <c r="E47" s="262">
        <v>1586.8643</v>
      </c>
      <c r="F47" s="10"/>
      <c r="G47" s="264">
        <f>ROUND(E47*F47,2)</f>
        <v>0</v>
      </c>
      <c r="H47" s="263"/>
      <c r="I47" s="264">
        <f>ROUND(E47*H47,2)</f>
        <v>0</v>
      </c>
      <c r="J47" s="263"/>
      <c r="K47" s="264">
        <f>ROUND(E47*J47,2)</f>
        <v>0</v>
      </c>
      <c r="L47" s="264">
        <v>21</v>
      </c>
      <c r="M47" s="264">
        <f>G47*(1+L47/100)</f>
        <v>0</v>
      </c>
      <c r="N47" s="264">
        <v>0</v>
      </c>
      <c r="O47" s="264">
        <f>ROUND(E47*N47,2)</f>
        <v>0</v>
      </c>
      <c r="P47" s="264">
        <v>0</v>
      </c>
      <c r="Q47" s="264">
        <f>ROUND(E47*P47,2)</f>
        <v>0</v>
      </c>
      <c r="R47" s="264" t="s">
        <v>224</v>
      </c>
      <c r="S47" s="264" t="s">
        <v>202</v>
      </c>
      <c r="T47" s="264">
        <v>2.5000000000000001E-2</v>
      </c>
      <c r="U47" s="265">
        <f>ROUND(E47*T47,2)</f>
        <v>39.67</v>
      </c>
      <c r="V47" s="264"/>
      <c r="W47" s="266"/>
      <c r="X47" s="266"/>
      <c r="Y47" s="266"/>
      <c r="Z47" s="266"/>
      <c r="AA47" s="266"/>
      <c r="AB47" s="266"/>
      <c r="AC47" s="266"/>
      <c r="AD47" s="266"/>
      <c r="AE47" s="266"/>
      <c r="AF47" s="266"/>
      <c r="AG47" s="266" t="s">
        <v>225</v>
      </c>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row>
    <row r="48" spans="1:60" ht="22.5" outlineLevel="1">
      <c r="A48" s="258">
        <v>11</v>
      </c>
      <c r="B48" s="259" t="s">
        <v>274</v>
      </c>
      <c r="C48" s="260" t="s">
        <v>275</v>
      </c>
      <c r="D48" s="261" t="s">
        <v>241</v>
      </c>
      <c r="E48" s="262">
        <v>2592.5337300000001</v>
      </c>
      <c r="F48" s="10"/>
      <c r="G48" s="264">
        <f>ROUND(E48*F48,2)</f>
        <v>0</v>
      </c>
      <c r="H48" s="263"/>
      <c r="I48" s="264">
        <f>ROUND(E48*H48,2)</f>
        <v>0</v>
      </c>
      <c r="J48" s="263"/>
      <c r="K48" s="264">
        <f>ROUND(E48*J48,2)</f>
        <v>0</v>
      </c>
      <c r="L48" s="264">
        <v>21</v>
      </c>
      <c r="M48" s="264">
        <f>G48*(1+L48/100)</f>
        <v>0</v>
      </c>
      <c r="N48" s="264">
        <v>0</v>
      </c>
      <c r="O48" s="264">
        <f>ROUND(E48*N48,2)</f>
        <v>0</v>
      </c>
      <c r="P48" s="264">
        <v>0</v>
      </c>
      <c r="Q48" s="264">
        <f>ROUND(E48*P48,2)</f>
        <v>0</v>
      </c>
      <c r="R48" s="264" t="s">
        <v>224</v>
      </c>
      <c r="S48" s="264" t="s">
        <v>202</v>
      </c>
      <c r="T48" s="264">
        <v>1.0999999999999999E-2</v>
      </c>
      <c r="U48" s="265">
        <f>ROUND(E48*T48,2)</f>
        <v>28.52</v>
      </c>
      <c r="V48" s="264"/>
      <c r="W48" s="266"/>
      <c r="X48" s="266"/>
      <c r="Y48" s="266"/>
      <c r="Z48" s="266"/>
      <c r="AA48" s="266"/>
      <c r="AB48" s="266"/>
      <c r="AC48" s="266"/>
      <c r="AD48" s="266"/>
      <c r="AE48" s="266"/>
      <c r="AF48" s="266"/>
      <c r="AG48" s="266" t="s">
        <v>225</v>
      </c>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row>
    <row r="49" spans="1:60" outlineLevel="1">
      <c r="A49" s="258"/>
      <c r="B49" s="259"/>
      <c r="C49" s="283" t="s">
        <v>276</v>
      </c>
      <c r="D49" s="284"/>
      <c r="E49" s="285">
        <v>1586.8643</v>
      </c>
      <c r="F49" s="264"/>
      <c r="G49" s="264"/>
      <c r="H49" s="264"/>
      <c r="I49" s="264"/>
      <c r="J49" s="264"/>
      <c r="K49" s="264"/>
      <c r="L49" s="264"/>
      <c r="M49" s="264"/>
      <c r="N49" s="264"/>
      <c r="O49" s="264"/>
      <c r="P49" s="264"/>
      <c r="Q49" s="264"/>
      <c r="R49" s="264"/>
      <c r="S49" s="264"/>
      <c r="T49" s="264"/>
      <c r="U49" s="265"/>
      <c r="V49" s="264"/>
      <c r="W49" s="266"/>
      <c r="X49" s="266"/>
      <c r="Y49" s="266"/>
      <c r="Z49" s="266"/>
      <c r="AA49" s="266"/>
      <c r="AB49" s="266"/>
      <c r="AC49" s="266"/>
      <c r="AD49" s="266"/>
      <c r="AE49" s="266"/>
      <c r="AF49" s="266"/>
      <c r="AG49" s="266" t="s">
        <v>236</v>
      </c>
      <c r="AH49" s="266">
        <v>0</v>
      </c>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row>
    <row r="50" spans="1:60" outlineLevel="1">
      <c r="A50" s="258"/>
      <c r="B50" s="259"/>
      <c r="C50" s="283" t="s">
        <v>277</v>
      </c>
      <c r="D50" s="284"/>
      <c r="E50" s="285">
        <v>1005.66943</v>
      </c>
      <c r="F50" s="264"/>
      <c r="G50" s="264"/>
      <c r="H50" s="264"/>
      <c r="I50" s="264"/>
      <c r="J50" s="264"/>
      <c r="K50" s="264"/>
      <c r="L50" s="264"/>
      <c r="M50" s="264"/>
      <c r="N50" s="264"/>
      <c r="O50" s="264"/>
      <c r="P50" s="264"/>
      <c r="Q50" s="264"/>
      <c r="R50" s="264"/>
      <c r="S50" s="264"/>
      <c r="T50" s="264"/>
      <c r="U50" s="265"/>
      <c r="V50" s="264"/>
      <c r="W50" s="266"/>
      <c r="X50" s="266"/>
      <c r="Y50" s="266"/>
      <c r="Z50" s="266"/>
      <c r="AA50" s="266"/>
      <c r="AB50" s="266"/>
      <c r="AC50" s="266"/>
      <c r="AD50" s="266"/>
      <c r="AE50" s="266"/>
      <c r="AF50" s="266"/>
      <c r="AG50" s="266" t="s">
        <v>236</v>
      </c>
      <c r="AH50" s="266">
        <v>0</v>
      </c>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row>
    <row r="51" spans="1:60" outlineLevel="1">
      <c r="A51" s="258">
        <v>12</v>
      </c>
      <c r="B51" s="259" t="s">
        <v>278</v>
      </c>
      <c r="C51" s="260" t="s">
        <v>279</v>
      </c>
      <c r="D51" s="261" t="s">
        <v>223</v>
      </c>
      <c r="E51" s="262">
        <v>1</v>
      </c>
      <c r="F51" s="10"/>
      <c r="G51" s="264">
        <f>ROUND(E51*F51,2)</f>
        <v>0</v>
      </c>
      <c r="H51" s="263"/>
      <c r="I51" s="264">
        <f>ROUND(E51*H51,2)</f>
        <v>0</v>
      </c>
      <c r="J51" s="263"/>
      <c r="K51" s="264">
        <f>ROUND(E51*J51,2)</f>
        <v>0</v>
      </c>
      <c r="L51" s="264">
        <v>21</v>
      </c>
      <c r="M51" s="264">
        <f>G51*(1+L51/100)</f>
        <v>0</v>
      </c>
      <c r="N51" s="264">
        <v>0</v>
      </c>
      <c r="O51" s="264">
        <f>ROUND(E51*N51,2)</f>
        <v>0</v>
      </c>
      <c r="P51" s="264">
        <v>0</v>
      </c>
      <c r="Q51" s="264">
        <f>ROUND(E51*P51,2)</f>
        <v>0</v>
      </c>
      <c r="R51" s="264" t="s">
        <v>224</v>
      </c>
      <c r="S51" s="264" t="s">
        <v>202</v>
      </c>
      <c r="T51" s="264">
        <v>0.56999999999999995</v>
      </c>
      <c r="U51" s="265">
        <f>ROUND(E51*T51,2)</f>
        <v>0.56999999999999995</v>
      </c>
      <c r="V51" s="264"/>
      <c r="W51" s="266"/>
      <c r="X51" s="266"/>
      <c r="Y51" s="266"/>
      <c r="Z51" s="266"/>
      <c r="AA51" s="266"/>
      <c r="AB51" s="266"/>
      <c r="AC51" s="266"/>
      <c r="AD51" s="266"/>
      <c r="AE51" s="266"/>
      <c r="AF51" s="266"/>
      <c r="AG51" s="266" t="s">
        <v>225</v>
      </c>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row>
    <row r="52" spans="1:60" outlineLevel="1">
      <c r="A52" s="258">
        <v>13</v>
      </c>
      <c r="B52" s="259" t="s">
        <v>278</v>
      </c>
      <c r="C52" s="260" t="s">
        <v>279</v>
      </c>
      <c r="D52" s="261" t="s">
        <v>223</v>
      </c>
      <c r="E52" s="262">
        <v>1</v>
      </c>
      <c r="F52" s="10"/>
      <c r="G52" s="264">
        <f>ROUND(E52*F52,2)</f>
        <v>0</v>
      </c>
      <c r="H52" s="263"/>
      <c r="I52" s="264">
        <f>ROUND(E52*H52,2)</f>
        <v>0</v>
      </c>
      <c r="J52" s="263"/>
      <c r="K52" s="264">
        <f>ROUND(E52*J52,2)</f>
        <v>0</v>
      </c>
      <c r="L52" s="264">
        <v>21</v>
      </c>
      <c r="M52" s="264">
        <f>G52*(1+L52/100)</f>
        <v>0</v>
      </c>
      <c r="N52" s="264">
        <v>0</v>
      </c>
      <c r="O52" s="264">
        <f>ROUND(E52*N52,2)</f>
        <v>0</v>
      </c>
      <c r="P52" s="264">
        <v>0</v>
      </c>
      <c r="Q52" s="264">
        <f>ROUND(E52*P52,2)</f>
        <v>0</v>
      </c>
      <c r="R52" s="264" t="s">
        <v>224</v>
      </c>
      <c r="S52" s="264" t="s">
        <v>202</v>
      </c>
      <c r="T52" s="264">
        <v>0.56999999999999995</v>
      </c>
      <c r="U52" s="265">
        <f>ROUND(E52*T52,2)</f>
        <v>0.56999999999999995</v>
      </c>
      <c r="V52" s="264"/>
      <c r="W52" s="266"/>
      <c r="X52" s="266"/>
      <c r="Y52" s="266"/>
      <c r="Z52" s="266"/>
      <c r="AA52" s="266"/>
      <c r="AB52" s="266"/>
      <c r="AC52" s="266"/>
      <c r="AD52" s="266"/>
      <c r="AE52" s="266"/>
      <c r="AF52" s="266"/>
      <c r="AG52" s="266" t="s">
        <v>225</v>
      </c>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row>
    <row r="53" spans="1:60" outlineLevel="1">
      <c r="A53" s="258">
        <v>14</v>
      </c>
      <c r="B53" s="259" t="s">
        <v>280</v>
      </c>
      <c r="C53" s="260" t="s">
        <v>281</v>
      </c>
      <c r="D53" s="261" t="s">
        <v>241</v>
      </c>
      <c r="E53" s="262">
        <v>1586.8643</v>
      </c>
      <c r="F53" s="10"/>
      <c r="G53" s="264">
        <f>ROUND(E53*F53,2)</f>
        <v>0</v>
      </c>
      <c r="H53" s="263"/>
      <c r="I53" s="264">
        <f>ROUND(E53*H53,2)</f>
        <v>0</v>
      </c>
      <c r="J53" s="263"/>
      <c r="K53" s="264">
        <f>ROUND(E53*J53,2)</f>
        <v>0</v>
      </c>
      <c r="L53" s="264">
        <v>21</v>
      </c>
      <c r="M53" s="264">
        <f>G53*(1+L53/100)</f>
        <v>0</v>
      </c>
      <c r="N53" s="264">
        <v>0</v>
      </c>
      <c r="O53" s="264">
        <f>ROUND(E53*N53,2)</f>
        <v>0</v>
      </c>
      <c r="P53" s="264">
        <v>0</v>
      </c>
      <c r="Q53" s="264">
        <f>ROUND(E53*P53,2)</f>
        <v>0</v>
      </c>
      <c r="R53" s="264" t="s">
        <v>224</v>
      </c>
      <c r="S53" s="264" t="s">
        <v>202</v>
      </c>
      <c r="T53" s="264">
        <v>5.2999999999999999E-2</v>
      </c>
      <c r="U53" s="265">
        <f>ROUND(E53*T53,2)</f>
        <v>84.1</v>
      </c>
      <c r="V53" s="264"/>
      <c r="W53" s="266"/>
      <c r="X53" s="266"/>
      <c r="Y53" s="266"/>
      <c r="Z53" s="266"/>
      <c r="AA53" s="266"/>
      <c r="AB53" s="266"/>
      <c r="AC53" s="266"/>
      <c r="AD53" s="266"/>
      <c r="AE53" s="266"/>
      <c r="AF53" s="266"/>
      <c r="AG53" s="266" t="s">
        <v>225</v>
      </c>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row>
    <row r="54" spans="1:60" outlineLevel="1">
      <c r="A54" s="258"/>
      <c r="B54" s="259"/>
      <c r="C54" s="283" t="s">
        <v>282</v>
      </c>
      <c r="D54" s="284"/>
      <c r="E54" s="285">
        <v>1586.8643</v>
      </c>
      <c r="F54" s="264"/>
      <c r="G54" s="264"/>
      <c r="H54" s="264"/>
      <c r="I54" s="264"/>
      <c r="J54" s="264"/>
      <c r="K54" s="264"/>
      <c r="L54" s="264"/>
      <c r="M54" s="264"/>
      <c r="N54" s="264"/>
      <c r="O54" s="264"/>
      <c r="P54" s="264"/>
      <c r="Q54" s="264"/>
      <c r="R54" s="264"/>
      <c r="S54" s="264"/>
      <c r="T54" s="264"/>
      <c r="U54" s="265"/>
      <c r="V54" s="264"/>
      <c r="W54" s="266"/>
      <c r="X54" s="266"/>
      <c r="Y54" s="266"/>
      <c r="Z54" s="266"/>
      <c r="AA54" s="266"/>
      <c r="AB54" s="266"/>
      <c r="AC54" s="266"/>
      <c r="AD54" s="266"/>
      <c r="AE54" s="266"/>
      <c r="AF54" s="266"/>
      <c r="AG54" s="266" t="s">
        <v>236</v>
      </c>
      <c r="AH54" s="266">
        <v>0</v>
      </c>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row>
    <row r="55" spans="1:60" outlineLevel="1">
      <c r="A55" s="258">
        <v>15</v>
      </c>
      <c r="B55" s="259" t="s">
        <v>283</v>
      </c>
      <c r="C55" s="260" t="s">
        <v>284</v>
      </c>
      <c r="D55" s="261" t="s">
        <v>241</v>
      </c>
      <c r="E55" s="262">
        <v>1005.66943</v>
      </c>
      <c r="F55" s="10"/>
      <c r="G55" s="264">
        <f>ROUND(E55*F55,2)</f>
        <v>0</v>
      </c>
      <c r="H55" s="263"/>
      <c r="I55" s="264">
        <f>ROUND(E55*H55,2)</f>
        <v>0</v>
      </c>
      <c r="J55" s="263"/>
      <c r="K55" s="264">
        <f>ROUND(E55*J55,2)</f>
        <v>0</v>
      </c>
      <c r="L55" s="264">
        <v>21</v>
      </c>
      <c r="M55" s="264">
        <f>G55*(1+L55/100)</f>
        <v>0</v>
      </c>
      <c r="N55" s="264">
        <v>0</v>
      </c>
      <c r="O55" s="264">
        <f>ROUND(E55*N55,2)</f>
        <v>0</v>
      </c>
      <c r="P55" s="264">
        <v>0</v>
      </c>
      <c r="Q55" s="264">
        <f>ROUND(E55*P55,2)</f>
        <v>0</v>
      </c>
      <c r="R55" s="264" t="s">
        <v>224</v>
      </c>
      <c r="S55" s="264" t="s">
        <v>202</v>
      </c>
      <c r="T55" s="264">
        <v>8.9999999999999993E-3</v>
      </c>
      <c r="U55" s="265">
        <f>ROUND(E55*T55,2)</f>
        <v>9.0500000000000007</v>
      </c>
      <c r="V55" s="264"/>
      <c r="W55" s="266"/>
      <c r="X55" s="266"/>
      <c r="Y55" s="266"/>
      <c r="Z55" s="266"/>
      <c r="AA55" s="266"/>
      <c r="AB55" s="266"/>
      <c r="AC55" s="266"/>
      <c r="AD55" s="266"/>
      <c r="AE55" s="266"/>
      <c r="AF55" s="266"/>
      <c r="AG55" s="266" t="s">
        <v>225</v>
      </c>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row>
    <row r="56" spans="1:60" outlineLevel="1">
      <c r="A56" s="258"/>
      <c r="B56" s="259"/>
      <c r="C56" s="283" t="s">
        <v>285</v>
      </c>
      <c r="D56" s="284"/>
      <c r="E56" s="285">
        <v>1005.66943</v>
      </c>
      <c r="F56" s="264"/>
      <c r="G56" s="264"/>
      <c r="H56" s="264"/>
      <c r="I56" s="264"/>
      <c r="J56" s="264"/>
      <c r="K56" s="264"/>
      <c r="L56" s="264"/>
      <c r="M56" s="264"/>
      <c r="N56" s="264"/>
      <c r="O56" s="264"/>
      <c r="P56" s="264"/>
      <c r="Q56" s="264"/>
      <c r="R56" s="264"/>
      <c r="S56" s="264"/>
      <c r="T56" s="264"/>
      <c r="U56" s="265"/>
      <c r="V56" s="264"/>
      <c r="W56" s="266"/>
      <c r="X56" s="266"/>
      <c r="Y56" s="266"/>
      <c r="Z56" s="266"/>
      <c r="AA56" s="266"/>
      <c r="AB56" s="266"/>
      <c r="AC56" s="266"/>
      <c r="AD56" s="266"/>
      <c r="AE56" s="266"/>
      <c r="AF56" s="266"/>
      <c r="AG56" s="266" t="s">
        <v>236</v>
      </c>
      <c r="AH56" s="266">
        <v>0</v>
      </c>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row>
    <row r="57" spans="1:60" outlineLevel="1">
      <c r="A57" s="258">
        <v>16</v>
      </c>
      <c r="B57" s="259" t="s">
        <v>286</v>
      </c>
      <c r="C57" s="260" t="s">
        <v>287</v>
      </c>
      <c r="D57" s="261" t="s">
        <v>241</v>
      </c>
      <c r="E57" s="262">
        <v>1586.8643</v>
      </c>
      <c r="F57" s="10"/>
      <c r="G57" s="264">
        <f>ROUND(E57*F57,2)</f>
        <v>0</v>
      </c>
      <c r="H57" s="263"/>
      <c r="I57" s="264">
        <f>ROUND(E57*H57,2)</f>
        <v>0</v>
      </c>
      <c r="J57" s="263"/>
      <c r="K57" s="264">
        <f>ROUND(E57*J57,2)</f>
        <v>0</v>
      </c>
      <c r="L57" s="264">
        <v>21</v>
      </c>
      <c r="M57" s="264">
        <f>G57*(1+L57/100)</f>
        <v>0</v>
      </c>
      <c r="N57" s="264">
        <v>0</v>
      </c>
      <c r="O57" s="264">
        <f>ROUND(E57*N57,2)</f>
        <v>0</v>
      </c>
      <c r="P57" s="264">
        <v>0</v>
      </c>
      <c r="Q57" s="264">
        <f>ROUND(E57*P57,2)</f>
        <v>0</v>
      </c>
      <c r="R57" s="264" t="s">
        <v>224</v>
      </c>
      <c r="S57" s="264" t="s">
        <v>202</v>
      </c>
      <c r="T57" s="264">
        <v>2.1949999999999998</v>
      </c>
      <c r="U57" s="265">
        <f>ROUND(E57*T57,2)</f>
        <v>3483.17</v>
      </c>
      <c r="V57" s="264"/>
      <c r="W57" s="266"/>
      <c r="X57" s="266"/>
      <c r="Y57" s="266"/>
      <c r="Z57" s="266"/>
      <c r="AA57" s="266"/>
      <c r="AB57" s="266"/>
      <c r="AC57" s="266"/>
      <c r="AD57" s="266"/>
      <c r="AE57" s="266"/>
      <c r="AF57" s="266"/>
      <c r="AG57" s="266" t="s">
        <v>225</v>
      </c>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row>
    <row r="58" spans="1:60" outlineLevel="1">
      <c r="A58" s="258"/>
      <c r="B58" s="259"/>
      <c r="C58" s="283" t="s">
        <v>288</v>
      </c>
      <c r="D58" s="284"/>
      <c r="E58" s="285">
        <v>1586.8643</v>
      </c>
      <c r="F58" s="264"/>
      <c r="G58" s="264"/>
      <c r="H58" s="264"/>
      <c r="I58" s="264"/>
      <c r="J58" s="264"/>
      <c r="K58" s="264"/>
      <c r="L58" s="264"/>
      <c r="M58" s="264"/>
      <c r="N58" s="264"/>
      <c r="O58" s="264"/>
      <c r="P58" s="264"/>
      <c r="Q58" s="264"/>
      <c r="R58" s="264"/>
      <c r="S58" s="264"/>
      <c r="T58" s="264"/>
      <c r="U58" s="265"/>
      <c r="V58" s="264"/>
      <c r="W58" s="266"/>
      <c r="X58" s="266"/>
      <c r="Y58" s="266"/>
      <c r="Z58" s="266"/>
      <c r="AA58" s="266"/>
      <c r="AB58" s="266"/>
      <c r="AC58" s="266"/>
      <c r="AD58" s="266"/>
      <c r="AE58" s="266"/>
      <c r="AF58" s="266"/>
      <c r="AG58" s="266" t="s">
        <v>236</v>
      </c>
      <c r="AH58" s="266">
        <v>0</v>
      </c>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row>
    <row r="59" spans="1:60" outlineLevel="1">
      <c r="A59" s="258">
        <v>17</v>
      </c>
      <c r="B59" s="259" t="s">
        <v>289</v>
      </c>
      <c r="C59" s="260" t="s">
        <v>290</v>
      </c>
      <c r="D59" s="261" t="s">
        <v>241</v>
      </c>
      <c r="E59" s="262">
        <v>1586.8643</v>
      </c>
      <c r="F59" s="10"/>
      <c r="G59" s="264">
        <f>ROUND(E59*F59,2)</f>
        <v>0</v>
      </c>
      <c r="H59" s="263"/>
      <c r="I59" s="264">
        <f>ROUND(E59*H59,2)</f>
        <v>0</v>
      </c>
      <c r="J59" s="263"/>
      <c r="K59" s="264">
        <f>ROUND(E59*J59,2)</f>
        <v>0</v>
      </c>
      <c r="L59" s="264">
        <v>21</v>
      </c>
      <c r="M59" s="264">
        <f>G59*(1+L59/100)</f>
        <v>0</v>
      </c>
      <c r="N59" s="264">
        <v>0</v>
      </c>
      <c r="O59" s="264">
        <f>ROUND(E59*N59,2)</f>
        <v>0</v>
      </c>
      <c r="P59" s="264">
        <v>0</v>
      </c>
      <c r="Q59" s="264">
        <f>ROUND(E59*P59,2)</f>
        <v>0</v>
      </c>
      <c r="R59" s="264" t="s">
        <v>224</v>
      </c>
      <c r="S59" s="264" t="s">
        <v>202</v>
      </c>
      <c r="T59" s="264">
        <v>0.997</v>
      </c>
      <c r="U59" s="265">
        <f>ROUND(E59*T59,2)</f>
        <v>1582.1</v>
      </c>
      <c r="V59" s="264"/>
      <c r="W59" s="266"/>
      <c r="X59" s="266"/>
      <c r="Y59" s="266"/>
      <c r="Z59" s="266"/>
      <c r="AA59" s="266"/>
      <c r="AB59" s="266"/>
      <c r="AC59" s="266"/>
      <c r="AD59" s="266"/>
      <c r="AE59" s="266"/>
      <c r="AF59" s="266"/>
      <c r="AG59" s="266" t="s">
        <v>225</v>
      </c>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row>
    <row r="60" spans="1:60" outlineLevel="1">
      <c r="A60" s="258">
        <v>18</v>
      </c>
      <c r="B60" s="259" t="s">
        <v>291</v>
      </c>
      <c r="C60" s="260" t="s">
        <v>292</v>
      </c>
      <c r="D60" s="261" t="s">
        <v>233</v>
      </c>
      <c r="E60" s="262">
        <v>219</v>
      </c>
      <c r="F60" s="10"/>
      <c r="G60" s="264">
        <f>ROUND(E60*F60,2)</f>
        <v>0</v>
      </c>
      <c r="H60" s="263"/>
      <c r="I60" s="264">
        <f>ROUND(E60*H60,2)</f>
        <v>0</v>
      </c>
      <c r="J60" s="263"/>
      <c r="K60" s="264">
        <f>ROUND(E60*J60,2)</f>
        <v>0</v>
      </c>
      <c r="L60" s="264">
        <v>21</v>
      </c>
      <c r="M60" s="264">
        <f>G60*(1+L60/100)</f>
        <v>0</v>
      </c>
      <c r="N60" s="264">
        <v>0</v>
      </c>
      <c r="O60" s="264">
        <f>ROUND(E60*N60,2)</f>
        <v>0</v>
      </c>
      <c r="P60" s="264">
        <v>0</v>
      </c>
      <c r="Q60" s="264">
        <f>ROUND(E60*P60,2)</f>
        <v>0</v>
      </c>
      <c r="R60" s="264" t="s">
        <v>293</v>
      </c>
      <c r="S60" s="264" t="s">
        <v>202</v>
      </c>
      <c r="T60" s="264">
        <v>0.06</v>
      </c>
      <c r="U60" s="265">
        <f>ROUND(E60*T60,2)</f>
        <v>13.14</v>
      </c>
      <c r="V60" s="264"/>
      <c r="W60" s="266"/>
      <c r="X60" s="266"/>
      <c r="Y60" s="266"/>
      <c r="Z60" s="266"/>
      <c r="AA60" s="266"/>
      <c r="AB60" s="266"/>
      <c r="AC60" s="266"/>
      <c r="AD60" s="266"/>
      <c r="AE60" s="266"/>
      <c r="AF60" s="266"/>
      <c r="AG60" s="266" t="s">
        <v>225</v>
      </c>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row>
    <row r="61" spans="1:60" outlineLevel="1">
      <c r="A61" s="258"/>
      <c r="B61" s="259"/>
      <c r="C61" s="283" t="s">
        <v>294</v>
      </c>
      <c r="D61" s="284"/>
      <c r="E61" s="285">
        <v>187.59135000000001</v>
      </c>
      <c r="F61" s="264"/>
      <c r="G61" s="264"/>
      <c r="H61" s="264"/>
      <c r="I61" s="264"/>
      <c r="J61" s="264"/>
      <c r="K61" s="264"/>
      <c r="L61" s="264"/>
      <c r="M61" s="264"/>
      <c r="N61" s="264"/>
      <c r="O61" s="264"/>
      <c r="P61" s="264"/>
      <c r="Q61" s="264"/>
      <c r="R61" s="264"/>
      <c r="S61" s="264"/>
      <c r="T61" s="264"/>
      <c r="U61" s="265"/>
      <c r="V61" s="264"/>
      <c r="W61" s="266"/>
      <c r="X61" s="266"/>
      <c r="Y61" s="266"/>
      <c r="Z61" s="266"/>
      <c r="AA61" s="266"/>
      <c r="AB61" s="266"/>
      <c r="AC61" s="266"/>
      <c r="AD61" s="266"/>
      <c r="AE61" s="266"/>
      <c r="AF61" s="266"/>
      <c r="AG61" s="266" t="s">
        <v>236</v>
      </c>
      <c r="AH61" s="266">
        <v>0</v>
      </c>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row>
    <row r="62" spans="1:60" outlineLevel="1">
      <c r="A62" s="258"/>
      <c r="B62" s="259"/>
      <c r="C62" s="283" t="s">
        <v>295</v>
      </c>
      <c r="D62" s="284"/>
      <c r="E62" s="285">
        <v>30.625</v>
      </c>
      <c r="F62" s="264"/>
      <c r="G62" s="264"/>
      <c r="H62" s="264"/>
      <c r="I62" s="264"/>
      <c r="J62" s="264"/>
      <c r="K62" s="264"/>
      <c r="L62" s="264"/>
      <c r="M62" s="264"/>
      <c r="N62" s="264"/>
      <c r="O62" s="264"/>
      <c r="P62" s="264"/>
      <c r="Q62" s="264"/>
      <c r="R62" s="264"/>
      <c r="S62" s="264"/>
      <c r="T62" s="264"/>
      <c r="U62" s="265"/>
      <c r="V62" s="264"/>
      <c r="W62" s="266"/>
      <c r="X62" s="266"/>
      <c r="Y62" s="266"/>
      <c r="Z62" s="266"/>
      <c r="AA62" s="266"/>
      <c r="AB62" s="266"/>
      <c r="AC62" s="266"/>
      <c r="AD62" s="266"/>
      <c r="AE62" s="266"/>
      <c r="AF62" s="266"/>
      <c r="AG62" s="266" t="s">
        <v>236</v>
      </c>
      <c r="AH62" s="266">
        <v>0</v>
      </c>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row>
    <row r="63" spans="1:60" outlineLevel="1">
      <c r="A63" s="258"/>
      <c r="B63" s="259"/>
      <c r="C63" s="283" t="s">
        <v>296</v>
      </c>
      <c r="D63" s="284"/>
      <c r="E63" s="285">
        <v>0.78364999999999996</v>
      </c>
      <c r="F63" s="264"/>
      <c r="G63" s="264"/>
      <c r="H63" s="264"/>
      <c r="I63" s="264"/>
      <c r="J63" s="264"/>
      <c r="K63" s="264"/>
      <c r="L63" s="264"/>
      <c r="M63" s="264"/>
      <c r="N63" s="264"/>
      <c r="O63" s="264"/>
      <c r="P63" s="264"/>
      <c r="Q63" s="264"/>
      <c r="R63" s="264"/>
      <c r="S63" s="264"/>
      <c r="T63" s="264"/>
      <c r="U63" s="265"/>
      <c r="V63" s="264"/>
      <c r="W63" s="266"/>
      <c r="X63" s="266"/>
      <c r="Y63" s="266"/>
      <c r="Z63" s="266"/>
      <c r="AA63" s="266"/>
      <c r="AB63" s="266"/>
      <c r="AC63" s="266"/>
      <c r="AD63" s="266"/>
      <c r="AE63" s="266"/>
      <c r="AF63" s="266"/>
      <c r="AG63" s="266" t="s">
        <v>236</v>
      </c>
      <c r="AH63" s="266">
        <v>0</v>
      </c>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row>
    <row r="64" spans="1:60" outlineLevel="1">
      <c r="A64" s="258">
        <v>19</v>
      </c>
      <c r="B64" s="259" t="s">
        <v>297</v>
      </c>
      <c r="C64" s="260" t="s">
        <v>298</v>
      </c>
      <c r="D64" s="261" t="s">
        <v>233</v>
      </c>
      <c r="E64" s="262">
        <v>660</v>
      </c>
      <c r="F64" s="10"/>
      <c r="G64" s="264">
        <f>ROUND(E64*F64,2)</f>
        <v>0</v>
      </c>
      <c r="H64" s="263"/>
      <c r="I64" s="264">
        <f>ROUND(E64*H64,2)</f>
        <v>0</v>
      </c>
      <c r="J64" s="263"/>
      <c r="K64" s="264">
        <f>ROUND(E64*J64,2)</f>
        <v>0</v>
      </c>
      <c r="L64" s="264">
        <v>21</v>
      </c>
      <c r="M64" s="264">
        <f>G64*(1+L64/100)</f>
        <v>0</v>
      </c>
      <c r="N64" s="264">
        <v>0</v>
      </c>
      <c r="O64" s="264">
        <f>ROUND(E64*N64,2)</f>
        <v>0</v>
      </c>
      <c r="P64" s="264">
        <v>0</v>
      </c>
      <c r="Q64" s="264">
        <f>ROUND(E64*P64,2)</f>
        <v>0</v>
      </c>
      <c r="R64" s="264" t="s">
        <v>293</v>
      </c>
      <c r="S64" s="264" t="s">
        <v>202</v>
      </c>
      <c r="T64" s="264">
        <v>9.7000000000000003E-2</v>
      </c>
      <c r="U64" s="265">
        <f>ROUND(E64*T64,2)</f>
        <v>64.02</v>
      </c>
      <c r="V64" s="264"/>
      <c r="W64" s="266"/>
      <c r="X64" s="266"/>
      <c r="Y64" s="266"/>
      <c r="Z64" s="266"/>
      <c r="AA64" s="266"/>
      <c r="AB64" s="266"/>
      <c r="AC64" s="266"/>
      <c r="AD64" s="266"/>
      <c r="AE64" s="266"/>
      <c r="AF64" s="266"/>
      <c r="AG64" s="266" t="s">
        <v>225</v>
      </c>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row>
    <row r="65" spans="1:60" outlineLevel="1">
      <c r="A65" s="258"/>
      <c r="B65" s="259"/>
      <c r="C65" s="283" t="s">
        <v>299</v>
      </c>
      <c r="D65" s="284"/>
      <c r="E65" s="285">
        <v>659.08213000000001</v>
      </c>
      <c r="F65" s="264"/>
      <c r="G65" s="264"/>
      <c r="H65" s="264"/>
      <c r="I65" s="264"/>
      <c r="J65" s="264"/>
      <c r="K65" s="264"/>
      <c r="L65" s="264"/>
      <c r="M65" s="264"/>
      <c r="N65" s="264"/>
      <c r="O65" s="264"/>
      <c r="P65" s="264"/>
      <c r="Q65" s="264"/>
      <c r="R65" s="264"/>
      <c r="S65" s="264"/>
      <c r="T65" s="264"/>
      <c r="U65" s="265"/>
      <c r="V65" s="264"/>
      <c r="W65" s="266"/>
      <c r="X65" s="266"/>
      <c r="Y65" s="266"/>
      <c r="Z65" s="266"/>
      <c r="AA65" s="266"/>
      <c r="AB65" s="266"/>
      <c r="AC65" s="266"/>
      <c r="AD65" s="266"/>
      <c r="AE65" s="266"/>
      <c r="AF65" s="266"/>
      <c r="AG65" s="266" t="s">
        <v>236</v>
      </c>
      <c r="AH65" s="266">
        <v>0</v>
      </c>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row>
    <row r="66" spans="1:60" outlineLevel="1">
      <c r="A66" s="258"/>
      <c r="B66" s="259"/>
      <c r="C66" s="283" t="s">
        <v>300</v>
      </c>
      <c r="D66" s="284"/>
      <c r="E66" s="285">
        <v>0.91786999999999996</v>
      </c>
      <c r="F66" s="264"/>
      <c r="G66" s="264"/>
      <c r="H66" s="264"/>
      <c r="I66" s="264"/>
      <c r="J66" s="264"/>
      <c r="K66" s="264"/>
      <c r="L66" s="264"/>
      <c r="M66" s="264"/>
      <c r="N66" s="264"/>
      <c r="O66" s="264"/>
      <c r="P66" s="264"/>
      <c r="Q66" s="264"/>
      <c r="R66" s="264"/>
      <c r="S66" s="264"/>
      <c r="T66" s="264"/>
      <c r="U66" s="265"/>
      <c r="V66" s="264"/>
      <c r="W66" s="266"/>
      <c r="X66" s="266"/>
      <c r="Y66" s="266"/>
      <c r="Z66" s="266"/>
      <c r="AA66" s="266"/>
      <c r="AB66" s="266"/>
      <c r="AC66" s="266"/>
      <c r="AD66" s="266"/>
      <c r="AE66" s="266"/>
      <c r="AF66" s="266"/>
      <c r="AG66" s="266" t="s">
        <v>236</v>
      </c>
      <c r="AH66" s="266">
        <v>0</v>
      </c>
      <c r="AI66" s="266"/>
      <c r="AJ66" s="266"/>
      <c r="AK66" s="266"/>
      <c r="AL66" s="266"/>
      <c r="AM66" s="266"/>
      <c r="AN66" s="266"/>
      <c r="AO66" s="266"/>
      <c r="AP66" s="266"/>
      <c r="AQ66" s="266"/>
      <c r="AR66" s="266"/>
      <c r="AS66" s="266"/>
      <c r="AT66" s="266"/>
      <c r="AU66" s="266"/>
      <c r="AV66" s="266"/>
      <c r="AW66" s="266"/>
      <c r="AX66" s="266"/>
      <c r="AY66" s="266"/>
      <c r="AZ66" s="266"/>
      <c r="BA66" s="266"/>
      <c r="BB66" s="266"/>
      <c r="BC66" s="266"/>
      <c r="BD66" s="266"/>
      <c r="BE66" s="266"/>
      <c r="BF66" s="266"/>
      <c r="BG66" s="266"/>
      <c r="BH66" s="266"/>
    </row>
    <row r="67" spans="1:60" outlineLevel="1">
      <c r="A67" s="258">
        <v>20</v>
      </c>
      <c r="B67" s="259" t="s">
        <v>301</v>
      </c>
      <c r="C67" s="260" t="s">
        <v>302</v>
      </c>
      <c r="D67" s="261" t="s">
        <v>233</v>
      </c>
      <c r="E67" s="262">
        <v>187.59135000000001</v>
      </c>
      <c r="F67" s="10"/>
      <c r="G67" s="264">
        <f>ROUND(E67*F67,2)</f>
        <v>0</v>
      </c>
      <c r="H67" s="263"/>
      <c r="I67" s="264">
        <f>ROUND(E67*H67,2)</f>
        <v>0</v>
      </c>
      <c r="J67" s="263"/>
      <c r="K67" s="264">
        <f>ROUND(E67*J67,2)</f>
        <v>0</v>
      </c>
      <c r="L67" s="264">
        <v>21</v>
      </c>
      <c r="M67" s="264">
        <f>G67*(1+L67/100)</f>
        <v>0</v>
      </c>
      <c r="N67" s="264">
        <v>0</v>
      </c>
      <c r="O67" s="264">
        <f>ROUND(E67*N67,2)</f>
        <v>0</v>
      </c>
      <c r="P67" s="264">
        <v>0</v>
      </c>
      <c r="Q67" s="264">
        <f>ROUND(E67*P67,2)</f>
        <v>0</v>
      </c>
      <c r="R67" s="264" t="s">
        <v>224</v>
      </c>
      <c r="S67" s="264" t="s">
        <v>202</v>
      </c>
      <c r="T67" s="264">
        <v>1.2999999999999999E-2</v>
      </c>
      <c r="U67" s="265">
        <f>ROUND(E67*T67,2)</f>
        <v>2.44</v>
      </c>
      <c r="V67" s="264"/>
      <c r="W67" s="266"/>
      <c r="X67" s="266"/>
      <c r="Y67" s="266"/>
      <c r="Z67" s="266"/>
      <c r="AA67" s="266"/>
      <c r="AB67" s="266"/>
      <c r="AC67" s="266"/>
      <c r="AD67" s="266"/>
      <c r="AE67" s="266"/>
      <c r="AF67" s="266"/>
      <c r="AG67" s="266" t="s">
        <v>225</v>
      </c>
      <c r="AH67" s="266"/>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row>
    <row r="68" spans="1:60" outlineLevel="1">
      <c r="A68" s="258"/>
      <c r="B68" s="259"/>
      <c r="C68" s="283" t="s">
        <v>303</v>
      </c>
      <c r="D68" s="284"/>
      <c r="E68" s="285"/>
      <c r="F68" s="264"/>
      <c r="G68" s="264"/>
      <c r="H68" s="264"/>
      <c r="I68" s="264"/>
      <c r="J68" s="264"/>
      <c r="K68" s="264"/>
      <c r="L68" s="264"/>
      <c r="M68" s="264"/>
      <c r="N68" s="264"/>
      <c r="O68" s="264"/>
      <c r="P68" s="264"/>
      <c r="Q68" s="264"/>
      <c r="R68" s="264"/>
      <c r="S68" s="264"/>
      <c r="T68" s="264"/>
      <c r="U68" s="265"/>
      <c r="V68" s="264"/>
      <c r="W68" s="266"/>
      <c r="X68" s="266"/>
      <c r="Y68" s="266"/>
      <c r="Z68" s="266"/>
      <c r="AA68" s="266"/>
      <c r="AB68" s="266"/>
      <c r="AC68" s="266"/>
      <c r="AD68" s="266"/>
      <c r="AE68" s="266"/>
      <c r="AF68" s="266"/>
      <c r="AG68" s="266" t="s">
        <v>236</v>
      </c>
      <c r="AH68" s="266">
        <v>0</v>
      </c>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row>
    <row r="69" spans="1:60" outlineLevel="1">
      <c r="A69" s="258"/>
      <c r="B69" s="259"/>
      <c r="C69" s="283" t="s">
        <v>304</v>
      </c>
      <c r="D69" s="284"/>
      <c r="E69" s="285">
        <v>187.59135000000001</v>
      </c>
      <c r="F69" s="264"/>
      <c r="G69" s="264"/>
      <c r="H69" s="264"/>
      <c r="I69" s="264"/>
      <c r="J69" s="264"/>
      <c r="K69" s="264"/>
      <c r="L69" s="264"/>
      <c r="M69" s="264"/>
      <c r="N69" s="264"/>
      <c r="O69" s="264"/>
      <c r="P69" s="264"/>
      <c r="Q69" s="264"/>
      <c r="R69" s="264"/>
      <c r="S69" s="264"/>
      <c r="T69" s="264"/>
      <c r="U69" s="265"/>
      <c r="V69" s="264"/>
      <c r="W69" s="266"/>
      <c r="X69" s="266"/>
      <c r="Y69" s="266"/>
      <c r="Z69" s="266"/>
      <c r="AA69" s="266"/>
      <c r="AB69" s="266"/>
      <c r="AC69" s="266"/>
      <c r="AD69" s="266"/>
      <c r="AE69" s="266"/>
      <c r="AF69" s="266"/>
      <c r="AG69" s="266" t="s">
        <v>236</v>
      </c>
      <c r="AH69" s="266">
        <v>0</v>
      </c>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row>
    <row r="70" spans="1:60" outlineLevel="1">
      <c r="A70" s="258">
        <v>21</v>
      </c>
      <c r="B70" s="259" t="s">
        <v>305</v>
      </c>
      <c r="C70" s="260" t="s">
        <v>306</v>
      </c>
      <c r="D70" s="261" t="s">
        <v>233</v>
      </c>
      <c r="E70" s="262">
        <v>30.625</v>
      </c>
      <c r="F70" s="10"/>
      <c r="G70" s="264">
        <f>ROUND(E70*F70,2)</f>
        <v>0</v>
      </c>
      <c r="H70" s="263"/>
      <c r="I70" s="264">
        <f>ROUND(E70*H70,2)</f>
        <v>0</v>
      </c>
      <c r="J70" s="263"/>
      <c r="K70" s="264">
        <f>ROUND(E70*J70,2)</f>
        <v>0</v>
      </c>
      <c r="L70" s="264">
        <v>21</v>
      </c>
      <c r="M70" s="264">
        <f>G70*(1+L70/100)</f>
        <v>0</v>
      </c>
      <c r="N70" s="264">
        <v>0</v>
      </c>
      <c r="O70" s="264">
        <f>ROUND(E70*N70,2)</f>
        <v>0</v>
      </c>
      <c r="P70" s="264">
        <v>0</v>
      </c>
      <c r="Q70" s="264">
        <f>ROUND(E70*P70,2)</f>
        <v>0</v>
      </c>
      <c r="R70" s="264" t="s">
        <v>224</v>
      </c>
      <c r="S70" s="264" t="s">
        <v>202</v>
      </c>
      <c r="T70" s="264">
        <v>1.7999999999999999E-2</v>
      </c>
      <c r="U70" s="265">
        <f>ROUND(E70*T70,2)</f>
        <v>0.55000000000000004</v>
      </c>
      <c r="V70" s="264"/>
      <c r="W70" s="266"/>
      <c r="X70" s="266"/>
      <c r="Y70" s="266"/>
      <c r="Z70" s="266"/>
      <c r="AA70" s="266"/>
      <c r="AB70" s="266"/>
      <c r="AC70" s="266"/>
      <c r="AD70" s="266"/>
      <c r="AE70" s="266"/>
      <c r="AF70" s="266"/>
      <c r="AG70" s="266" t="s">
        <v>225</v>
      </c>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row>
    <row r="71" spans="1:60" outlineLevel="1">
      <c r="A71" s="258"/>
      <c r="B71" s="259"/>
      <c r="C71" s="283" t="s">
        <v>307</v>
      </c>
      <c r="D71" s="284"/>
      <c r="E71" s="285">
        <v>30.625</v>
      </c>
      <c r="F71" s="264"/>
      <c r="G71" s="264"/>
      <c r="H71" s="264"/>
      <c r="I71" s="264"/>
      <c r="J71" s="264"/>
      <c r="K71" s="264"/>
      <c r="L71" s="264"/>
      <c r="M71" s="264"/>
      <c r="N71" s="264"/>
      <c r="O71" s="264"/>
      <c r="P71" s="264"/>
      <c r="Q71" s="264"/>
      <c r="R71" s="264"/>
      <c r="S71" s="264"/>
      <c r="T71" s="264"/>
      <c r="U71" s="265"/>
      <c r="V71" s="264"/>
      <c r="W71" s="266"/>
      <c r="X71" s="266"/>
      <c r="Y71" s="266"/>
      <c r="Z71" s="266"/>
      <c r="AA71" s="266"/>
      <c r="AB71" s="266"/>
      <c r="AC71" s="266"/>
      <c r="AD71" s="266"/>
      <c r="AE71" s="266"/>
      <c r="AF71" s="266"/>
      <c r="AG71" s="266" t="s">
        <v>236</v>
      </c>
      <c r="AH71" s="266">
        <v>0</v>
      </c>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row>
    <row r="72" spans="1:60" outlineLevel="1">
      <c r="A72" s="258">
        <v>22</v>
      </c>
      <c r="B72" s="259" t="s">
        <v>308</v>
      </c>
      <c r="C72" s="260" t="s">
        <v>309</v>
      </c>
      <c r="D72" s="261" t="s">
        <v>233</v>
      </c>
      <c r="E72" s="262">
        <v>218.21635000000001</v>
      </c>
      <c r="F72" s="10"/>
      <c r="G72" s="264">
        <f>ROUND(E72*F72,2)</f>
        <v>0</v>
      </c>
      <c r="H72" s="263"/>
      <c r="I72" s="264">
        <f>ROUND(E72*H72,2)</f>
        <v>0</v>
      </c>
      <c r="J72" s="263"/>
      <c r="K72" s="264">
        <f>ROUND(E72*J72,2)</f>
        <v>0</v>
      </c>
      <c r="L72" s="264">
        <v>21</v>
      </c>
      <c r="M72" s="264">
        <f>G72*(1+L72/100)</f>
        <v>0</v>
      </c>
      <c r="N72" s="264">
        <v>0</v>
      </c>
      <c r="O72" s="264">
        <f>ROUND(E72*N72,2)</f>
        <v>0</v>
      </c>
      <c r="P72" s="264">
        <v>0</v>
      </c>
      <c r="Q72" s="264">
        <f>ROUND(E72*P72,2)</f>
        <v>0</v>
      </c>
      <c r="R72" s="264" t="s">
        <v>224</v>
      </c>
      <c r="S72" s="264" t="s">
        <v>202</v>
      </c>
      <c r="T72" s="264">
        <v>0.41599999999999998</v>
      </c>
      <c r="U72" s="265">
        <f>ROUND(E72*T72,2)</f>
        <v>90.78</v>
      </c>
      <c r="V72" s="264"/>
      <c r="W72" s="266"/>
      <c r="X72" s="266"/>
      <c r="Y72" s="266"/>
      <c r="Z72" s="266"/>
      <c r="AA72" s="266"/>
      <c r="AB72" s="266"/>
      <c r="AC72" s="266"/>
      <c r="AD72" s="266"/>
      <c r="AE72" s="266"/>
      <c r="AF72" s="266"/>
      <c r="AG72" s="266" t="s">
        <v>225</v>
      </c>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row>
    <row r="73" spans="1:60" outlineLevel="1">
      <c r="A73" s="258"/>
      <c r="B73" s="259"/>
      <c r="C73" s="283" t="s">
        <v>303</v>
      </c>
      <c r="D73" s="284"/>
      <c r="E73" s="285"/>
      <c r="F73" s="264"/>
      <c r="G73" s="264"/>
      <c r="H73" s="264"/>
      <c r="I73" s="264"/>
      <c r="J73" s="264"/>
      <c r="K73" s="264"/>
      <c r="L73" s="264"/>
      <c r="M73" s="264"/>
      <c r="N73" s="264"/>
      <c r="O73" s="264"/>
      <c r="P73" s="264"/>
      <c r="Q73" s="264"/>
      <c r="R73" s="264"/>
      <c r="S73" s="264"/>
      <c r="T73" s="264"/>
      <c r="U73" s="265"/>
      <c r="V73" s="264"/>
      <c r="W73" s="266"/>
      <c r="X73" s="266"/>
      <c r="Y73" s="266"/>
      <c r="Z73" s="266"/>
      <c r="AA73" s="266"/>
      <c r="AB73" s="266"/>
      <c r="AC73" s="266"/>
      <c r="AD73" s="266"/>
      <c r="AE73" s="266"/>
      <c r="AF73" s="266"/>
      <c r="AG73" s="266" t="s">
        <v>236</v>
      </c>
      <c r="AH73" s="266">
        <v>0</v>
      </c>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row>
    <row r="74" spans="1:60" outlineLevel="1">
      <c r="A74" s="258"/>
      <c r="B74" s="259"/>
      <c r="C74" s="283" t="s">
        <v>304</v>
      </c>
      <c r="D74" s="284"/>
      <c r="E74" s="285">
        <v>187.59135000000001</v>
      </c>
      <c r="F74" s="264"/>
      <c r="G74" s="264"/>
      <c r="H74" s="264"/>
      <c r="I74" s="264"/>
      <c r="J74" s="264"/>
      <c r="K74" s="264"/>
      <c r="L74" s="264"/>
      <c r="M74" s="264"/>
      <c r="N74" s="264"/>
      <c r="O74" s="264"/>
      <c r="P74" s="264"/>
      <c r="Q74" s="264"/>
      <c r="R74" s="264"/>
      <c r="S74" s="264"/>
      <c r="T74" s="264"/>
      <c r="U74" s="265"/>
      <c r="V74" s="264"/>
      <c r="W74" s="266"/>
      <c r="X74" s="266"/>
      <c r="Y74" s="266"/>
      <c r="Z74" s="266"/>
      <c r="AA74" s="266"/>
      <c r="AB74" s="266"/>
      <c r="AC74" s="266"/>
      <c r="AD74" s="266"/>
      <c r="AE74" s="266"/>
      <c r="AF74" s="266"/>
      <c r="AG74" s="266" t="s">
        <v>236</v>
      </c>
      <c r="AH74" s="266">
        <v>0</v>
      </c>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row>
    <row r="75" spans="1:60" outlineLevel="1">
      <c r="A75" s="258"/>
      <c r="B75" s="259"/>
      <c r="C75" s="283" t="s">
        <v>307</v>
      </c>
      <c r="D75" s="284"/>
      <c r="E75" s="285">
        <v>30.625</v>
      </c>
      <c r="F75" s="264"/>
      <c r="G75" s="264"/>
      <c r="H75" s="264"/>
      <c r="I75" s="264"/>
      <c r="J75" s="264"/>
      <c r="K75" s="264"/>
      <c r="L75" s="264"/>
      <c r="M75" s="264"/>
      <c r="N75" s="264"/>
      <c r="O75" s="264"/>
      <c r="P75" s="264"/>
      <c r="Q75" s="264"/>
      <c r="R75" s="264"/>
      <c r="S75" s="264"/>
      <c r="T75" s="264"/>
      <c r="U75" s="265"/>
      <c r="V75" s="264"/>
      <c r="W75" s="266"/>
      <c r="X75" s="266"/>
      <c r="Y75" s="266"/>
      <c r="Z75" s="266"/>
      <c r="AA75" s="266"/>
      <c r="AB75" s="266"/>
      <c r="AC75" s="266"/>
      <c r="AD75" s="266"/>
      <c r="AE75" s="266"/>
      <c r="AF75" s="266"/>
      <c r="AG75" s="266" t="s">
        <v>236</v>
      </c>
      <c r="AH75" s="266">
        <v>0</v>
      </c>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row>
    <row r="76" spans="1:60" outlineLevel="1">
      <c r="A76" s="258">
        <v>23</v>
      </c>
      <c r="B76" s="259" t="s">
        <v>310</v>
      </c>
      <c r="C76" s="260" t="s">
        <v>311</v>
      </c>
      <c r="D76" s="261" t="s">
        <v>233</v>
      </c>
      <c r="E76" s="262">
        <v>659.08213000000001</v>
      </c>
      <c r="F76" s="10"/>
      <c r="G76" s="264">
        <f>ROUND(E76*F76,2)</f>
        <v>0</v>
      </c>
      <c r="H76" s="263"/>
      <c r="I76" s="264">
        <f>ROUND(E76*H76,2)</f>
        <v>0</v>
      </c>
      <c r="J76" s="263"/>
      <c r="K76" s="264">
        <f>ROUND(E76*J76,2)</f>
        <v>0</v>
      </c>
      <c r="L76" s="264">
        <v>21</v>
      </c>
      <c r="M76" s="264">
        <f>G76*(1+L76/100)</f>
        <v>0</v>
      </c>
      <c r="N76" s="264">
        <v>0</v>
      </c>
      <c r="O76" s="264">
        <f>ROUND(E76*N76,2)</f>
        <v>0</v>
      </c>
      <c r="P76" s="264">
        <v>0</v>
      </c>
      <c r="Q76" s="264">
        <f>ROUND(E76*P76,2)</f>
        <v>0</v>
      </c>
      <c r="R76" s="264" t="s">
        <v>224</v>
      </c>
      <c r="S76" s="264" t="s">
        <v>202</v>
      </c>
      <c r="T76" s="264">
        <v>0.107</v>
      </c>
      <c r="U76" s="265">
        <f>ROUND(E76*T76,2)</f>
        <v>70.52</v>
      </c>
      <c r="V76" s="264"/>
      <c r="W76" s="266"/>
      <c r="X76" s="266"/>
      <c r="Y76" s="266"/>
      <c r="Z76" s="266"/>
      <c r="AA76" s="266"/>
      <c r="AB76" s="266"/>
      <c r="AC76" s="266"/>
      <c r="AD76" s="266"/>
      <c r="AE76" s="266"/>
      <c r="AF76" s="266"/>
      <c r="AG76" s="266" t="s">
        <v>225</v>
      </c>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row>
    <row r="77" spans="1:60" ht="22.5" outlineLevel="1">
      <c r="A77" s="258"/>
      <c r="B77" s="259"/>
      <c r="C77" s="283" t="s">
        <v>312</v>
      </c>
      <c r="D77" s="284"/>
      <c r="E77" s="285">
        <v>3.85</v>
      </c>
      <c r="F77" s="264"/>
      <c r="G77" s="264"/>
      <c r="H77" s="264"/>
      <c r="I77" s="264"/>
      <c r="J77" s="264"/>
      <c r="K77" s="264"/>
      <c r="L77" s="264"/>
      <c r="M77" s="264"/>
      <c r="N77" s="264"/>
      <c r="O77" s="264"/>
      <c r="P77" s="264"/>
      <c r="Q77" s="264"/>
      <c r="R77" s="264"/>
      <c r="S77" s="264"/>
      <c r="T77" s="264"/>
      <c r="U77" s="265"/>
      <c r="V77" s="264"/>
      <c r="W77" s="266"/>
      <c r="X77" s="266"/>
      <c r="Y77" s="266"/>
      <c r="Z77" s="266"/>
      <c r="AA77" s="266"/>
      <c r="AB77" s="266"/>
      <c r="AC77" s="266"/>
      <c r="AD77" s="266"/>
      <c r="AE77" s="266"/>
      <c r="AF77" s="266"/>
      <c r="AG77" s="266" t="s">
        <v>236</v>
      </c>
      <c r="AH77" s="266">
        <v>0</v>
      </c>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row>
    <row r="78" spans="1:60" ht="22.5" outlineLevel="1">
      <c r="A78" s="258"/>
      <c r="B78" s="259"/>
      <c r="C78" s="283" t="s">
        <v>313</v>
      </c>
      <c r="D78" s="284"/>
      <c r="E78" s="285">
        <v>252.95249999999999</v>
      </c>
      <c r="F78" s="264"/>
      <c r="G78" s="264"/>
      <c r="H78" s="264"/>
      <c r="I78" s="264"/>
      <c r="J78" s="264"/>
      <c r="K78" s="264"/>
      <c r="L78" s="264"/>
      <c r="M78" s="264"/>
      <c r="N78" s="264"/>
      <c r="O78" s="264"/>
      <c r="P78" s="264"/>
      <c r="Q78" s="264"/>
      <c r="R78" s="264"/>
      <c r="S78" s="264"/>
      <c r="T78" s="264"/>
      <c r="U78" s="265"/>
      <c r="V78" s="264"/>
      <c r="W78" s="266"/>
      <c r="X78" s="266"/>
      <c r="Y78" s="266"/>
      <c r="Z78" s="266"/>
      <c r="AA78" s="266"/>
      <c r="AB78" s="266"/>
      <c r="AC78" s="266"/>
      <c r="AD78" s="266"/>
      <c r="AE78" s="266"/>
      <c r="AF78" s="266"/>
      <c r="AG78" s="266" t="s">
        <v>236</v>
      </c>
      <c r="AH78" s="266">
        <v>0</v>
      </c>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row>
    <row r="79" spans="1:60" outlineLevel="1">
      <c r="A79" s="258"/>
      <c r="B79" s="259"/>
      <c r="C79" s="283" t="s">
        <v>314</v>
      </c>
      <c r="D79" s="284"/>
      <c r="E79" s="285">
        <v>35.880000000000003</v>
      </c>
      <c r="F79" s="264"/>
      <c r="G79" s="264"/>
      <c r="H79" s="264"/>
      <c r="I79" s="264"/>
      <c r="J79" s="264"/>
      <c r="K79" s="264"/>
      <c r="L79" s="264"/>
      <c r="M79" s="264"/>
      <c r="N79" s="264"/>
      <c r="O79" s="264"/>
      <c r="P79" s="264"/>
      <c r="Q79" s="264"/>
      <c r="R79" s="264"/>
      <c r="S79" s="264"/>
      <c r="T79" s="264"/>
      <c r="U79" s="265"/>
      <c r="V79" s="264"/>
      <c r="W79" s="266"/>
      <c r="X79" s="266"/>
      <c r="Y79" s="266"/>
      <c r="Z79" s="266"/>
      <c r="AA79" s="266"/>
      <c r="AB79" s="266"/>
      <c r="AC79" s="266"/>
      <c r="AD79" s="266"/>
      <c r="AE79" s="266"/>
      <c r="AF79" s="266"/>
      <c r="AG79" s="266" t="s">
        <v>236</v>
      </c>
      <c r="AH79" s="266">
        <v>0</v>
      </c>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row>
    <row r="80" spans="1:60" outlineLevel="1">
      <c r="A80" s="258"/>
      <c r="B80" s="259"/>
      <c r="C80" s="283" t="s">
        <v>315</v>
      </c>
      <c r="D80" s="284"/>
      <c r="E80" s="285">
        <v>4.8</v>
      </c>
      <c r="F80" s="264"/>
      <c r="G80" s="264"/>
      <c r="H80" s="264"/>
      <c r="I80" s="264"/>
      <c r="J80" s="264"/>
      <c r="K80" s="264"/>
      <c r="L80" s="264"/>
      <c r="M80" s="264"/>
      <c r="N80" s="264"/>
      <c r="O80" s="264"/>
      <c r="P80" s="264"/>
      <c r="Q80" s="264"/>
      <c r="R80" s="264"/>
      <c r="S80" s="264"/>
      <c r="T80" s="264"/>
      <c r="U80" s="265"/>
      <c r="V80" s="264"/>
      <c r="W80" s="266"/>
      <c r="X80" s="266"/>
      <c r="Y80" s="266"/>
      <c r="Z80" s="266"/>
      <c r="AA80" s="266"/>
      <c r="AB80" s="266"/>
      <c r="AC80" s="266"/>
      <c r="AD80" s="266"/>
      <c r="AE80" s="266"/>
      <c r="AF80" s="266"/>
      <c r="AG80" s="266" t="s">
        <v>236</v>
      </c>
      <c r="AH80" s="266">
        <v>0</v>
      </c>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row>
    <row r="81" spans="1:60" outlineLevel="1">
      <c r="A81" s="258"/>
      <c r="B81" s="259"/>
      <c r="C81" s="283" t="s">
        <v>316</v>
      </c>
      <c r="D81" s="284"/>
      <c r="E81" s="285">
        <v>3.6</v>
      </c>
      <c r="F81" s="264"/>
      <c r="G81" s="264"/>
      <c r="H81" s="264"/>
      <c r="I81" s="264"/>
      <c r="J81" s="264"/>
      <c r="K81" s="264"/>
      <c r="L81" s="264"/>
      <c r="M81" s="264"/>
      <c r="N81" s="264"/>
      <c r="O81" s="264"/>
      <c r="P81" s="264"/>
      <c r="Q81" s="264"/>
      <c r="R81" s="264"/>
      <c r="S81" s="264"/>
      <c r="T81" s="264"/>
      <c r="U81" s="265"/>
      <c r="V81" s="264"/>
      <c r="W81" s="266"/>
      <c r="X81" s="266"/>
      <c r="Y81" s="266"/>
      <c r="Z81" s="266"/>
      <c r="AA81" s="266"/>
      <c r="AB81" s="266"/>
      <c r="AC81" s="266"/>
      <c r="AD81" s="266"/>
      <c r="AE81" s="266"/>
      <c r="AF81" s="266"/>
      <c r="AG81" s="266" t="s">
        <v>236</v>
      </c>
      <c r="AH81" s="266">
        <v>0</v>
      </c>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row>
    <row r="82" spans="1:60" outlineLevel="1">
      <c r="A82" s="258"/>
      <c r="B82" s="259"/>
      <c r="C82" s="283" t="s">
        <v>317</v>
      </c>
      <c r="D82" s="284"/>
      <c r="E82" s="285">
        <v>111.72</v>
      </c>
      <c r="F82" s="264"/>
      <c r="G82" s="264"/>
      <c r="H82" s="264"/>
      <c r="I82" s="264"/>
      <c r="J82" s="264"/>
      <c r="K82" s="264"/>
      <c r="L82" s="264"/>
      <c r="M82" s="264"/>
      <c r="N82" s="264"/>
      <c r="O82" s="264"/>
      <c r="P82" s="264"/>
      <c r="Q82" s="264"/>
      <c r="R82" s="264"/>
      <c r="S82" s="264"/>
      <c r="T82" s="264"/>
      <c r="U82" s="265"/>
      <c r="V82" s="264"/>
      <c r="W82" s="266"/>
      <c r="X82" s="266"/>
      <c r="Y82" s="266"/>
      <c r="Z82" s="266"/>
      <c r="AA82" s="266"/>
      <c r="AB82" s="266"/>
      <c r="AC82" s="266"/>
      <c r="AD82" s="266"/>
      <c r="AE82" s="266"/>
      <c r="AF82" s="266"/>
      <c r="AG82" s="266" t="s">
        <v>236</v>
      </c>
      <c r="AH82" s="266">
        <v>0</v>
      </c>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row>
    <row r="83" spans="1:60" ht="22.5" outlineLevel="1">
      <c r="A83" s="258"/>
      <c r="B83" s="259"/>
      <c r="C83" s="283" t="s">
        <v>318</v>
      </c>
      <c r="D83" s="284"/>
      <c r="E83" s="285">
        <v>206.43588</v>
      </c>
      <c r="F83" s="264"/>
      <c r="G83" s="264"/>
      <c r="H83" s="264"/>
      <c r="I83" s="264"/>
      <c r="J83" s="264"/>
      <c r="K83" s="264"/>
      <c r="L83" s="264"/>
      <c r="M83" s="264"/>
      <c r="N83" s="264"/>
      <c r="O83" s="264"/>
      <c r="P83" s="264"/>
      <c r="Q83" s="264"/>
      <c r="R83" s="264"/>
      <c r="S83" s="264"/>
      <c r="T83" s="264"/>
      <c r="U83" s="265"/>
      <c r="V83" s="264"/>
      <c r="W83" s="266"/>
      <c r="X83" s="266"/>
      <c r="Y83" s="266"/>
      <c r="Z83" s="266"/>
      <c r="AA83" s="266"/>
      <c r="AB83" s="266"/>
      <c r="AC83" s="266"/>
      <c r="AD83" s="266"/>
      <c r="AE83" s="266"/>
      <c r="AF83" s="266"/>
      <c r="AG83" s="266" t="s">
        <v>236</v>
      </c>
      <c r="AH83" s="266">
        <v>0</v>
      </c>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row>
    <row r="84" spans="1:60" outlineLevel="1">
      <c r="A84" s="258"/>
      <c r="B84" s="259"/>
      <c r="C84" s="283" t="s">
        <v>319</v>
      </c>
      <c r="D84" s="284"/>
      <c r="E84" s="285">
        <v>31.443750000000001</v>
      </c>
      <c r="F84" s="264"/>
      <c r="G84" s="264"/>
      <c r="H84" s="264"/>
      <c r="I84" s="264"/>
      <c r="J84" s="264"/>
      <c r="K84" s="264"/>
      <c r="L84" s="264"/>
      <c r="M84" s="264"/>
      <c r="N84" s="264"/>
      <c r="O84" s="264"/>
      <c r="P84" s="264"/>
      <c r="Q84" s="264"/>
      <c r="R84" s="264"/>
      <c r="S84" s="264"/>
      <c r="T84" s="264"/>
      <c r="U84" s="265"/>
      <c r="V84" s="264"/>
      <c r="W84" s="266"/>
      <c r="X84" s="266"/>
      <c r="Y84" s="266"/>
      <c r="Z84" s="266"/>
      <c r="AA84" s="266"/>
      <c r="AB84" s="266"/>
      <c r="AC84" s="266"/>
      <c r="AD84" s="266"/>
      <c r="AE84" s="266"/>
      <c r="AF84" s="266"/>
      <c r="AG84" s="266" t="s">
        <v>236</v>
      </c>
      <c r="AH84" s="266">
        <v>0</v>
      </c>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row>
    <row r="85" spans="1:60" outlineLevel="1">
      <c r="A85" s="258"/>
      <c r="B85" s="259"/>
      <c r="C85" s="283" t="s">
        <v>315</v>
      </c>
      <c r="D85" s="284"/>
      <c r="E85" s="285">
        <v>4.8</v>
      </c>
      <c r="F85" s="264"/>
      <c r="G85" s="264"/>
      <c r="H85" s="264"/>
      <c r="I85" s="264"/>
      <c r="J85" s="264"/>
      <c r="K85" s="264"/>
      <c r="L85" s="264"/>
      <c r="M85" s="264"/>
      <c r="N85" s="264"/>
      <c r="O85" s="264"/>
      <c r="P85" s="264"/>
      <c r="Q85" s="264"/>
      <c r="R85" s="264"/>
      <c r="S85" s="264"/>
      <c r="T85" s="264"/>
      <c r="U85" s="265"/>
      <c r="V85" s="264"/>
      <c r="W85" s="266"/>
      <c r="X85" s="266"/>
      <c r="Y85" s="266"/>
      <c r="Z85" s="266"/>
      <c r="AA85" s="266"/>
      <c r="AB85" s="266"/>
      <c r="AC85" s="266"/>
      <c r="AD85" s="266"/>
      <c r="AE85" s="266"/>
      <c r="AF85" s="266"/>
      <c r="AG85" s="266" t="s">
        <v>236</v>
      </c>
      <c r="AH85" s="266">
        <v>0</v>
      </c>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row>
    <row r="86" spans="1:60" outlineLevel="1">
      <c r="A86" s="258"/>
      <c r="B86" s="259"/>
      <c r="C86" s="283" t="s">
        <v>316</v>
      </c>
      <c r="D86" s="284"/>
      <c r="E86" s="285">
        <v>3.6</v>
      </c>
      <c r="F86" s="264"/>
      <c r="G86" s="264"/>
      <c r="H86" s="264"/>
      <c r="I86" s="264"/>
      <c r="J86" s="264"/>
      <c r="K86" s="264"/>
      <c r="L86" s="264"/>
      <c r="M86" s="264"/>
      <c r="N86" s="264"/>
      <c r="O86" s="264"/>
      <c r="P86" s="264"/>
      <c r="Q86" s="264"/>
      <c r="R86" s="264"/>
      <c r="S86" s="264"/>
      <c r="T86" s="264"/>
      <c r="U86" s="265"/>
      <c r="V86" s="264"/>
      <c r="W86" s="266"/>
      <c r="X86" s="266"/>
      <c r="Y86" s="266"/>
      <c r="Z86" s="266"/>
      <c r="AA86" s="266"/>
      <c r="AB86" s="266"/>
      <c r="AC86" s="266"/>
      <c r="AD86" s="266"/>
      <c r="AE86" s="266"/>
      <c r="AF86" s="266"/>
      <c r="AG86" s="266" t="s">
        <v>236</v>
      </c>
      <c r="AH86" s="266">
        <v>0</v>
      </c>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row>
    <row r="87" spans="1:60" outlineLevel="1">
      <c r="A87" s="258">
        <v>24</v>
      </c>
      <c r="B87" s="259" t="s">
        <v>320</v>
      </c>
      <c r="C87" s="260" t="s">
        <v>321</v>
      </c>
      <c r="D87" s="261" t="s">
        <v>233</v>
      </c>
      <c r="E87" s="262">
        <v>659.08213000000001</v>
      </c>
      <c r="F87" s="10"/>
      <c r="G87" s="264">
        <f>ROUND(E87*F87,2)</f>
        <v>0</v>
      </c>
      <c r="H87" s="263"/>
      <c r="I87" s="264">
        <f>ROUND(E87*H87,2)</f>
        <v>0</v>
      </c>
      <c r="J87" s="263"/>
      <c r="K87" s="264">
        <f>ROUND(E87*J87,2)</f>
        <v>0</v>
      </c>
      <c r="L87" s="264">
        <v>21</v>
      </c>
      <c r="M87" s="264">
        <f>G87*(1+L87/100)</f>
        <v>0</v>
      </c>
      <c r="N87" s="264">
        <v>0</v>
      </c>
      <c r="O87" s="264">
        <f>ROUND(E87*N87,2)</f>
        <v>0</v>
      </c>
      <c r="P87" s="264">
        <v>0</v>
      </c>
      <c r="Q87" s="264">
        <f>ROUND(E87*P87,2)</f>
        <v>0</v>
      </c>
      <c r="R87" s="264" t="s">
        <v>224</v>
      </c>
      <c r="S87" s="264" t="s">
        <v>202</v>
      </c>
      <c r="T87" s="264">
        <v>0.13700000000000001</v>
      </c>
      <c r="U87" s="265">
        <f>ROUND(E87*T87,2)</f>
        <v>90.29</v>
      </c>
      <c r="V87" s="264"/>
      <c r="W87" s="266"/>
      <c r="X87" s="266"/>
      <c r="Y87" s="266"/>
      <c r="Z87" s="266"/>
      <c r="AA87" s="266"/>
      <c r="AB87" s="266"/>
      <c r="AC87" s="266"/>
      <c r="AD87" s="266"/>
      <c r="AE87" s="266"/>
      <c r="AF87" s="266"/>
      <c r="AG87" s="266" t="s">
        <v>225</v>
      </c>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row>
    <row r="88" spans="1:60" ht="22.5" outlineLevel="1">
      <c r="A88" s="258"/>
      <c r="B88" s="259"/>
      <c r="C88" s="283" t="s">
        <v>312</v>
      </c>
      <c r="D88" s="284"/>
      <c r="E88" s="285">
        <v>3.85</v>
      </c>
      <c r="F88" s="264"/>
      <c r="G88" s="264"/>
      <c r="H88" s="264"/>
      <c r="I88" s="264"/>
      <c r="J88" s="264"/>
      <c r="K88" s="264"/>
      <c r="L88" s="264"/>
      <c r="M88" s="264"/>
      <c r="N88" s="264"/>
      <c r="O88" s="264"/>
      <c r="P88" s="264"/>
      <c r="Q88" s="264"/>
      <c r="R88" s="264"/>
      <c r="S88" s="264"/>
      <c r="T88" s="264"/>
      <c r="U88" s="265"/>
      <c r="V88" s="264"/>
      <c r="W88" s="266"/>
      <c r="X88" s="266"/>
      <c r="Y88" s="266"/>
      <c r="Z88" s="266"/>
      <c r="AA88" s="266"/>
      <c r="AB88" s="266"/>
      <c r="AC88" s="266"/>
      <c r="AD88" s="266"/>
      <c r="AE88" s="266"/>
      <c r="AF88" s="266"/>
      <c r="AG88" s="266" t="s">
        <v>236</v>
      </c>
      <c r="AH88" s="266">
        <v>0</v>
      </c>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row>
    <row r="89" spans="1:60" ht="22.5" outlineLevel="1">
      <c r="A89" s="258"/>
      <c r="B89" s="259"/>
      <c r="C89" s="283" t="s">
        <v>313</v>
      </c>
      <c r="D89" s="284"/>
      <c r="E89" s="285">
        <v>252.95249999999999</v>
      </c>
      <c r="F89" s="264"/>
      <c r="G89" s="264"/>
      <c r="H89" s="264"/>
      <c r="I89" s="264"/>
      <c r="J89" s="264"/>
      <c r="K89" s="264"/>
      <c r="L89" s="264"/>
      <c r="M89" s="264"/>
      <c r="N89" s="264"/>
      <c r="O89" s="264"/>
      <c r="P89" s="264"/>
      <c r="Q89" s="264"/>
      <c r="R89" s="264"/>
      <c r="S89" s="264"/>
      <c r="T89" s="264"/>
      <c r="U89" s="265"/>
      <c r="V89" s="264"/>
      <c r="W89" s="266"/>
      <c r="X89" s="266"/>
      <c r="Y89" s="266"/>
      <c r="Z89" s="266"/>
      <c r="AA89" s="266"/>
      <c r="AB89" s="266"/>
      <c r="AC89" s="266"/>
      <c r="AD89" s="266"/>
      <c r="AE89" s="266"/>
      <c r="AF89" s="266"/>
      <c r="AG89" s="266" t="s">
        <v>236</v>
      </c>
      <c r="AH89" s="266">
        <v>0</v>
      </c>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row>
    <row r="90" spans="1:60" outlineLevel="1">
      <c r="A90" s="258"/>
      <c r="B90" s="259"/>
      <c r="C90" s="283" t="s">
        <v>314</v>
      </c>
      <c r="D90" s="284"/>
      <c r="E90" s="285">
        <v>35.880000000000003</v>
      </c>
      <c r="F90" s="264"/>
      <c r="G90" s="264"/>
      <c r="H90" s="264"/>
      <c r="I90" s="264"/>
      <c r="J90" s="264"/>
      <c r="K90" s="264"/>
      <c r="L90" s="264"/>
      <c r="M90" s="264"/>
      <c r="N90" s="264"/>
      <c r="O90" s="264"/>
      <c r="P90" s="264"/>
      <c r="Q90" s="264"/>
      <c r="R90" s="264"/>
      <c r="S90" s="264"/>
      <c r="T90" s="264"/>
      <c r="U90" s="265"/>
      <c r="V90" s="264"/>
      <c r="W90" s="266"/>
      <c r="X90" s="266"/>
      <c r="Y90" s="266"/>
      <c r="Z90" s="266"/>
      <c r="AA90" s="266"/>
      <c r="AB90" s="266"/>
      <c r="AC90" s="266"/>
      <c r="AD90" s="266"/>
      <c r="AE90" s="266"/>
      <c r="AF90" s="266"/>
      <c r="AG90" s="266" t="s">
        <v>236</v>
      </c>
      <c r="AH90" s="266">
        <v>0</v>
      </c>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row>
    <row r="91" spans="1:60" outlineLevel="1">
      <c r="A91" s="258"/>
      <c r="B91" s="259"/>
      <c r="C91" s="283" t="s">
        <v>315</v>
      </c>
      <c r="D91" s="284"/>
      <c r="E91" s="285">
        <v>4.8</v>
      </c>
      <c r="F91" s="264"/>
      <c r="G91" s="264"/>
      <c r="H91" s="264"/>
      <c r="I91" s="264"/>
      <c r="J91" s="264"/>
      <c r="K91" s="264"/>
      <c r="L91" s="264"/>
      <c r="M91" s="264"/>
      <c r="N91" s="264"/>
      <c r="O91" s="264"/>
      <c r="P91" s="264"/>
      <c r="Q91" s="264"/>
      <c r="R91" s="264"/>
      <c r="S91" s="264"/>
      <c r="T91" s="264"/>
      <c r="U91" s="265"/>
      <c r="V91" s="264"/>
      <c r="W91" s="266"/>
      <c r="X91" s="266"/>
      <c r="Y91" s="266"/>
      <c r="Z91" s="266"/>
      <c r="AA91" s="266"/>
      <c r="AB91" s="266"/>
      <c r="AC91" s="266"/>
      <c r="AD91" s="266"/>
      <c r="AE91" s="266"/>
      <c r="AF91" s="266"/>
      <c r="AG91" s="266" t="s">
        <v>236</v>
      </c>
      <c r="AH91" s="266">
        <v>0</v>
      </c>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row>
    <row r="92" spans="1:60" outlineLevel="1">
      <c r="A92" s="258"/>
      <c r="B92" s="259"/>
      <c r="C92" s="283" t="s">
        <v>316</v>
      </c>
      <c r="D92" s="284"/>
      <c r="E92" s="285">
        <v>3.6</v>
      </c>
      <c r="F92" s="264"/>
      <c r="G92" s="264"/>
      <c r="H92" s="264"/>
      <c r="I92" s="264"/>
      <c r="J92" s="264"/>
      <c r="K92" s="264"/>
      <c r="L92" s="264"/>
      <c r="M92" s="264"/>
      <c r="N92" s="264"/>
      <c r="O92" s="264"/>
      <c r="P92" s="264"/>
      <c r="Q92" s="264"/>
      <c r="R92" s="264"/>
      <c r="S92" s="264"/>
      <c r="T92" s="264"/>
      <c r="U92" s="265"/>
      <c r="V92" s="264"/>
      <c r="W92" s="266"/>
      <c r="X92" s="266"/>
      <c r="Y92" s="266"/>
      <c r="Z92" s="266"/>
      <c r="AA92" s="266"/>
      <c r="AB92" s="266"/>
      <c r="AC92" s="266"/>
      <c r="AD92" s="266"/>
      <c r="AE92" s="266"/>
      <c r="AF92" s="266"/>
      <c r="AG92" s="266" t="s">
        <v>236</v>
      </c>
      <c r="AH92" s="266">
        <v>0</v>
      </c>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row>
    <row r="93" spans="1:60" outlineLevel="1">
      <c r="A93" s="258"/>
      <c r="B93" s="259"/>
      <c r="C93" s="283" t="s">
        <v>317</v>
      </c>
      <c r="D93" s="284"/>
      <c r="E93" s="285">
        <v>111.72</v>
      </c>
      <c r="F93" s="264"/>
      <c r="G93" s="264"/>
      <c r="H93" s="264"/>
      <c r="I93" s="264"/>
      <c r="J93" s="264"/>
      <c r="K93" s="264"/>
      <c r="L93" s="264"/>
      <c r="M93" s="264"/>
      <c r="N93" s="264"/>
      <c r="O93" s="264"/>
      <c r="P93" s="264"/>
      <c r="Q93" s="264"/>
      <c r="R93" s="264"/>
      <c r="S93" s="264"/>
      <c r="T93" s="264"/>
      <c r="U93" s="265"/>
      <c r="V93" s="264"/>
      <c r="W93" s="266"/>
      <c r="X93" s="266"/>
      <c r="Y93" s="266"/>
      <c r="Z93" s="266"/>
      <c r="AA93" s="266"/>
      <c r="AB93" s="266"/>
      <c r="AC93" s="266"/>
      <c r="AD93" s="266"/>
      <c r="AE93" s="266"/>
      <c r="AF93" s="266"/>
      <c r="AG93" s="266" t="s">
        <v>236</v>
      </c>
      <c r="AH93" s="266">
        <v>0</v>
      </c>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row>
    <row r="94" spans="1:60" ht="22.5" outlineLevel="1">
      <c r="A94" s="258"/>
      <c r="B94" s="259"/>
      <c r="C94" s="283" t="s">
        <v>318</v>
      </c>
      <c r="D94" s="284"/>
      <c r="E94" s="285">
        <v>206.43588</v>
      </c>
      <c r="F94" s="264"/>
      <c r="G94" s="264"/>
      <c r="H94" s="264"/>
      <c r="I94" s="264"/>
      <c r="J94" s="264"/>
      <c r="K94" s="264"/>
      <c r="L94" s="264"/>
      <c r="M94" s="264"/>
      <c r="N94" s="264"/>
      <c r="O94" s="264"/>
      <c r="P94" s="264"/>
      <c r="Q94" s="264"/>
      <c r="R94" s="264"/>
      <c r="S94" s="264"/>
      <c r="T94" s="264"/>
      <c r="U94" s="265"/>
      <c r="V94" s="264"/>
      <c r="W94" s="266"/>
      <c r="X94" s="266"/>
      <c r="Y94" s="266"/>
      <c r="Z94" s="266"/>
      <c r="AA94" s="266"/>
      <c r="AB94" s="266"/>
      <c r="AC94" s="266"/>
      <c r="AD94" s="266"/>
      <c r="AE94" s="266"/>
      <c r="AF94" s="266"/>
      <c r="AG94" s="266" t="s">
        <v>236</v>
      </c>
      <c r="AH94" s="266">
        <v>0</v>
      </c>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row>
    <row r="95" spans="1:60" outlineLevel="1">
      <c r="A95" s="258"/>
      <c r="B95" s="259"/>
      <c r="C95" s="283" t="s">
        <v>319</v>
      </c>
      <c r="D95" s="284"/>
      <c r="E95" s="285">
        <v>31.443750000000001</v>
      </c>
      <c r="F95" s="264"/>
      <c r="G95" s="264"/>
      <c r="H95" s="264"/>
      <c r="I95" s="264"/>
      <c r="J95" s="264"/>
      <c r="K95" s="264"/>
      <c r="L95" s="264"/>
      <c r="M95" s="264"/>
      <c r="N95" s="264"/>
      <c r="O95" s="264"/>
      <c r="P95" s="264"/>
      <c r="Q95" s="264"/>
      <c r="R95" s="264"/>
      <c r="S95" s="264"/>
      <c r="T95" s="264"/>
      <c r="U95" s="265"/>
      <c r="V95" s="264"/>
      <c r="W95" s="266"/>
      <c r="X95" s="266"/>
      <c r="Y95" s="266"/>
      <c r="Z95" s="266"/>
      <c r="AA95" s="266"/>
      <c r="AB95" s="266"/>
      <c r="AC95" s="266"/>
      <c r="AD95" s="266"/>
      <c r="AE95" s="266"/>
      <c r="AF95" s="266"/>
      <c r="AG95" s="266" t="s">
        <v>236</v>
      </c>
      <c r="AH95" s="266">
        <v>0</v>
      </c>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row>
    <row r="96" spans="1:60" outlineLevel="1">
      <c r="A96" s="258"/>
      <c r="B96" s="259"/>
      <c r="C96" s="283" t="s">
        <v>315</v>
      </c>
      <c r="D96" s="284"/>
      <c r="E96" s="285">
        <v>4.8</v>
      </c>
      <c r="F96" s="264"/>
      <c r="G96" s="264"/>
      <c r="H96" s="264"/>
      <c r="I96" s="264"/>
      <c r="J96" s="264"/>
      <c r="K96" s="264"/>
      <c r="L96" s="264"/>
      <c r="M96" s="264"/>
      <c r="N96" s="264"/>
      <c r="O96" s="264"/>
      <c r="P96" s="264"/>
      <c r="Q96" s="264"/>
      <c r="R96" s="264"/>
      <c r="S96" s="264"/>
      <c r="T96" s="264"/>
      <c r="U96" s="265"/>
      <c r="V96" s="264"/>
      <c r="W96" s="266"/>
      <c r="X96" s="266"/>
      <c r="Y96" s="266"/>
      <c r="Z96" s="266"/>
      <c r="AA96" s="266"/>
      <c r="AB96" s="266"/>
      <c r="AC96" s="266"/>
      <c r="AD96" s="266"/>
      <c r="AE96" s="266"/>
      <c r="AF96" s="266"/>
      <c r="AG96" s="266" t="s">
        <v>236</v>
      </c>
      <c r="AH96" s="266">
        <v>0</v>
      </c>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row>
    <row r="97" spans="1:60" outlineLevel="1">
      <c r="A97" s="258"/>
      <c r="B97" s="259"/>
      <c r="C97" s="283" t="s">
        <v>316</v>
      </c>
      <c r="D97" s="284"/>
      <c r="E97" s="285">
        <v>3.6</v>
      </c>
      <c r="F97" s="264"/>
      <c r="G97" s="264"/>
      <c r="H97" s="264"/>
      <c r="I97" s="264"/>
      <c r="J97" s="264"/>
      <c r="K97" s="264"/>
      <c r="L97" s="264"/>
      <c r="M97" s="264"/>
      <c r="N97" s="264"/>
      <c r="O97" s="264"/>
      <c r="P97" s="264"/>
      <c r="Q97" s="264"/>
      <c r="R97" s="264"/>
      <c r="S97" s="264"/>
      <c r="T97" s="264"/>
      <c r="U97" s="265"/>
      <c r="V97" s="264"/>
      <c r="W97" s="266"/>
      <c r="X97" s="266"/>
      <c r="Y97" s="266"/>
      <c r="Z97" s="266"/>
      <c r="AA97" s="266"/>
      <c r="AB97" s="266"/>
      <c r="AC97" s="266"/>
      <c r="AD97" s="266"/>
      <c r="AE97" s="266"/>
      <c r="AF97" s="266"/>
      <c r="AG97" s="266" t="s">
        <v>236</v>
      </c>
      <c r="AH97" s="266">
        <v>0</v>
      </c>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row>
    <row r="98" spans="1:60" outlineLevel="1">
      <c r="A98" s="258">
        <v>25</v>
      </c>
      <c r="B98" s="259" t="s">
        <v>322</v>
      </c>
      <c r="C98" s="260" t="s">
        <v>323</v>
      </c>
      <c r="D98" s="261" t="s">
        <v>233</v>
      </c>
      <c r="E98" s="262">
        <v>657</v>
      </c>
      <c r="F98" s="10"/>
      <c r="G98" s="264">
        <f>ROUND(E98*F98,2)</f>
        <v>0</v>
      </c>
      <c r="H98" s="263"/>
      <c r="I98" s="264">
        <f>ROUND(E98*H98,2)</f>
        <v>0</v>
      </c>
      <c r="J98" s="263"/>
      <c r="K98" s="264">
        <f>ROUND(E98*J98,2)</f>
        <v>0</v>
      </c>
      <c r="L98" s="264">
        <v>21</v>
      </c>
      <c r="M98" s="264">
        <f>G98*(1+L98/100)</f>
        <v>0</v>
      </c>
      <c r="N98" s="264">
        <v>0</v>
      </c>
      <c r="O98" s="264">
        <f>ROUND(E98*N98,2)</f>
        <v>0</v>
      </c>
      <c r="P98" s="264">
        <v>0</v>
      </c>
      <c r="Q98" s="264">
        <f>ROUND(E98*P98,2)</f>
        <v>0</v>
      </c>
      <c r="R98" s="264" t="s">
        <v>293</v>
      </c>
      <c r="S98" s="264" t="s">
        <v>202</v>
      </c>
      <c r="T98" s="264">
        <v>1E-3</v>
      </c>
      <c r="U98" s="265">
        <f>ROUND(E98*T98,2)</f>
        <v>0.66</v>
      </c>
      <c r="V98" s="264"/>
      <c r="W98" s="266"/>
      <c r="X98" s="266"/>
      <c r="Y98" s="266"/>
      <c r="Z98" s="266"/>
      <c r="AA98" s="266"/>
      <c r="AB98" s="266"/>
      <c r="AC98" s="266"/>
      <c r="AD98" s="266"/>
      <c r="AE98" s="266"/>
      <c r="AF98" s="266"/>
      <c r="AG98" s="266" t="s">
        <v>225</v>
      </c>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row>
    <row r="99" spans="1:60" outlineLevel="1">
      <c r="A99" s="258"/>
      <c r="B99" s="259"/>
      <c r="C99" s="283" t="s">
        <v>324</v>
      </c>
      <c r="D99" s="284"/>
      <c r="E99" s="285">
        <v>657</v>
      </c>
      <c r="F99" s="264"/>
      <c r="G99" s="264"/>
      <c r="H99" s="264"/>
      <c r="I99" s="264"/>
      <c r="J99" s="264"/>
      <c r="K99" s="264"/>
      <c r="L99" s="264"/>
      <c r="M99" s="264"/>
      <c r="N99" s="264"/>
      <c r="O99" s="264"/>
      <c r="P99" s="264"/>
      <c r="Q99" s="264"/>
      <c r="R99" s="264"/>
      <c r="S99" s="264"/>
      <c r="T99" s="264"/>
      <c r="U99" s="265"/>
      <c r="V99" s="264"/>
      <c r="W99" s="266"/>
      <c r="X99" s="266"/>
      <c r="Y99" s="266"/>
      <c r="Z99" s="266"/>
      <c r="AA99" s="266"/>
      <c r="AB99" s="266"/>
      <c r="AC99" s="266"/>
      <c r="AD99" s="266"/>
      <c r="AE99" s="266"/>
      <c r="AF99" s="266"/>
      <c r="AG99" s="266" t="s">
        <v>236</v>
      </c>
      <c r="AH99" s="266">
        <v>0</v>
      </c>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266"/>
      <c r="BE99" s="266"/>
      <c r="BF99" s="266"/>
      <c r="BG99" s="266"/>
      <c r="BH99" s="266"/>
    </row>
    <row r="100" spans="1:60" outlineLevel="1">
      <c r="A100" s="258">
        <v>26</v>
      </c>
      <c r="B100" s="259" t="s">
        <v>325</v>
      </c>
      <c r="C100" s="260" t="s">
        <v>326</v>
      </c>
      <c r="D100" s="261" t="s">
        <v>233</v>
      </c>
      <c r="E100" s="262">
        <v>1980</v>
      </c>
      <c r="F100" s="10"/>
      <c r="G100" s="264">
        <f>ROUND(E100*F100,2)</f>
        <v>0</v>
      </c>
      <c r="H100" s="263"/>
      <c r="I100" s="264">
        <f>ROUND(E100*H100,2)</f>
        <v>0</v>
      </c>
      <c r="J100" s="263"/>
      <c r="K100" s="264">
        <f>ROUND(E100*J100,2)</f>
        <v>0</v>
      </c>
      <c r="L100" s="264">
        <v>21</v>
      </c>
      <c r="M100" s="264">
        <f>G100*(1+L100/100)</f>
        <v>0</v>
      </c>
      <c r="N100" s="264">
        <v>0</v>
      </c>
      <c r="O100" s="264">
        <f>ROUND(E100*N100,2)</f>
        <v>0</v>
      </c>
      <c r="P100" s="264">
        <v>0</v>
      </c>
      <c r="Q100" s="264">
        <f>ROUND(E100*P100,2)</f>
        <v>0</v>
      </c>
      <c r="R100" s="264" t="s">
        <v>293</v>
      </c>
      <c r="S100" s="264" t="s">
        <v>202</v>
      </c>
      <c r="T100" s="264">
        <v>2E-3</v>
      </c>
      <c r="U100" s="265">
        <f>ROUND(E100*T100,2)</f>
        <v>3.96</v>
      </c>
      <c r="V100" s="264"/>
      <c r="W100" s="266"/>
      <c r="X100" s="266"/>
      <c r="Y100" s="266"/>
      <c r="Z100" s="266"/>
      <c r="AA100" s="266"/>
      <c r="AB100" s="266"/>
      <c r="AC100" s="266"/>
      <c r="AD100" s="266"/>
      <c r="AE100" s="266"/>
      <c r="AF100" s="266"/>
      <c r="AG100" s="266" t="s">
        <v>225</v>
      </c>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row>
    <row r="101" spans="1:60" outlineLevel="1">
      <c r="A101" s="258"/>
      <c r="B101" s="259"/>
      <c r="C101" s="283" t="s">
        <v>327</v>
      </c>
      <c r="D101" s="284"/>
      <c r="E101" s="285">
        <v>1980</v>
      </c>
      <c r="F101" s="264"/>
      <c r="G101" s="264"/>
      <c r="H101" s="264"/>
      <c r="I101" s="264"/>
      <c r="J101" s="264"/>
      <c r="K101" s="264"/>
      <c r="L101" s="264"/>
      <c r="M101" s="264"/>
      <c r="N101" s="264"/>
      <c r="O101" s="264"/>
      <c r="P101" s="264"/>
      <c r="Q101" s="264"/>
      <c r="R101" s="264"/>
      <c r="S101" s="264"/>
      <c r="T101" s="264"/>
      <c r="U101" s="265"/>
      <c r="V101" s="264"/>
      <c r="W101" s="266"/>
      <c r="X101" s="266"/>
      <c r="Y101" s="266"/>
      <c r="Z101" s="266"/>
      <c r="AA101" s="266"/>
      <c r="AB101" s="266"/>
      <c r="AC101" s="266"/>
      <c r="AD101" s="266"/>
      <c r="AE101" s="266"/>
      <c r="AF101" s="266"/>
      <c r="AG101" s="266" t="s">
        <v>236</v>
      </c>
      <c r="AH101" s="266">
        <v>0</v>
      </c>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row>
    <row r="102" spans="1:60" outlineLevel="1">
      <c r="A102" s="258">
        <v>27</v>
      </c>
      <c r="B102" s="259" t="s">
        <v>328</v>
      </c>
      <c r="C102" s="260" t="s">
        <v>329</v>
      </c>
      <c r="D102" s="261" t="s">
        <v>233</v>
      </c>
      <c r="E102" s="262">
        <v>657</v>
      </c>
      <c r="F102" s="10"/>
      <c r="G102" s="264">
        <f>ROUND(E102*F102,2)</f>
        <v>0</v>
      </c>
      <c r="H102" s="263"/>
      <c r="I102" s="264">
        <f>ROUND(E102*H102,2)</f>
        <v>0</v>
      </c>
      <c r="J102" s="263"/>
      <c r="K102" s="264">
        <f>ROUND(E102*J102,2)</f>
        <v>0</v>
      </c>
      <c r="L102" s="264">
        <v>21</v>
      </c>
      <c r="M102" s="264">
        <f>G102*(1+L102/100)</f>
        <v>0</v>
      </c>
      <c r="N102" s="264">
        <v>0</v>
      </c>
      <c r="O102" s="264">
        <f>ROUND(E102*N102,2)</f>
        <v>0</v>
      </c>
      <c r="P102" s="264">
        <v>0</v>
      </c>
      <c r="Q102" s="264">
        <f>ROUND(E102*P102,2)</f>
        <v>0</v>
      </c>
      <c r="R102" s="264" t="s">
        <v>293</v>
      </c>
      <c r="S102" s="264" t="s">
        <v>202</v>
      </c>
      <c r="T102" s="264">
        <v>1E-3</v>
      </c>
      <c r="U102" s="265">
        <f>ROUND(E102*T102,2)</f>
        <v>0.66</v>
      </c>
      <c r="V102" s="264"/>
      <c r="W102" s="266"/>
      <c r="X102" s="266"/>
      <c r="Y102" s="266"/>
      <c r="Z102" s="266"/>
      <c r="AA102" s="266"/>
      <c r="AB102" s="266"/>
      <c r="AC102" s="266"/>
      <c r="AD102" s="266"/>
      <c r="AE102" s="266"/>
      <c r="AF102" s="266"/>
      <c r="AG102" s="266" t="s">
        <v>225</v>
      </c>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row>
    <row r="103" spans="1:60" outlineLevel="1">
      <c r="A103" s="258"/>
      <c r="B103" s="259"/>
      <c r="C103" s="283" t="s">
        <v>324</v>
      </c>
      <c r="D103" s="284"/>
      <c r="E103" s="285">
        <v>657</v>
      </c>
      <c r="F103" s="264"/>
      <c r="G103" s="264"/>
      <c r="H103" s="264"/>
      <c r="I103" s="264"/>
      <c r="J103" s="264"/>
      <c r="K103" s="264"/>
      <c r="L103" s="264"/>
      <c r="M103" s="264"/>
      <c r="N103" s="264"/>
      <c r="O103" s="264"/>
      <c r="P103" s="264"/>
      <c r="Q103" s="264"/>
      <c r="R103" s="264"/>
      <c r="S103" s="264"/>
      <c r="T103" s="264"/>
      <c r="U103" s="265"/>
      <c r="V103" s="264"/>
      <c r="W103" s="266"/>
      <c r="X103" s="266"/>
      <c r="Y103" s="266"/>
      <c r="Z103" s="266"/>
      <c r="AA103" s="266"/>
      <c r="AB103" s="266"/>
      <c r="AC103" s="266"/>
      <c r="AD103" s="266"/>
      <c r="AE103" s="266"/>
      <c r="AF103" s="266"/>
      <c r="AG103" s="266" t="s">
        <v>236</v>
      </c>
      <c r="AH103" s="266">
        <v>0</v>
      </c>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row>
    <row r="104" spans="1:60" outlineLevel="1">
      <c r="A104" s="258">
        <v>28</v>
      </c>
      <c r="B104" s="259" t="s">
        <v>330</v>
      </c>
      <c r="C104" s="260" t="s">
        <v>331</v>
      </c>
      <c r="D104" s="261" t="s">
        <v>233</v>
      </c>
      <c r="E104" s="262">
        <v>657</v>
      </c>
      <c r="F104" s="10"/>
      <c r="G104" s="264">
        <f>ROUND(E104*F104,2)</f>
        <v>0</v>
      </c>
      <c r="H104" s="263"/>
      <c r="I104" s="264">
        <f>ROUND(E104*H104,2)</f>
        <v>0</v>
      </c>
      <c r="J104" s="263"/>
      <c r="K104" s="264">
        <f>ROUND(E104*J104,2)</f>
        <v>0</v>
      </c>
      <c r="L104" s="264">
        <v>21</v>
      </c>
      <c r="M104" s="264">
        <f>G104*(1+L104/100)</f>
        <v>0</v>
      </c>
      <c r="N104" s="264">
        <v>0</v>
      </c>
      <c r="O104" s="264">
        <f>ROUND(E104*N104,2)</f>
        <v>0</v>
      </c>
      <c r="P104" s="264">
        <v>0</v>
      </c>
      <c r="Q104" s="264">
        <f>ROUND(E104*P104,2)</f>
        <v>0</v>
      </c>
      <c r="R104" s="264" t="s">
        <v>293</v>
      </c>
      <c r="S104" s="264" t="s">
        <v>202</v>
      </c>
      <c r="T104" s="264">
        <v>1E-3</v>
      </c>
      <c r="U104" s="265">
        <f>ROUND(E104*T104,2)</f>
        <v>0.66</v>
      </c>
      <c r="V104" s="264"/>
      <c r="W104" s="266"/>
      <c r="X104" s="266"/>
      <c r="Y104" s="266"/>
      <c r="Z104" s="266"/>
      <c r="AA104" s="266"/>
      <c r="AB104" s="266"/>
      <c r="AC104" s="266"/>
      <c r="AD104" s="266"/>
      <c r="AE104" s="266"/>
      <c r="AF104" s="266"/>
      <c r="AG104" s="266" t="s">
        <v>225</v>
      </c>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row>
    <row r="105" spans="1:60" outlineLevel="1">
      <c r="A105" s="258"/>
      <c r="B105" s="259"/>
      <c r="C105" s="283" t="s">
        <v>324</v>
      </c>
      <c r="D105" s="284"/>
      <c r="E105" s="285">
        <v>657</v>
      </c>
      <c r="F105" s="264"/>
      <c r="G105" s="264"/>
      <c r="H105" s="264"/>
      <c r="I105" s="264"/>
      <c r="J105" s="264"/>
      <c r="K105" s="264"/>
      <c r="L105" s="264"/>
      <c r="M105" s="264"/>
      <c r="N105" s="264"/>
      <c r="O105" s="264"/>
      <c r="P105" s="264"/>
      <c r="Q105" s="264"/>
      <c r="R105" s="264"/>
      <c r="S105" s="264"/>
      <c r="T105" s="264"/>
      <c r="U105" s="265"/>
      <c r="V105" s="264"/>
      <c r="W105" s="266"/>
      <c r="X105" s="266"/>
      <c r="Y105" s="266"/>
      <c r="Z105" s="266"/>
      <c r="AA105" s="266"/>
      <c r="AB105" s="266"/>
      <c r="AC105" s="266"/>
      <c r="AD105" s="266"/>
      <c r="AE105" s="266"/>
      <c r="AF105" s="266"/>
      <c r="AG105" s="266" t="s">
        <v>236</v>
      </c>
      <c r="AH105" s="266">
        <v>0</v>
      </c>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row>
    <row r="106" spans="1:60" outlineLevel="1">
      <c r="A106" s="258">
        <v>29</v>
      </c>
      <c r="B106" s="259" t="s">
        <v>332</v>
      </c>
      <c r="C106" s="260" t="s">
        <v>333</v>
      </c>
      <c r="D106" s="261" t="s">
        <v>233</v>
      </c>
      <c r="E106" s="262">
        <v>1980</v>
      </c>
      <c r="F106" s="10"/>
      <c r="G106" s="264">
        <f>ROUND(E106*F106,2)</f>
        <v>0</v>
      </c>
      <c r="H106" s="263"/>
      <c r="I106" s="264">
        <f>ROUND(E106*H106,2)</f>
        <v>0</v>
      </c>
      <c r="J106" s="263"/>
      <c r="K106" s="264">
        <f>ROUND(E106*J106,2)</f>
        <v>0</v>
      </c>
      <c r="L106" s="264">
        <v>21</v>
      </c>
      <c r="M106" s="264">
        <f>G106*(1+L106/100)</f>
        <v>0</v>
      </c>
      <c r="N106" s="264">
        <v>0</v>
      </c>
      <c r="O106" s="264">
        <f>ROUND(E106*N106,2)</f>
        <v>0</v>
      </c>
      <c r="P106" s="264">
        <v>0</v>
      </c>
      <c r="Q106" s="264">
        <f>ROUND(E106*P106,2)</f>
        <v>0</v>
      </c>
      <c r="R106" s="264" t="s">
        <v>293</v>
      </c>
      <c r="S106" s="264" t="s">
        <v>202</v>
      </c>
      <c r="T106" s="264">
        <v>1E-3</v>
      </c>
      <c r="U106" s="265">
        <f>ROUND(E106*T106,2)</f>
        <v>1.98</v>
      </c>
      <c r="V106" s="264"/>
      <c r="W106" s="266"/>
      <c r="X106" s="266"/>
      <c r="Y106" s="266"/>
      <c r="Z106" s="266"/>
      <c r="AA106" s="266"/>
      <c r="AB106" s="266"/>
      <c r="AC106" s="266"/>
      <c r="AD106" s="266"/>
      <c r="AE106" s="266"/>
      <c r="AF106" s="266"/>
      <c r="AG106" s="266" t="s">
        <v>225</v>
      </c>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row>
    <row r="107" spans="1:60" outlineLevel="1">
      <c r="A107" s="258"/>
      <c r="B107" s="259"/>
      <c r="C107" s="283" t="s">
        <v>327</v>
      </c>
      <c r="D107" s="284"/>
      <c r="E107" s="285">
        <v>1980</v>
      </c>
      <c r="F107" s="264"/>
      <c r="G107" s="264"/>
      <c r="H107" s="264"/>
      <c r="I107" s="264"/>
      <c r="J107" s="264"/>
      <c r="K107" s="264"/>
      <c r="L107" s="264"/>
      <c r="M107" s="264"/>
      <c r="N107" s="264"/>
      <c r="O107" s="264"/>
      <c r="P107" s="264"/>
      <c r="Q107" s="264"/>
      <c r="R107" s="264"/>
      <c r="S107" s="264"/>
      <c r="T107" s="264"/>
      <c r="U107" s="265"/>
      <c r="V107" s="264"/>
      <c r="W107" s="266"/>
      <c r="X107" s="266"/>
      <c r="Y107" s="266"/>
      <c r="Z107" s="266"/>
      <c r="AA107" s="266"/>
      <c r="AB107" s="266"/>
      <c r="AC107" s="266"/>
      <c r="AD107" s="266"/>
      <c r="AE107" s="266"/>
      <c r="AF107" s="266"/>
      <c r="AG107" s="266" t="s">
        <v>236</v>
      </c>
      <c r="AH107" s="266">
        <v>0</v>
      </c>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row>
    <row r="108" spans="1:60" outlineLevel="1">
      <c r="A108" s="258">
        <v>30</v>
      </c>
      <c r="B108" s="259" t="s">
        <v>334</v>
      </c>
      <c r="C108" s="260" t="s">
        <v>335</v>
      </c>
      <c r="D108" s="261" t="s">
        <v>233</v>
      </c>
      <c r="E108" s="262">
        <v>1980</v>
      </c>
      <c r="F108" s="10"/>
      <c r="G108" s="264">
        <f>ROUND(E108*F108,2)</f>
        <v>0</v>
      </c>
      <c r="H108" s="263"/>
      <c r="I108" s="264">
        <f>ROUND(E108*H108,2)</f>
        <v>0</v>
      </c>
      <c r="J108" s="263"/>
      <c r="K108" s="264">
        <f>ROUND(E108*J108,2)</f>
        <v>0</v>
      </c>
      <c r="L108" s="264">
        <v>21</v>
      </c>
      <c r="M108" s="264">
        <f>G108*(1+L108/100)</f>
        <v>0</v>
      </c>
      <c r="N108" s="264">
        <v>0</v>
      </c>
      <c r="O108" s="264">
        <f>ROUND(E108*N108,2)</f>
        <v>0</v>
      </c>
      <c r="P108" s="264">
        <v>0</v>
      </c>
      <c r="Q108" s="264">
        <f>ROUND(E108*P108,2)</f>
        <v>0</v>
      </c>
      <c r="R108" s="264" t="s">
        <v>293</v>
      </c>
      <c r="S108" s="264" t="s">
        <v>202</v>
      </c>
      <c r="T108" s="264">
        <v>2E-3</v>
      </c>
      <c r="U108" s="265">
        <f>ROUND(E108*T108,2)</f>
        <v>3.96</v>
      </c>
      <c r="V108" s="264"/>
      <c r="W108" s="266"/>
      <c r="X108" s="266"/>
      <c r="Y108" s="266"/>
      <c r="Z108" s="266"/>
      <c r="AA108" s="266"/>
      <c r="AB108" s="266"/>
      <c r="AC108" s="266"/>
      <c r="AD108" s="266"/>
      <c r="AE108" s="266"/>
      <c r="AF108" s="266"/>
      <c r="AG108" s="266" t="s">
        <v>225</v>
      </c>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row>
    <row r="109" spans="1:60" outlineLevel="1">
      <c r="A109" s="258"/>
      <c r="B109" s="259"/>
      <c r="C109" s="283" t="s">
        <v>327</v>
      </c>
      <c r="D109" s="284"/>
      <c r="E109" s="285">
        <v>1980</v>
      </c>
      <c r="F109" s="264"/>
      <c r="G109" s="264"/>
      <c r="H109" s="264"/>
      <c r="I109" s="264"/>
      <c r="J109" s="264"/>
      <c r="K109" s="264"/>
      <c r="L109" s="264"/>
      <c r="M109" s="264"/>
      <c r="N109" s="264"/>
      <c r="O109" s="264"/>
      <c r="P109" s="264"/>
      <c r="Q109" s="264"/>
      <c r="R109" s="264"/>
      <c r="S109" s="264"/>
      <c r="T109" s="264"/>
      <c r="U109" s="265"/>
      <c r="V109" s="264"/>
      <c r="W109" s="266"/>
      <c r="X109" s="266"/>
      <c r="Y109" s="266"/>
      <c r="Z109" s="266"/>
      <c r="AA109" s="266"/>
      <c r="AB109" s="266"/>
      <c r="AC109" s="266"/>
      <c r="AD109" s="266"/>
      <c r="AE109" s="266"/>
      <c r="AF109" s="266"/>
      <c r="AG109" s="266" t="s">
        <v>236</v>
      </c>
      <c r="AH109" s="266">
        <v>0</v>
      </c>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row>
    <row r="110" spans="1:60" outlineLevel="1">
      <c r="A110" s="258">
        <v>31</v>
      </c>
      <c r="B110" s="259" t="s">
        <v>336</v>
      </c>
      <c r="C110" s="260" t="s">
        <v>337</v>
      </c>
      <c r="D110" s="261" t="s">
        <v>233</v>
      </c>
      <c r="E110" s="262">
        <v>219</v>
      </c>
      <c r="F110" s="10"/>
      <c r="G110" s="264">
        <f>ROUND(E110*F110,2)</f>
        <v>0</v>
      </c>
      <c r="H110" s="263"/>
      <c r="I110" s="264">
        <f>ROUND(E110*H110,2)</f>
        <v>0</v>
      </c>
      <c r="J110" s="263"/>
      <c r="K110" s="264">
        <f>ROUND(E110*J110,2)</f>
        <v>0</v>
      </c>
      <c r="L110" s="264">
        <v>21</v>
      </c>
      <c r="M110" s="264">
        <f>G110*(1+L110/100)</f>
        <v>0</v>
      </c>
      <c r="N110" s="264">
        <v>0</v>
      </c>
      <c r="O110" s="264">
        <f>ROUND(E110*N110,2)</f>
        <v>0</v>
      </c>
      <c r="P110" s="264">
        <v>0</v>
      </c>
      <c r="Q110" s="264">
        <f>ROUND(E110*P110,2)</f>
        <v>0</v>
      </c>
      <c r="R110" s="264" t="s">
        <v>293</v>
      </c>
      <c r="S110" s="264" t="s">
        <v>202</v>
      </c>
      <c r="T110" s="264">
        <v>3.0000000000000001E-3</v>
      </c>
      <c r="U110" s="265">
        <f>ROUND(E110*T110,2)</f>
        <v>0.66</v>
      </c>
      <c r="V110" s="264"/>
      <c r="W110" s="266"/>
      <c r="X110" s="266"/>
      <c r="Y110" s="266"/>
      <c r="Z110" s="266"/>
      <c r="AA110" s="266"/>
      <c r="AB110" s="266"/>
      <c r="AC110" s="266"/>
      <c r="AD110" s="266"/>
      <c r="AE110" s="266"/>
      <c r="AF110" s="266"/>
      <c r="AG110" s="266" t="s">
        <v>225</v>
      </c>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row>
    <row r="111" spans="1:60" outlineLevel="1">
      <c r="A111" s="258"/>
      <c r="B111" s="259"/>
      <c r="C111" s="477" t="s">
        <v>338</v>
      </c>
      <c r="D111" s="478"/>
      <c r="E111" s="479"/>
      <c r="F111" s="480"/>
      <c r="G111" s="481"/>
      <c r="H111" s="264"/>
      <c r="I111" s="264"/>
      <c r="J111" s="264"/>
      <c r="K111" s="264"/>
      <c r="L111" s="264"/>
      <c r="M111" s="264"/>
      <c r="N111" s="264"/>
      <c r="O111" s="264"/>
      <c r="P111" s="264"/>
      <c r="Q111" s="264"/>
      <c r="R111" s="264"/>
      <c r="S111" s="264"/>
      <c r="T111" s="264"/>
      <c r="U111" s="265"/>
      <c r="V111" s="264"/>
      <c r="W111" s="266"/>
      <c r="X111" s="266"/>
      <c r="Y111" s="266"/>
      <c r="Z111" s="266"/>
      <c r="AA111" s="266"/>
      <c r="AB111" s="266"/>
      <c r="AC111" s="266"/>
      <c r="AD111" s="266"/>
      <c r="AE111" s="266"/>
      <c r="AF111" s="266"/>
      <c r="AG111" s="266" t="s">
        <v>205</v>
      </c>
      <c r="AH111" s="266"/>
      <c r="AI111" s="266"/>
      <c r="AJ111" s="266"/>
      <c r="AK111" s="266"/>
      <c r="AL111" s="266"/>
      <c r="AM111" s="266"/>
      <c r="AN111" s="266"/>
      <c r="AO111" s="266"/>
      <c r="AP111" s="266"/>
      <c r="AQ111" s="266"/>
      <c r="AR111" s="266"/>
      <c r="AS111" s="266"/>
      <c r="AT111" s="266"/>
      <c r="AU111" s="266"/>
      <c r="AV111" s="266"/>
      <c r="AW111" s="266"/>
      <c r="AX111" s="266"/>
      <c r="AY111" s="266"/>
      <c r="AZ111" s="266"/>
      <c r="BA111" s="267" t="str">
        <f>C111</f>
        <v>Včetně dovozu vody do 10 km.</v>
      </c>
      <c r="BB111" s="266"/>
      <c r="BC111" s="266"/>
      <c r="BD111" s="266"/>
      <c r="BE111" s="266"/>
      <c r="BF111" s="266"/>
      <c r="BG111" s="266"/>
      <c r="BH111" s="266"/>
    </row>
    <row r="112" spans="1:60" outlineLevel="1">
      <c r="A112" s="258"/>
      <c r="B112" s="259"/>
      <c r="C112" s="283" t="s">
        <v>339</v>
      </c>
      <c r="D112" s="284"/>
      <c r="E112" s="285">
        <v>219</v>
      </c>
      <c r="F112" s="264"/>
      <c r="G112" s="264"/>
      <c r="H112" s="264"/>
      <c r="I112" s="264"/>
      <c r="J112" s="264"/>
      <c r="K112" s="264"/>
      <c r="L112" s="264"/>
      <c r="M112" s="264"/>
      <c r="N112" s="264"/>
      <c r="O112" s="264"/>
      <c r="P112" s="264"/>
      <c r="Q112" s="264"/>
      <c r="R112" s="264"/>
      <c r="S112" s="264"/>
      <c r="T112" s="264"/>
      <c r="U112" s="265"/>
      <c r="V112" s="264"/>
      <c r="W112" s="266"/>
      <c r="X112" s="266"/>
      <c r="Y112" s="266"/>
      <c r="Z112" s="266"/>
      <c r="AA112" s="266"/>
      <c r="AB112" s="266"/>
      <c r="AC112" s="266"/>
      <c r="AD112" s="266"/>
      <c r="AE112" s="266"/>
      <c r="AF112" s="266"/>
      <c r="AG112" s="266" t="s">
        <v>236</v>
      </c>
      <c r="AH112" s="266">
        <v>0</v>
      </c>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row>
    <row r="113" spans="1:60" outlineLevel="1">
      <c r="A113" s="258">
        <v>32</v>
      </c>
      <c r="B113" s="259" t="s">
        <v>340</v>
      </c>
      <c r="C113" s="260" t="s">
        <v>341</v>
      </c>
      <c r="D113" s="261" t="s">
        <v>233</v>
      </c>
      <c r="E113" s="262">
        <v>660</v>
      </c>
      <c r="F113" s="10"/>
      <c r="G113" s="264">
        <f>ROUND(E113*F113,2)</f>
        <v>0</v>
      </c>
      <c r="H113" s="263"/>
      <c r="I113" s="264">
        <f>ROUND(E113*H113,2)</f>
        <v>0</v>
      </c>
      <c r="J113" s="263"/>
      <c r="K113" s="264">
        <f>ROUND(E113*J113,2)</f>
        <v>0</v>
      </c>
      <c r="L113" s="264">
        <v>21</v>
      </c>
      <c r="M113" s="264">
        <f>G113*(1+L113/100)</f>
        <v>0</v>
      </c>
      <c r="N113" s="264">
        <v>0</v>
      </c>
      <c r="O113" s="264">
        <f>ROUND(E113*N113,2)</f>
        <v>0</v>
      </c>
      <c r="P113" s="264">
        <v>0</v>
      </c>
      <c r="Q113" s="264">
        <f>ROUND(E113*P113,2)</f>
        <v>0</v>
      </c>
      <c r="R113" s="264" t="s">
        <v>293</v>
      </c>
      <c r="S113" s="264" t="s">
        <v>202</v>
      </c>
      <c r="T113" s="264">
        <v>4.0000000000000001E-3</v>
      </c>
      <c r="U113" s="265">
        <f>ROUND(E113*T113,2)</f>
        <v>2.64</v>
      </c>
      <c r="V113" s="264"/>
      <c r="W113" s="266"/>
      <c r="X113" s="266"/>
      <c r="Y113" s="266"/>
      <c r="Z113" s="266"/>
      <c r="AA113" s="266"/>
      <c r="AB113" s="266"/>
      <c r="AC113" s="266"/>
      <c r="AD113" s="266"/>
      <c r="AE113" s="266"/>
      <c r="AF113" s="266"/>
      <c r="AG113" s="266" t="s">
        <v>225</v>
      </c>
      <c r="AH113" s="266"/>
      <c r="AI113" s="266"/>
      <c r="AJ113" s="266"/>
      <c r="AK113" s="266"/>
      <c r="AL113" s="266"/>
      <c r="AM113" s="266"/>
      <c r="AN113" s="266"/>
      <c r="AO113" s="266"/>
      <c r="AP113" s="266"/>
      <c r="AQ113" s="266"/>
      <c r="AR113" s="266"/>
      <c r="AS113" s="266"/>
      <c r="AT113" s="266"/>
      <c r="AU113" s="266"/>
      <c r="AV113" s="266"/>
      <c r="AW113" s="266"/>
      <c r="AX113" s="266"/>
      <c r="AY113" s="266"/>
      <c r="AZ113" s="266"/>
      <c r="BA113" s="266"/>
      <c r="BB113" s="266"/>
      <c r="BC113" s="266"/>
      <c r="BD113" s="266"/>
      <c r="BE113" s="266"/>
      <c r="BF113" s="266"/>
      <c r="BG113" s="266"/>
      <c r="BH113" s="266"/>
    </row>
    <row r="114" spans="1:60" outlineLevel="1">
      <c r="A114" s="258"/>
      <c r="B114" s="259"/>
      <c r="C114" s="477" t="s">
        <v>338</v>
      </c>
      <c r="D114" s="478"/>
      <c r="E114" s="479"/>
      <c r="F114" s="480"/>
      <c r="G114" s="481"/>
      <c r="H114" s="264"/>
      <c r="I114" s="264"/>
      <c r="J114" s="264"/>
      <c r="K114" s="264"/>
      <c r="L114" s="264"/>
      <c r="M114" s="264"/>
      <c r="N114" s="264"/>
      <c r="O114" s="264"/>
      <c r="P114" s="264"/>
      <c r="Q114" s="264"/>
      <c r="R114" s="264"/>
      <c r="S114" s="264"/>
      <c r="T114" s="264"/>
      <c r="U114" s="265"/>
      <c r="V114" s="264"/>
      <c r="W114" s="266"/>
      <c r="X114" s="266"/>
      <c r="Y114" s="266"/>
      <c r="Z114" s="266"/>
      <c r="AA114" s="266"/>
      <c r="AB114" s="266"/>
      <c r="AC114" s="266"/>
      <c r="AD114" s="266"/>
      <c r="AE114" s="266"/>
      <c r="AF114" s="266"/>
      <c r="AG114" s="266" t="s">
        <v>205</v>
      </c>
      <c r="AH114" s="266"/>
      <c r="AI114" s="266"/>
      <c r="AJ114" s="266"/>
      <c r="AK114" s="266"/>
      <c r="AL114" s="266"/>
      <c r="AM114" s="266"/>
      <c r="AN114" s="266"/>
      <c r="AO114" s="266"/>
      <c r="AP114" s="266"/>
      <c r="AQ114" s="266"/>
      <c r="AR114" s="266"/>
      <c r="AS114" s="266"/>
      <c r="AT114" s="266"/>
      <c r="AU114" s="266"/>
      <c r="AV114" s="266"/>
      <c r="AW114" s="266"/>
      <c r="AX114" s="266"/>
      <c r="AY114" s="266"/>
      <c r="AZ114" s="266"/>
      <c r="BA114" s="267" t="str">
        <f>C114</f>
        <v>Včetně dovozu vody do 10 km.</v>
      </c>
      <c r="BB114" s="266"/>
      <c r="BC114" s="266"/>
      <c r="BD114" s="266"/>
      <c r="BE114" s="266"/>
      <c r="BF114" s="266"/>
      <c r="BG114" s="266"/>
      <c r="BH114" s="266"/>
    </row>
    <row r="115" spans="1:60" outlineLevel="1">
      <c r="A115" s="258"/>
      <c r="B115" s="259"/>
      <c r="C115" s="283" t="s">
        <v>342</v>
      </c>
      <c r="D115" s="284"/>
      <c r="E115" s="285">
        <v>660</v>
      </c>
      <c r="F115" s="264"/>
      <c r="G115" s="264"/>
      <c r="H115" s="264"/>
      <c r="I115" s="264"/>
      <c r="J115" s="264"/>
      <c r="K115" s="264"/>
      <c r="L115" s="264"/>
      <c r="M115" s="264"/>
      <c r="N115" s="264"/>
      <c r="O115" s="264"/>
      <c r="P115" s="264"/>
      <c r="Q115" s="264"/>
      <c r="R115" s="264"/>
      <c r="S115" s="264"/>
      <c r="T115" s="264"/>
      <c r="U115" s="265"/>
      <c r="V115" s="264"/>
      <c r="W115" s="266"/>
      <c r="X115" s="266"/>
      <c r="Y115" s="266"/>
      <c r="Z115" s="266"/>
      <c r="AA115" s="266"/>
      <c r="AB115" s="266"/>
      <c r="AC115" s="266"/>
      <c r="AD115" s="266"/>
      <c r="AE115" s="266"/>
      <c r="AF115" s="266"/>
      <c r="AG115" s="266" t="s">
        <v>236</v>
      </c>
      <c r="AH115" s="266">
        <v>0</v>
      </c>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row>
    <row r="116" spans="1:60" outlineLevel="1">
      <c r="A116" s="258">
        <v>33</v>
      </c>
      <c r="B116" s="259" t="s">
        <v>343</v>
      </c>
      <c r="C116" s="260" t="s">
        <v>344</v>
      </c>
      <c r="D116" s="261" t="s">
        <v>345</v>
      </c>
      <c r="E116" s="262">
        <v>1.095E-2</v>
      </c>
      <c r="F116" s="10"/>
      <c r="G116" s="264">
        <f>ROUND(E116*F116,2)</f>
        <v>0</v>
      </c>
      <c r="H116" s="263"/>
      <c r="I116" s="264">
        <f>ROUND(E116*H116,2)</f>
        <v>0</v>
      </c>
      <c r="J116" s="263"/>
      <c r="K116" s="264">
        <f>ROUND(E116*J116,2)</f>
        <v>0</v>
      </c>
      <c r="L116" s="264">
        <v>21</v>
      </c>
      <c r="M116" s="264">
        <f>G116*(1+L116/100)</f>
        <v>0</v>
      </c>
      <c r="N116" s="264">
        <v>0</v>
      </c>
      <c r="O116" s="264">
        <f>ROUND(E116*N116,2)</f>
        <v>0</v>
      </c>
      <c r="P116" s="264">
        <v>0</v>
      </c>
      <c r="Q116" s="264">
        <f>ROUND(E116*P116,2)</f>
        <v>0</v>
      </c>
      <c r="R116" s="264" t="s">
        <v>293</v>
      </c>
      <c r="S116" s="264" t="s">
        <v>202</v>
      </c>
      <c r="T116" s="264">
        <v>21.428999999999998</v>
      </c>
      <c r="U116" s="265">
        <f>ROUND(E116*T116,2)</f>
        <v>0.23</v>
      </c>
      <c r="V116" s="264"/>
      <c r="W116" s="266"/>
      <c r="X116" s="266"/>
      <c r="Y116" s="266"/>
      <c r="Z116" s="266"/>
      <c r="AA116" s="266"/>
      <c r="AB116" s="266"/>
      <c r="AC116" s="266"/>
      <c r="AD116" s="266"/>
      <c r="AE116" s="266"/>
      <c r="AF116" s="266"/>
      <c r="AG116" s="266" t="s">
        <v>225</v>
      </c>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row>
    <row r="117" spans="1:60" outlineLevel="1">
      <c r="A117" s="258"/>
      <c r="B117" s="259"/>
      <c r="C117" s="283" t="s">
        <v>346</v>
      </c>
      <c r="D117" s="284"/>
      <c r="E117" s="285">
        <v>1.095E-2</v>
      </c>
      <c r="F117" s="264"/>
      <c r="G117" s="264"/>
      <c r="H117" s="264"/>
      <c r="I117" s="264"/>
      <c r="J117" s="264"/>
      <c r="K117" s="264"/>
      <c r="L117" s="264"/>
      <c r="M117" s="264"/>
      <c r="N117" s="264"/>
      <c r="O117" s="264"/>
      <c r="P117" s="264"/>
      <c r="Q117" s="264"/>
      <c r="R117" s="264"/>
      <c r="S117" s="264"/>
      <c r="T117" s="264"/>
      <c r="U117" s="265"/>
      <c r="V117" s="264"/>
      <c r="W117" s="266"/>
      <c r="X117" s="266"/>
      <c r="Y117" s="266"/>
      <c r="Z117" s="266"/>
      <c r="AA117" s="266"/>
      <c r="AB117" s="266"/>
      <c r="AC117" s="266"/>
      <c r="AD117" s="266"/>
      <c r="AE117" s="266"/>
      <c r="AF117" s="266"/>
      <c r="AG117" s="266" t="s">
        <v>236</v>
      </c>
      <c r="AH117" s="266">
        <v>0</v>
      </c>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row>
    <row r="118" spans="1:60" outlineLevel="1">
      <c r="A118" s="258">
        <v>34</v>
      </c>
      <c r="B118" s="259" t="s">
        <v>347</v>
      </c>
      <c r="C118" s="260" t="s">
        <v>348</v>
      </c>
      <c r="D118" s="261" t="s">
        <v>345</v>
      </c>
      <c r="E118" s="262">
        <v>3.3000000000000002E-2</v>
      </c>
      <c r="F118" s="10"/>
      <c r="G118" s="264">
        <f>ROUND(E118*F118,2)</f>
        <v>0</v>
      </c>
      <c r="H118" s="263"/>
      <c r="I118" s="264">
        <f>ROUND(E118*H118,2)</f>
        <v>0</v>
      </c>
      <c r="J118" s="263"/>
      <c r="K118" s="264">
        <f>ROUND(E118*J118,2)</f>
        <v>0</v>
      </c>
      <c r="L118" s="264">
        <v>21</v>
      </c>
      <c r="M118" s="264">
        <f>G118*(1+L118/100)</f>
        <v>0</v>
      </c>
      <c r="N118" s="264">
        <v>0</v>
      </c>
      <c r="O118" s="264">
        <f>ROUND(E118*N118,2)</f>
        <v>0</v>
      </c>
      <c r="P118" s="264">
        <v>0</v>
      </c>
      <c r="Q118" s="264">
        <f>ROUND(E118*P118,2)</f>
        <v>0</v>
      </c>
      <c r="R118" s="264" t="s">
        <v>293</v>
      </c>
      <c r="S118" s="264" t="s">
        <v>202</v>
      </c>
      <c r="T118" s="264">
        <v>42.856999999999999</v>
      </c>
      <c r="U118" s="265">
        <f>ROUND(E118*T118,2)</f>
        <v>1.41</v>
      </c>
      <c r="V118" s="264"/>
      <c r="W118" s="266"/>
      <c r="X118" s="266"/>
      <c r="Y118" s="266"/>
      <c r="Z118" s="266"/>
      <c r="AA118" s="266"/>
      <c r="AB118" s="266"/>
      <c r="AC118" s="266"/>
      <c r="AD118" s="266"/>
      <c r="AE118" s="266"/>
      <c r="AF118" s="266"/>
      <c r="AG118" s="266" t="s">
        <v>225</v>
      </c>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row>
    <row r="119" spans="1:60" outlineLevel="1">
      <c r="A119" s="258"/>
      <c r="B119" s="259"/>
      <c r="C119" s="283" t="s">
        <v>349</v>
      </c>
      <c r="D119" s="284"/>
      <c r="E119" s="285">
        <v>3.3000000000000002E-2</v>
      </c>
      <c r="F119" s="264"/>
      <c r="G119" s="264"/>
      <c r="H119" s="264"/>
      <c r="I119" s="264"/>
      <c r="J119" s="264"/>
      <c r="K119" s="264"/>
      <c r="L119" s="264"/>
      <c r="M119" s="264"/>
      <c r="N119" s="264"/>
      <c r="O119" s="264"/>
      <c r="P119" s="264"/>
      <c r="Q119" s="264"/>
      <c r="R119" s="264"/>
      <c r="S119" s="264"/>
      <c r="T119" s="264"/>
      <c r="U119" s="265"/>
      <c r="V119" s="264"/>
      <c r="W119" s="266"/>
      <c r="X119" s="266"/>
      <c r="Y119" s="266"/>
      <c r="Z119" s="266"/>
      <c r="AA119" s="266"/>
      <c r="AB119" s="266"/>
      <c r="AC119" s="266"/>
      <c r="AD119" s="266"/>
      <c r="AE119" s="266"/>
      <c r="AF119" s="266"/>
      <c r="AG119" s="266" t="s">
        <v>236</v>
      </c>
      <c r="AH119" s="266">
        <v>0</v>
      </c>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row>
    <row r="120" spans="1:60" outlineLevel="1">
      <c r="A120" s="258">
        <v>35</v>
      </c>
      <c r="B120" s="259" t="s">
        <v>350</v>
      </c>
      <c r="C120" s="260" t="s">
        <v>351</v>
      </c>
      <c r="D120" s="261" t="s">
        <v>233</v>
      </c>
      <c r="E120" s="262">
        <v>438</v>
      </c>
      <c r="F120" s="10"/>
      <c r="G120" s="264">
        <f>ROUND(E120*F120,2)</f>
        <v>0</v>
      </c>
      <c r="H120" s="263"/>
      <c r="I120" s="264">
        <f>ROUND(E120*H120,2)</f>
        <v>0</v>
      </c>
      <c r="J120" s="263"/>
      <c r="K120" s="264">
        <f>ROUND(E120*J120,2)</f>
        <v>0</v>
      </c>
      <c r="L120" s="264">
        <v>21</v>
      </c>
      <c r="M120" s="264">
        <f>G120*(1+L120/100)</f>
        <v>0</v>
      </c>
      <c r="N120" s="264">
        <v>0</v>
      </c>
      <c r="O120" s="264">
        <f>ROUND(E120*N120,2)</f>
        <v>0</v>
      </c>
      <c r="P120" s="264">
        <v>0</v>
      </c>
      <c r="Q120" s="264">
        <f>ROUND(E120*P120,2)</f>
        <v>0</v>
      </c>
      <c r="R120" s="264" t="s">
        <v>293</v>
      </c>
      <c r="S120" s="264" t="s">
        <v>202</v>
      </c>
      <c r="T120" s="264">
        <v>1.0999999999999999E-2</v>
      </c>
      <c r="U120" s="265">
        <f>ROUND(E120*T120,2)</f>
        <v>4.82</v>
      </c>
      <c r="V120" s="264"/>
      <c r="W120" s="266"/>
      <c r="X120" s="266"/>
      <c r="Y120" s="266"/>
      <c r="Z120" s="266"/>
      <c r="AA120" s="266"/>
      <c r="AB120" s="266"/>
      <c r="AC120" s="266"/>
      <c r="AD120" s="266"/>
      <c r="AE120" s="266"/>
      <c r="AF120" s="266"/>
      <c r="AG120" s="266" t="s">
        <v>225</v>
      </c>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row>
    <row r="121" spans="1:60" outlineLevel="1">
      <c r="A121" s="258"/>
      <c r="B121" s="259"/>
      <c r="C121" s="283" t="s">
        <v>352</v>
      </c>
      <c r="D121" s="284"/>
      <c r="E121" s="285">
        <v>438</v>
      </c>
      <c r="F121" s="264"/>
      <c r="G121" s="264"/>
      <c r="H121" s="264"/>
      <c r="I121" s="264"/>
      <c r="J121" s="264"/>
      <c r="K121" s="264"/>
      <c r="L121" s="264"/>
      <c r="M121" s="264"/>
      <c r="N121" s="264"/>
      <c r="O121" s="264"/>
      <c r="P121" s="264"/>
      <c r="Q121" s="264"/>
      <c r="R121" s="264"/>
      <c r="S121" s="264"/>
      <c r="T121" s="264"/>
      <c r="U121" s="265"/>
      <c r="V121" s="264"/>
      <c r="W121" s="266"/>
      <c r="X121" s="266"/>
      <c r="Y121" s="266"/>
      <c r="Z121" s="266"/>
      <c r="AA121" s="266"/>
      <c r="AB121" s="266"/>
      <c r="AC121" s="266"/>
      <c r="AD121" s="266"/>
      <c r="AE121" s="266"/>
      <c r="AF121" s="266"/>
      <c r="AG121" s="266" t="s">
        <v>236</v>
      </c>
      <c r="AH121" s="266">
        <v>0</v>
      </c>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row>
    <row r="122" spans="1:60" outlineLevel="1">
      <c r="A122" s="258">
        <v>36</v>
      </c>
      <c r="B122" s="259" t="s">
        <v>353</v>
      </c>
      <c r="C122" s="260" t="s">
        <v>354</v>
      </c>
      <c r="D122" s="261" t="s">
        <v>233</v>
      </c>
      <c r="E122" s="262">
        <v>1320</v>
      </c>
      <c r="F122" s="10"/>
      <c r="G122" s="264">
        <f>ROUND(E122*F122,2)</f>
        <v>0</v>
      </c>
      <c r="H122" s="263"/>
      <c r="I122" s="264">
        <f>ROUND(E122*H122,2)</f>
        <v>0</v>
      </c>
      <c r="J122" s="263"/>
      <c r="K122" s="264">
        <f>ROUND(E122*J122,2)</f>
        <v>0</v>
      </c>
      <c r="L122" s="264">
        <v>21</v>
      </c>
      <c r="M122" s="264">
        <f>G122*(1+L122/100)</f>
        <v>0</v>
      </c>
      <c r="N122" s="264">
        <v>0</v>
      </c>
      <c r="O122" s="264">
        <f>ROUND(E122*N122,2)</f>
        <v>0</v>
      </c>
      <c r="P122" s="264">
        <v>0</v>
      </c>
      <c r="Q122" s="264">
        <f>ROUND(E122*P122,2)</f>
        <v>0</v>
      </c>
      <c r="R122" s="264" t="s">
        <v>293</v>
      </c>
      <c r="S122" s="264" t="s">
        <v>202</v>
      </c>
      <c r="T122" s="264">
        <v>2.1000000000000001E-2</v>
      </c>
      <c r="U122" s="265">
        <f>ROUND(E122*T122,2)</f>
        <v>27.72</v>
      </c>
      <c r="V122" s="264"/>
      <c r="W122" s="266"/>
      <c r="X122" s="266"/>
      <c r="Y122" s="266"/>
      <c r="Z122" s="266"/>
      <c r="AA122" s="266"/>
      <c r="AB122" s="266"/>
      <c r="AC122" s="266"/>
      <c r="AD122" s="266"/>
      <c r="AE122" s="266"/>
      <c r="AF122" s="266"/>
      <c r="AG122" s="266" t="s">
        <v>225</v>
      </c>
      <c r="AH122" s="266"/>
      <c r="AI122" s="266"/>
      <c r="AJ122" s="266"/>
      <c r="AK122" s="266"/>
      <c r="AL122" s="266"/>
      <c r="AM122" s="266"/>
      <c r="AN122" s="266"/>
      <c r="AO122" s="266"/>
      <c r="AP122" s="266"/>
      <c r="AQ122" s="266"/>
      <c r="AR122" s="266"/>
      <c r="AS122" s="266"/>
      <c r="AT122" s="266"/>
      <c r="AU122" s="266"/>
      <c r="AV122" s="266"/>
      <c r="AW122" s="266"/>
      <c r="AX122" s="266"/>
      <c r="AY122" s="266"/>
      <c r="AZ122" s="266"/>
      <c r="BA122" s="266"/>
      <c r="BB122" s="266"/>
      <c r="BC122" s="266"/>
      <c r="BD122" s="266"/>
      <c r="BE122" s="266"/>
      <c r="BF122" s="266"/>
      <c r="BG122" s="266"/>
      <c r="BH122" s="266"/>
    </row>
    <row r="123" spans="1:60" outlineLevel="1">
      <c r="A123" s="258"/>
      <c r="B123" s="259"/>
      <c r="C123" s="283" t="s">
        <v>355</v>
      </c>
      <c r="D123" s="284"/>
      <c r="E123" s="285">
        <v>1320</v>
      </c>
      <c r="F123" s="264"/>
      <c r="G123" s="264"/>
      <c r="H123" s="264"/>
      <c r="I123" s="264"/>
      <c r="J123" s="264"/>
      <c r="K123" s="264"/>
      <c r="L123" s="264"/>
      <c r="M123" s="264"/>
      <c r="N123" s="264"/>
      <c r="O123" s="264"/>
      <c r="P123" s="264"/>
      <c r="Q123" s="264"/>
      <c r="R123" s="264"/>
      <c r="S123" s="264"/>
      <c r="T123" s="264"/>
      <c r="U123" s="265"/>
      <c r="V123" s="264"/>
      <c r="W123" s="266"/>
      <c r="X123" s="266"/>
      <c r="Y123" s="266"/>
      <c r="Z123" s="266"/>
      <c r="AA123" s="266"/>
      <c r="AB123" s="266"/>
      <c r="AC123" s="266"/>
      <c r="AD123" s="266"/>
      <c r="AE123" s="266"/>
      <c r="AF123" s="266"/>
      <c r="AG123" s="266" t="s">
        <v>236</v>
      </c>
      <c r="AH123" s="266">
        <v>0</v>
      </c>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row>
    <row r="124" spans="1:60" outlineLevel="1">
      <c r="A124" s="258">
        <v>37</v>
      </c>
      <c r="B124" s="259" t="s">
        <v>356</v>
      </c>
      <c r="C124" s="260" t="s">
        <v>357</v>
      </c>
      <c r="D124" s="261" t="s">
        <v>241</v>
      </c>
      <c r="E124" s="262">
        <v>1005.66943</v>
      </c>
      <c r="F124" s="10"/>
      <c r="G124" s="264">
        <f>ROUND(E124*F124,2)</f>
        <v>0</v>
      </c>
      <c r="H124" s="263"/>
      <c r="I124" s="264">
        <f>ROUND(E124*H124,2)</f>
        <v>0</v>
      </c>
      <c r="J124" s="263"/>
      <c r="K124" s="264">
        <f>ROUND(E124*J124,2)</f>
        <v>0</v>
      </c>
      <c r="L124" s="264">
        <v>21</v>
      </c>
      <c r="M124" s="264">
        <f>G124*(1+L124/100)</f>
        <v>0</v>
      </c>
      <c r="N124" s="264">
        <v>0</v>
      </c>
      <c r="O124" s="264">
        <f>ROUND(E124*N124,2)</f>
        <v>0</v>
      </c>
      <c r="P124" s="264">
        <v>0</v>
      </c>
      <c r="Q124" s="264">
        <f>ROUND(E124*P124,2)</f>
        <v>0</v>
      </c>
      <c r="R124" s="264" t="s">
        <v>224</v>
      </c>
      <c r="S124" s="264" t="s">
        <v>202</v>
      </c>
      <c r="T124" s="264">
        <v>0</v>
      </c>
      <c r="U124" s="265">
        <f>ROUND(E124*T124,2)</f>
        <v>0</v>
      </c>
      <c r="V124" s="264"/>
      <c r="W124" s="266"/>
      <c r="X124" s="266"/>
      <c r="Y124" s="266"/>
      <c r="Z124" s="266"/>
      <c r="AA124" s="266"/>
      <c r="AB124" s="266"/>
      <c r="AC124" s="266"/>
      <c r="AD124" s="266"/>
      <c r="AE124" s="266"/>
      <c r="AF124" s="266"/>
      <c r="AG124" s="266" t="s">
        <v>225</v>
      </c>
      <c r="AH124" s="266"/>
      <c r="AI124" s="266"/>
      <c r="AJ124" s="266"/>
      <c r="AK124" s="266"/>
      <c r="AL124" s="266"/>
      <c r="AM124" s="266"/>
      <c r="AN124" s="266"/>
      <c r="AO124" s="266"/>
      <c r="AP124" s="266"/>
      <c r="AQ124" s="266"/>
      <c r="AR124" s="266"/>
      <c r="AS124" s="266"/>
      <c r="AT124" s="266"/>
      <c r="AU124" s="266"/>
      <c r="AV124" s="266"/>
      <c r="AW124" s="266"/>
      <c r="AX124" s="266"/>
      <c r="AY124" s="266"/>
      <c r="AZ124" s="266"/>
      <c r="BA124" s="266"/>
      <c r="BB124" s="266"/>
      <c r="BC124" s="266"/>
      <c r="BD124" s="266"/>
      <c r="BE124" s="266"/>
      <c r="BF124" s="266"/>
      <c r="BG124" s="266"/>
      <c r="BH124" s="266"/>
    </row>
    <row r="125" spans="1:60" outlineLevel="1">
      <c r="A125" s="258">
        <v>38</v>
      </c>
      <c r="B125" s="259" t="s">
        <v>358</v>
      </c>
      <c r="C125" s="260" t="s">
        <v>359</v>
      </c>
      <c r="D125" s="261" t="s">
        <v>360</v>
      </c>
      <c r="E125" s="262">
        <v>1586.8643</v>
      </c>
      <c r="F125" s="10"/>
      <c r="G125" s="264">
        <f>ROUND(E125*F125,2)</f>
        <v>0</v>
      </c>
      <c r="H125" s="263"/>
      <c r="I125" s="264">
        <f>ROUND(E125*H125,2)</f>
        <v>0</v>
      </c>
      <c r="J125" s="263"/>
      <c r="K125" s="264">
        <f>ROUND(E125*J125,2)</f>
        <v>0</v>
      </c>
      <c r="L125" s="264">
        <v>21</v>
      </c>
      <c r="M125" s="264">
        <f>G125*(1+L125/100)</f>
        <v>0</v>
      </c>
      <c r="N125" s="264">
        <v>0</v>
      </c>
      <c r="O125" s="264">
        <f>ROUND(E125*N125,2)</f>
        <v>0</v>
      </c>
      <c r="P125" s="264">
        <v>0</v>
      </c>
      <c r="Q125" s="264">
        <f>ROUND(E125*P125,2)</f>
        <v>0</v>
      </c>
      <c r="R125" s="264"/>
      <c r="S125" s="264" t="s">
        <v>361</v>
      </c>
      <c r="T125" s="264">
        <v>0</v>
      </c>
      <c r="U125" s="265">
        <f>ROUND(E125*T125,2)</f>
        <v>0</v>
      </c>
      <c r="V125" s="264"/>
      <c r="W125" s="266"/>
      <c r="X125" s="266"/>
      <c r="Y125" s="266"/>
      <c r="Z125" s="266"/>
      <c r="AA125" s="266"/>
      <c r="AB125" s="266"/>
      <c r="AC125" s="266"/>
      <c r="AD125" s="266"/>
      <c r="AE125" s="266"/>
      <c r="AF125" s="266"/>
      <c r="AG125" s="266" t="s">
        <v>225</v>
      </c>
      <c r="AH125" s="266"/>
      <c r="AI125" s="266"/>
      <c r="AJ125" s="266"/>
      <c r="AK125" s="266"/>
      <c r="AL125" s="266"/>
      <c r="AM125" s="266"/>
      <c r="AN125" s="266"/>
      <c r="AO125" s="266"/>
      <c r="AP125" s="266"/>
      <c r="AQ125" s="266"/>
      <c r="AR125" s="266"/>
      <c r="AS125" s="266"/>
      <c r="AT125" s="266"/>
      <c r="AU125" s="266"/>
      <c r="AV125" s="266"/>
      <c r="AW125" s="266"/>
      <c r="AX125" s="266"/>
      <c r="AY125" s="266"/>
      <c r="AZ125" s="266"/>
      <c r="BA125" s="266"/>
      <c r="BB125" s="266"/>
      <c r="BC125" s="266"/>
      <c r="BD125" s="266"/>
      <c r="BE125" s="266"/>
      <c r="BF125" s="266"/>
      <c r="BG125" s="266"/>
      <c r="BH125" s="266"/>
    </row>
    <row r="126" spans="1:60" outlineLevel="1">
      <c r="A126" s="258"/>
      <c r="B126" s="259"/>
      <c r="C126" s="283" t="s">
        <v>362</v>
      </c>
      <c r="D126" s="284"/>
      <c r="E126" s="285">
        <v>1586.8643</v>
      </c>
      <c r="F126" s="264"/>
      <c r="G126" s="264"/>
      <c r="H126" s="264"/>
      <c r="I126" s="264"/>
      <c r="J126" s="264"/>
      <c r="K126" s="264"/>
      <c r="L126" s="264"/>
      <c r="M126" s="264"/>
      <c r="N126" s="264"/>
      <c r="O126" s="264"/>
      <c r="P126" s="264"/>
      <c r="Q126" s="264"/>
      <c r="R126" s="264"/>
      <c r="S126" s="264"/>
      <c r="T126" s="264"/>
      <c r="U126" s="265"/>
      <c r="V126" s="264"/>
      <c r="W126" s="266"/>
      <c r="X126" s="266"/>
      <c r="Y126" s="266"/>
      <c r="Z126" s="266"/>
      <c r="AA126" s="266"/>
      <c r="AB126" s="266"/>
      <c r="AC126" s="266"/>
      <c r="AD126" s="266"/>
      <c r="AE126" s="266"/>
      <c r="AF126" s="266"/>
      <c r="AG126" s="266" t="s">
        <v>236</v>
      </c>
      <c r="AH126" s="266">
        <v>0</v>
      </c>
      <c r="AI126" s="266"/>
      <c r="AJ126" s="266"/>
      <c r="AK126" s="266"/>
      <c r="AL126" s="266"/>
      <c r="AM126" s="266"/>
      <c r="AN126" s="266"/>
      <c r="AO126" s="266"/>
      <c r="AP126" s="266"/>
      <c r="AQ126" s="266"/>
      <c r="AR126" s="266"/>
      <c r="AS126" s="266"/>
      <c r="AT126" s="266"/>
      <c r="AU126" s="266"/>
      <c r="AV126" s="266"/>
      <c r="AW126" s="266"/>
      <c r="AX126" s="266"/>
      <c r="AY126" s="266"/>
      <c r="AZ126" s="266"/>
      <c r="BA126" s="266"/>
      <c r="BB126" s="266"/>
      <c r="BC126" s="266"/>
      <c r="BD126" s="266"/>
      <c r="BE126" s="266"/>
      <c r="BF126" s="266"/>
      <c r="BG126" s="266"/>
      <c r="BH126" s="266"/>
    </row>
    <row r="127" spans="1:60" outlineLevel="1">
      <c r="A127" s="258">
        <v>39</v>
      </c>
      <c r="B127" s="259" t="s">
        <v>363</v>
      </c>
      <c r="C127" s="260" t="s">
        <v>364</v>
      </c>
      <c r="D127" s="261" t="s">
        <v>365</v>
      </c>
      <c r="E127" s="262">
        <v>26.37</v>
      </c>
      <c r="F127" s="10"/>
      <c r="G127" s="264">
        <f>ROUND(E127*F127,2)</f>
        <v>0</v>
      </c>
      <c r="H127" s="263"/>
      <c r="I127" s="264">
        <f>ROUND(E127*H127,2)</f>
        <v>0</v>
      </c>
      <c r="J127" s="263"/>
      <c r="K127" s="264">
        <f>ROUND(E127*J127,2)</f>
        <v>0</v>
      </c>
      <c r="L127" s="264">
        <v>21</v>
      </c>
      <c r="M127" s="264">
        <f>G127*(1+L127/100)</f>
        <v>0</v>
      </c>
      <c r="N127" s="264">
        <v>1E-3</v>
      </c>
      <c r="O127" s="264">
        <f>ROUND(E127*N127,2)</f>
        <v>0.03</v>
      </c>
      <c r="P127" s="264">
        <v>0</v>
      </c>
      <c r="Q127" s="264">
        <f>ROUND(E127*P127,2)</f>
        <v>0</v>
      </c>
      <c r="R127" s="264" t="s">
        <v>366</v>
      </c>
      <c r="S127" s="264" t="s">
        <v>202</v>
      </c>
      <c r="T127" s="264">
        <v>0</v>
      </c>
      <c r="U127" s="265">
        <f>ROUND(E127*T127,2)</f>
        <v>0</v>
      </c>
      <c r="V127" s="264"/>
      <c r="W127" s="266"/>
      <c r="X127" s="266"/>
      <c r="Y127" s="266"/>
      <c r="Z127" s="266"/>
      <c r="AA127" s="266"/>
      <c r="AB127" s="266"/>
      <c r="AC127" s="266"/>
      <c r="AD127" s="266"/>
      <c r="AE127" s="266"/>
      <c r="AF127" s="266"/>
      <c r="AG127" s="266" t="s">
        <v>367</v>
      </c>
      <c r="AH127" s="266"/>
      <c r="AI127" s="266"/>
      <c r="AJ127" s="266"/>
      <c r="AK127" s="266"/>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row>
    <row r="128" spans="1:60" outlineLevel="1">
      <c r="A128" s="258"/>
      <c r="B128" s="259"/>
      <c r="C128" s="283" t="s">
        <v>368</v>
      </c>
      <c r="D128" s="284"/>
      <c r="E128" s="285">
        <v>6.57</v>
      </c>
      <c r="F128" s="264"/>
      <c r="G128" s="264"/>
      <c r="H128" s="264"/>
      <c r="I128" s="264"/>
      <c r="J128" s="264"/>
      <c r="K128" s="264"/>
      <c r="L128" s="264"/>
      <c r="M128" s="264"/>
      <c r="N128" s="264"/>
      <c r="O128" s="264"/>
      <c r="P128" s="264"/>
      <c r="Q128" s="264"/>
      <c r="R128" s="264"/>
      <c r="S128" s="264"/>
      <c r="T128" s="264"/>
      <c r="U128" s="265"/>
      <c r="V128" s="264"/>
      <c r="W128" s="266"/>
      <c r="X128" s="266"/>
      <c r="Y128" s="266"/>
      <c r="Z128" s="266"/>
      <c r="AA128" s="266"/>
      <c r="AB128" s="266"/>
      <c r="AC128" s="266"/>
      <c r="AD128" s="266"/>
      <c r="AE128" s="266"/>
      <c r="AF128" s="266"/>
      <c r="AG128" s="266" t="s">
        <v>236</v>
      </c>
      <c r="AH128" s="266">
        <v>0</v>
      </c>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row>
    <row r="129" spans="1:60" outlineLevel="1">
      <c r="A129" s="258"/>
      <c r="B129" s="259"/>
      <c r="C129" s="283" t="s">
        <v>369</v>
      </c>
      <c r="D129" s="284"/>
      <c r="E129" s="285">
        <v>19.8</v>
      </c>
      <c r="F129" s="264"/>
      <c r="G129" s="264"/>
      <c r="H129" s="264"/>
      <c r="I129" s="264"/>
      <c r="J129" s="264"/>
      <c r="K129" s="264"/>
      <c r="L129" s="264"/>
      <c r="M129" s="264"/>
      <c r="N129" s="264"/>
      <c r="O129" s="264"/>
      <c r="P129" s="264"/>
      <c r="Q129" s="264"/>
      <c r="R129" s="264"/>
      <c r="S129" s="264"/>
      <c r="T129" s="264"/>
      <c r="U129" s="265"/>
      <c r="V129" s="264"/>
      <c r="W129" s="266"/>
      <c r="X129" s="266"/>
      <c r="Y129" s="266"/>
      <c r="Z129" s="266"/>
      <c r="AA129" s="266"/>
      <c r="AB129" s="266"/>
      <c r="AC129" s="266"/>
      <c r="AD129" s="266"/>
      <c r="AE129" s="266"/>
      <c r="AF129" s="266"/>
      <c r="AG129" s="266" t="s">
        <v>236</v>
      </c>
      <c r="AH129" s="266">
        <v>0</v>
      </c>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row>
    <row r="130" spans="1:60" outlineLevel="1">
      <c r="A130" s="258">
        <v>40</v>
      </c>
      <c r="B130" s="259" t="s">
        <v>370</v>
      </c>
      <c r="C130" s="260" t="s">
        <v>371</v>
      </c>
      <c r="D130" s="261" t="s">
        <v>372</v>
      </c>
      <c r="E130" s="262">
        <v>43.95</v>
      </c>
      <c r="F130" s="10"/>
      <c r="G130" s="264">
        <f>ROUND(E130*F130,2)</f>
        <v>0</v>
      </c>
      <c r="H130" s="263"/>
      <c r="I130" s="264">
        <f>ROUND(E130*H130,2)</f>
        <v>0</v>
      </c>
      <c r="J130" s="263"/>
      <c r="K130" s="264">
        <f>ROUND(E130*J130,2)</f>
        <v>0</v>
      </c>
      <c r="L130" s="264">
        <v>21</v>
      </c>
      <c r="M130" s="264">
        <f>G130*(1+L130/100)</f>
        <v>0</v>
      </c>
      <c r="N130" s="264">
        <v>1E-3</v>
      </c>
      <c r="O130" s="264">
        <f>ROUND(E130*N130,2)</f>
        <v>0.04</v>
      </c>
      <c r="P130" s="264">
        <v>0</v>
      </c>
      <c r="Q130" s="264">
        <f>ROUND(E130*P130,2)</f>
        <v>0</v>
      </c>
      <c r="R130" s="264" t="s">
        <v>366</v>
      </c>
      <c r="S130" s="264" t="s">
        <v>202</v>
      </c>
      <c r="T130" s="264">
        <v>0</v>
      </c>
      <c r="U130" s="265">
        <f>ROUND(E130*T130,2)</f>
        <v>0</v>
      </c>
      <c r="V130" s="264"/>
      <c r="W130" s="266"/>
      <c r="X130" s="266"/>
      <c r="Y130" s="266"/>
      <c r="Z130" s="266"/>
      <c r="AA130" s="266"/>
      <c r="AB130" s="266"/>
      <c r="AC130" s="266"/>
      <c r="AD130" s="266"/>
      <c r="AE130" s="266"/>
      <c r="AF130" s="266"/>
      <c r="AG130" s="266" t="s">
        <v>367</v>
      </c>
      <c r="AH130" s="266"/>
      <c r="AI130" s="266"/>
      <c r="AJ130" s="266"/>
      <c r="AK130" s="266"/>
      <c r="AL130" s="266"/>
      <c r="AM130" s="266"/>
      <c r="AN130" s="266"/>
      <c r="AO130" s="266"/>
      <c r="AP130" s="266"/>
      <c r="AQ130" s="266"/>
      <c r="AR130" s="266"/>
      <c r="AS130" s="266"/>
      <c r="AT130" s="266"/>
      <c r="AU130" s="266"/>
      <c r="AV130" s="266"/>
      <c r="AW130" s="266"/>
      <c r="AX130" s="266"/>
      <c r="AY130" s="266"/>
      <c r="AZ130" s="266"/>
      <c r="BA130" s="266"/>
      <c r="BB130" s="266"/>
      <c r="BC130" s="266"/>
      <c r="BD130" s="266"/>
      <c r="BE130" s="266"/>
      <c r="BF130" s="266"/>
      <c r="BG130" s="266"/>
      <c r="BH130" s="266"/>
    </row>
    <row r="131" spans="1:60" outlineLevel="1">
      <c r="A131" s="258"/>
      <c r="B131" s="259"/>
      <c r="C131" s="283" t="s">
        <v>373</v>
      </c>
      <c r="D131" s="284"/>
      <c r="E131" s="285">
        <v>43.95</v>
      </c>
      <c r="F131" s="264"/>
      <c r="G131" s="264"/>
      <c r="H131" s="264"/>
      <c r="I131" s="264"/>
      <c r="J131" s="264"/>
      <c r="K131" s="264"/>
      <c r="L131" s="264"/>
      <c r="M131" s="264"/>
      <c r="N131" s="264"/>
      <c r="O131" s="264"/>
      <c r="P131" s="264"/>
      <c r="Q131" s="264"/>
      <c r="R131" s="264"/>
      <c r="S131" s="264"/>
      <c r="T131" s="264"/>
      <c r="U131" s="265"/>
      <c r="V131" s="264"/>
      <c r="W131" s="266"/>
      <c r="X131" s="266"/>
      <c r="Y131" s="266"/>
      <c r="Z131" s="266"/>
      <c r="AA131" s="266"/>
      <c r="AB131" s="266"/>
      <c r="AC131" s="266"/>
      <c r="AD131" s="266"/>
      <c r="AE131" s="266"/>
      <c r="AF131" s="266"/>
      <c r="AG131" s="266" t="s">
        <v>236</v>
      </c>
      <c r="AH131" s="266">
        <v>0</v>
      </c>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row>
    <row r="132" spans="1:60" outlineLevel="1">
      <c r="A132" s="258">
        <v>41</v>
      </c>
      <c r="B132" s="259" t="s">
        <v>374</v>
      </c>
      <c r="C132" s="260" t="s">
        <v>375</v>
      </c>
      <c r="D132" s="261" t="s">
        <v>376</v>
      </c>
      <c r="E132" s="262">
        <v>0.4395</v>
      </c>
      <c r="F132" s="10"/>
      <c r="G132" s="264">
        <f>ROUND(E132*F132,2)</f>
        <v>0</v>
      </c>
      <c r="H132" s="263"/>
      <c r="I132" s="264">
        <f>ROUND(E132*H132,2)</f>
        <v>0</v>
      </c>
      <c r="J132" s="263"/>
      <c r="K132" s="264">
        <f>ROUND(E132*J132,2)</f>
        <v>0</v>
      </c>
      <c r="L132" s="264">
        <v>21</v>
      </c>
      <c r="M132" s="264">
        <f>G132*(1+L132/100)</f>
        <v>0</v>
      </c>
      <c r="N132" s="264">
        <v>1E-3</v>
      </c>
      <c r="O132" s="264">
        <f>ROUND(E132*N132,2)</f>
        <v>0</v>
      </c>
      <c r="P132" s="264">
        <v>0</v>
      </c>
      <c r="Q132" s="264">
        <f>ROUND(E132*P132,2)</f>
        <v>0</v>
      </c>
      <c r="R132" s="264" t="s">
        <v>366</v>
      </c>
      <c r="S132" s="264" t="s">
        <v>202</v>
      </c>
      <c r="T132" s="264">
        <v>0</v>
      </c>
      <c r="U132" s="265">
        <f>ROUND(E132*T132,2)</f>
        <v>0</v>
      </c>
      <c r="V132" s="264"/>
      <c r="W132" s="266"/>
      <c r="X132" s="266"/>
      <c r="Y132" s="266"/>
      <c r="Z132" s="266"/>
      <c r="AA132" s="266"/>
      <c r="AB132" s="266"/>
      <c r="AC132" s="266"/>
      <c r="AD132" s="266"/>
      <c r="AE132" s="266"/>
      <c r="AF132" s="266"/>
      <c r="AG132" s="266" t="s">
        <v>367</v>
      </c>
      <c r="AH132" s="266"/>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6"/>
      <c r="BH132" s="266"/>
    </row>
    <row r="133" spans="1:60" outlineLevel="1">
      <c r="A133" s="258"/>
      <c r="B133" s="259"/>
      <c r="C133" s="283" t="s">
        <v>377</v>
      </c>
      <c r="D133" s="284"/>
      <c r="E133" s="285">
        <v>0.4395</v>
      </c>
      <c r="F133" s="264"/>
      <c r="G133" s="264"/>
      <c r="H133" s="264"/>
      <c r="I133" s="264"/>
      <c r="J133" s="264"/>
      <c r="K133" s="264"/>
      <c r="L133" s="264"/>
      <c r="M133" s="264"/>
      <c r="N133" s="264"/>
      <c r="O133" s="264"/>
      <c r="P133" s="264"/>
      <c r="Q133" s="264"/>
      <c r="R133" s="264"/>
      <c r="S133" s="264"/>
      <c r="T133" s="264"/>
      <c r="U133" s="265"/>
      <c r="V133" s="264"/>
      <c r="W133" s="266"/>
      <c r="X133" s="266"/>
      <c r="Y133" s="266"/>
      <c r="Z133" s="266"/>
      <c r="AA133" s="266"/>
      <c r="AB133" s="266"/>
      <c r="AC133" s="266"/>
      <c r="AD133" s="266"/>
      <c r="AE133" s="266"/>
      <c r="AF133" s="266"/>
      <c r="AG133" s="266" t="s">
        <v>236</v>
      </c>
      <c r="AH133" s="266">
        <v>0</v>
      </c>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row>
    <row r="134" spans="1:60">
      <c r="A134" s="286" t="s">
        <v>198</v>
      </c>
      <c r="B134" s="287" t="s">
        <v>123</v>
      </c>
      <c r="C134" s="288" t="s">
        <v>124</v>
      </c>
      <c r="D134" s="289"/>
      <c r="E134" s="290"/>
      <c r="F134" s="291"/>
      <c r="G134" s="291">
        <f>SUMIF(AG135:AG153,"&lt;&gt;NOR",G135:G153)</f>
        <v>0</v>
      </c>
      <c r="H134" s="291"/>
      <c r="I134" s="291">
        <f>SUM(I135:I153)</f>
        <v>0</v>
      </c>
      <c r="J134" s="291"/>
      <c r="K134" s="291">
        <f>SUM(K135:K153)</f>
        <v>0</v>
      </c>
      <c r="L134" s="291"/>
      <c r="M134" s="291">
        <f>SUM(M135:M153)</f>
        <v>0</v>
      </c>
      <c r="N134" s="291"/>
      <c r="O134" s="291">
        <f>SUM(O135:O153)</f>
        <v>1.6500000000000001</v>
      </c>
      <c r="P134" s="291"/>
      <c r="Q134" s="291">
        <f>SUM(Q135:Q153)</f>
        <v>0</v>
      </c>
      <c r="R134" s="291"/>
      <c r="S134" s="291"/>
      <c r="T134" s="291"/>
      <c r="U134" s="292">
        <f>SUM(U135:U153)</f>
        <v>210.15999999999997</v>
      </c>
      <c r="V134" s="291"/>
      <c r="AG134" s="85" t="s">
        <v>199</v>
      </c>
    </row>
    <row r="135" spans="1:60" outlineLevel="1">
      <c r="A135" s="258">
        <v>42</v>
      </c>
      <c r="B135" s="259" t="s">
        <v>378</v>
      </c>
      <c r="C135" s="260" t="s">
        <v>379</v>
      </c>
      <c r="D135" s="261" t="s">
        <v>233</v>
      </c>
      <c r="E135" s="262">
        <v>593.40868999999998</v>
      </c>
      <c r="F135" s="10"/>
      <c r="G135" s="264">
        <f>ROUND(E135*F135,2)</f>
        <v>0</v>
      </c>
      <c r="H135" s="263"/>
      <c r="I135" s="264">
        <f>ROUND(E135*H135,2)</f>
        <v>0</v>
      </c>
      <c r="J135" s="263"/>
      <c r="K135" s="264">
        <f>ROUND(E135*J135,2)</f>
        <v>0</v>
      </c>
      <c r="L135" s="264">
        <v>21</v>
      </c>
      <c r="M135" s="264">
        <f>G135*(1+L135/100)</f>
        <v>0</v>
      </c>
      <c r="N135" s="264">
        <v>2.0000000000000002E-5</v>
      </c>
      <c r="O135" s="264">
        <f>ROUND(E135*N135,2)</f>
        <v>0.01</v>
      </c>
      <c r="P135" s="264">
        <v>0</v>
      </c>
      <c r="Q135" s="264">
        <f>ROUND(E135*P135,2)</f>
        <v>0</v>
      </c>
      <c r="R135" s="264" t="s">
        <v>380</v>
      </c>
      <c r="S135" s="264" t="s">
        <v>202</v>
      </c>
      <c r="T135" s="264">
        <v>0.32</v>
      </c>
      <c r="U135" s="265">
        <f>ROUND(E135*T135,2)</f>
        <v>189.89</v>
      </c>
      <c r="V135" s="264"/>
      <c r="W135" s="266"/>
      <c r="X135" s="266"/>
      <c r="Y135" s="266"/>
      <c r="Z135" s="266"/>
      <c r="AA135" s="266"/>
      <c r="AB135" s="266"/>
      <c r="AC135" s="266"/>
      <c r="AD135" s="266"/>
      <c r="AE135" s="266"/>
      <c r="AF135" s="266"/>
      <c r="AG135" s="266" t="s">
        <v>225</v>
      </c>
      <c r="AH135" s="266"/>
      <c r="AI135" s="266"/>
      <c r="AJ135" s="266"/>
      <c r="AK135" s="266"/>
      <c r="AL135" s="266"/>
      <c r="AM135" s="266"/>
      <c r="AN135" s="266"/>
      <c r="AO135" s="266"/>
      <c r="AP135" s="266"/>
      <c r="AQ135" s="266"/>
      <c r="AR135" s="266"/>
      <c r="AS135" s="266"/>
      <c r="AT135" s="266"/>
      <c r="AU135" s="266"/>
      <c r="AV135" s="266"/>
      <c r="AW135" s="266"/>
      <c r="AX135" s="266"/>
      <c r="AY135" s="266"/>
      <c r="AZ135" s="266"/>
      <c r="BA135" s="266"/>
      <c r="BB135" s="266"/>
      <c r="BC135" s="266"/>
      <c r="BD135" s="266"/>
      <c r="BE135" s="266"/>
      <c r="BF135" s="266"/>
      <c r="BG135" s="266"/>
      <c r="BH135" s="266"/>
    </row>
    <row r="136" spans="1:60" outlineLevel="1">
      <c r="A136" s="258"/>
      <c r="B136" s="259"/>
      <c r="C136" s="283" t="s">
        <v>381</v>
      </c>
      <c r="D136" s="284"/>
      <c r="E136" s="285"/>
      <c r="F136" s="264"/>
      <c r="G136" s="264"/>
      <c r="H136" s="264"/>
      <c r="I136" s="264"/>
      <c r="J136" s="264"/>
      <c r="K136" s="264"/>
      <c r="L136" s="264"/>
      <c r="M136" s="264"/>
      <c r="N136" s="264"/>
      <c r="O136" s="264"/>
      <c r="P136" s="264"/>
      <c r="Q136" s="264"/>
      <c r="R136" s="264"/>
      <c r="S136" s="264"/>
      <c r="T136" s="264"/>
      <c r="U136" s="265"/>
      <c r="V136" s="264"/>
      <c r="W136" s="266"/>
      <c r="X136" s="266"/>
      <c r="Y136" s="266"/>
      <c r="Z136" s="266"/>
      <c r="AA136" s="266"/>
      <c r="AB136" s="266"/>
      <c r="AC136" s="266"/>
      <c r="AD136" s="266"/>
      <c r="AE136" s="266"/>
      <c r="AF136" s="266"/>
      <c r="AG136" s="266" t="s">
        <v>236</v>
      </c>
      <c r="AH136" s="266">
        <v>0</v>
      </c>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c r="BC136" s="266"/>
      <c r="BD136" s="266"/>
      <c r="BE136" s="266"/>
      <c r="BF136" s="266"/>
      <c r="BG136" s="266"/>
      <c r="BH136" s="266"/>
    </row>
    <row r="137" spans="1:60" outlineLevel="1">
      <c r="A137" s="258"/>
      <c r="B137" s="259"/>
      <c r="C137" s="283" t="s">
        <v>382</v>
      </c>
      <c r="D137" s="284"/>
      <c r="E137" s="285">
        <v>200.25767999999999</v>
      </c>
      <c r="F137" s="264"/>
      <c r="G137" s="264"/>
      <c r="H137" s="264"/>
      <c r="I137" s="264"/>
      <c r="J137" s="264"/>
      <c r="K137" s="264"/>
      <c r="L137" s="264"/>
      <c r="M137" s="264"/>
      <c r="N137" s="264"/>
      <c r="O137" s="264"/>
      <c r="P137" s="264"/>
      <c r="Q137" s="264"/>
      <c r="R137" s="264"/>
      <c r="S137" s="264"/>
      <c r="T137" s="264"/>
      <c r="U137" s="265"/>
      <c r="V137" s="264"/>
      <c r="W137" s="266"/>
      <c r="X137" s="266"/>
      <c r="Y137" s="266"/>
      <c r="Z137" s="266"/>
      <c r="AA137" s="266"/>
      <c r="AB137" s="266"/>
      <c r="AC137" s="266"/>
      <c r="AD137" s="266"/>
      <c r="AE137" s="266"/>
      <c r="AF137" s="266"/>
      <c r="AG137" s="266" t="s">
        <v>236</v>
      </c>
      <c r="AH137" s="266">
        <v>0</v>
      </c>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row>
    <row r="138" spans="1:60" outlineLevel="1">
      <c r="A138" s="258"/>
      <c r="B138" s="259"/>
      <c r="C138" s="283" t="s">
        <v>383</v>
      </c>
      <c r="D138" s="284"/>
      <c r="E138" s="285">
        <v>155.82551000000001</v>
      </c>
      <c r="F138" s="264"/>
      <c r="G138" s="264"/>
      <c r="H138" s="264"/>
      <c r="I138" s="264"/>
      <c r="J138" s="264"/>
      <c r="K138" s="264"/>
      <c r="L138" s="264"/>
      <c r="M138" s="264"/>
      <c r="N138" s="264"/>
      <c r="O138" s="264"/>
      <c r="P138" s="264"/>
      <c r="Q138" s="264"/>
      <c r="R138" s="264"/>
      <c r="S138" s="264"/>
      <c r="T138" s="264"/>
      <c r="U138" s="265"/>
      <c r="V138" s="264"/>
      <c r="W138" s="266"/>
      <c r="X138" s="266"/>
      <c r="Y138" s="266"/>
      <c r="Z138" s="266"/>
      <c r="AA138" s="266"/>
      <c r="AB138" s="266"/>
      <c r="AC138" s="266"/>
      <c r="AD138" s="266"/>
      <c r="AE138" s="266"/>
      <c r="AF138" s="266"/>
      <c r="AG138" s="266" t="s">
        <v>236</v>
      </c>
      <c r="AH138" s="266">
        <v>0</v>
      </c>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row>
    <row r="139" spans="1:60" outlineLevel="1">
      <c r="A139" s="258"/>
      <c r="B139" s="259"/>
      <c r="C139" s="283" t="s">
        <v>384</v>
      </c>
      <c r="D139" s="284"/>
      <c r="E139" s="285">
        <v>154.74551</v>
      </c>
      <c r="F139" s="264"/>
      <c r="G139" s="264"/>
      <c r="H139" s="264"/>
      <c r="I139" s="264"/>
      <c r="J139" s="264"/>
      <c r="K139" s="264"/>
      <c r="L139" s="264"/>
      <c r="M139" s="264"/>
      <c r="N139" s="264"/>
      <c r="O139" s="264"/>
      <c r="P139" s="264"/>
      <c r="Q139" s="264"/>
      <c r="R139" s="264"/>
      <c r="S139" s="264"/>
      <c r="T139" s="264"/>
      <c r="U139" s="265"/>
      <c r="V139" s="264"/>
      <c r="W139" s="266"/>
      <c r="X139" s="266"/>
      <c r="Y139" s="266"/>
      <c r="Z139" s="266"/>
      <c r="AA139" s="266"/>
      <c r="AB139" s="266"/>
      <c r="AC139" s="266"/>
      <c r="AD139" s="266"/>
      <c r="AE139" s="266"/>
      <c r="AF139" s="266"/>
      <c r="AG139" s="266" t="s">
        <v>236</v>
      </c>
      <c r="AH139" s="266">
        <v>0</v>
      </c>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row>
    <row r="140" spans="1:60" outlineLevel="1">
      <c r="A140" s="258"/>
      <c r="B140" s="259"/>
      <c r="C140" s="283" t="s">
        <v>385</v>
      </c>
      <c r="D140" s="284"/>
      <c r="E140" s="285"/>
      <c r="F140" s="264"/>
      <c r="G140" s="264"/>
      <c r="H140" s="264"/>
      <c r="I140" s="264"/>
      <c r="J140" s="264"/>
      <c r="K140" s="264"/>
      <c r="L140" s="264"/>
      <c r="M140" s="264"/>
      <c r="N140" s="264"/>
      <c r="O140" s="264"/>
      <c r="P140" s="264"/>
      <c r="Q140" s="264"/>
      <c r="R140" s="264"/>
      <c r="S140" s="264"/>
      <c r="T140" s="264"/>
      <c r="U140" s="265"/>
      <c r="V140" s="264"/>
      <c r="W140" s="266"/>
      <c r="X140" s="266"/>
      <c r="Y140" s="266"/>
      <c r="Z140" s="266"/>
      <c r="AA140" s="266"/>
      <c r="AB140" s="266"/>
      <c r="AC140" s="266"/>
      <c r="AD140" s="266"/>
      <c r="AE140" s="266"/>
      <c r="AF140" s="266"/>
      <c r="AG140" s="266" t="s">
        <v>236</v>
      </c>
      <c r="AH140" s="266">
        <v>0</v>
      </c>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row>
    <row r="141" spans="1:60" outlineLevel="1">
      <c r="A141" s="258"/>
      <c r="B141" s="259"/>
      <c r="C141" s="283" t="s">
        <v>386</v>
      </c>
      <c r="D141" s="284"/>
      <c r="E141" s="285">
        <v>13.13</v>
      </c>
      <c r="F141" s="264"/>
      <c r="G141" s="264"/>
      <c r="H141" s="264"/>
      <c r="I141" s="264"/>
      <c r="J141" s="264"/>
      <c r="K141" s="264"/>
      <c r="L141" s="264"/>
      <c r="M141" s="264"/>
      <c r="N141" s="264"/>
      <c r="O141" s="264"/>
      <c r="P141" s="264"/>
      <c r="Q141" s="264"/>
      <c r="R141" s="264"/>
      <c r="S141" s="264"/>
      <c r="T141" s="264"/>
      <c r="U141" s="265"/>
      <c r="V141" s="264"/>
      <c r="W141" s="266"/>
      <c r="X141" s="266"/>
      <c r="Y141" s="266"/>
      <c r="Z141" s="266"/>
      <c r="AA141" s="266"/>
      <c r="AB141" s="266"/>
      <c r="AC141" s="266"/>
      <c r="AD141" s="266"/>
      <c r="AE141" s="266"/>
      <c r="AF141" s="266"/>
      <c r="AG141" s="266" t="s">
        <v>236</v>
      </c>
      <c r="AH141" s="266">
        <v>0</v>
      </c>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row>
    <row r="142" spans="1:60" outlineLevel="1">
      <c r="A142" s="258"/>
      <c r="B142" s="259"/>
      <c r="C142" s="283" t="s">
        <v>387</v>
      </c>
      <c r="D142" s="284"/>
      <c r="E142" s="285">
        <v>2.25</v>
      </c>
      <c r="F142" s="264"/>
      <c r="G142" s="264"/>
      <c r="H142" s="264"/>
      <c r="I142" s="264"/>
      <c r="J142" s="264"/>
      <c r="K142" s="264"/>
      <c r="L142" s="264"/>
      <c r="M142" s="264"/>
      <c r="N142" s="264"/>
      <c r="O142" s="264"/>
      <c r="P142" s="264"/>
      <c r="Q142" s="264"/>
      <c r="R142" s="264"/>
      <c r="S142" s="264"/>
      <c r="T142" s="264"/>
      <c r="U142" s="265"/>
      <c r="V142" s="264"/>
      <c r="W142" s="266"/>
      <c r="X142" s="266"/>
      <c r="Y142" s="266"/>
      <c r="Z142" s="266"/>
      <c r="AA142" s="266"/>
      <c r="AB142" s="266"/>
      <c r="AC142" s="266"/>
      <c r="AD142" s="266"/>
      <c r="AE142" s="266"/>
      <c r="AF142" s="266"/>
      <c r="AG142" s="266" t="s">
        <v>236</v>
      </c>
      <c r="AH142" s="266">
        <v>0</v>
      </c>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row>
    <row r="143" spans="1:60" outlineLevel="1">
      <c r="A143" s="258"/>
      <c r="B143" s="259"/>
      <c r="C143" s="283" t="s">
        <v>388</v>
      </c>
      <c r="D143" s="284"/>
      <c r="E143" s="285"/>
      <c r="F143" s="264"/>
      <c r="G143" s="264"/>
      <c r="H143" s="264"/>
      <c r="I143" s="264"/>
      <c r="J143" s="264"/>
      <c r="K143" s="264"/>
      <c r="L143" s="264"/>
      <c r="M143" s="264"/>
      <c r="N143" s="264"/>
      <c r="O143" s="264"/>
      <c r="P143" s="264"/>
      <c r="Q143" s="264"/>
      <c r="R143" s="264"/>
      <c r="S143" s="264"/>
      <c r="T143" s="264"/>
      <c r="U143" s="265"/>
      <c r="V143" s="264"/>
      <c r="W143" s="266"/>
      <c r="X143" s="266"/>
      <c r="Y143" s="266"/>
      <c r="Z143" s="266"/>
      <c r="AA143" s="266"/>
      <c r="AB143" s="266"/>
      <c r="AC143" s="266"/>
      <c r="AD143" s="266"/>
      <c r="AE143" s="266"/>
      <c r="AF143" s="266"/>
      <c r="AG143" s="266" t="s">
        <v>236</v>
      </c>
      <c r="AH143" s="266">
        <v>0</v>
      </c>
      <c r="AI143" s="266"/>
      <c r="AJ143" s="266"/>
      <c r="AK143" s="266"/>
      <c r="AL143" s="266"/>
      <c r="AM143" s="266"/>
      <c r="AN143" s="266"/>
      <c r="AO143" s="266"/>
      <c r="AP143" s="266"/>
      <c r="AQ143" s="266"/>
      <c r="AR143" s="266"/>
      <c r="AS143" s="266"/>
      <c r="AT143" s="266"/>
      <c r="AU143" s="266"/>
      <c r="AV143" s="266"/>
      <c r="AW143" s="266"/>
      <c r="AX143" s="266"/>
      <c r="AY143" s="266"/>
      <c r="AZ143" s="266"/>
      <c r="BA143" s="266"/>
      <c r="BB143" s="266"/>
      <c r="BC143" s="266"/>
      <c r="BD143" s="266"/>
      <c r="BE143" s="266"/>
      <c r="BF143" s="266"/>
      <c r="BG143" s="266"/>
      <c r="BH143" s="266"/>
    </row>
    <row r="144" spans="1:60" outlineLevel="1">
      <c r="A144" s="258"/>
      <c r="B144" s="259"/>
      <c r="C144" s="283" t="s">
        <v>389</v>
      </c>
      <c r="D144" s="284"/>
      <c r="E144" s="285">
        <v>67.2</v>
      </c>
      <c r="F144" s="264"/>
      <c r="G144" s="264"/>
      <c r="H144" s="264"/>
      <c r="I144" s="264"/>
      <c r="J144" s="264"/>
      <c r="K144" s="264"/>
      <c r="L144" s="264"/>
      <c r="M144" s="264"/>
      <c r="N144" s="264"/>
      <c r="O144" s="264"/>
      <c r="P144" s="264"/>
      <c r="Q144" s="264"/>
      <c r="R144" s="264"/>
      <c r="S144" s="264"/>
      <c r="T144" s="264"/>
      <c r="U144" s="265"/>
      <c r="V144" s="264"/>
      <c r="W144" s="266"/>
      <c r="X144" s="266"/>
      <c r="Y144" s="266"/>
      <c r="Z144" s="266"/>
      <c r="AA144" s="266"/>
      <c r="AB144" s="266"/>
      <c r="AC144" s="266"/>
      <c r="AD144" s="266"/>
      <c r="AE144" s="266"/>
      <c r="AF144" s="266"/>
      <c r="AG144" s="266" t="s">
        <v>236</v>
      </c>
      <c r="AH144" s="266">
        <v>0</v>
      </c>
      <c r="AI144" s="266"/>
      <c r="AJ144" s="266"/>
      <c r="AK144" s="266"/>
      <c r="AL144" s="266"/>
      <c r="AM144" s="266"/>
      <c r="AN144" s="266"/>
      <c r="AO144" s="266"/>
      <c r="AP144" s="266"/>
      <c r="AQ144" s="266"/>
      <c r="AR144" s="266"/>
      <c r="AS144" s="266"/>
      <c r="AT144" s="266"/>
      <c r="AU144" s="266"/>
      <c r="AV144" s="266"/>
      <c r="AW144" s="266"/>
      <c r="AX144" s="266"/>
      <c r="AY144" s="266"/>
      <c r="AZ144" s="266"/>
      <c r="BA144" s="266"/>
      <c r="BB144" s="266"/>
      <c r="BC144" s="266"/>
      <c r="BD144" s="266"/>
      <c r="BE144" s="266"/>
      <c r="BF144" s="266"/>
      <c r="BG144" s="266"/>
      <c r="BH144" s="266"/>
    </row>
    <row r="145" spans="1:60" outlineLevel="1">
      <c r="A145" s="258">
        <v>43</v>
      </c>
      <c r="B145" s="259" t="s">
        <v>390</v>
      </c>
      <c r="C145" s="260" t="s">
        <v>391</v>
      </c>
      <c r="D145" s="261" t="s">
        <v>241</v>
      </c>
      <c r="E145" s="262">
        <v>0.52500000000000002</v>
      </c>
      <c r="F145" s="10"/>
      <c r="G145" s="264">
        <f>ROUND(E145*F145,2)</f>
        <v>0</v>
      </c>
      <c r="H145" s="263"/>
      <c r="I145" s="264">
        <f>ROUND(E145*H145,2)</f>
        <v>0</v>
      </c>
      <c r="J145" s="263"/>
      <c r="K145" s="264">
        <f>ROUND(E145*J145,2)</f>
        <v>0</v>
      </c>
      <c r="L145" s="264">
        <v>21</v>
      </c>
      <c r="M145" s="264">
        <f>G145*(1+L145/100)</f>
        <v>0</v>
      </c>
      <c r="N145" s="264">
        <v>2.5855999999999999</v>
      </c>
      <c r="O145" s="264">
        <f>ROUND(E145*N145,2)</f>
        <v>1.36</v>
      </c>
      <c r="P145" s="264">
        <v>0</v>
      </c>
      <c r="Q145" s="264">
        <f>ROUND(E145*P145,2)</f>
        <v>0</v>
      </c>
      <c r="R145" s="264" t="s">
        <v>392</v>
      </c>
      <c r="S145" s="264" t="s">
        <v>202</v>
      </c>
      <c r="T145" s="264">
        <v>0.52900000000000003</v>
      </c>
      <c r="U145" s="265">
        <f>ROUND(E145*T145,2)</f>
        <v>0.28000000000000003</v>
      </c>
      <c r="V145" s="264"/>
      <c r="W145" s="266"/>
      <c r="X145" s="266"/>
      <c r="Y145" s="266"/>
      <c r="Z145" s="266"/>
      <c r="AA145" s="266"/>
      <c r="AB145" s="266"/>
      <c r="AC145" s="266"/>
      <c r="AD145" s="266"/>
      <c r="AE145" s="266"/>
      <c r="AF145" s="266"/>
      <c r="AG145" s="266" t="s">
        <v>225</v>
      </c>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row>
    <row r="146" spans="1:60" ht="22.5" outlineLevel="1">
      <c r="A146" s="258"/>
      <c r="B146" s="259"/>
      <c r="C146" s="283" t="s">
        <v>393</v>
      </c>
      <c r="D146" s="284"/>
      <c r="E146" s="285">
        <v>0.52500000000000002</v>
      </c>
      <c r="F146" s="264"/>
      <c r="G146" s="264"/>
      <c r="H146" s="264"/>
      <c r="I146" s="264"/>
      <c r="J146" s="264"/>
      <c r="K146" s="264"/>
      <c r="L146" s="264"/>
      <c r="M146" s="264"/>
      <c r="N146" s="264"/>
      <c r="O146" s="264"/>
      <c r="P146" s="264"/>
      <c r="Q146" s="264"/>
      <c r="R146" s="264"/>
      <c r="S146" s="264"/>
      <c r="T146" s="264"/>
      <c r="U146" s="265"/>
      <c r="V146" s="264"/>
      <c r="W146" s="266"/>
      <c r="X146" s="266"/>
      <c r="Y146" s="266"/>
      <c r="Z146" s="266"/>
      <c r="AA146" s="266"/>
      <c r="AB146" s="266"/>
      <c r="AC146" s="266"/>
      <c r="AD146" s="266"/>
      <c r="AE146" s="266"/>
      <c r="AF146" s="266"/>
      <c r="AG146" s="266" t="s">
        <v>236</v>
      </c>
      <c r="AH146" s="266">
        <v>0</v>
      </c>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row>
    <row r="147" spans="1:60" outlineLevel="1">
      <c r="A147" s="258">
        <v>44</v>
      </c>
      <c r="B147" s="259" t="s">
        <v>394</v>
      </c>
      <c r="C147" s="260" t="s">
        <v>395</v>
      </c>
      <c r="D147" s="261" t="s">
        <v>233</v>
      </c>
      <c r="E147" s="262">
        <v>4.2</v>
      </c>
      <c r="F147" s="10"/>
      <c r="G147" s="264">
        <f>ROUND(E147*F147,2)</f>
        <v>0</v>
      </c>
      <c r="H147" s="263"/>
      <c r="I147" s="264">
        <f>ROUND(E147*H147,2)</f>
        <v>0</v>
      </c>
      <c r="J147" s="263"/>
      <c r="K147" s="264">
        <f>ROUND(E147*J147,2)</f>
        <v>0</v>
      </c>
      <c r="L147" s="264">
        <v>21</v>
      </c>
      <c r="M147" s="264">
        <f>G147*(1+L147/100)</f>
        <v>0</v>
      </c>
      <c r="N147" s="264">
        <v>2.0000000000000001E-4</v>
      </c>
      <c r="O147" s="264">
        <f>ROUND(E147*N147,2)</f>
        <v>0</v>
      </c>
      <c r="P147" s="264">
        <v>0</v>
      </c>
      <c r="Q147" s="264">
        <f>ROUND(E147*P147,2)</f>
        <v>0</v>
      </c>
      <c r="R147" s="264" t="s">
        <v>392</v>
      </c>
      <c r="S147" s="264" t="s">
        <v>202</v>
      </c>
      <c r="T147" s="264">
        <v>0.45</v>
      </c>
      <c r="U147" s="265">
        <f>ROUND(E147*T147,2)</f>
        <v>1.89</v>
      </c>
      <c r="V147" s="264"/>
      <c r="W147" s="266"/>
      <c r="X147" s="266"/>
      <c r="Y147" s="266"/>
      <c r="Z147" s="266"/>
      <c r="AA147" s="266"/>
      <c r="AB147" s="266"/>
      <c r="AC147" s="266"/>
      <c r="AD147" s="266"/>
      <c r="AE147" s="266"/>
      <c r="AF147" s="266"/>
      <c r="AG147" s="266" t="s">
        <v>225</v>
      </c>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row>
    <row r="148" spans="1:60" outlineLevel="1">
      <c r="A148" s="258"/>
      <c r="B148" s="259"/>
      <c r="C148" s="283" t="s">
        <v>396</v>
      </c>
      <c r="D148" s="284"/>
      <c r="E148" s="285">
        <v>4.2</v>
      </c>
      <c r="F148" s="264"/>
      <c r="G148" s="264"/>
      <c r="H148" s="264"/>
      <c r="I148" s="264"/>
      <c r="J148" s="264"/>
      <c r="K148" s="264"/>
      <c r="L148" s="264"/>
      <c r="M148" s="264"/>
      <c r="N148" s="264"/>
      <c r="O148" s="264"/>
      <c r="P148" s="264"/>
      <c r="Q148" s="264"/>
      <c r="R148" s="264"/>
      <c r="S148" s="264"/>
      <c r="T148" s="264"/>
      <c r="U148" s="265"/>
      <c r="V148" s="264"/>
      <c r="W148" s="266"/>
      <c r="X148" s="266"/>
      <c r="Y148" s="266"/>
      <c r="Z148" s="266"/>
      <c r="AA148" s="266"/>
      <c r="AB148" s="266"/>
      <c r="AC148" s="266"/>
      <c r="AD148" s="266"/>
      <c r="AE148" s="266"/>
      <c r="AF148" s="266"/>
      <c r="AG148" s="266" t="s">
        <v>236</v>
      </c>
      <c r="AH148" s="266">
        <v>0</v>
      </c>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6"/>
      <c r="BH148" s="266"/>
    </row>
    <row r="149" spans="1:60" outlineLevel="1">
      <c r="A149" s="258">
        <v>45</v>
      </c>
      <c r="B149" s="259" t="s">
        <v>397</v>
      </c>
      <c r="C149" s="260" t="s">
        <v>398</v>
      </c>
      <c r="D149" s="261" t="s">
        <v>233</v>
      </c>
      <c r="E149" s="262">
        <v>4.2</v>
      </c>
      <c r="F149" s="10"/>
      <c r="G149" s="264">
        <f>ROUND(E149*F149,2)</f>
        <v>0</v>
      </c>
      <c r="H149" s="263"/>
      <c r="I149" s="264">
        <f>ROUND(E149*H149,2)</f>
        <v>0</v>
      </c>
      <c r="J149" s="263"/>
      <c r="K149" s="264">
        <f>ROUND(E149*J149,2)</f>
        <v>0</v>
      </c>
      <c r="L149" s="264">
        <v>21</v>
      </c>
      <c r="M149" s="264">
        <f>G149*(1+L149/100)</f>
        <v>0</v>
      </c>
      <c r="N149" s="264">
        <v>0</v>
      </c>
      <c r="O149" s="264">
        <f>ROUND(E149*N149,2)</f>
        <v>0</v>
      </c>
      <c r="P149" s="264">
        <v>0</v>
      </c>
      <c r="Q149" s="264">
        <f>ROUND(E149*P149,2)</f>
        <v>0</v>
      </c>
      <c r="R149" s="264" t="s">
        <v>392</v>
      </c>
      <c r="S149" s="264" t="s">
        <v>202</v>
      </c>
      <c r="T149" s="264">
        <v>0.32</v>
      </c>
      <c r="U149" s="265">
        <f>ROUND(E149*T149,2)</f>
        <v>1.34</v>
      </c>
      <c r="V149" s="264"/>
      <c r="W149" s="266"/>
      <c r="X149" s="266"/>
      <c r="Y149" s="266"/>
      <c r="Z149" s="266"/>
      <c r="AA149" s="266"/>
      <c r="AB149" s="266"/>
      <c r="AC149" s="266"/>
      <c r="AD149" s="266"/>
      <c r="AE149" s="266"/>
      <c r="AF149" s="266"/>
      <c r="AG149" s="266" t="s">
        <v>225</v>
      </c>
      <c r="AH149" s="266"/>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row>
    <row r="150" spans="1:60" outlineLevel="1">
      <c r="A150" s="258"/>
      <c r="B150" s="259"/>
      <c r="C150" s="283" t="s">
        <v>396</v>
      </c>
      <c r="D150" s="284"/>
      <c r="E150" s="285">
        <v>4.2</v>
      </c>
      <c r="F150" s="264"/>
      <c r="G150" s="264"/>
      <c r="H150" s="264"/>
      <c r="I150" s="264"/>
      <c r="J150" s="264"/>
      <c r="K150" s="264"/>
      <c r="L150" s="264"/>
      <c r="M150" s="264"/>
      <c r="N150" s="264"/>
      <c r="O150" s="264"/>
      <c r="P150" s="264"/>
      <c r="Q150" s="264"/>
      <c r="R150" s="264"/>
      <c r="S150" s="264"/>
      <c r="T150" s="264"/>
      <c r="U150" s="265"/>
      <c r="V150" s="264"/>
      <c r="W150" s="266"/>
      <c r="X150" s="266"/>
      <c r="Y150" s="266"/>
      <c r="Z150" s="266"/>
      <c r="AA150" s="266"/>
      <c r="AB150" s="266"/>
      <c r="AC150" s="266"/>
      <c r="AD150" s="266"/>
      <c r="AE150" s="266"/>
      <c r="AF150" s="266"/>
      <c r="AG150" s="266" t="s">
        <v>236</v>
      </c>
      <c r="AH150" s="266">
        <v>0</v>
      </c>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row>
    <row r="151" spans="1:60" outlineLevel="1">
      <c r="A151" s="258">
        <v>46</v>
      </c>
      <c r="B151" s="259" t="s">
        <v>399</v>
      </c>
      <c r="C151" s="260" t="s">
        <v>400</v>
      </c>
      <c r="D151" s="261" t="s">
        <v>401</v>
      </c>
      <c r="E151" s="262">
        <v>11.2</v>
      </c>
      <c r="F151" s="10"/>
      <c r="G151" s="264">
        <f>ROUND(E151*F151,2)</f>
        <v>0</v>
      </c>
      <c r="H151" s="263"/>
      <c r="I151" s="264">
        <f>ROUND(E151*H151,2)</f>
        <v>0</v>
      </c>
      <c r="J151" s="263"/>
      <c r="K151" s="264">
        <f>ROUND(E151*J151,2)</f>
        <v>0</v>
      </c>
      <c r="L151" s="264">
        <v>21</v>
      </c>
      <c r="M151" s="264">
        <f>G151*(1+L151/100)</f>
        <v>0</v>
      </c>
      <c r="N151" s="264">
        <v>2.5389999999999999E-2</v>
      </c>
      <c r="O151" s="264">
        <f>ROUND(E151*N151,2)</f>
        <v>0.28000000000000003</v>
      </c>
      <c r="P151" s="264">
        <v>0</v>
      </c>
      <c r="Q151" s="264">
        <f>ROUND(E151*P151,2)</f>
        <v>0</v>
      </c>
      <c r="R151" s="264" t="s">
        <v>380</v>
      </c>
      <c r="S151" s="264" t="s">
        <v>202</v>
      </c>
      <c r="T151" s="264">
        <v>1.496</v>
      </c>
      <c r="U151" s="265">
        <f>ROUND(E151*T151,2)</f>
        <v>16.760000000000002</v>
      </c>
      <c r="V151" s="264"/>
      <c r="W151" s="266"/>
      <c r="X151" s="266"/>
      <c r="Y151" s="266"/>
      <c r="Z151" s="266"/>
      <c r="AA151" s="266"/>
      <c r="AB151" s="266"/>
      <c r="AC151" s="266"/>
      <c r="AD151" s="266"/>
      <c r="AE151" s="266"/>
      <c r="AF151" s="266"/>
      <c r="AG151" s="266" t="s">
        <v>225</v>
      </c>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row>
    <row r="152" spans="1:60" ht="22.5" outlineLevel="1">
      <c r="A152" s="258"/>
      <c r="B152" s="259"/>
      <c r="C152" s="477" t="s">
        <v>402</v>
      </c>
      <c r="D152" s="478"/>
      <c r="E152" s="479"/>
      <c r="F152" s="480"/>
      <c r="G152" s="481"/>
      <c r="H152" s="264"/>
      <c r="I152" s="264"/>
      <c r="J152" s="264"/>
      <c r="K152" s="264"/>
      <c r="L152" s="264"/>
      <c r="M152" s="264"/>
      <c r="N152" s="264"/>
      <c r="O152" s="264"/>
      <c r="P152" s="264"/>
      <c r="Q152" s="264"/>
      <c r="R152" s="264"/>
      <c r="S152" s="264"/>
      <c r="T152" s="264"/>
      <c r="U152" s="265"/>
      <c r="V152" s="264"/>
      <c r="W152" s="266"/>
      <c r="X152" s="266"/>
      <c r="Y152" s="266"/>
      <c r="Z152" s="266"/>
      <c r="AA152" s="266"/>
      <c r="AB152" s="266"/>
      <c r="AC152" s="266"/>
      <c r="AD152" s="266"/>
      <c r="AE152" s="266"/>
      <c r="AF152" s="266"/>
      <c r="AG152" s="266" t="s">
        <v>205</v>
      </c>
      <c r="AH152" s="266"/>
      <c r="AI152" s="266"/>
      <c r="AJ152" s="266"/>
      <c r="AK152" s="266"/>
      <c r="AL152" s="266"/>
      <c r="AM152" s="266"/>
      <c r="AN152" s="266"/>
      <c r="AO152" s="266"/>
      <c r="AP152" s="266"/>
      <c r="AQ152" s="266"/>
      <c r="AR152" s="266"/>
      <c r="AS152" s="266"/>
      <c r="AT152" s="266"/>
      <c r="AU152" s="266"/>
      <c r="AV152" s="266"/>
      <c r="AW152" s="266"/>
      <c r="AX152" s="266"/>
      <c r="AY152" s="266"/>
      <c r="AZ152" s="266"/>
      <c r="BA152" s="267" t="str">
        <f>C152</f>
        <v>S dodání všech potřebných hmot včetně kotevních desek, popř. roznášecích plechů, rektifikačních článků a napnutí táhla.</v>
      </c>
      <c r="BB152" s="266"/>
      <c r="BC152" s="266"/>
      <c r="BD152" s="266"/>
      <c r="BE152" s="266"/>
      <c r="BF152" s="266"/>
      <c r="BG152" s="266"/>
      <c r="BH152" s="266"/>
    </row>
    <row r="153" spans="1:60" outlineLevel="1">
      <c r="A153" s="258"/>
      <c r="B153" s="259"/>
      <c r="C153" s="283" t="s">
        <v>403</v>
      </c>
      <c r="D153" s="284"/>
      <c r="E153" s="285">
        <v>11.2</v>
      </c>
      <c r="F153" s="264"/>
      <c r="G153" s="264"/>
      <c r="H153" s="264"/>
      <c r="I153" s="264"/>
      <c r="J153" s="264"/>
      <c r="K153" s="264"/>
      <c r="L153" s="264"/>
      <c r="M153" s="264"/>
      <c r="N153" s="264"/>
      <c r="O153" s="264"/>
      <c r="P153" s="264"/>
      <c r="Q153" s="264"/>
      <c r="R153" s="264"/>
      <c r="S153" s="264"/>
      <c r="T153" s="264"/>
      <c r="U153" s="265"/>
      <c r="V153" s="264"/>
      <c r="W153" s="266"/>
      <c r="X153" s="266"/>
      <c r="Y153" s="266"/>
      <c r="Z153" s="266"/>
      <c r="AA153" s="266"/>
      <c r="AB153" s="266"/>
      <c r="AC153" s="266"/>
      <c r="AD153" s="266"/>
      <c r="AE153" s="266"/>
      <c r="AF153" s="266"/>
      <c r="AG153" s="266" t="s">
        <v>236</v>
      </c>
      <c r="AH153" s="266">
        <v>0</v>
      </c>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row>
    <row r="154" spans="1:60">
      <c r="A154" s="286" t="s">
        <v>198</v>
      </c>
      <c r="B154" s="287" t="s">
        <v>125</v>
      </c>
      <c r="C154" s="288" t="s">
        <v>126</v>
      </c>
      <c r="D154" s="289"/>
      <c r="E154" s="290"/>
      <c r="F154" s="291"/>
      <c r="G154" s="291">
        <f>SUMIF(AG155:AG185,"&lt;&gt;NOR",G155:G185)</f>
        <v>0</v>
      </c>
      <c r="H154" s="291"/>
      <c r="I154" s="291">
        <f>SUM(I155:I185)</f>
        <v>0</v>
      </c>
      <c r="J154" s="291"/>
      <c r="K154" s="291">
        <f>SUM(K155:K185)</f>
        <v>0</v>
      </c>
      <c r="L154" s="291"/>
      <c r="M154" s="291">
        <f>SUM(M155:M185)</f>
        <v>0</v>
      </c>
      <c r="N154" s="291"/>
      <c r="O154" s="291">
        <f>SUM(O155:O185)</f>
        <v>95.92</v>
      </c>
      <c r="P154" s="291"/>
      <c r="Q154" s="291">
        <f>SUM(Q155:Q185)</f>
        <v>0</v>
      </c>
      <c r="R154" s="291"/>
      <c r="S154" s="291"/>
      <c r="T154" s="291"/>
      <c r="U154" s="292">
        <f>SUM(U155:U185)</f>
        <v>554.76</v>
      </c>
      <c r="V154" s="291"/>
      <c r="AG154" s="85" t="s">
        <v>199</v>
      </c>
    </row>
    <row r="155" spans="1:60" outlineLevel="1">
      <c r="A155" s="258">
        <v>47</v>
      </c>
      <c r="B155" s="259" t="s">
        <v>404</v>
      </c>
      <c r="C155" s="260" t="s">
        <v>405</v>
      </c>
      <c r="D155" s="261" t="s">
        <v>241</v>
      </c>
      <c r="E155" s="262">
        <v>1.6537500000000001</v>
      </c>
      <c r="F155" s="10"/>
      <c r="G155" s="264">
        <f>ROUND(E155*F155,2)</f>
        <v>0</v>
      </c>
      <c r="H155" s="263"/>
      <c r="I155" s="264">
        <f>ROUND(E155*H155,2)</f>
        <v>0</v>
      </c>
      <c r="J155" s="263"/>
      <c r="K155" s="264">
        <f>ROUND(E155*J155,2)</f>
        <v>0</v>
      </c>
      <c r="L155" s="264">
        <v>21</v>
      </c>
      <c r="M155" s="264">
        <f>G155*(1+L155/100)</f>
        <v>0</v>
      </c>
      <c r="N155" s="264">
        <v>1.8480700000000001</v>
      </c>
      <c r="O155" s="264">
        <f>ROUND(E155*N155,2)</f>
        <v>3.06</v>
      </c>
      <c r="P155" s="264">
        <v>0</v>
      </c>
      <c r="Q155" s="264">
        <f>ROUND(E155*P155,2)</f>
        <v>0</v>
      </c>
      <c r="R155" s="264" t="s">
        <v>406</v>
      </c>
      <c r="S155" s="264" t="s">
        <v>202</v>
      </c>
      <c r="T155" s="264">
        <v>4.8310000000000004</v>
      </c>
      <c r="U155" s="265">
        <f>ROUND(E155*T155,2)</f>
        <v>7.99</v>
      </c>
      <c r="V155" s="264"/>
      <c r="W155" s="266"/>
      <c r="X155" s="266"/>
      <c r="Y155" s="266"/>
      <c r="Z155" s="266"/>
      <c r="AA155" s="266"/>
      <c r="AB155" s="266"/>
      <c r="AC155" s="266"/>
      <c r="AD155" s="266"/>
      <c r="AE155" s="266"/>
      <c r="AF155" s="266"/>
      <c r="AG155" s="266" t="s">
        <v>225</v>
      </c>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row>
    <row r="156" spans="1:60" ht="22.5" outlineLevel="1">
      <c r="A156" s="258"/>
      <c r="B156" s="259"/>
      <c r="C156" s="283" t="s">
        <v>407</v>
      </c>
      <c r="D156" s="284"/>
      <c r="E156" s="285">
        <v>1.6537500000000001</v>
      </c>
      <c r="F156" s="264"/>
      <c r="G156" s="264"/>
      <c r="H156" s="264"/>
      <c r="I156" s="264"/>
      <c r="J156" s="264"/>
      <c r="K156" s="264"/>
      <c r="L156" s="264"/>
      <c r="M156" s="264"/>
      <c r="N156" s="264"/>
      <c r="O156" s="264"/>
      <c r="P156" s="264"/>
      <c r="Q156" s="264"/>
      <c r="R156" s="264"/>
      <c r="S156" s="264"/>
      <c r="T156" s="264"/>
      <c r="U156" s="265"/>
      <c r="V156" s="264"/>
      <c r="W156" s="266"/>
      <c r="X156" s="266"/>
      <c r="Y156" s="266"/>
      <c r="Z156" s="266"/>
      <c r="AA156" s="266"/>
      <c r="AB156" s="266"/>
      <c r="AC156" s="266"/>
      <c r="AD156" s="266"/>
      <c r="AE156" s="266"/>
      <c r="AF156" s="266"/>
      <c r="AG156" s="266" t="s">
        <v>236</v>
      </c>
      <c r="AH156" s="266">
        <v>0</v>
      </c>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row>
    <row r="157" spans="1:60" ht="22.5" outlineLevel="1">
      <c r="A157" s="258">
        <v>48</v>
      </c>
      <c r="B157" s="259" t="s">
        <v>408</v>
      </c>
      <c r="C157" s="260" t="s">
        <v>409</v>
      </c>
      <c r="D157" s="261" t="s">
        <v>241</v>
      </c>
      <c r="E157" s="262">
        <v>0.69</v>
      </c>
      <c r="F157" s="10"/>
      <c r="G157" s="264">
        <f>ROUND(E157*F157,2)</f>
        <v>0</v>
      </c>
      <c r="H157" s="263"/>
      <c r="I157" s="264">
        <f>ROUND(E157*H157,2)</f>
        <v>0</v>
      </c>
      <c r="J157" s="263"/>
      <c r="K157" s="264">
        <f>ROUND(E157*J157,2)</f>
        <v>0</v>
      </c>
      <c r="L157" s="264">
        <v>21</v>
      </c>
      <c r="M157" s="264">
        <f>G157*(1+L157/100)</f>
        <v>0</v>
      </c>
      <c r="N157" s="264">
        <v>2.6102799999999999</v>
      </c>
      <c r="O157" s="264">
        <f>ROUND(E157*N157,2)</f>
        <v>1.8</v>
      </c>
      <c r="P157" s="264">
        <v>0</v>
      </c>
      <c r="Q157" s="264">
        <f>ROUND(E157*P157,2)</f>
        <v>0</v>
      </c>
      <c r="R157" s="264" t="s">
        <v>406</v>
      </c>
      <c r="S157" s="264" t="s">
        <v>202</v>
      </c>
      <c r="T157" s="264">
        <v>6.8259999999999996</v>
      </c>
      <c r="U157" s="265">
        <f>ROUND(E157*T157,2)</f>
        <v>4.71</v>
      </c>
      <c r="V157" s="264"/>
      <c r="W157" s="266"/>
      <c r="X157" s="266"/>
      <c r="Y157" s="266"/>
      <c r="Z157" s="266"/>
      <c r="AA157" s="266"/>
      <c r="AB157" s="266"/>
      <c r="AC157" s="266"/>
      <c r="AD157" s="266"/>
      <c r="AE157" s="266"/>
      <c r="AF157" s="266"/>
      <c r="AG157" s="266" t="s">
        <v>225</v>
      </c>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row>
    <row r="158" spans="1:60" outlineLevel="1">
      <c r="A158" s="258"/>
      <c r="B158" s="259"/>
      <c r="C158" s="283" t="s">
        <v>410</v>
      </c>
      <c r="D158" s="284"/>
      <c r="E158" s="285">
        <v>0.126</v>
      </c>
      <c r="F158" s="264"/>
      <c r="G158" s="264"/>
      <c r="H158" s="264"/>
      <c r="I158" s="264"/>
      <c r="J158" s="264"/>
      <c r="K158" s="264"/>
      <c r="L158" s="264"/>
      <c r="M158" s="264"/>
      <c r="N158" s="264"/>
      <c r="O158" s="264"/>
      <c r="P158" s="264"/>
      <c r="Q158" s="264"/>
      <c r="R158" s="264"/>
      <c r="S158" s="264"/>
      <c r="T158" s="264"/>
      <c r="U158" s="265"/>
      <c r="V158" s="264"/>
      <c r="W158" s="266"/>
      <c r="X158" s="266"/>
      <c r="Y158" s="266"/>
      <c r="Z158" s="266"/>
      <c r="AA158" s="266"/>
      <c r="AB158" s="266"/>
      <c r="AC158" s="266"/>
      <c r="AD158" s="266"/>
      <c r="AE158" s="266"/>
      <c r="AF158" s="266"/>
      <c r="AG158" s="266" t="s">
        <v>236</v>
      </c>
      <c r="AH158" s="266">
        <v>0</v>
      </c>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row>
    <row r="159" spans="1:60" outlineLevel="1">
      <c r="A159" s="258"/>
      <c r="B159" s="259"/>
      <c r="C159" s="283" t="s">
        <v>411</v>
      </c>
      <c r="D159" s="284"/>
      <c r="E159" s="285">
        <v>0.56399999999999995</v>
      </c>
      <c r="F159" s="264"/>
      <c r="G159" s="264"/>
      <c r="H159" s="264"/>
      <c r="I159" s="264"/>
      <c r="J159" s="264"/>
      <c r="K159" s="264"/>
      <c r="L159" s="264"/>
      <c r="M159" s="264"/>
      <c r="N159" s="264"/>
      <c r="O159" s="264"/>
      <c r="P159" s="264"/>
      <c r="Q159" s="264"/>
      <c r="R159" s="264"/>
      <c r="S159" s="264"/>
      <c r="T159" s="264"/>
      <c r="U159" s="265"/>
      <c r="V159" s="264"/>
      <c r="W159" s="266"/>
      <c r="X159" s="266"/>
      <c r="Y159" s="266"/>
      <c r="Z159" s="266"/>
      <c r="AA159" s="266"/>
      <c r="AB159" s="266"/>
      <c r="AC159" s="266"/>
      <c r="AD159" s="266"/>
      <c r="AE159" s="266"/>
      <c r="AF159" s="266"/>
      <c r="AG159" s="266" t="s">
        <v>236</v>
      </c>
      <c r="AH159" s="266">
        <v>0</v>
      </c>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row>
    <row r="160" spans="1:60" ht="22.5" outlineLevel="1">
      <c r="A160" s="258">
        <v>49</v>
      </c>
      <c r="B160" s="259" t="s">
        <v>412</v>
      </c>
      <c r="C160" s="260" t="s">
        <v>413</v>
      </c>
      <c r="D160" s="261" t="s">
        <v>241</v>
      </c>
      <c r="E160" s="262">
        <v>2.0983999999999998</v>
      </c>
      <c r="F160" s="10"/>
      <c r="G160" s="264">
        <f>ROUND(E160*F160,2)</f>
        <v>0</v>
      </c>
      <c r="H160" s="263"/>
      <c r="I160" s="264">
        <f>ROUND(E160*H160,2)</f>
        <v>0</v>
      </c>
      <c r="J160" s="263"/>
      <c r="K160" s="264">
        <f>ROUND(E160*J160,2)</f>
        <v>0</v>
      </c>
      <c r="L160" s="264">
        <v>21</v>
      </c>
      <c r="M160" s="264">
        <f>G160*(1+L160/100)</f>
        <v>0</v>
      </c>
      <c r="N160" s="264">
        <v>2.59138</v>
      </c>
      <c r="O160" s="264">
        <f>ROUND(E160*N160,2)</f>
        <v>5.44</v>
      </c>
      <c r="P160" s="264">
        <v>0</v>
      </c>
      <c r="Q160" s="264">
        <f>ROUND(E160*P160,2)</f>
        <v>0</v>
      </c>
      <c r="R160" s="264" t="s">
        <v>406</v>
      </c>
      <c r="S160" s="264" t="s">
        <v>202</v>
      </c>
      <c r="T160" s="264">
        <v>4.1929999999999996</v>
      </c>
      <c r="U160" s="265">
        <f>ROUND(E160*T160,2)</f>
        <v>8.8000000000000007</v>
      </c>
      <c r="V160" s="264"/>
      <c r="W160" s="266"/>
      <c r="X160" s="266"/>
      <c r="Y160" s="266"/>
      <c r="Z160" s="266"/>
      <c r="AA160" s="266"/>
      <c r="AB160" s="266"/>
      <c r="AC160" s="266"/>
      <c r="AD160" s="266"/>
      <c r="AE160" s="266"/>
      <c r="AF160" s="266"/>
      <c r="AG160" s="266" t="s">
        <v>225</v>
      </c>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row>
    <row r="161" spans="1:60" ht="22.5" outlineLevel="1">
      <c r="A161" s="258"/>
      <c r="B161" s="259"/>
      <c r="C161" s="283" t="s">
        <v>414</v>
      </c>
      <c r="D161" s="284"/>
      <c r="E161" s="285">
        <v>1.488</v>
      </c>
      <c r="F161" s="264"/>
      <c r="G161" s="264"/>
      <c r="H161" s="264"/>
      <c r="I161" s="264"/>
      <c r="J161" s="264"/>
      <c r="K161" s="264"/>
      <c r="L161" s="264"/>
      <c r="M161" s="264"/>
      <c r="N161" s="264"/>
      <c r="O161" s="264"/>
      <c r="P161" s="264"/>
      <c r="Q161" s="264"/>
      <c r="R161" s="264"/>
      <c r="S161" s="264"/>
      <c r="T161" s="264"/>
      <c r="U161" s="265"/>
      <c r="V161" s="264"/>
      <c r="W161" s="266"/>
      <c r="X161" s="266"/>
      <c r="Y161" s="266"/>
      <c r="Z161" s="266"/>
      <c r="AA161" s="266"/>
      <c r="AB161" s="266"/>
      <c r="AC161" s="266"/>
      <c r="AD161" s="266"/>
      <c r="AE161" s="266"/>
      <c r="AF161" s="266"/>
      <c r="AG161" s="266" t="s">
        <v>236</v>
      </c>
      <c r="AH161" s="266">
        <v>0</v>
      </c>
      <c r="AI161" s="266"/>
      <c r="AJ161" s="266"/>
      <c r="AK161" s="266"/>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row>
    <row r="162" spans="1:60" outlineLevel="1">
      <c r="A162" s="258"/>
      <c r="B162" s="259"/>
      <c r="C162" s="283" t="s">
        <v>415</v>
      </c>
      <c r="D162" s="284"/>
      <c r="E162" s="285">
        <v>0.61040000000000005</v>
      </c>
      <c r="F162" s="264"/>
      <c r="G162" s="264"/>
      <c r="H162" s="264"/>
      <c r="I162" s="264"/>
      <c r="J162" s="264"/>
      <c r="K162" s="264"/>
      <c r="L162" s="264"/>
      <c r="M162" s="264"/>
      <c r="N162" s="264"/>
      <c r="O162" s="264"/>
      <c r="P162" s="264"/>
      <c r="Q162" s="264"/>
      <c r="R162" s="264"/>
      <c r="S162" s="264"/>
      <c r="T162" s="264"/>
      <c r="U162" s="265"/>
      <c r="V162" s="264"/>
      <c r="W162" s="266"/>
      <c r="X162" s="266"/>
      <c r="Y162" s="266"/>
      <c r="Z162" s="266"/>
      <c r="AA162" s="266"/>
      <c r="AB162" s="266"/>
      <c r="AC162" s="266"/>
      <c r="AD162" s="266"/>
      <c r="AE162" s="266"/>
      <c r="AF162" s="266"/>
      <c r="AG162" s="266" t="s">
        <v>236</v>
      </c>
      <c r="AH162" s="266">
        <v>0</v>
      </c>
      <c r="AI162" s="266"/>
      <c r="AJ162" s="266"/>
      <c r="AK162" s="266"/>
      <c r="AL162" s="266"/>
      <c r="AM162" s="266"/>
      <c r="AN162" s="266"/>
      <c r="AO162" s="266"/>
      <c r="AP162" s="266"/>
      <c r="AQ162" s="266"/>
      <c r="AR162" s="266"/>
      <c r="AS162" s="266"/>
      <c r="AT162" s="266"/>
      <c r="AU162" s="266"/>
      <c r="AV162" s="266"/>
      <c r="AW162" s="266"/>
      <c r="AX162" s="266"/>
      <c r="AY162" s="266"/>
      <c r="AZ162" s="266"/>
      <c r="BA162" s="266"/>
      <c r="BB162" s="266"/>
      <c r="BC162" s="266"/>
      <c r="BD162" s="266"/>
      <c r="BE162" s="266"/>
      <c r="BF162" s="266"/>
      <c r="BG162" s="266"/>
      <c r="BH162" s="266"/>
    </row>
    <row r="163" spans="1:60" ht="22.5" outlineLevel="1">
      <c r="A163" s="258">
        <v>50</v>
      </c>
      <c r="B163" s="259" t="s">
        <v>416</v>
      </c>
      <c r="C163" s="260" t="s">
        <v>417</v>
      </c>
      <c r="D163" s="261" t="s">
        <v>241</v>
      </c>
      <c r="E163" s="262">
        <v>29.071999999999999</v>
      </c>
      <c r="F163" s="10"/>
      <c r="G163" s="264">
        <f>ROUND(E163*F163,2)</f>
        <v>0</v>
      </c>
      <c r="H163" s="263"/>
      <c r="I163" s="264">
        <f>ROUND(E163*H163,2)</f>
        <v>0</v>
      </c>
      <c r="J163" s="263"/>
      <c r="K163" s="264">
        <f>ROUND(E163*J163,2)</f>
        <v>0</v>
      </c>
      <c r="L163" s="264">
        <v>21</v>
      </c>
      <c r="M163" s="264">
        <f>G163*(1+L163/100)</f>
        <v>0</v>
      </c>
      <c r="N163" s="264">
        <v>2.5772499999999998</v>
      </c>
      <c r="O163" s="264">
        <f>ROUND(E163*N163,2)</f>
        <v>74.930000000000007</v>
      </c>
      <c r="P163" s="264">
        <v>0</v>
      </c>
      <c r="Q163" s="264">
        <f>ROUND(E163*P163,2)</f>
        <v>0</v>
      </c>
      <c r="R163" s="264" t="s">
        <v>406</v>
      </c>
      <c r="S163" s="264" t="s">
        <v>202</v>
      </c>
      <c r="T163" s="264">
        <v>2.4550000000000001</v>
      </c>
      <c r="U163" s="265">
        <f>ROUND(E163*T163,2)</f>
        <v>71.37</v>
      </c>
      <c r="V163" s="264"/>
      <c r="W163" s="266"/>
      <c r="X163" s="266"/>
      <c r="Y163" s="266"/>
      <c r="Z163" s="266"/>
      <c r="AA163" s="266"/>
      <c r="AB163" s="266"/>
      <c r="AC163" s="266"/>
      <c r="AD163" s="266"/>
      <c r="AE163" s="266"/>
      <c r="AF163" s="266"/>
      <c r="AG163" s="266" t="s">
        <v>225</v>
      </c>
      <c r="AH163" s="266"/>
      <c r="AI163" s="266"/>
      <c r="AJ163" s="266"/>
      <c r="AK163" s="266"/>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c r="BF163" s="266"/>
      <c r="BG163" s="266"/>
      <c r="BH163" s="266"/>
    </row>
    <row r="164" spans="1:60" ht="22.5" outlineLevel="1">
      <c r="A164" s="258"/>
      <c r="B164" s="259"/>
      <c r="C164" s="283" t="s">
        <v>418</v>
      </c>
      <c r="D164" s="284"/>
      <c r="E164" s="285">
        <v>13.352</v>
      </c>
      <c r="F164" s="264"/>
      <c r="G164" s="264"/>
      <c r="H164" s="264"/>
      <c r="I164" s="264"/>
      <c r="J164" s="264"/>
      <c r="K164" s="264"/>
      <c r="L164" s="264"/>
      <c r="M164" s="264"/>
      <c r="N164" s="264"/>
      <c r="O164" s="264"/>
      <c r="P164" s="264"/>
      <c r="Q164" s="264"/>
      <c r="R164" s="264"/>
      <c r="S164" s="264"/>
      <c r="T164" s="264"/>
      <c r="U164" s="265"/>
      <c r="V164" s="264"/>
      <c r="W164" s="266"/>
      <c r="X164" s="266"/>
      <c r="Y164" s="266"/>
      <c r="Z164" s="266"/>
      <c r="AA164" s="266"/>
      <c r="AB164" s="266"/>
      <c r="AC164" s="266"/>
      <c r="AD164" s="266"/>
      <c r="AE164" s="266"/>
      <c r="AF164" s="266"/>
      <c r="AG164" s="266" t="s">
        <v>236</v>
      </c>
      <c r="AH164" s="266">
        <v>0</v>
      </c>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row>
    <row r="165" spans="1:60" outlineLevel="1">
      <c r="A165" s="258"/>
      <c r="B165" s="259"/>
      <c r="C165" s="283" t="s">
        <v>419</v>
      </c>
      <c r="D165" s="284"/>
      <c r="E165" s="285">
        <v>13.396000000000001</v>
      </c>
      <c r="F165" s="264"/>
      <c r="G165" s="264"/>
      <c r="H165" s="264"/>
      <c r="I165" s="264"/>
      <c r="J165" s="264"/>
      <c r="K165" s="264"/>
      <c r="L165" s="264"/>
      <c r="M165" s="264"/>
      <c r="N165" s="264"/>
      <c r="O165" s="264"/>
      <c r="P165" s="264"/>
      <c r="Q165" s="264"/>
      <c r="R165" s="264"/>
      <c r="S165" s="264"/>
      <c r="T165" s="264"/>
      <c r="U165" s="265"/>
      <c r="V165" s="264"/>
      <c r="W165" s="266"/>
      <c r="X165" s="266"/>
      <c r="Y165" s="266"/>
      <c r="Z165" s="266"/>
      <c r="AA165" s="266"/>
      <c r="AB165" s="266"/>
      <c r="AC165" s="266"/>
      <c r="AD165" s="266"/>
      <c r="AE165" s="266"/>
      <c r="AF165" s="266"/>
      <c r="AG165" s="266" t="s">
        <v>236</v>
      </c>
      <c r="AH165" s="266">
        <v>0</v>
      </c>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row>
    <row r="166" spans="1:60" ht="22.5" outlineLevel="1">
      <c r="A166" s="258"/>
      <c r="B166" s="259"/>
      <c r="C166" s="283" t="s">
        <v>420</v>
      </c>
      <c r="D166" s="284"/>
      <c r="E166" s="285">
        <v>2.3239999999999998</v>
      </c>
      <c r="F166" s="264"/>
      <c r="G166" s="264"/>
      <c r="H166" s="264"/>
      <c r="I166" s="264"/>
      <c r="J166" s="264"/>
      <c r="K166" s="264"/>
      <c r="L166" s="264"/>
      <c r="M166" s="264"/>
      <c r="N166" s="264"/>
      <c r="O166" s="264"/>
      <c r="P166" s="264"/>
      <c r="Q166" s="264"/>
      <c r="R166" s="264"/>
      <c r="S166" s="264"/>
      <c r="T166" s="264"/>
      <c r="U166" s="265"/>
      <c r="V166" s="264"/>
      <c r="W166" s="266"/>
      <c r="X166" s="266"/>
      <c r="Y166" s="266"/>
      <c r="Z166" s="266"/>
      <c r="AA166" s="266"/>
      <c r="AB166" s="266"/>
      <c r="AC166" s="266"/>
      <c r="AD166" s="266"/>
      <c r="AE166" s="266"/>
      <c r="AF166" s="266"/>
      <c r="AG166" s="266" t="s">
        <v>236</v>
      </c>
      <c r="AH166" s="266">
        <v>0</v>
      </c>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row>
    <row r="167" spans="1:60" outlineLevel="1">
      <c r="A167" s="258">
        <v>51</v>
      </c>
      <c r="B167" s="259" t="s">
        <v>421</v>
      </c>
      <c r="C167" s="260" t="s">
        <v>422</v>
      </c>
      <c r="D167" s="261" t="s">
        <v>233</v>
      </c>
      <c r="E167" s="262">
        <v>204.16200000000001</v>
      </c>
      <c r="F167" s="10"/>
      <c r="G167" s="264">
        <f>ROUND(E167*F167,2)</f>
        <v>0</v>
      </c>
      <c r="H167" s="263"/>
      <c r="I167" s="264">
        <f>ROUND(E167*H167,2)</f>
        <v>0</v>
      </c>
      <c r="J167" s="263"/>
      <c r="K167" s="264">
        <f>ROUND(E167*J167,2)</f>
        <v>0</v>
      </c>
      <c r="L167" s="264">
        <v>21</v>
      </c>
      <c r="M167" s="264">
        <f>G167*(1+L167/100)</f>
        <v>0</v>
      </c>
      <c r="N167" s="264">
        <v>4.231E-2</v>
      </c>
      <c r="O167" s="264">
        <f>ROUND(E167*N167,2)</f>
        <v>8.64</v>
      </c>
      <c r="P167" s="264">
        <v>0</v>
      </c>
      <c r="Q167" s="264">
        <f>ROUND(E167*P167,2)</f>
        <v>0</v>
      </c>
      <c r="R167" s="264" t="s">
        <v>406</v>
      </c>
      <c r="S167" s="264" t="s">
        <v>202</v>
      </c>
      <c r="T167" s="264">
        <v>1.57</v>
      </c>
      <c r="U167" s="265">
        <f>ROUND(E167*T167,2)</f>
        <v>320.52999999999997</v>
      </c>
      <c r="V167" s="264"/>
      <c r="W167" s="266"/>
      <c r="X167" s="266"/>
      <c r="Y167" s="266"/>
      <c r="Z167" s="266"/>
      <c r="AA167" s="266"/>
      <c r="AB167" s="266"/>
      <c r="AC167" s="266"/>
      <c r="AD167" s="266"/>
      <c r="AE167" s="266"/>
      <c r="AF167" s="266"/>
      <c r="AG167" s="266" t="s">
        <v>225</v>
      </c>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row>
    <row r="168" spans="1:60" outlineLevel="1">
      <c r="A168" s="258"/>
      <c r="B168" s="259"/>
      <c r="C168" s="283" t="s">
        <v>423</v>
      </c>
      <c r="D168" s="284"/>
      <c r="E168" s="285">
        <v>0.42</v>
      </c>
      <c r="F168" s="264"/>
      <c r="G168" s="264"/>
      <c r="H168" s="264"/>
      <c r="I168" s="264"/>
      <c r="J168" s="264"/>
      <c r="K168" s="264"/>
      <c r="L168" s="264"/>
      <c r="M168" s="264"/>
      <c r="N168" s="264"/>
      <c r="O168" s="264"/>
      <c r="P168" s="264"/>
      <c r="Q168" s="264"/>
      <c r="R168" s="264"/>
      <c r="S168" s="264"/>
      <c r="T168" s="264"/>
      <c r="U168" s="265"/>
      <c r="V168" s="264"/>
      <c r="W168" s="266"/>
      <c r="X168" s="266"/>
      <c r="Y168" s="266"/>
      <c r="Z168" s="266"/>
      <c r="AA168" s="266"/>
      <c r="AB168" s="266"/>
      <c r="AC168" s="266"/>
      <c r="AD168" s="266"/>
      <c r="AE168" s="266"/>
      <c r="AF168" s="266"/>
      <c r="AG168" s="266" t="s">
        <v>236</v>
      </c>
      <c r="AH168" s="266">
        <v>0</v>
      </c>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row>
    <row r="169" spans="1:60" outlineLevel="1">
      <c r="A169" s="258"/>
      <c r="B169" s="259"/>
      <c r="C169" s="283" t="s">
        <v>424</v>
      </c>
      <c r="D169" s="284"/>
      <c r="E169" s="285">
        <v>4.63</v>
      </c>
      <c r="F169" s="264"/>
      <c r="G169" s="264"/>
      <c r="H169" s="264"/>
      <c r="I169" s="264"/>
      <c r="J169" s="264"/>
      <c r="K169" s="264"/>
      <c r="L169" s="264"/>
      <c r="M169" s="264"/>
      <c r="N169" s="264"/>
      <c r="O169" s="264"/>
      <c r="P169" s="264"/>
      <c r="Q169" s="264"/>
      <c r="R169" s="264"/>
      <c r="S169" s="264"/>
      <c r="T169" s="264"/>
      <c r="U169" s="265"/>
      <c r="V169" s="264"/>
      <c r="W169" s="266"/>
      <c r="X169" s="266"/>
      <c r="Y169" s="266"/>
      <c r="Z169" s="266"/>
      <c r="AA169" s="266"/>
      <c r="AB169" s="266"/>
      <c r="AC169" s="266"/>
      <c r="AD169" s="266"/>
      <c r="AE169" s="266"/>
      <c r="AF169" s="266"/>
      <c r="AG169" s="266" t="s">
        <v>236</v>
      </c>
      <c r="AH169" s="266">
        <v>0</v>
      </c>
      <c r="AI169" s="266"/>
      <c r="AJ169" s="266"/>
      <c r="AK169" s="266"/>
      <c r="AL169" s="266"/>
      <c r="AM169" s="266"/>
      <c r="AN169" s="266"/>
      <c r="AO169" s="266"/>
      <c r="AP169" s="266"/>
      <c r="AQ169" s="266"/>
      <c r="AR169" s="266"/>
      <c r="AS169" s="266"/>
      <c r="AT169" s="266"/>
      <c r="AU169" s="266"/>
      <c r="AV169" s="266"/>
      <c r="AW169" s="266"/>
      <c r="AX169" s="266"/>
      <c r="AY169" s="266"/>
      <c r="AZ169" s="266"/>
      <c r="BA169" s="266"/>
      <c r="BB169" s="266"/>
      <c r="BC169" s="266"/>
      <c r="BD169" s="266"/>
      <c r="BE169" s="266"/>
      <c r="BF169" s="266"/>
      <c r="BG169" s="266"/>
      <c r="BH169" s="266"/>
    </row>
    <row r="170" spans="1:60" ht="22.5" outlineLevel="1">
      <c r="A170" s="258"/>
      <c r="B170" s="259"/>
      <c r="C170" s="283" t="s">
        <v>425</v>
      </c>
      <c r="D170" s="284"/>
      <c r="E170" s="285">
        <v>14.32</v>
      </c>
      <c r="F170" s="264"/>
      <c r="G170" s="264"/>
      <c r="H170" s="264"/>
      <c r="I170" s="264"/>
      <c r="J170" s="264"/>
      <c r="K170" s="264"/>
      <c r="L170" s="264"/>
      <c r="M170" s="264"/>
      <c r="N170" s="264"/>
      <c r="O170" s="264"/>
      <c r="P170" s="264"/>
      <c r="Q170" s="264"/>
      <c r="R170" s="264"/>
      <c r="S170" s="264"/>
      <c r="T170" s="264"/>
      <c r="U170" s="265"/>
      <c r="V170" s="264"/>
      <c r="W170" s="266"/>
      <c r="X170" s="266"/>
      <c r="Y170" s="266"/>
      <c r="Z170" s="266"/>
      <c r="AA170" s="266"/>
      <c r="AB170" s="266"/>
      <c r="AC170" s="266"/>
      <c r="AD170" s="266"/>
      <c r="AE170" s="266"/>
      <c r="AF170" s="266"/>
      <c r="AG170" s="266" t="s">
        <v>236</v>
      </c>
      <c r="AH170" s="266">
        <v>0</v>
      </c>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row>
    <row r="171" spans="1:60" outlineLevel="1">
      <c r="A171" s="258"/>
      <c r="B171" s="259"/>
      <c r="C171" s="283" t="s">
        <v>426</v>
      </c>
      <c r="D171" s="284"/>
      <c r="E171" s="285">
        <v>15.092000000000001</v>
      </c>
      <c r="F171" s="264"/>
      <c r="G171" s="264"/>
      <c r="H171" s="264"/>
      <c r="I171" s="264"/>
      <c r="J171" s="264"/>
      <c r="K171" s="264"/>
      <c r="L171" s="264"/>
      <c r="M171" s="264"/>
      <c r="N171" s="264"/>
      <c r="O171" s="264"/>
      <c r="P171" s="264"/>
      <c r="Q171" s="264"/>
      <c r="R171" s="264"/>
      <c r="S171" s="264"/>
      <c r="T171" s="264"/>
      <c r="U171" s="265"/>
      <c r="V171" s="264"/>
      <c r="W171" s="266"/>
      <c r="X171" s="266"/>
      <c r="Y171" s="266"/>
      <c r="Z171" s="266"/>
      <c r="AA171" s="266"/>
      <c r="AB171" s="266"/>
      <c r="AC171" s="266"/>
      <c r="AD171" s="266"/>
      <c r="AE171" s="266"/>
      <c r="AF171" s="266"/>
      <c r="AG171" s="266" t="s">
        <v>236</v>
      </c>
      <c r="AH171" s="266">
        <v>0</v>
      </c>
      <c r="AI171" s="266"/>
      <c r="AJ171" s="266"/>
      <c r="AK171" s="266"/>
      <c r="AL171" s="266"/>
      <c r="AM171" s="266"/>
      <c r="AN171" s="266"/>
      <c r="AO171" s="266"/>
      <c r="AP171" s="266"/>
      <c r="AQ171" s="266"/>
      <c r="AR171" s="266"/>
      <c r="AS171" s="266"/>
      <c r="AT171" s="266"/>
      <c r="AU171" s="266"/>
      <c r="AV171" s="266"/>
      <c r="AW171" s="266"/>
      <c r="AX171" s="266"/>
      <c r="AY171" s="266"/>
      <c r="AZ171" s="266"/>
      <c r="BA171" s="266"/>
      <c r="BB171" s="266"/>
      <c r="BC171" s="266"/>
      <c r="BD171" s="266"/>
      <c r="BE171" s="266"/>
      <c r="BF171" s="266"/>
      <c r="BG171" s="266"/>
      <c r="BH171" s="266"/>
    </row>
    <row r="172" spans="1:60" outlineLevel="1">
      <c r="A172" s="258"/>
      <c r="B172" s="259"/>
      <c r="C172" s="283" t="s">
        <v>427</v>
      </c>
      <c r="D172" s="284"/>
      <c r="E172" s="285">
        <v>67.64</v>
      </c>
      <c r="F172" s="264"/>
      <c r="G172" s="264"/>
      <c r="H172" s="264"/>
      <c r="I172" s="264"/>
      <c r="J172" s="264"/>
      <c r="K172" s="264"/>
      <c r="L172" s="264"/>
      <c r="M172" s="264"/>
      <c r="N172" s="264"/>
      <c r="O172" s="264"/>
      <c r="P172" s="264"/>
      <c r="Q172" s="264"/>
      <c r="R172" s="264"/>
      <c r="S172" s="264"/>
      <c r="T172" s="264"/>
      <c r="U172" s="265"/>
      <c r="V172" s="264"/>
      <c r="W172" s="266"/>
      <c r="X172" s="266"/>
      <c r="Y172" s="266"/>
      <c r="Z172" s="266"/>
      <c r="AA172" s="266"/>
      <c r="AB172" s="266"/>
      <c r="AC172" s="266"/>
      <c r="AD172" s="266"/>
      <c r="AE172" s="266"/>
      <c r="AF172" s="266"/>
      <c r="AG172" s="266" t="s">
        <v>236</v>
      </c>
      <c r="AH172" s="266">
        <v>0</v>
      </c>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row>
    <row r="173" spans="1:60" outlineLevel="1">
      <c r="A173" s="258"/>
      <c r="B173" s="259"/>
      <c r="C173" s="283" t="s">
        <v>428</v>
      </c>
      <c r="D173" s="284"/>
      <c r="E173" s="285">
        <v>80.099999999999994</v>
      </c>
      <c r="F173" s="264"/>
      <c r="G173" s="264"/>
      <c r="H173" s="264"/>
      <c r="I173" s="264"/>
      <c r="J173" s="264"/>
      <c r="K173" s="264"/>
      <c r="L173" s="264"/>
      <c r="M173" s="264"/>
      <c r="N173" s="264"/>
      <c r="O173" s="264"/>
      <c r="P173" s="264"/>
      <c r="Q173" s="264"/>
      <c r="R173" s="264"/>
      <c r="S173" s="264"/>
      <c r="T173" s="264"/>
      <c r="U173" s="265"/>
      <c r="V173" s="264"/>
      <c r="W173" s="266"/>
      <c r="X173" s="266"/>
      <c r="Y173" s="266"/>
      <c r="Z173" s="266"/>
      <c r="AA173" s="266"/>
      <c r="AB173" s="266"/>
      <c r="AC173" s="266"/>
      <c r="AD173" s="266"/>
      <c r="AE173" s="266"/>
      <c r="AF173" s="266"/>
      <c r="AG173" s="266" t="s">
        <v>236</v>
      </c>
      <c r="AH173" s="266">
        <v>0</v>
      </c>
      <c r="AI173" s="266"/>
      <c r="AJ173" s="266"/>
      <c r="AK173" s="266"/>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row>
    <row r="174" spans="1:60" ht="22.5" outlineLevel="1">
      <c r="A174" s="258"/>
      <c r="B174" s="259"/>
      <c r="C174" s="283" t="s">
        <v>429</v>
      </c>
      <c r="D174" s="284"/>
      <c r="E174" s="285">
        <v>5.92</v>
      </c>
      <c r="F174" s="264"/>
      <c r="G174" s="264"/>
      <c r="H174" s="264"/>
      <c r="I174" s="264"/>
      <c r="J174" s="264"/>
      <c r="K174" s="264"/>
      <c r="L174" s="264"/>
      <c r="M174" s="264"/>
      <c r="N174" s="264"/>
      <c r="O174" s="264"/>
      <c r="P174" s="264"/>
      <c r="Q174" s="264"/>
      <c r="R174" s="264"/>
      <c r="S174" s="264"/>
      <c r="T174" s="264"/>
      <c r="U174" s="265"/>
      <c r="V174" s="264"/>
      <c r="W174" s="266"/>
      <c r="X174" s="266"/>
      <c r="Y174" s="266"/>
      <c r="Z174" s="266"/>
      <c r="AA174" s="266"/>
      <c r="AB174" s="266"/>
      <c r="AC174" s="266"/>
      <c r="AD174" s="266"/>
      <c r="AE174" s="266"/>
      <c r="AF174" s="266"/>
      <c r="AG174" s="266" t="s">
        <v>236</v>
      </c>
      <c r="AH174" s="266">
        <v>0</v>
      </c>
      <c r="AI174" s="266"/>
      <c r="AJ174" s="266"/>
      <c r="AK174" s="266"/>
      <c r="AL174" s="266"/>
      <c r="AM174" s="266"/>
      <c r="AN174" s="266"/>
      <c r="AO174" s="266"/>
      <c r="AP174" s="266"/>
      <c r="AQ174" s="266"/>
      <c r="AR174" s="266"/>
      <c r="AS174" s="266"/>
      <c r="AT174" s="266"/>
      <c r="AU174" s="266"/>
      <c r="AV174" s="266"/>
      <c r="AW174" s="266"/>
      <c r="AX174" s="266"/>
      <c r="AY174" s="266"/>
      <c r="AZ174" s="266"/>
      <c r="BA174" s="266"/>
      <c r="BB174" s="266"/>
      <c r="BC174" s="266"/>
      <c r="BD174" s="266"/>
      <c r="BE174" s="266"/>
      <c r="BF174" s="266"/>
      <c r="BG174" s="266"/>
      <c r="BH174" s="266"/>
    </row>
    <row r="175" spans="1:60" outlineLevel="1">
      <c r="A175" s="258"/>
      <c r="B175" s="259"/>
      <c r="C175" s="283" t="s">
        <v>430</v>
      </c>
      <c r="D175" s="284"/>
      <c r="E175" s="285">
        <v>3.36</v>
      </c>
      <c r="F175" s="264"/>
      <c r="G175" s="264"/>
      <c r="H175" s="264"/>
      <c r="I175" s="264"/>
      <c r="J175" s="264"/>
      <c r="K175" s="264"/>
      <c r="L175" s="264"/>
      <c r="M175" s="264"/>
      <c r="N175" s="264"/>
      <c r="O175" s="264"/>
      <c r="P175" s="264"/>
      <c r="Q175" s="264"/>
      <c r="R175" s="264"/>
      <c r="S175" s="264"/>
      <c r="T175" s="264"/>
      <c r="U175" s="265"/>
      <c r="V175" s="264"/>
      <c r="W175" s="266"/>
      <c r="X175" s="266"/>
      <c r="Y175" s="266"/>
      <c r="Z175" s="266"/>
      <c r="AA175" s="266"/>
      <c r="AB175" s="266"/>
      <c r="AC175" s="266"/>
      <c r="AD175" s="266"/>
      <c r="AE175" s="266"/>
      <c r="AF175" s="266"/>
      <c r="AG175" s="266" t="s">
        <v>236</v>
      </c>
      <c r="AH175" s="266">
        <v>0</v>
      </c>
      <c r="AI175" s="266"/>
      <c r="AJ175" s="266"/>
      <c r="AK175" s="266"/>
      <c r="AL175" s="266"/>
      <c r="AM175" s="266"/>
      <c r="AN175" s="266"/>
      <c r="AO175" s="266"/>
      <c r="AP175" s="266"/>
      <c r="AQ175" s="266"/>
      <c r="AR175" s="266"/>
      <c r="AS175" s="266"/>
      <c r="AT175" s="266"/>
      <c r="AU175" s="266"/>
      <c r="AV175" s="266"/>
      <c r="AW175" s="266"/>
      <c r="AX175" s="266"/>
      <c r="AY175" s="266"/>
      <c r="AZ175" s="266"/>
      <c r="BA175" s="266"/>
      <c r="BB175" s="266"/>
      <c r="BC175" s="266"/>
      <c r="BD175" s="266"/>
      <c r="BE175" s="266"/>
      <c r="BF175" s="266"/>
      <c r="BG175" s="266"/>
      <c r="BH175" s="266"/>
    </row>
    <row r="176" spans="1:60" ht="22.5" outlineLevel="1">
      <c r="A176" s="258"/>
      <c r="B176" s="259"/>
      <c r="C176" s="283" t="s">
        <v>431</v>
      </c>
      <c r="D176" s="284"/>
      <c r="E176" s="285">
        <v>11.62</v>
      </c>
      <c r="F176" s="264"/>
      <c r="G176" s="264"/>
      <c r="H176" s="264"/>
      <c r="I176" s="264"/>
      <c r="J176" s="264"/>
      <c r="K176" s="264"/>
      <c r="L176" s="264"/>
      <c r="M176" s="264"/>
      <c r="N176" s="264"/>
      <c r="O176" s="264"/>
      <c r="P176" s="264"/>
      <c r="Q176" s="264"/>
      <c r="R176" s="264"/>
      <c r="S176" s="264"/>
      <c r="T176" s="264"/>
      <c r="U176" s="265"/>
      <c r="V176" s="264"/>
      <c r="W176" s="266"/>
      <c r="X176" s="266"/>
      <c r="Y176" s="266"/>
      <c r="Z176" s="266"/>
      <c r="AA176" s="266"/>
      <c r="AB176" s="266"/>
      <c r="AC176" s="266"/>
      <c r="AD176" s="266"/>
      <c r="AE176" s="266"/>
      <c r="AF176" s="266"/>
      <c r="AG176" s="266" t="s">
        <v>236</v>
      </c>
      <c r="AH176" s="266">
        <v>0</v>
      </c>
      <c r="AI176" s="266"/>
      <c r="AJ176" s="266"/>
      <c r="AK176" s="266"/>
      <c r="AL176" s="266"/>
      <c r="AM176" s="266"/>
      <c r="AN176" s="266"/>
      <c r="AO176" s="266"/>
      <c r="AP176" s="266"/>
      <c r="AQ176" s="266"/>
      <c r="AR176" s="266"/>
      <c r="AS176" s="266"/>
      <c r="AT176" s="266"/>
      <c r="AU176" s="266"/>
      <c r="AV176" s="266"/>
      <c r="AW176" s="266"/>
      <c r="AX176" s="266"/>
      <c r="AY176" s="266"/>
      <c r="AZ176" s="266"/>
      <c r="BA176" s="266"/>
      <c r="BB176" s="266"/>
      <c r="BC176" s="266"/>
      <c r="BD176" s="266"/>
      <c r="BE176" s="266"/>
      <c r="BF176" s="266"/>
      <c r="BG176" s="266"/>
      <c r="BH176" s="266"/>
    </row>
    <row r="177" spans="1:60" ht="22.5" outlineLevel="1">
      <c r="A177" s="258"/>
      <c r="B177" s="259"/>
      <c r="C177" s="283" t="s">
        <v>432</v>
      </c>
      <c r="D177" s="284"/>
      <c r="E177" s="285">
        <v>1.06</v>
      </c>
      <c r="F177" s="264"/>
      <c r="G177" s="264"/>
      <c r="H177" s="264"/>
      <c r="I177" s="264"/>
      <c r="J177" s="264"/>
      <c r="K177" s="264"/>
      <c r="L177" s="264"/>
      <c r="M177" s="264"/>
      <c r="N177" s="264"/>
      <c r="O177" s="264"/>
      <c r="P177" s="264"/>
      <c r="Q177" s="264"/>
      <c r="R177" s="264"/>
      <c r="S177" s="264"/>
      <c r="T177" s="264"/>
      <c r="U177" s="265"/>
      <c r="V177" s="264"/>
      <c r="W177" s="266"/>
      <c r="X177" s="266"/>
      <c r="Y177" s="266"/>
      <c r="Z177" s="266"/>
      <c r="AA177" s="266"/>
      <c r="AB177" s="266"/>
      <c r="AC177" s="266"/>
      <c r="AD177" s="266"/>
      <c r="AE177" s="266"/>
      <c r="AF177" s="266"/>
      <c r="AG177" s="266" t="s">
        <v>236</v>
      </c>
      <c r="AH177" s="266">
        <v>0</v>
      </c>
      <c r="AI177" s="266"/>
      <c r="AJ177" s="266"/>
      <c r="AK177" s="266"/>
      <c r="AL177" s="266"/>
      <c r="AM177" s="266"/>
      <c r="AN177" s="266"/>
      <c r="AO177" s="266"/>
      <c r="AP177" s="266"/>
      <c r="AQ177" s="266"/>
      <c r="AR177" s="266"/>
      <c r="AS177" s="266"/>
      <c r="AT177" s="266"/>
      <c r="AU177" s="266"/>
      <c r="AV177" s="266"/>
      <c r="AW177" s="266"/>
      <c r="AX177" s="266"/>
      <c r="AY177" s="266"/>
      <c r="AZ177" s="266"/>
      <c r="BA177" s="266"/>
      <c r="BB177" s="266"/>
      <c r="BC177" s="266"/>
      <c r="BD177" s="266"/>
      <c r="BE177" s="266"/>
      <c r="BF177" s="266"/>
      <c r="BG177" s="266"/>
      <c r="BH177" s="266"/>
    </row>
    <row r="178" spans="1:60" outlineLevel="1">
      <c r="A178" s="258">
        <v>52</v>
      </c>
      <c r="B178" s="259" t="s">
        <v>433</v>
      </c>
      <c r="C178" s="260" t="s">
        <v>434</v>
      </c>
      <c r="D178" s="261" t="s">
        <v>233</v>
      </c>
      <c r="E178" s="262">
        <v>204.16200000000001</v>
      </c>
      <c r="F178" s="10"/>
      <c r="G178" s="264">
        <f>ROUND(E178*F178,2)</f>
        <v>0</v>
      </c>
      <c r="H178" s="263"/>
      <c r="I178" s="264">
        <f>ROUND(E178*H178,2)</f>
        <v>0</v>
      </c>
      <c r="J178" s="263"/>
      <c r="K178" s="264">
        <f>ROUND(E178*J178,2)</f>
        <v>0</v>
      </c>
      <c r="L178" s="264">
        <v>21</v>
      </c>
      <c r="M178" s="264">
        <f>G178*(1+L178/100)</f>
        <v>0</v>
      </c>
      <c r="N178" s="264">
        <v>0</v>
      </c>
      <c r="O178" s="264">
        <f>ROUND(E178*N178,2)</f>
        <v>0</v>
      </c>
      <c r="P178" s="264">
        <v>0</v>
      </c>
      <c r="Q178" s="264">
        <f>ROUND(E178*P178,2)</f>
        <v>0</v>
      </c>
      <c r="R178" s="264" t="s">
        <v>406</v>
      </c>
      <c r="S178" s="264" t="s">
        <v>202</v>
      </c>
      <c r="T178" s="264">
        <v>0.5</v>
      </c>
      <c r="U178" s="265">
        <f>ROUND(E178*T178,2)</f>
        <v>102.08</v>
      </c>
      <c r="V178" s="264"/>
      <c r="W178" s="266"/>
      <c r="X178" s="266"/>
      <c r="Y178" s="266"/>
      <c r="Z178" s="266"/>
      <c r="AA178" s="266"/>
      <c r="AB178" s="266"/>
      <c r="AC178" s="266"/>
      <c r="AD178" s="266"/>
      <c r="AE178" s="266"/>
      <c r="AF178" s="266"/>
      <c r="AG178" s="266" t="s">
        <v>225</v>
      </c>
      <c r="AH178" s="266"/>
      <c r="AI178" s="266"/>
      <c r="AJ178" s="266"/>
      <c r="AK178" s="266"/>
      <c r="AL178" s="266"/>
      <c r="AM178" s="266"/>
      <c r="AN178" s="266"/>
      <c r="AO178" s="266"/>
      <c r="AP178" s="266"/>
      <c r="AQ178" s="266"/>
      <c r="AR178" s="266"/>
      <c r="AS178" s="266"/>
      <c r="AT178" s="266"/>
      <c r="AU178" s="266"/>
      <c r="AV178" s="266"/>
      <c r="AW178" s="266"/>
      <c r="AX178" s="266"/>
      <c r="AY178" s="266"/>
      <c r="AZ178" s="266"/>
      <c r="BA178" s="266"/>
      <c r="BB178" s="266"/>
      <c r="BC178" s="266"/>
      <c r="BD178" s="266"/>
      <c r="BE178" s="266"/>
      <c r="BF178" s="266"/>
      <c r="BG178" s="266"/>
      <c r="BH178" s="266"/>
    </row>
    <row r="179" spans="1:60" outlineLevel="1">
      <c r="A179" s="258"/>
      <c r="B179" s="259"/>
      <c r="C179" s="283" t="s">
        <v>435</v>
      </c>
      <c r="D179" s="284"/>
      <c r="E179" s="285">
        <v>204.16200000000001</v>
      </c>
      <c r="F179" s="264"/>
      <c r="G179" s="264"/>
      <c r="H179" s="264"/>
      <c r="I179" s="264"/>
      <c r="J179" s="264"/>
      <c r="K179" s="264"/>
      <c r="L179" s="264"/>
      <c r="M179" s="264"/>
      <c r="N179" s="264"/>
      <c r="O179" s="264"/>
      <c r="P179" s="264"/>
      <c r="Q179" s="264"/>
      <c r="R179" s="264"/>
      <c r="S179" s="264"/>
      <c r="T179" s="264"/>
      <c r="U179" s="265"/>
      <c r="V179" s="264"/>
      <c r="W179" s="266"/>
      <c r="X179" s="266"/>
      <c r="Y179" s="266"/>
      <c r="Z179" s="266"/>
      <c r="AA179" s="266"/>
      <c r="AB179" s="266"/>
      <c r="AC179" s="266"/>
      <c r="AD179" s="266"/>
      <c r="AE179" s="266"/>
      <c r="AF179" s="266"/>
      <c r="AG179" s="266" t="s">
        <v>236</v>
      </c>
      <c r="AH179" s="266">
        <v>5</v>
      </c>
      <c r="AI179" s="266"/>
      <c r="AJ179" s="266"/>
      <c r="AK179" s="266"/>
      <c r="AL179" s="266"/>
      <c r="AM179" s="266"/>
      <c r="AN179" s="266"/>
      <c r="AO179" s="266"/>
      <c r="AP179" s="266"/>
      <c r="AQ179" s="266"/>
      <c r="AR179" s="266"/>
      <c r="AS179" s="266"/>
      <c r="AT179" s="266"/>
      <c r="AU179" s="266"/>
      <c r="AV179" s="266"/>
      <c r="AW179" s="266"/>
      <c r="AX179" s="266"/>
      <c r="AY179" s="266"/>
      <c r="AZ179" s="266"/>
      <c r="BA179" s="266"/>
      <c r="BB179" s="266"/>
      <c r="BC179" s="266"/>
      <c r="BD179" s="266"/>
      <c r="BE179" s="266"/>
      <c r="BF179" s="266"/>
      <c r="BG179" s="266"/>
      <c r="BH179" s="266"/>
    </row>
    <row r="180" spans="1:60" outlineLevel="1">
      <c r="A180" s="258">
        <v>53</v>
      </c>
      <c r="B180" s="259" t="s">
        <v>436</v>
      </c>
      <c r="C180" s="260" t="s">
        <v>437</v>
      </c>
      <c r="D180" s="261" t="s">
        <v>345</v>
      </c>
      <c r="E180" s="262">
        <v>1.4800000000000001E-2</v>
      </c>
      <c r="F180" s="10"/>
      <c r="G180" s="264">
        <f>ROUND(E180*F180,2)</f>
        <v>0</v>
      </c>
      <c r="H180" s="263"/>
      <c r="I180" s="264">
        <f>ROUND(E180*H180,2)</f>
        <v>0</v>
      </c>
      <c r="J180" s="263"/>
      <c r="K180" s="264">
        <f>ROUND(E180*J180,2)</f>
        <v>0</v>
      </c>
      <c r="L180" s="264">
        <v>21</v>
      </c>
      <c r="M180" s="264">
        <f>G180*(1+L180/100)</f>
        <v>0</v>
      </c>
      <c r="N180" s="264">
        <v>1.02535</v>
      </c>
      <c r="O180" s="264">
        <f>ROUND(E180*N180,2)</f>
        <v>0.02</v>
      </c>
      <c r="P180" s="264">
        <v>0</v>
      </c>
      <c r="Q180" s="264">
        <f>ROUND(E180*P180,2)</f>
        <v>0</v>
      </c>
      <c r="R180" s="264" t="s">
        <v>406</v>
      </c>
      <c r="S180" s="264" t="s">
        <v>202</v>
      </c>
      <c r="T180" s="264">
        <v>22.07</v>
      </c>
      <c r="U180" s="265">
        <f>ROUND(E180*T180,2)</f>
        <v>0.33</v>
      </c>
      <c r="V180" s="264"/>
      <c r="W180" s="266"/>
      <c r="X180" s="266"/>
      <c r="Y180" s="266"/>
      <c r="Z180" s="266"/>
      <c r="AA180" s="266"/>
      <c r="AB180" s="266"/>
      <c r="AC180" s="266"/>
      <c r="AD180" s="266"/>
      <c r="AE180" s="266"/>
      <c r="AF180" s="266"/>
      <c r="AG180" s="266" t="s">
        <v>225</v>
      </c>
      <c r="AH180" s="266"/>
      <c r="AI180" s="266"/>
      <c r="AJ180" s="266"/>
      <c r="AK180" s="266"/>
      <c r="AL180" s="266"/>
      <c r="AM180" s="266"/>
      <c r="AN180" s="266"/>
      <c r="AO180" s="266"/>
      <c r="AP180" s="266"/>
      <c r="AQ180" s="266"/>
      <c r="AR180" s="266"/>
      <c r="AS180" s="266"/>
      <c r="AT180" s="266"/>
      <c r="AU180" s="266"/>
      <c r="AV180" s="266"/>
      <c r="AW180" s="266"/>
      <c r="AX180" s="266"/>
      <c r="AY180" s="266"/>
      <c r="AZ180" s="266"/>
      <c r="BA180" s="266"/>
      <c r="BB180" s="266"/>
      <c r="BC180" s="266"/>
      <c r="BD180" s="266"/>
      <c r="BE180" s="266"/>
      <c r="BF180" s="266"/>
      <c r="BG180" s="266"/>
      <c r="BH180" s="266"/>
    </row>
    <row r="181" spans="1:60" outlineLevel="1">
      <c r="A181" s="258"/>
      <c r="B181" s="259"/>
      <c r="C181" s="283" t="s">
        <v>438</v>
      </c>
      <c r="D181" s="284"/>
      <c r="E181" s="285">
        <v>1.4800000000000001E-2</v>
      </c>
      <c r="F181" s="264"/>
      <c r="G181" s="264"/>
      <c r="H181" s="264"/>
      <c r="I181" s="264"/>
      <c r="J181" s="264"/>
      <c r="K181" s="264"/>
      <c r="L181" s="264"/>
      <c r="M181" s="264"/>
      <c r="N181" s="264"/>
      <c r="O181" s="264"/>
      <c r="P181" s="264"/>
      <c r="Q181" s="264"/>
      <c r="R181" s="264"/>
      <c r="S181" s="264"/>
      <c r="T181" s="264"/>
      <c r="U181" s="265"/>
      <c r="V181" s="264"/>
      <c r="W181" s="266"/>
      <c r="X181" s="266"/>
      <c r="Y181" s="266"/>
      <c r="Z181" s="266"/>
      <c r="AA181" s="266"/>
      <c r="AB181" s="266"/>
      <c r="AC181" s="266"/>
      <c r="AD181" s="266"/>
      <c r="AE181" s="266"/>
      <c r="AF181" s="266"/>
      <c r="AG181" s="266" t="s">
        <v>236</v>
      </c>
      <c r="AH181" s="266">
        <v>0</v>
      </c>
      <c r="AI181" s="266"/>
      <c r="AJ181" s="266"/>
      <c r="AK181" s="266"/>
      <c r="AL181" s="266"/>
      <c r="AM181" s="266"/>
      <c r="AN181" s="266"/>
      <c r="AO181" s="266"/>
      <c r="AP181" s="266"/>
      <c r="AQ181" s="266"/>
      <c r="AR181" s="266"/>
      <c r="AS181" s="266"/>
      <c r="AT181" s="266"/>
      <c r="AU181" s="266"/>
      <c r="AV181" s="266"/>
      <c r="AW181" s="266"/>
      <c r="AX181" s="266"/>
      <c r="AY181" s="266"/>
      <c r="AZ181" s="266"/>
      <c r="BA181" s="266"/>
      <c r="BB181" s="266"/>
      <c r="BC181" s="266"/>
      <c r="BD181" s="266"/>
      <c r="BE181" s="266"/>
      <c r="BF181" s="266"/>
      <c r="BG181" s="266"/>
      <c r="BH181" s="266"/>
    </row>
    <row r="182" spans="1:60" outlineLevel="1">
      <c r="A182" s="258">
        <v>54</v>
      </c>
      <c r="B182" s="259" t="s">
        <v>439</v>
      </c>
      <c r="C182" s="260" t="s">
        <v>440</v>
      </c>
      <c r="D182" s="261" t="s">
        <v>345</v>
      </c>
      <c r="E182" s="262">
        <v>1.7344999999999999</v>
      </c>
      <c r="F182" s="10"/>
      <c r="G182" s="264">
        <f>ROUND(E182*F182,2)</f>
        <v>0</v>
      </c>
      <c r="H182" s="263"/>
      <c r="I182" s="264">
        <f>ROUND(E182*H182,2)</f>
        <v>0</v>
      </c>
      <c r="J182" s="263"/>
      <c r="K182" s="264">
        <f>ROUND(E182*J182,2)</f>
        <v>0</v>
      </c>
      <c r="L182" s="264">
        <v>21</v>
      </c>
      <c r="M182" s="264">
        <f>G182*(1+L182/100)</f>
        <v>0</v>
      </c>
      <c r="N182" s="264">
        <v>1.02535</v>
      </c>
      <c r="O182" s="264">
        <f>ROUND(E182*N182,2)</f>
        <v>1.78</v>
      </c>
      <c r="P182" s="264">
        <v>0</v>
      </c>
      <c r="Q182" s="264">
        <f>ROUND(E182*P182,2)</f>
        <v>0</v>
      </c>
      <c r="R182" s="264" t="s">
        <v>406</v>
      </c>
      <c r="S182" s="264" t="s">
        <v>202</v>
      </c>
      <c r="T182" s="264">
        <v>22.07</v>
      </c>
      <c r="U182" s="265">
        <f>ROUND(E182*T182,2)</f>
        <v>38.28</v>
      </c>
      <c r="V182" s="264"/>
      <c r="W182" s="266"/>
      <c r="X182" s="266"/>
      <c r="Y182" s="266"/>
      <c r="Z182" s="266"/>
      <c r="AA182" s="266"/>
      <c r="AB182" s="266"/>
      <c r="AC182" s="266"/>
      <c r="AD182" s="266"/>
      <c r="AE182" s="266"/>
      <c r="AF182" s="266"/>
      <c r="AG182" s="266" t="s">
        <v>225</v>
      </c>
      <c r="AH182" s="266"/>
      <c r="AI182" s="266"/>
      <c r="AJ182" s="266"/>
      <c r="AK182" s="266"/>
      <c r="AL182" s="266"/>
      <c r="AM182" s="266"/>
      <c r="AN182" s="266"/>
      <c r="AO182" s="266"/>
      <c r="AP182" s="266"/>
      <c r="AQ182" s="266"/>
      <c r="AR182" s="266"/>
      <c r="AS182" s="266"/>
      <c r="AT182" s="266"/>
      <c r="AU182" s="266"/>
      <c r="AV182" s="266"/>
      <c r="AW182" s="266"/>
      <c r="AX182" s="266"/>
      <c r="AY182" s="266"/>
      <c r="AZ182" s="266"/>
      <c r="BA182" s="266"/>
      <c r="BB182" s="266"/>
      <c r="BC182" s="266"/>
      <c r="BD182" s="266"/>
      <c r="BE182" s="266"/>
      <c r="BF182" s="266"/>
      <c r="BG182" s="266"/>
      <c r="BH182" s="266"/>
    </row>
    <row r="183" spans="1:60" outlineLevel="1">
      <c r="A183" s="258"/>
      <c r="B183" s="259"/>
      <c r="C183" s="283" t="s">
        <v>441</v>
      </c>
      <c r="D183" s="284"/>
      <c r="E183" s="285">
        <v>1.7344999999999999</v>
      </c>
      <c r="F183" s="264"/>
      <c r="G183" s="264"/>
      <c r="H183" s="264"/>
      <c r="I183" s="264"/>
      <c r="J183" s="264"/>
      <c r="K183" s="264"/>
      <c r="L183" s="264"/>
      <c r="M183" s="264"/>
      <c r="N183" s="264"/>
      <c r="O183" s="264"/>
      <c r="P183" s="264"/>
      <c r="Q183" s="264"/>
      <c r="R183" s="264"/>
      <c r="S183" s="264"/>
      <c r="T183" s="264"/>
      <c r="U183" s="265"/>
      <c r="V183" s="264"/>
      <c r="W183" s="266"/>
      <c r="X183" s="266"/>
      <c r="Y183" s="266"/>
      <c r="Z183" s="266"/>
      <c r="AA183" s="266"/>
      <c r="AB183" s="266"/>
      <c r="AC183" s="266"/>
      <c r="AD183" s="266"/>
      <c r="AE183" s="266"/>
      <c r="AF183" s="266"/>
      <c r="AG183" s="266" t="s">
        <v>236</v>
      </c>
      <c r="AH183" s="266">
        <v>0</v>
      </c>
      <c r="AI183" s="266"/>
      <c r="AJ183" s="266"/>
      <c r="AK183" s="266"/>
      <c r="AL183" s="266"/>
      <c r="AM183" s="266"/>
      <c r="AN183" s="266"/>
      <c r="AO183" s="266"/>
      <c r="AP183" s="266"/>
      <c r="AQ183" s="266"/>
      <c r="AR183" s="266"/>
      <c r="AS183" s="266"/>
      <c r="AT183" s="266"/>
      <c r="AU183" s="266"/>
      <c r="AV183" s="266"/>
      <c r="AW183" s="266"/>
      <c r="AX183" s="266"/>
      <c r="AY183" s="266"/>
      <c r="AZ183" s="266"/>
      <c r="BA183" s="266"/>
      <c r="BB183" s="266"/>
      <c r="BC183" s="266"/>
      <c r="BD183" s="266"/>
      <c r="BE183" s="266"/>
      <c r="BF183" s="266"/>
      <c r="BG183" s="266"/>
      <c r="BH183" s="266"/>
    </row>
    <row r="184" spans="1:60" ht="22.5" outlineLevel="1">
      <c r="A184" s="258">
        <v>55</v>
      </c>
      <c r="B184" s="259" t="s">
        <v>442</v>
      </c>
      <c r="C184" s="260" t="s">
        <v>443</v>
      </c>
      <c r="D184" s="261" t="s">
        <v>241</v>
      </c>
      <c r="E184" s="262">
        <v>9.7500000000000003E-2</v>
      </c>
      <c r="F184" s="10"/>
      <c r="G184" s="264">
        <f>ROUND(E184*F184,2)</f>
        <v>0</v>
      </c>
      <c r="H184" s="263"/>
      <c r="I184" s="264">
        <f>ROUND(E184*H184,2)</f>
        <v>0</v>
      </c>
      <c r="J184" s="263"/>
      <c r="K184" s="264">
        <f>ROUND(E184*J184,2)</f>
        <v>0</v>
      </c>
      <c r="L184" s="264">
        <v>21</v>
      </c>
      <c r="M184" s="264">
        <f>G184*(1+L184/100)</f>
        <v>0</v>
      </c>
      <c r="N184" s="264">
        <v>2.6102799999999999</v>
      </c>
      <c r="O184" s="264">
        <f>ROUND(E184*N184,2)</f>
        <v>0.25</v>
      </c>
      <c r="P184" s="264">
        <v>0</v>
      </c>
      <c r="Q184" s="264">
        <f>ROUND(E184*P184,2)</f>
        <v>0</v>
      </c>
      <c r="R184" s="264"/>
      <c r="S184" s="264" t="s">
        <v>361</v>
      </c>
      <c r="T184" s="264">
        <v>6.8259999999999996</v>
      </c>
      <c r="U184" s="265">
        <f>ROUND(E184*T184,2)</f>
        <v>0.67</v>
      </c>
      <c r="V184" s="264"/>
      <c r="W184" s="266"/>
      <c r="X184" s="266"/>
      <c r="Y184" s="266"/>
      <c r="Z184" s="266"/>
      <c r="AA184" s="266"/>
      <c r="AB184" s="266"/>
      <c r="AC184" s="266"/>
      <c r="AD184" s="266"/>
      <c r="AE184" s="266"/>
      <c r="AF184" s="266"/>
      <c r="AG184" s="266" t="s">
        <v>225</v>
      </c>
      <c r="AH184" s="266"/>
      <c r="AI184" s="266"/>
      <c r="AJ184" s="266"/>
      <c r="AK184" s="266"/>
      <c r="AL184" s="266"/>
      <c r="AM184" s="266"/>
      <c r="AN184" s="266"/>
      <c r="AO184" s="266"/>
      <c r="AP184" s="266"/>
      <c r="AQ184" s="266"/>
      <c r="AR184" s="266"/>
      <c r="AS184" s="266"/>
      <c r="AT184" s="266"/>
      <c r="AU184" s="266"/>
      <c r="AV184" s="266"/>
      <c r="AW184" s="266"/>
      <c r="AX184" s="266"/>
      <c r="AY184" s="266"/>
      <c r="AZ184" s="266"/>
      <c r="BA184" s="266"/>
      <c r="BB184" s="266"/>
      <c r="BC184" s="266"/>
      <c r="BD184" s="266"/>
      <c r="BE184" s="266"/>
      <c r="BF184" s="266"/>
      <c r="BG184" s="266"/>
      <c r="BH184" s="266"/>
    </row>
    <row r="185" spans="1:60" outlineLevel="1">
      <c r="A185" s="258"/>
      <c r="B185" s="259"/>
      <c r="C185" s="283" t="s">
        <v>444</v>
      </c>
      <c r="D185" s="284"/>
      <c r="E185" s="285">
        <v>9.7500000000000003E-2</v>
      </c>
      <c r="F185" s="264"/>
      <c r="G185" s="264"/>
      <c r="H185" s="264"/>
      <c r="I185" s="264"/>
      <c r="J185" s="264"/>
      <c r="K185" s="264"/>
      <c r="L185" s="264"/>
      <c r="M185" s="264"/>
      <c r="N185" s="264"/>
      <c r="O185" s="264"/>
      <c r="P185" s="264"/>
      <c r="Q185" s="264"/>
      <c r="R185" s="264"/>
      <c r="S185" s="264"/>
      <c r="T185" s="264"/>
      <c r="U185" s="265"/>
      <c r="V185" s="264"/>
      <c r="W185" s="266"/>
      <c r="X185" s="266"/>
      <c r="Y185" s="266"/>
      <c r="Z185" s="266"/>
      <c r="AA185" s="266"/>
      <c r="AB185" s="266"/>
      <c r="AC185" s="266"/>
      <c r="AD185" s="266"/>
      <c r="AE185" s="266"/>
      <c r="AF185" s="266"/>
      <c r="AG185" s="266" t="s">
        <v>236</v>
      </c>
      <c r="AH185" s="266">
        <v>0</v>
      </c>
      <c r="AI185" s="266"/>
      <c r="AJ185" s="266"/>
      <c r="AK185" s="266"/>
      <c r="AL185" s="266"/>
      <c r="AM185" s="266"/>
      <c r="AN185" s="266"/>
      <c r="AO185" s="266"/>
      <c r="AP185" s="266"/>
      <c r="AQ185" s="266"/>
      <c r="AR185" s="266"/>
      <c r="AS185" s="266"/>
      <c r="AT185" s="266"/>
      <c r="AU185" s="266"/>
      <c r="AV185" s="266"/>
      <c r="AW185" s="266"/>
      <c r="AX185" s="266"/>
      <c r="AY185" s="266"/>
      <c r="AZ185" s="266"/>
      <c r="BA185" s="266"/>
      <c r="BB185" s="266"/>
      <c r="BC185" s="266"/>
      <c r="BD185" s="266"/>
      <c r="BE185" s="266"/>
      <c r="BF185" s="266"/>
      <c r="BG185" s="266"/>
      <c r="BH185" s="266"/>
    </row>
    <row r="186" spans="1:60">
      <c r="A186" s="286" t="s">
        <v>198</v>
      </c>
      <c r="B186" s="287" t="s">
        <v>127</v>
      </c>
      <c r="C186" s="288" t="s">
        <v>128</v>
      </c>
      <c r="D186" s="289"/>
      <c r="E186" s="290"/>
      <c r="F186" s="291"/>
      <c r="G186" s="291">
        <f>SUMIF(AG187:AG212,"&lt;&gt;NOR",G187:G212)</f>
        <v>0</v>
      </c>
      <c r="H186" s="291"/>
      <c r="I186" s="291">
        <f>SUM(I187:I212)</f>
        <v>0</v>
      </c>
      <c r="J186" s="291"/>
      <c r="K186" s="291">
        <f>SUM(K187:K212)</f>
        <v>0</v>
      </c>
      <c r="L186" s="291"/>
      <c r="M186" s="291">
        <f>SUM(M187:M212)</f>
        <v>0</v>
      </c>
      <c r="N186" s="291"/>
      <c r="O186" s="291">
        <f>SUM(O187:O212)</f>
        <v>6.51</v>
      </c>
      <c r="P186" s="291"/>
      <c r="Q186" s="291">
        <f>SUM(Q187:Q212)</f>
        <v>0</v>
      </c>
      <c r="R186" s="291"/>
      <c r="S186" s="291"/>
      <c r="T186" s="291"/>
      <c r="U186" s="292">
        <f>SUM(U187:U212)</f>
        <v>39.769999999999996</v>
      </c>
      <c r="V186" s="291"/>
      <c r="AG186" s="85" t="s">
        <v>199</v>
      </c>
    </row>
    <row r="187" spans="1:60" ht="22.5" outlineLevel="1">
      <c r="A187" s="258">
        <v>56</v>
      </c>
      <c r="B187" s="259" t="s">
        <v>445</v>
      </c>
      <c r="C187" s="260" t="s">
        <v>446</v>
      </c>
      <c r="D187" s="261" t="s">
        <v>223</v>
      </c>
      <c r="E187" s="262">
        <v>10</v>
      </c>
      <c r="F187" s="10"/>
      <c r="G187" s="264">
        <f>ROUND(E187*F187,2)</f>
        <v>0</v>
      </c>
      <c r="H187" s="263"/>
      <c r="I187" s="264">
        <f>ROUND(E187*H187,2)</f>
        <v>0</v>
      </c>
      <c r="J187" s="263"/>
      <c r="K187" s="264">
        <f>ROUND(E187*J187,2)</f>
        <v>0</v>
      </c>
      <c r="L187" s="264">
        <v>21</v>
      </c>
      <c r="M187" s="264">
        <f>G187*(1+L187/100)</f>
        <v>0</v>
      </c>
      <c r="N187" s="264">
        <v>3.8739999999999997E-2</v>
      </c>
      <c r="O187" s="264">
        <f>ROUND(E187*N187,2)</f>
        <v>0.39</v>
      </c>
      <c r="P187" s="264">
        <v>0</v>
      </c>
      <c r="Q187" s="264">
        <f>ROUND(E187*P187,2)</f>
        <v>0</v>
      </c>
      <c r="R187" s="264" t="s">
        <v>447</v>
      </c>
      <c r="S187" s="264" t="s">
        <v>202</v>
      </c>
      <c r="T187" s="264">
        <v>0.29299999999999998</v>
      </c>
      <c r="U187" s="265">
        <f>ROUND(E187*T187,2)</f>
        <v>2.93</v>
      </c>
      <c r="V187" s="264"/>
      <c r="W187" s="266"/>
      <c r="X187" s="266"/>
      <c r="Y187" s="266"/>
      <c r="Z187" s="266"/>
      <c r="AA187" s="266"/>
      <c r="AB187" s="266"/>
      <c r="AC187" s="266"/>
      <c r="AD187" s="266"/>
      <c r="AE187" s="266"/>
      <c r="AF187" s="266"/>
      <c r="AG187" s="266" t="s">
        <v>225</v>
      </c>
      <c r="AH187" s="266"/>
      <c r="AI187" s="266"/>
      <c r="AJ187" s="266"/>
      <c r="AK187" s="266"/>
      <c r="AL187" s="266"/>
      <c r="AM187" s="266"/>
      <c r="AN187" s="266"/>
      <c r="AO187" s="266"/>
      <c r="AP187" s="266"/>
      <c r="AQ187" s="266"/>
      <c r="AR187" s="266"/>
      <c r="AS187" s="266"/>
      <c r="AT187" s="266"/>
      <c r="AU187" s="266"/>
      <c r="AV187" s="266"/>
      <c r="AW187" s="266"/>
      <c r="AX187" s="266"/>
      <c r="AY187" s="266"/>
      <c r="AZ187" s="266"/>
      <c r="BA187" s="266"/>
      <c r="BB187" s="266"/>
      <c r="BC187" s="266"/>
      <c r="BD187" s="266"/>
      <c r="BE187" s="266"/>
      <c r="BF187" s="266"/>
      <c r="BG187" s="266"/>
      <c r="BH187" s="266"/>
    </row>
    <row r="188" spans="1:60" outlineLevel="1">
      <c r="A188" s="258"/>
      <c r="B188" s="259"/>
      <c r="C188" s="283" t="s">
        <v>448</v>
      </c>
      <c r="D188" s="284"/>
      <c r="E188" s="285">
        <v>10</v>
      </c>
      <c r="F188" s="264"/>
      <c r="G188" s="264"/>
      <c r="H188" s="264"/>
      <c r="I188" s="264"/>
      <c r="J188" s="264"/>
      <c r="K188" s="264"/>
      <c r="L188" s="264"/>
      <c r="M188" s="264"/>
      <c r="N188" s="264"/>
      <c r="O188" s="264"/>
      <c r="P188" s="264"/>
      <c r="Q188" s="264"/>
      <c r="R188" s="264"/>
      <c r="S188" s="264"/>
      <c r="T188" s="264"/>
      <c r="U188" s="265"/>
      <c r="V188" s="264"/>
      <c r="W188" s="266"/>
      <c r="X188" s="266"/>
      <c r="Y188" s="266"/>
      <c r="Z188" s="266"/>
      <c r="AA188" s="266"/>
      <c r="AB188" s="266"/>
      <c r="AC188" s="266"/>
      <c r="AD188" s="266"/>
      <c r="AE188" s="266"/>
      <c r="AF188" s="266"/>
      <c r="AG188" s="266" t="s">
        <v>236</v>
      </c>
      <c r="AH188" s="266">
        <v>0</v>
      </c>
      <c r="AI188" s="266"/>
      <c r="AJ188" s="266"/>
      <c r="AK188" s="266"/>
      <c r="AL188" s="266"/>
      <c r="AM188" s="266"/>
      <c r="AN188" s="266"/>
      <c r="AO188" s="266"/>
      <c r="AP188" s="266"/>
      <c r="AQ188" s="266"/>
      <c r="AR188" s="266"/>
      <c r="AS188" s="266"/>
      <c r="AT188" s="266"/>
      <c r="AU188" s="266"/>
      <c r="AV188" s="266"/>
      <c r="AW188" s="266"/>
      <c r="AX188" s="266"/>
      <c r="AY188" s="266"/>
      <c r="AZ188" s="266"/>
      <c r="BA188" s="266"/>
      <c r="BB188" s="266"/>
      <c r="BC188" s="266"/>
      <c r="BD188" s="266"/>
      <c r="BE188" s="266"/>
      <c r="BF188" s="266"/>
      <c r="BG188" s="266"/>
      <c r="BH188" s="266"/>
    </row>
    <row r="189" spans="1:60" outlineLevel="1">
      <c r="A189" s="258">
        <v>57</v>
      </c>
      <c r="B189" s="259" t="s">
        <v>449</v>
      </c>
      <c r="C189" s="260" t="s">
        <v>450</v>
      </c>
      <c r="D189" s="261" t="s">
        <v>223</v>
      </c>
      <c r="E189" s="262">
        <v>3</v>
      </c>
      <c r="F189" s="10"/>
      <c r="G189" s="264">
        <f>ROUND(E189*F189,2)</f>
        <v>0</v>
      </c>
      <c r="H189" s="263"/>
      <c r="I189" s="264">
        <f>ROUND(E189*H189,2)</f>
        <v>0</v>
      </c>
      <c r="J189" s="263"/>
      <c r="K189" s="264">
        <f>ROUND(E189*J189,2)</f>
        <v>0</v>
      </c>
      <c r="L189" s="264">
        <v>21</v>
      </c>
      <c r="M189" s="264">
        <f>G189*(1+L189/100)</f>
        <v>0</v>
      </c>
      <c r="N189" s="264">
        <v>0.19117999999999999</v>
      </c>
      <c r="O189" s="264">
        <f>ROUND(E189*N189,2)</f>
        <v>0.56999999999999995</v>
      </c>
      <c r="P189" s="264">
        <v>0</v>
      </c>
      <c r="Q189" s="264">
        <f>ROUND(E189*P189,2)</f>
        <v>0</v>
      </c>
      <c r="R189" s="264" t="s">
        <v>447</v>
      </c>
      <c r="S189" s="264" t="s">
        <v>202</v>
      </c>
      <c r="T189" s="264">
        <v>0.96699999999999997</v>
      </c>
      <c r="U189" s="265">
        <f>ROUND(E189*T189,2)</f>
        <v>2.9</v>
      </c>
      <c r="V189" s="264"/>
      <c r="W189" s="266"/>
      <c r="X189" s="266"/>
      <c r="Y189" s="266"/>
      <c r="Z189" s="266"/>
      <c r="AA189" s="266"/>
      <c r="AB189" s="266"/>
      <c r="AC189" s="266"/>
      <c r="AD189" s="266"/>
      <c r="AE189" s="266"/>
      <c r="AF189" s="266"/>
      <c r="AG189" s="266" t="s">
        <v>225</v>
      </c>
      <c r="AH189" s="266"/>
      <c r="AI189" s="266"/>
      <c r="AJ189" s="266"/>
      <c r="AK189" s="266"/>
      <c r="AL189" s="266"/>
      <c r="AM189" s="266"/>
      <c r="AN189" s="266"/>
      <c r="AO189" s="266"/>
      <c r="AP189" s="266"/>
      <c r="AQ189" s="266"/>
      <c r="AR189" s="266"/>
      <c r="AS189" s="266"/>
      <c r="AT189" s="266"/>
      <c r="AU189" s="266"/>
      <c r="AV189" s="266"/>
      <c r="AW189" s="266"/>
      <c r="AX189" s="266"/>
      <c r="AY189" s="266"/>
      <c r="AZ189" s="266"/>
      <c r="BA189" s="266"/>
      <c r="BB189" s="266"/>
      <c r="BC189" s="266"/>
      <c r="BD189" s="266"/>
      <c r="BE189" s="266"/>
      <c r="BF189" s="266"/>
      <c r="BG189" s="266"/>
      <c r="BH189" s="266"/>
    </row>
    <row r="190" spans="1:60" outlineLevel="1">
      <c r="A190" s="258"/>
      <c r="B190" s="259"/>
      <c r="C190" s="283" t="s">
        <v>451</v>
      </c>
      <c r="D190" s="284"/>
      <c r="E190" s="285"/>
      <c r="F190" s="264"/>
      <c r="G190" s="264"/>
      <c r="H190" s="264"/>
      <c r="I190" s="264"/>
      <c r="J190" s="264"/>
      <c r="K190" s="264"/>
      <c r="L190" s="264"/>
      <c r="M190" s="264"/>
      <c r="N190" s="264"/>
      <c r="O190" s="264"/>
      <c r="P190" s="264"/>
      <c r="Q190" s="264"/>
      <c r="R190" s="264"/>
      <c r="S190" s="264"/>
      <c r="T190" s="264"/>
      <c r="U190" s="265"/>
      <c r="V190" s="264"/>
      <c r="W190" s="266"/>
      <c r="X190" s="266"/>
      <c r="Y190" s="266"/>
      <c r="Z190" s="266"/>
      <c r="AA190" s="266"/>
      <c r="AB190" s="266"/>
      <c r="AC190" s="266"/>
      <c r="AD190" s="266"/>
      <c r="AE190" s="266"/>
      <c r="AF190" s="266"/>
      <c r="AG190" s="266" t="s">
        <v>236</v>
      </c>
      <c r="AH190" s="266">
        <v>0</v>
      </c>
      <c r="AI190" s="266"/>
      <c r="AJ190" s="266"/>
      <c r="AK190" s="266"/>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66"/>
    </row>
    <row r="191" spans="1:60" outlineLevel="1">
      <c r="A191" s="258"/>
      <c r="B191" s="259"/>
      <c r="C191" s="283" t="s">
        <v>125</v>
      </c>
      <c r="D191" s="284"/>
      <c r="E191" s="285">
        <v>3</v>
      </c>
      <c r="F191" s="264"/>
      <c r="G191" s="264"/>
      <c r="H191" s="264"/>
      <c r="I191" s="264"/>
      <c r="J191" s="264"/>
      <c r="K191" s="264"/>
      <c r="L191" s="264"/>
      <c r="M191" s="264"/>
      <c r="N191" s="264"/>
      <c r="O191" s="264"/>
      <c r="P191" s="264"/>
      <c r="Q191" s="264"/>
      <c r="R191" s="264"/>
      <c r="S191" s="264"/>
      <c r="T191" s="264"/>
      <c r="U191" s="265"/>
      <c r="V191" s="264"/>
      <c r="W191" s="266"/>
      <c r="X191" s="266"/>
      <c r="Y191" s="266"/>
      <c r="Z191" s="266"/>
      <c r="AA191" s="266"/>
      <c r="AB191" s="266"/>
      <c r="AC191" s="266"/>
      <c r="AD191" s="266"/>
      <c r="AE191" s="266"/>
      <c r="AF191" s="266"/>
      <c r="AG191" s="266" t="s">
        <v>236</v>
      </c>
      <c r="AH191" s="266">
        <v>0</v>
      </c>
      <c r="AI191" s="266"/>
      <c r="AJ191" s="266"/>
      <c r="AK191" s="266"/>
      <c r="AL191" s="266"/>
      <c r="AM191" s="266"/>
      <c r="AN191" s="266"/>
      <c r="AO191" s="266"/>
      <c r="AP191" s="266"/>
      <c r="AQ191" s="266"/>
      <c r="AR191" s="266"/>
      <c r="AS191" s="266"/>
      <c r="AT191" s="266"/>
      <c r="AU191" s="266"/>
      <c r="AV191" s="266"/>
      <c r="AW191" s="266"/>
      <c r="AX191" s="266"/>
      <c r="AY191" s="266"/>
      <c r="AZ191" s="266"/>
      <c r="BA191" s="266"/>
      <c r="BB191" s="266"/>
      <c r="BC191" s="266"/>
      <c r="BD191" s="266"/>
      <c r="BE191" s="266"/>
      <c r="BF191" s="266"/>
      <c r="BG191" s="266"/>
      <c r="BH191" s="266"/>
    </row>
    <row r="192" spans="1:60" outlineLevel="1">
      <c r="A192" s="258">
        <v>58</v>
      </c>
      <c r="B192" s="259" t="s">
        <v>452</v>
      </c>
      <c r="C192" s="260" t="s">
        <v>453</v>
      </c>
      <c r="D192" s="261" t="s">
        <v>241</v>
      </c>
      <c r="E192" s="262">
        <v>0.61499999999999999</v>
      </c>
      <c r="F192" s="10"/>
      <c r="G192" s="264">
        <f>ROUND(E192*F192,2)</f>
        <v>0</v>
      </c>
      <c r="H192" s="263"/>
      <c r="I192" s="264">
        <f>ROUND(E192*H192,2)</f>
        <v>0</v>
      </c>
      <c r="J192" s="263"/>
      <c r="K192" s="264">
        <f>ROUND(E192*J192,2)</f>
        <v>0</v>
      </c>
      <c r="L192" s="264">
        <v>21</v>
      </c>
      <c r="M192" s="264">
        <f>G192*(1+L192/100)</f>
        <v>0</v>
      </c>
      <c r="N192" s="264">
        <v>2.5251100000000002</v>
      </c>
      <c r="O192" s="264">
        <f>ROUND(E192*N192,2)</f>
        <v>1.55</v>
      </c>
      <c r="P192" s="264">
        <v>0</v>
      </c>
      <c r="Q192" s="264">
        <f>ROUND(E192*P192,2)</f>
        <v>0</v>
      </c>
      <c r="R192" s="264" t="s">
        <v>454</v>
      </c>
      <c r="S192" s="264" t="s">
        <v>202</v>
      </c>
      <c r="T192" s="264">
        <v>1.448</v>
      </c>
      <c r="U192" s="265">
        <f>ROUND(E192*T192,2)</f>
        <v>0.89</v>
      </c>
      <c r="V192" s="264"/>
      <c r="W192" s="266"/>
      <c r="X192" s="266"/>
      <c r="Y192" s="266"/>
      <c r="Z192" s="266"/>
      <c r="AA192" s="266"/>
      <c r="AB192" s="266"/>
      <c r="AC192" s="266"/>
      <c r="AD192" s="266"/>
      <c r="AE192" s="266"/>
      <c r="AF192" s="266"/>
      <c r="AG192" s="266" t="s">
        <v>225</v>
      </c>
      <c r="AH192" s="266"/>
      <c r="AI192" s="266"/>
      <c r="AJ192" s="266"/>
      <c r="AK192" s="266"/>
      <c r="AL192" s="266"/>
      <c r="AM192" s="266"/>
      <c r="AN192" s="266"/>
      <c r="AO192" s="266"/>
      <c r="AP192" s="266"/>
      <c r="AQ192" s="266"/>
      <c r="AR192" s="266"/>
      <c r="AS192" s="266"/>
      <c r="AT192" s="266"/>
      <c r="AU192" s="266"/>
      <c r="AV192" s="266"/>
      <c r="AW192" s="266"/>
      <c r="AX192" s="266"/>
      <c r="AY192" s="266"/>
      <c r="AZ192" s="266"/>
      <c r="BA192" s="266"/>
      <c r="BB192" s="266"/>
      <c r="BC192" s="266"/>
      <c r="BD192" s="266"/>
      <c r="BE192" s="266"/>
      <c r="BF192" s="266"/>
      <c r="BG192" s="266"/>
      <c r="BH192" s="266"/>
    </row>
    <row r="193" spans="1:60" ht="22.5" outlineLevel="1">
      <c r="A193" s="258"/>
      <c r="B193" s="259"/>
      <c r="C193" s="283" t="s">
        <v>455</v>
      </c>
      <c r="D193" s="284"/>
      <c r="E193" s="285">
        <v>0.61499999999999999</v>
      </c>
      <c r="F193" s="264"/>
      <c r="G193" s="264"/>
      <c r="H193" s="264"/>
      <c r="I193" s="264"/>
      <c r="J193" s="264"/>
      <c r="K193" s="264"/>
      <c r="L193" s="264"/>
      <c r="M193" s="264"/>
      <c r="N193" s="264"/>
      <c r="O193" s="264"/>
      <c r="P193" s="264"/>
      <c r="Q193" s="264"/>
      <c r="R193" s="264"/>
      <c r="S193" s="264"/>
      <c r="T193" s="264"/>
      <c r="U193" s="265"/>
      <c r="V193" s="264"/>
      <c r="W193" s="266"/>
      <c r="X193" s="266"/>
      <c r="Y193" s="266"/>
      <c r="Z193" s="266"/>
      <c r="AA193" s="266"/>
      <c r="AB193" s="266"/>
      <c r="AC193" s="266"/>
      <c r="AD193" s="266"/>
      <c r="AE193" s="266"/>
      <c r="AF193" s="266"/>
      <c r="AG193" s="266" t="s">
        <v>236</v>
      </c>
      <c r="AH193" s="266">
        <v>0</v>
      </c>
      <c r="AI193" s="266"/>
      <c r="AJ193" s="266"/>
      <c r="AK193" s="266"/>
      <c r="AL193" s="266"/>
      <c r="AM193" s="266"/>
      <c r="AN193" s="266"/>
      <c r="AO193" s="266"/>
      <c r="AP193" s="266"/>
      <c r="AQ193" s="266"/>
      <c r="AR193" s="266"/>
      <c r="AS193" s="266"/>
      <c r="AT193" s="266"/>
      <c r="AU193" s="266"/>
      <c r="AV193" s="266"/>
      <c r="AW193" s="266"/>
      <c r="AX193" s="266"/>
      <c r="AY193" s="266"/>
      <c r="AZ193" s="266"/>
      <c r="BA193" s="266"/>
      <c r="BB193" s="266"/>
      <c r="BC193" s="266"/>
      <c r="BD193" s="266"/>
      <c r="BE193" s="266"/>
      <c r="BF193" s="266"/>
      <c r="BG193" s="266"/>
      <c r="BH193" s="266"/>
    </row>
    <row r="194" spans="1:60" outlineLevel="1">
      <c r="A194" s="258">
        <v>59</v>
      </c>
      <c r="B194" s="259" t="s">
        <v>456</v>
      </c>
      <c r="C194" s="260" t="s">
        <v>457</v>
      </c>
      <c r="D194" s="261" t="s">
        <v>233</v>
      </c>
      <c r="E194" s="262">
        <v>6.8</v>
      </c>
      <c r="F194" s="10"/>
      <c r="G194" s="264">
        <f>ROUND(E194*F194,2)</f>
        <v>0</v>
      </c>
      <c r="H194" s="263"/>
      <c r="I194" s="264">
        <f>ROUND(E194*H194,2)</f>
        <v>0</v>
      </c>
      <c r="J194" s="263"/>
      <c r="K194" s="264">
        <f>ROUND(E194*J194,2)</f>
        <v>0</v>
      </c>
      <c r="L194" s="264">
        <v>21</v>
      </c>
      <c r="M194" s="264">
        <f>G194*(1+L194/100)</f>
        <v>0</v>
      </c>
      <c r="N194" s="264">
        <v>7.8200000000000006E-3</v>
      </c>
      <c r="O194" s="264">
        <f>ROUND(E194*N194,2)</f>
        <v>0.05</v>
      </c>
      <c r="P194" s="264">
        <v>0</v>
      </c>
      <c r="Q194" s="264">
        <f>ROUND(E194*P194,2)</f>
        <v>0</v>
      </c>
      <c r="R194" s="264" t="s">
        <v>454</v>
      </c>
      <c r="S194" s="264" t="s">
        <v>202</v>
      </c>
      <c r="T194" s="264">
        <v>0.79</v>
      </c>
      <c r="U194" s="265">
        <f>ROUND(E194*T194,2)</f>
        <v>5.37</v>
      </c>
      <c r="V194" s="264"/>
      <c r="W194" s="266"/>
      <c r="X194" s="266"/>
      <c r="Y194" s="266"/>
      <c r="Z194" s="266"/>
      <c r="AA194" s="266"/>
      <c r="AB194" s="266"/>
      <c r="AC194" s="266"/>
      <c r="AD194" s="266"/>
      <c r="AE194" s="266"/>
      <c r="AF194" s="266"/>
      <c r="AG194" s="266" t="s">
        <v>225</v>
      </c>
      <c r="AH194" s="266"/>
      <c r="AI194" s="266"/>
      <c r="AJ194" s="266"/>
      <c r="AK194" s="266"/>
      <c r="AL194" s="266"/>
      <c r="AM194" s="266"/>
      <c r="AN194" s="266"/>
      <c r="AO194" s="266"/>
      <c r="AP194" s="266"/>
      <c r="AQ194" s="266"/>
      <c r="AR194" s="266"/>
      <c r="AS194" s="266"/>
      <c r="AT194" s="266"/>
      <c r="AU194" s="266"/>
      <c r="AV194" s="266"/>
      <c r="AW194" s="266"/>
      <c r="AX194" s="266"/>
      <c r="AY194" s="266"/>
      <c r="AZ194" s="266"/>
      <c r="BA194" s="266"/>
      <c r="BB194" s="266"/>
      <c r="BC194" s="266"/>
      <c r="BD194" s="266"/>
      <c r="BE194" s="266"/>
      <c r="BF194" s="266"/>
      <c r="BG194" s="266"/>
      <c r="BH194" s="266"/>
    </row>
    <row r="195" spans="1:60" outlineLevel="1">
      <c r="A195" s="258"/>
      <c r="B195" s="259"/>
      <c r="C195" s="283" t="s">
        <v>458</v>
      </c>
      <c r="D195" s="284"/>
      <c r="E195" s="285">
        <v>3.95</v>
      </c>
      <c r="F195" s="264"/>
      <c r="G195" s="264"/>
      <c r="H195" s="264"/>
      <c r="I195" s="264"/>
      <c r="J195" s="264"/>
      <c r="K195" s="264"/>
      <c r="L195" s="264"/>
      <c r="M195" s="264"/>
      <c r="N195" s="264"/>
      <c r="O195" s="264"/>
      <c r="P195" s="264"/>
      <c r="Q195" s="264"/>
      <c r="R195" s="264"/>
      <c r="S195" s="264"/>
      <c r="T195" s="264"/>
      <c r="U195" s="265"/>
      <c r="V195" s="264"/>
      <c r="W195" s="266"/>
      <c r="X195" s="266"/>
      <c r="Y195" s="266"/>
      <c r="Z195" s="266"/>
      <c r="AA195" s="266"/>
      <c r="AB195" s="266"/>
      <c r="AC195" s="266"/>
      <c r="AD195" s="266"/>
      <c r="AE195" s="266"/>
      <c r="AF195" s="266"/>
      <c r="AG195" s="266" t="s">
        <v>236</v>
      </c>
      <c r="AH195" s="266">
        <v>0</v>
      </c>
      <c r="AI195" s="266"/>
      <c r="AJ195" s="266"/>
      <c r="AK195" s="266"/>
      <c r="AL195" s="266"/>
      <c r="AM195" s="266"/>
      <c r="AN195" s="266"/>
      <c r="AO195" s="266"/>
      <c r="AP195" s="266"/>
      <c r="AQ195" s="266"/>
      <c r="AR195" s="266"/>
      <c r="AS195" s="266"/>
      <c r="AT195" s="266"/>
      <c r="AU195" s="266"/>
      <c r="AV195" s="266"/>
      <c r="AW195" s="266"/>
      <c r="AX195" s="266"/>
      <c r="AY195" s="266"/>
      <c r="AZ195" s="266"/>
      <c r="BA195" s="266"/>
      <c r="BB195" s="266"/>
      <c r="BC195" s="266"/>
      <c r="BD195" s="266"/>
      <c r="BE195" s="266"/>
      <c r="BF195" s="266"/>
      <c r="BG195" s="266"/>
      <c r="BH195" s="266"/>
    </row>
    <row r="196" spans="1:60" outlineLevel="1">
      <c r="A196" s="258"/>
      <c r="B196" s="259"/>
      <c r="C196" s="283" t="s">
        <v>459</v>
      </c>
      <c r="D196" s="284"/>
      <c r="E196" s="285">
        <v>2.85</v>
      </c>
      <c r="F196" s="264"/>
      <c r="G196" s="264"/>
      <c r="H196" s="264"/>
      <c r="I196" s="264"/>
      <c r="J196" s="264"/>
      <c r="K196" s="264"/>
      <c r="L196" s="264"/>
      <c r="M196" s="264"/>
      <c r="N196" s="264"/>
      <c r="O196" s="264"/>
      <c r="P196" s="264"/>
      <c r="Q196" s="264"/>
      <c r="R196" s="264"/>
      <c r="S196" s="264"/>
      <c r="T196" s="264"/>
      <c r="U196" s="265"/>
      <c r="V196" s="264"/>
      <c r="W196" s="266"/>
      <c r="X196" s="266"/>
      <c r="Y196" s="266"/>
      <c r="Z196" s="266"/>
      <c r="AA196" s="266"/>
      <c r="AB196" s="266"/>
      <c r="AC196" s="266"/>
      <c r="AD196" s="266"/>
      <c r="AE196" s="266"/>
      <c r="AF196" s="266"/>
      <c r="AG196" s="266" t="s">
        <v>236</v>
      </c>
      <c r="AH196" s="266">
        <v>0</v>
      </c>
      <c r="AI196" s="266"/>
      <c r="AJ196" s="266"/>
      <c r="AK196" s="266"/>
      <c r="AL196" s="266"/>
      <c r="AM196" s="266"/>
      <c r="AN196" s="266"/>
      <c r="AO196" s="266"/>
      <c r="AP196" s="266"/>
      <c r="AQ196" s="266"/>
      <c r="AR196" s="266"/>
      <c r="AS196" s="266"/>
      <c r="AT196" s="266"/>
      <c r="AU196" s="266"/>
      <c r="AV196" s="266"/>
      <c r="AW196" s="266"/>
      <c r="AX196" s="266"/>
      <c r="AY196" s="266"/>
      <c r="AZ196" s="266"/>
      <c r="BA196" s="266"/>
      <c r="BB196" s="266"/>
      <c r="BC196" s="266"/>
      <c r="BD196" s="266"/>
      <c r="BE196" s="266"/>
      <c r="BF196" s="266"/>
      <c r="BG196" s="266"/>
      <c r="BH196" s="266"/>
    </row>
    <row r="197" spans="1:60" outlineLevel="1">
      <c r="A197" s="258">
        <v>60</v>
      </c>
      <c r="B197" s="259" t="s">
        <v>460</v>
      </c>
      <c r="C197" s="260" t="s">
        <v>461</v>
      </c>
      <c r="D197" s="261" t="s">
        <v>233</v>
      </c>
      <c r="E197" s="262">
        <v>6.8</v>
      </c>
      <c r="F197" s="10"/>
      <c r="G197" s="264">
        <f>ROUND(E197*F197,2)</f>
        <v>0</v>
      </c>
      <c r="H197" s="263"/>
      <c r="I197" s="264">
        <f>ROUND(E197*H197,2)</f>
        <v>0</v>
      </c>
      <c r="J197" s="263"/>
      <c r="K197" s="264">
        <f>ROUND(E197*J197,2)</f>
        <v>0</v>
      </c>
      <c r="L197" s="264">
        <v>21</v>
      </c>
      <c r="M197" s="264">
        <f>G197*(1+L197/100)</f>
        <v>0</v>
      </c>
      <c r="N197" s="264">
        <v>0</v>
      </c>
      <c r="O197" s="264">
        <f>ROUND(E197*N197,2)</f>
        <v>0</v>
      </c>
      <c r="P197" s="264">
        <v>0</v>
      </c>
      <c r="Q197" s="264">
        <f>ROUND(E197*P197,2)</f>
        <v>0</v>
      </c>
      <c r="R197" s="264" t="s">
        <v>454</v>
      </c>
      <c r="S197" s="264" t="s">
        <v>202</v>
      </c>
      <c r="T197" s="264">
        <v>0.24</v>
      </c>
      <c r="U197" s="265">
        <f>ROUND(E197*T197,2)</f>
        <v>1.63</v>
      </c>
      <c r="V197" s="264"/>
      <c r="W197" s="266"/>
      <c r="X197" s="266"/>
      <c r="Y197" s="266"/>
      <c r="Z197" s="266"/>
      <c r="AA197" s="266"/>
      <c r="AB197" s="266"/>
      <c r="AC197" s="266"/>
      <c r="AD197" s="266"/>
      <c r="AE197" s="266"/>
      <c r="AF197" s="266"/>
      <c r="AG197" s="266" t="s">
        <v>225</v>
      </c>
      <c r="AH197" s="266"/>
      <c r="AI197" s="266"/>
      <c r="AJ197" s="266"/>
      <c r="AK197" s="266"/>
      <c r="AL197" s="266"/>
      <c r="AM197" s="266"/>
      <c r="AN197" s="266"/>
      <c r="AO197" s="266"/>
      <c r="AP197" s="266"/>
      <c r="AQ197" s="266"/>
      <c r="AR197" s="266"/>
      <c r="AS197" s="266"/>
      <c r="AT197" s="266"/>
      <c r="AU197" s="266"/>
      <c r="AV197" s="266"/>
      <c r="AW197" s="266"/>
      <c r="AX197" s="266"/>
      <c r="AY197" s="266"/>
      <c r="AZ197" s="266"/>
      <c r="BA197" s="266"/>
      <c r="BB197" s="266"/>
      <c r="BC197" s="266"/>
      <c r="BD197" s="266"/>
      <c r="BE197" s="266"/>
      <c r="BF197" s="266"/>
      <c r="BG197" s="266"/>
      <c r="BH197" s="266"/>
    </row>
    <row r="198" spans="1:60" outlineLevel="1">
      <c r="A198" s="258"/>
      <c r="B198" s="259"/>
      <c r="C198" s="283" t="s">
        <v>462</v>
      </c>
      <c r="D198" s="284"/>
      <c r="E198" s="285">
        <v>6.8</v>
      </c>
      <c r="F198" s="264"/>
      <c r="G198" s="264"/>
      <c r="H198" s="264"/>
      <c r="I198" s="264"/>
      <c r="J198" s="264"/>
      <c r="K198" s="264"/>
      <c r="L198" s="264"/>
      <c r="M198" s="264"/>
      <c r="N198" s="264"/>
      <c r="O198" s="264"/>
      <c r="P198" s="264"/>
      <c r="Q198" s="264"/>
      <c r="R198" s="264"/>
      <c r="S198" s="264"/>
      <c r="T198" s="264"/>
      <c r="U198" s="265"/>
      <c r="V198" s="264"/>
      <c r="W198" s="266"/>
      <c r="X198" s="266"/>
      <c r="Y198" s="266"/>
      <c r="Z198" s="266"/>
      <c r="AA198" s="266"/>
      <c r="AB198" s="266"/>
      <c r="AC198" s="266"/>
      <c r="AD198" s="266"/>
      <c r="AE198" s="266"/>
      <c r="AF198" s="266"/>
      <c r="AG198" s="266" t="s">
        <v>236</v>
      </c>
      <c r="AH198" s="266">
        <v>5</v>
      </c>
      <c r="AI198" s="266"/>
      <c r="AJ198" s="266"/>
      <c r="AK198" s="266"/>
      <c r="AL198" s="266"/>
      <c r="AM198" s="266"/>
      <c r="AN198" s="266"/>
      <c r="AO198" s="266"/>
      <c r="AP198" s="266"/>
      <c r="AQ198" s="266"/>
      <c r="AR198" s="266"/>
      <c r="AS198" s="266"/>
      <c r="AT198" s="266"/>
      <c r="AU198" s="266"/>
      <c r="AV198" s="266"/>
      <c r="AW198" s="266"/>
      <c r="AX198" s="266"/>
      <c r="AY198" s="266"/>
      <c r="AZ198" s="266"/>
      <c r="BA198" s="266"/>
      <c r="BB198" s="266"/>
      <c r="BC198" s="266"/>
      <c r="BD198" s="266"/>
      <c r="BE198" s="266"/>
      <c r="BF198" s="266"/>
      <c r="BG198" s="266"/>
      <c r="BH198" s="266"/>
    </row>
    <row r="199" spans="1:60" outlineLevel="1">
      <c r="A199" s="258">
        <v>61</v>
      </c>
      <c r="B199" s="259" t="s">
        <v>463</v>
      </c>
      <c r="C199" s="260" t="s">
        <v>464</v>
      </c>
      <c r="D199" s="261" t="s">
        <v>345</v>
      </c>
      <c r="E199" s="262">
        <v>7.3800000000000004E-2</v>
      </c>
      <c r="F199" s="10"/>
      <c r="G199" s="264">
        <f>ROUND(E199*F199,2)</f>
        <v>0</v>
      </c>
      <c r="H199" s="263"/>
      <c r="I199" s="264">
        <f>ROUND(E199*H199,2)</f>
        <v>0</v>
      </c>
      <c r="J199" s="263"/>
      <c r="K199" s="264">
        <f>ROUND(E199*J199,2)</f>
        <v>0</v>
      </c>
      <c r="L199" s="264">
        <v>21</v>
      </c>
      <c r="M199" s="264">
        <f>G199*(1+L199/100)</f>
        <v>0</v>
      </c>
      <c r="N199" s="264">
        <v>1.0166500000000001</v>
      </c>
      <c r="O199" s="264">
        <f>ROUND(E199*N199,2)</f>
        <v>0.08</v>
      </c>
      <c r="P199" s="264">
        <v>0</v>
      </c>
      <c r="Q199" s="264">
        <f>ROUND(E199*P199,2)</f>
        <v>0</v>
      </c>
      <c r="R199" s="264" t="s">
        <v>454</v>
      </c>
      <c r="S199" s="264" t="s">
        <v>202</v>
      </c>
      <c r="T199" s="264">
        <v>27.672999999999998</v>
      </c>
      <c r="U199" s="265">
        <f>ROUND(E199*T199,2)</f>
        <v>2.04</v>
      </c>
      <c r="V199" s="264"/>
      <c r="W199" s="266"/>
      <c r="X199" s="266"/>
      <c r="Y199" s="266"/>
      <c r="Z199" s="266"/>
      <c r="AA199" s="266"/>
      <c r="AB199" s="266"/>
      <c r="AC199" s="266"/>
      <c r="AD199" s="266"/>
      <c r="AE199" s="266"/>
      <c r="AF199" s="266"/>
      <c r="AG199" s="266" t="s">
        <v>225</v>
      </c>
      <c r="AH199" s="266"/>
      <c r="AI199" s="266"/>
      <c r="AJ199" s="266"/>
      <c r="AK199" s="266"/>
      <c r="AL199" s="266"/>
      <c r="AM199" s="266"/>
      <c r="AN199" s="266"/>
      <c r="AO199" s="266"/>
      <c r="AP199" s="266"/>
      <c r="AQ199" s="266"/>
      <c r="AR199" s="266"/>
      <c r="AS199" s="266"/>
      <c r="AT199" s="266"/>
      <c r="AU199" s="266"/>
      <c r="AV199" s="266"/>
      <c r="AW199" s="266"/>
      <c r="AX199" s="266"/>
      <c r="AY199" s="266"/>
      <c r="AZ199" s="266"/>
      <c r="BA199" s="266"/>
      <c r="BB199" s="266"/>
      <c r="BC199" s="266"/>
      <c r="BD199" s="266"/>
      <c r="BE199" s="266"/>
      <c r="BF199" s="266"/>
      <c r="BG199" s="266"/>
      <c r="BH199" s="266"/>
    </row>
    <row r="200" spans="1:60" outlineLevel="1">
      <c r="A200" s="258"/>
      <c r="B200" s="259"/>
      <c r="C200" s="283" t="s">
        <v>465</v>
      </c>
      <c r="D200" s="284"/>
      <c r="E200" s="285">
        <v>7.3800000000000004E-2</v>
      </c>
      <c r="F200" s="264"/>
      <c r="G200" s="264"/>
      <c r="H200" s="264"/>
      <c r="I200" s="264"/>
      <c r="J200" s="264"/>
      <c r="K200" s="264"/>
      <c r="L200" s="264"/>
      <c r="M200" s="264"/>
      <c r="N200" s="264"/>
      <c r="O200" s="264"/>
      <c r="P200" s="264"/>
      <c r="Q200" s="264"/>
      <c r="R200" s="264"/>
      <c r="S200" s="264"/>
      <c r="T200" s="264"/>
      <c r="U200" s="265"/>
      <c r="V200" s="264"/>
      <c r="W200" s="266"/>
      <c r="X200" s="266"/>
      <c r="Y200" s="266"/>
      <c r="Z200" s="266"/>
      <c r="AA200" s="266"/>
      <c r="AB200" s="266"/>
      <c r="AC200" s="266"/>
      <c r="AD200" s="266"/>
      <c r="AE200" s="266"/>
      <c r="AF200" s="266"/>
      <c r="AG200" s="266" t="s">
        <v>236</v>
      </c>
      <c r="AH200" s="266">
        <v>0</v>
      </c>
      <c r="AI200" s="266"/>
      <c r="AJ200" s="266"/>
      <c r="AK200" s="266"/>
      <c r="AL200" s="266"/>
      <c r="AM200" s="266"/>
      <c r="AN200" s="266"/>
      <c r="AO200" s="266"/>
      <c r="AP200" s="266"/>
      <c r="AQ200" s="266"/>
      <c r="AR200" s="266"/>
      <c r="AS200" s="266"/>
      <c r="AT200" s="266"/>
      <c r="AU200" s="266"/>
      <c r="AV200" s="266"/>
      <c r="AW200" s="266"/>
      <c r="AX200" s="266"/>
      <c r="AY200" s="266"/>
      <c r="AZ200" s="266"/>
      <c r="BA200" s="266"/>
      <c r="BB200" s="266"/>
      <c r="BC200" s="266"/>
      <c r="BD200" s="266"/>
      <c r="BE200" s="266"/>
      <c r="BF200" s="266"/>
      <c r="BG200" s="266"/>
      <c r="BH200" s="266"/>
    </row>
    <row r="201" spans="1:60" outlineLevel="1">
      <c r="A201" s="258">
        <v>62</v>
      </c>
      <c r="B201" s="259" t="s">
        <v>466</v>
      </c>
      <c r="C201" s="260" t="s">
        <v>467</v>
      </c>
      <c r="D201" s="261" t="s">
        <v>241</v>
      </c>
      <c r="E201" s="262">
        <v>2.1000000000000001E-2</v>
      </c>
      <c r="F201" s="10"/>
      <c r="G201" s="264">
        <f>ROUND(E201*F201,2)</f>
        <v>0</v>
      </c>
      <c r="H201" s="263"/>
      <c r="I201" s="264">
        <f>ROUND(E201*H201,2)</f>
        <v>0</v>
      </c>
      <c r="J201" s="263"/>
      <c r="K201" s="264">
        <f>ROUND(E201*J201,2)</f>
        <v>0</v>
      </c>
      <c r="L201" s="264">
        <v>21</v>
      </c>
      <c r="M201" s="264">
        <f>G201*(1+L201/100)</f>
        <v>0</v>
      </c>
      <c r="N201" s="264">
        <v>2.5</v>
      </c>
      <c r="O201" s="264">
        <f>ROUND(E201*N201,2)</f>
        <v>0.05</v>
      </c>
      <c r="P201" s="264">
        <v>0</v>
      </c>
      <c r="Q201" s="264">
        <f>ROUND(E201*P201,2)</f>
        <v>0</v>
      </c>
      <c r="R201" s="264" t="s">
        <v>468</v>
      </c>
      <c r="S201" s="264" t="s">
        <v>202</v>
      </c>
      <c r="T201" s="264">
        <v>1.1919999999999999</v>
      </c>
      <c r="U201" s="265">
        <f>ROUND(E201*T201,2)</f>
        <v>0.03</v>
      </c>
      <c r="V201" s="264"/>
      <c r="W201" s="266"/>
      <c r="X201" s="266"/>
      <c r="Y201" s="266"/>
      <c r="Z201" s="266"/>
      <c r="AA201" s="266"/>
      <c r="AB201" s="266"/>
      <c r="AC201" s="266"/>
      <c r="AD201" s="266"/>
      <c r="AE201" s="266"/>
      <c r="AF201" s="266"/>
      <c r="AG201" s="266" t="s">
        <v>225</v>
      </c>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row>
    <row r="202" spans="1:60" outlineLevel="1">
      <c r="A202" s="258"/>
      <c r="B202" s="259"/>
      <c r="C202" s="283" t="s">
        <v>469</v>
      </c>
      <c r="D202" s="284"/>
      <c r="E202" s="285">
        <v>2.1000000000000001E-2</v>
      </c>
      <c r="F202" s="264"/>
      <c r="G202" s="264"/>
      <c r="H202" s="264"/>
      <c r="I202" s="264"/>
      <c r="J202" s="264"/>
      <c r="K202" s="264"/>
      <c r="L202" s="264"/>
      <c r="M202" s="264"/>
      <c r="N202" s="264"/>
      <c r="O202" s="264"/>
      <c r="P202" s="264"/>
      <c r="Q202" s="264"/>
      <c r="R202" s="264"/>
      <c r="S202" s="264"/>
      <c r="T202" s="264"/>
      <c r="U202" s="265"/>
      <c r="V202" s="264"/>
      <c r="W202" s="266"/>
      <c r="X202" s="266"/>
      <c r="Y202" s="266"/>
      <c r="Z202" s="266"/>
      <c r="AA202" s="266"/>
      <c r="AB202" s="266"/>
      <c r="AC202" s="266"/>
      <c r="AD202" s="266"/>
      <c r="AE202" s="266"/>
      <c r="AF202" s="266"/>
      <c r="AG202" s="266" t="s">
        <v>236</v>
      </c>
      <c r="AH202" s="266">
        <v>0</v>
      </c>
      <c r="AI202" s="266"/>
      <c r="AJ202" s="266"/>
      <c r="AK202" s="266"/>
      <c r="AL202" s="266"/>
      <c r="AM202" s="266"/>
      <c r="AN202" s="266"/>
      <c r="AO202" s="266"/>
      <c r="AP202" s="266"/>
      <c r="AQ202" s="266"/>
      <c r="AR202" s="266"/>
      <c r="AS202" s="266"/>
      <c r="AT202" s="266"/>
      <c r="AU202" s="266"/>
      <c r="AV202" s="266"/>
      <c r="AW202" s="266"/>
      <c r="AX202" s="266"/>
      <c r="AY202" s="266"/>
      <c r="AZ202" s="266"/>
      <c r="BA202" s="266"/>
      <c r="BB202" s="266"/>
      <c r="BC202" s="266"/>
      <c r="BD202" s="266"/>
      <c r="BE202" s="266"/>
      <c r="BF202" s="266"/>
      <c r="BG202" s="266"/>
      <c r="BH202" s="266"/>
    </row>
    <row r="203" spans="1:60" outlineLevel="1">
      <c r="A203" s="258">
        <v>63</v>
      </c>
      <c r="B203" s="259" t="s">
        <v>470</v>
      </c>
      <c r="C203" s="260" t="s">
        <v>471</v>
      </c>
      <c r="D203" s="261" t="s">
        <v>223</v>
      </c>
      <c r="E203" s="262">
        <v>12</v>
      </c>
      <c r="F203" s="10"/>
      <c r="G203" s="264">
        <f>ROUND(E203*F203,2)</f>
        <v>0</v>
      </c>
      <c r="H203" s="263"/>
      <c r="I203" s="264">
        <f>ROUND(E203*H203,2)</f>
        <v>0</v>
      </c>
      <c r="J203" s="263"/>
      <c r="K203" s="264">
        <f>ROUND(E203*J203,2)</f>
        <v>0</v>
      </c>
      <c r="L203" s="264">
        <v>21</v>
      </c>
      <c r="M203" s="264">
        <f>G203*(1+L203/100)</f>
        <v>0</v>
      </c>
      <c r="N203" s="264">
        <v>1.155E-2</v>
      </c>
      <c r="O203" s="264">
        <f>ROUND(E203*N203,2)</f>
        <v>0.14000000000000001</v>
      </c>
      <c r="P203" s="264">
        <v>0</v>
      </c>
      <c r="Q203" s="264">
        <f>ROUND(E203*P203,2)</f>
        <v>0</v>
      </c>
      <c r="R203" s="264" t="s">
        <v>406</v>
      </c>
      <c r="S203" s="264" t="s">
        <v>202</v>
      </c>
      <c r="T203" s="264">
        <v>1.998</v>
      </c>
      <c r="U203" s="265">
        <f>ROUND(E203*T203,2)</f>
        <v>23.98</v>
      </c>
      <c r="V203" s="264"/>
      <c r="W203" s="266"/>
      <c r="X203" s="266"/>
      <c r="Y203" s="266"/>
      <c r="Z203" s="266"/>
      <c r="AA203" s="266"/>
      <c r="AB203" s="266"/>
      <c r="AC203" s="266"/>
      <c r="AD203" s="266"/>
      <c r="AE203" s="266"/>
      <c r="AF203" s="266"/>
      <c r="AG203" s="266" t="s">
        <v>225</v>
      </c>
      <c r="AH203" s="266"/>
      <c r="AI203" s="266"/>
      <c r="AJ203" s="266"/>
      <c r="AK203" s="266"/>
      <c r="AL203" s="266"/>
      <c r="AM203" s="266"/>
      <c r="AN203" s="266"/>
      <c r="AO203" s="266"/>
      <c r="AP203" s="266"/>
      <c r="AQ203" s="266"/>
      <c r="AR203" s="266"/>
      <c r="AS203" s="266"/>
      <c r="AT203" s="266"/>
      <c r="AU203" s="266"/>
      <c r="AV203" s="266"/>
      <c r="AW203" s="266"/>
      <c r="AX203" s="266"/>
      <c r="AY203" s="266"/>
      <c r="AZ203" s="266"/>
      <c r="BA203" s="266"/>
      <c r="BB203" s="266"/>
      <c r="BC203" s="266"/>
      <c r="BD203" s="266"/>
      <c r="BE203" s="266"/>
      <c r="BF203" s="266"/>
      <c r="BG203" s="266"/>
      <c r="BH203" s="266"/>
    </row>
    <row r="204" spans="1:60" outlineLevel="1">
      <c r="A204" s="258"/>
      <c r="B204" s="259"/>
      <c r="C204" s="283" t="s">
        <v>472</v>
      </c>
      <c r="D204" s="284"/>
      <c r="E204" s="285">
        <v>6</v>
      </c>
      <c r="F204" s="264"/>
      <c r="G204" s="264"/>
      <c r="H204" s="264"/>
      <c r="I204" s="264"/>
      <c r="J204" s="264"/>
      <c r="K204" s="264"/>
      <c r="L204" s="264"/>
      <c r="M204" s="264"/>
      <c r="N204" s="264"/>
      <c r="O204" s="264"/>
      <c r="P204" s="264"/>
      <c r="Q204" s="264"/>
      <c r="R204" s="264"/>
      <c r="S204" s="264"/>
      <c r="T204" s="264"/>
      <c r="U204" s="265"/>
      <c r="V204" s="264"/>
      <c r="W204" s="266"/>
      <c r="X204" s="266"/>
      <c r="Y204" s="266"/>
      <c r="Z204" s="266"/>
      <c r="AA204" s="266"/>
      <c r="AB204" s="266"/>
      <c r="AC204" s="266"/>
      <c r="AD204" s="266"/>
      <c r="AE204" s="266"/>
      <c r="AF204" s="266"/>
      <c r="AG204" s="266" t="s">
        <v>236</v>
      </c>
      <c r="AH204" s="266">
        <v>0</v>
      </c>
      <c r="AI204" s="266"/>
      <c r="AJ204" s="266"/>
      <c r="AK204" s="266"/>
      <c r="AL204" s="266"/>
      <c r="AM204" s="266"/>
      <c r="AN204" s="266"/>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row>
    <row r="205" spans="1:60" outlineLevel="1">
      <c r="A205" s="258"/>
      <c r="B205" s="259"/>
      <c r="C205" s="283" t="s">
        <v>473</v>
      </c>
      <c r="D205" s="284"/>
      <c r="E205" s="285">
        <v>2</v>
      </c>
      <c r="F205" s="264"/>
      <c r="G205" s="264"/>
      <c r="H205" s="264"/>
      <c r="I205" s="264"/>
      <c r="J205" s="264"/>
      <c r="K205" s="264"/>
      <c r="L205" s="264"/>
      <c r="M205" s="264"/>
      <c r="N205" s="264"/>
      <c r="O205" s="264"/>
      <c r="P205" s="264"/>
      <c r="Q205" s="264"/>
      <c r="R205" s="264"/>
      <c r="S205" s="264"/>
      <c r="T205" s="264"/>
      <c r="U205" s="265"/>
      <c r="V205" s="264"/>
      <c r="W205" s="266"/>
      <c r="X205" s="266"/>
      <c r="Y205" s="266"/>
      <c r="Z205" s="266"/>
      <c r="AA205" s="266"/>
      <c r="AB205" s="266"/>
      <c r="AC205" s="266"/>
      <c r="AD205" s="266"/>
      <c r="AE205" s="266"/>
      <c r="AF205" s="266"/>
      <c r="AG205" s="266" t="s">
        <v>236</v>
      </c>
      <c r="AH205" s="266">
        <v>0</v>
      </c>
      <c r="AI205" s="266"/>
      <c r="AJ205" s="266"/>
      <c r="AK205" s="266"/>
      <c r="AL205" s="266"/>
      <c r="AM205" s="266"/>
      <c r="AN205" s="266"/>
      <c r="AO205" s="266"/>
      <c r="AP205" s="266"/>
      <c r="AQ205" s="266"/>
      <c r="AR205" s="266"/>
      <c r="AS205" s="266"/>
      <c r="AT205" s="266"/>
      <c r="AU205" s="266"/>
      <c r="AV205" s="266"/>
      <c r="AW205" s="266"/>
      <c r="AX205" s="266"/>
      <c r="AY205" s="266"/>
      <c r="AZ205" s="266"/>
      <c r="BA205" s="266"/>
      <c r="BB205" s="266"/>
      <c r="BC205" s="266"/>
      <c r="BD205" s="266"/>
      <c r="BE205" s="266"/>
      <c r="BF205" s="266"/>
      <c r="BG205" s="266"/>
      <c r="BH205" s="266"/>
    </row>
    <row r="206" spans="1:60" outlineLevel="1">
      <c r="A206" s="258"/>
      <c r="B206" s="259"/>
      <c r="C206" s="283" t="s">
        <v>474</v>
      </c>
      <c r="D206" s="284"/>
      <c r="E206" s="285">
        <v>4</v>
      </c>
      <c r="F206" s="264"/>
      <c r="G206" s="264"/>
      <c r="H206" s="264"/>
      <c r="I206" s="264"/>
      <c r="J206" s="264"/>
      <c r="K206" s="264"/>
      <c r="L206" s="264"/>
      <c r="M206" s="264"/>
      <c r="N206" s="264"/>
      <c r="O206" s="264"/>
      <c r="P206" s="264"/>
      <c r="Q206" s="264"/>
      <c r="R206" s="264"/>
      <c r="S206" s="264"/>
      <c r="T206" s="264"/>
      <c r="U206" s="265"/>
      <c r="V206" s="264"/>
      <c r="W206" s="266"/>
      <c r="X206" s="266"/>
      <c r="Y206" s="266"/>
      <c r="Z206" s="266"/>
      <c r="AA206" s="266"/>
      <c r="AB206" s="266"/>
      <c r="AC206" s="266"/>
      <c r="AD206" s="266"/>
      <c r="AE206" s="266"/>
      <c r="AF206" s="266"/>
      <c r="AG206" s="266" t="s">
        <v>236</v>
      </c>
      <c r="AH206" s="266">
        <v>0</v>
      </c>
      <c r="AI206" s="266"/>
      <c r="AJ206" s="266"/>
      <c r="AK206" s="266"/>
      <c r="AL206" s="266"/>
      <c r="AM206" s="266"/>
      <c r="AN206" s="266"/>
      <c r="AO206" s="266"/>
      <c r="AP206" s="266"/>
      <c r="AQ206" s="266"/>
      <c r="AR206" s="266"/>
      <c r="AS206" s="266"/>
      <c r="AT206" s="266"/>
      <c r="AU206" s="266"/>
      <c r="AV206" s="266"/>
      <c r="AW206" s="266"/>
      <c r="AX206" s="266"/>
      <c r="AY206" s="266"/>
      <c r="AZ206" s="266"/>
      <c r="BA206" s="266"/>
      <c r="BB206" s="266"/>
      <c r="BC206" s="266"/>
      <c r="BD206" s="266"/>
      <c r="BE206" s="266"/>
      <c r="BF206" s="266"/>
      <c r="BG206" s="266"/>
      <c r="BH206" s="266"/>
    </row>
    <row r="207" spans="1:60" outlineLevel="1">
      <c r="A207" s="258">
        <v>64</v>
      </c>
      <c r="B207" s="259" t="s">
        <v>475</v>
      </c>
      <c r="C207" s="260" t="s">
        <v>476</v>
      </c>
      <c r="D207" s="261" t="s">
        <v>401</v>
      </c>
      <c r="E207" s="262">
        <v>3.82</v>
      </c>
      <c r="F207" s="10"/>
      <c r="G207" s="264">
        <f>ROUND(E207*F207,2)</f>
        <v>0</v>
      </c>
      <c r="H207" s="263"/>
      <c r="I207" s="264">
        <f>ROUND(E207*H207,2)</f>
        <v>0</v>
      </c>
      <c r="J207" s="263"/>
      <c r="K207" s="264">
        <f>ROUND(E207*J207,2)</f>
        <v>0</v>
      </c>
      <c r="L207" s="264">
        <v>21</v>
      </c>
      <c r="M207" s="264">
        <f>G207*(1+L207/100)</f>
        <v>0</v>
      </c>
      <c r="N207" s="264">
        <v>2.2599999999999999E-2</v>
      </c>
      <c r="O207" s="264">
        <f>ROUND(E207*N207,2)</f>
        <v>0.09</v>
      </c>
      <c r="P207" s="264">
        <v>0</v>
      </c>
      <c r="Q207" s="264">
        <f>ROUND(E207*P207,2)</f>
        <v>0</v>
      </c>
      <c r="R207" s="264" t="s">
        <v>366</v>
      </c>
      <c r="S207" s="264" t="s">
        <v>202</v>
      </c>
      <c r="T207" s="264">
        <v>0</v>
      </c>
      <c r="U207" s="265">
        <f>ROUND(E207*T207,2)</f>
        <v>0</v>
      </c>
      <c r="V207" s="264"/>
      <c r="W207" s="266"/>
      <c r="X207" s="266"/>
      <c r="Y207" s="266"/>
      <c r="Z207" s="266"/>
      <c r="AA207" s="266"/>
      <c r="AB207" s="266"/>
      <c r="AC207" s="266"/>
      <c r="AD207" s="266"/>
      <c r="AE207" s="266"/>
      <c r="AF207" s="266"/>
      <c r="AG207" s="266" t="s">
        <v>367</v>
      </c>
      <c r="AH207" s="266"/>
      <c r="AI207" s="266"/>
      <c r="AJ207" s="266"/>
      <c r="AK207" s="266"/>
      <c r="AL207" s="266"/>
      <c r="AM207" s="266"/>
      <c r="AN207" s="266"/>
      <c r="AO207" s="266"/>
      <c r="AP207" s="266"/>
      <c r="AQ207" s="266"/>
      <c r="AR207" s="266"/>
      <c r="AS207" s="266"/>
      <c r="AT207" s="266"/>
      <c r="AU207" s="266"/>
      <c r="AV207" s="266"/>
      <c r="AW207" s="266"/>
      <c r="AX207" s="266"/>
      <c r="AY207" s="266"/>
      <c r="AZ207" s="266"/>
      <c r="BA207" s="266"/>
      <c r="BB207" s="266"/>
      <c r="BC207" s="266"/>
      <c r="BD207" s="266"/>
      <c r="BE207" s="266"/>
      <c r="BF207" s="266"/>
      <c r="BG207" s="266"/>
      <c r="BH207" s="266"/>
    </row>
    <row r="208" spans="1:60" outlineLevel="1">
      <c r="A208" s="258"/>
      <c r="B208" s="259"/>
      <c r="C208" s="283" t="s">
        <v>477</v>
      </c>
      <c r="D208" s="284"/>
      <c r="E208" s="285">
        <v>1.8</v>
      </c>
      <c r="F208" s="264"/>
      <c r="G208" s="264"/>
      <c r="H208" s="264"/>
      <c r="I208" s="264"/>
      <c r="J208" s="264"/>
      <c r="K208" s="264"/>
      <c r="L208" s="264"/>
      <c r="M208" s="264"/>
      <c r="N208" s="264"/>
      <c r="O208" s="264"/>
      <c r="P208" s="264"/>
      <c r="Q208" s="264"/>
      <c r="R208" s="264"/>
      <c r="S208" s="264"/>
      <c r="T208" s="264"/>
      <c r="U208" s="265"/>
      <c r="V208" s="264"/>
      <c r="W208" s="266"/>
      <c r="X208" s="266"/>
      <c r="Y208" s="266"/>
      <c r="Z208" s="266"/>
      <c r="AA208" s="266"/>
      <c r="AB208" s="266"/>
      <c r="AC208" s="266"/>
      <c r="AD208" s="266"/>
      <c r="AE208" s="266"/>
      <c r="AF208" s="266"/>
      <c r="AG208" s="266" t="s">
        <v>236</v>
      </c>
      <c r="AH208" s="266">
        <v>0</v>
      </c>
      <c r="AI208" s="266"/>
      <c r="AJ208" s="266"/>
      <c r="AK208" s="266"/>
      <c r="AL208" s="266"/>
      <c r="AM208" s="266"/>
      <c r="AN208" s="266"/>
      <c r="AO208" s="266"/>
      <c r="AP208" s="266"/>
      <c r="AQ208" s="266"/>
      <c r="AR208" s="266"/>
      <c r="AS208" s="266"/>
      <c r="AT208" s="266"/>
      <c r="AU208" s="266"/>
      <c r="AV208" s="266"/>
      <c r="AW208" s="266"/>
      <c r="AX208" s="266"/>
      <c r="AY208" s="266"/>
      <c r="AZ208" s="266"/>
      <c r="BA208" s="266"/>
      <c r="BB208" s="266"/>
      <c r="BC208" s="266"/>
      <c r="BD208" s="266"/>
      <c r="BE208" s="266"/>
      <c r="BF208" s="266"/>
      <c r="BG208" s="266"/>
      <c r="BH208" s="266"/>
    </row>
    <row r="209" spans="1:60" outlineLevel="1">
      <c r="A209" s="258"/>
      <c r="B209" s="259"/>
      <c r="C209" s="283" t="s">
        <v>478</v>
      </c>
      <c r="D209" s="284"/>
      <c r="E209" s="285">
        <v>0.42</v>
      </c>
      <c r="F209" s="264"/>
      <c r="G209" s="264"/>
      <c r="H209" s="264"/>
      <c r="I209" s="264"/>
      <c r="J209" s="264"/>
      <c r="K209" s="264"/>
      <c r="L209" s="264"/>
      <c r="M209" s="264"/>
      <c r="N209" s="264"/>
      <c r="O209" s="264"/>
      <c r="P209" s="264"/>
      <c r="Q209" s="264"/>
      <c r="R209" s="264"/>
      <c r="S209" s="264"/>
      <c r="T209" s="264"/>
      <c r="U209" s="265"/>
      <c r="V209" s="264"/>
      <c r="W209" s="266"/>
      <c r="X209" s="266"/>
      <c r="Y209" s="266"/>
      <c r="Z209" s="266"/>
      <c r="AA209" s="266"/>
      <c r="AB209" s="266"/>
      <c r="AC209" s="266"/>
      <c r="AD209" s="266"/>
      <c r="AE209" s="266"/>
      <c r="AF209" s="266"/>
      <c r="AG209" s="266" t="s">
        <v>236</v>
      </c>
      <c r="AH209" s="266">
        <v>0</v>
      </c>
      <c r="AI209" s="266"/>
      <c r="AJ209" s="266"/>
      <c r="AK209" s="266"/>
      <c r="AL209" s="266"/>
      <c r="AM209" s="266"/>
      <c r="AN209" s="266"/>
      <c r="AO209" s="266"/>
      <c r="AP209" s="266"/>
      <c r="AQ209" s="266"/>
      <c r="AR209" s="266"/>
      <c r="AS209" s="266"/>
      <c r="AT209" s="266"/>
      <c r="AU209" s="266"/>
      <c r="AV209" s="266"/>
      <c r="AW209" s="266"/>
      <c r="AX209" s="266"/>
      <c r="AY209" s="266"/>
      <c r="AZ209" s="266"/>
      <c r="BA209" s="266"/>
      <c r="BB209" s="266"/>
      <c r="BC209" s="266"/>
      <c r="BD209" s="266"/>
      <c r="BE209" s="266"/>
      <c r="BF209" s="266"/>
      <c r="BG209" s="266"/>
      <c r="BH209" s="266"/>
    </row>
    <row r="210" spans="1:60" outlineLevel="1">
      <c r="A210" s="258"/>
      <c r="B210" s="259"/>
      <c r="C210" s="283" t="s">
        <v>479</v>
      </c>
      <c r="D210" s="284"/>
      <c r="E210" s="285">
        <v>1.6</v>
      </c>
      <c r="F210" s="264"/>
      <c r="G210" s="264"/>
      <c r="H210" s="264"/>
      <c r="I210" s="264"/>
      <c r="J210" s="264"/>
      <c r="K210" s="264"/>
      <c r="L210" s="264"/>
      <c r="M210" s="264"/>
      <c r="N210" s="264"/>
      <c r="O210" s="264"/>
      <c r="P210" s="264"/>
      <c r="Q210" s="264"/>
      <c r="R210" s="264"/>
      <c r="S210" s="264"/>
      <c r="T210" s="264"/>
      <c r="U210" s="265"/>
      <c r="V210" s="264"/>
      <c r="W210" s="266"/>
      <c r="X210" s="266"/>
      <c r="Y210" s="266"/>
      <c r="Z210" s="266"/>
      <c r="AA210" s="266"/>
      <c r="AB210" s="266"/>
      <c r="AC210" s="266"/>
      <c r="AD210" s="266"/>
      <c r="AE210" s="266"/>
      <c r="AF210" s="266"/>
      <c r="AG210" s="266" t="s">
        <v>236</v>
      </c>
      <c r="AH210" s="266">
        <v>0</v>
      </c>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row>
    <row r="211" spans="1:60" ht="22.5" outlineLevel="1">
      <c r="A211" s="258">
        <v>65</v>
      </c>
      <c r="B211" s="259" t="s">
        <v>480</v>
      </c>
      <c r="C211" s="260" t="s">
        <v>481</v>
      </c>
      <c r="D211" s="261" t="s">
        <v>401</v>
      </c>
      <c r="E211" s="262">
        <v>13.2</v>
      </c>
      <c r="F211" s="10"/>
      <c r="G211" s="264">
        <f>ROUND(E211*F211,2)</f>
        <v>0</v>
      </c>
      <c r="H211" s="263"/>
      <c r="I211" s="264">
        <f>ROUND(E211*H211,2)</f>
        <v>0</v>
      </c>
      <c r="J211" s="263"/>
      <c r="K211" s="264">
        <f>ROUND(E211*J211,2)</f>
        <v>0</v>
      </c>
      <c r="L211" s="264">
        <v>21</v>
      </c>
      <c r="M211" s="264">
        <f>G211*(1+L211/100)</f>
        <v>0</v>
      </c>
      <c r="N211" s="264">
        <v>0.27200000000000002</v>
      </c>
      <c r="O211" s="264">
        <f>ROUND(E211*N211,2)</f>
        <v>3.59</v>
      </c>
      <c r="P211" s="264">
        <v>0</v>
      </c>
      <c r="Q211" s="264">
        <f>ROUND(E211*P211,2)</f>
        <v>0</v>
      </c>
      <c r="R211" s="264" t="s">
        <v>366</v>
      </c>
      <c r="S211" s="264" t="s">
        <v>202</v>
      </c>
      <c r="T211" s="264">
        <v>0</v>
      </c>
      <c r="U211" s="265">
        <f>ROUND(E211*T211,2)</f>
        <v>0</v>
      </c>
      <c r="V211" s="264"/>
      <c r="W211" s="266"/>
      <c r="X211" s="266"/>
      <c r="Y211" s="266"/>
      <c r="Z211" s="266"/>
      <c r="AA211" s="266"/>
      <c r="AB211" s="266"/>
      <c r="AC211" s="266"/>
      <c r="AD211" s="266"/>
      <c r="AE211" s="266"/>
      <c r="AF211" s="266"/>
      <c r="AG211" s="266" t="s">
        <v>367</v>
      </c>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row>
    <row r="212" spans="1:60" outlineLevel="1">
      <c r="A212" s="258"/>
      <c r="B212" s="259"/>
      <c r="C212" s="283" t="s">
        <v>482</v>
      </c>
      <c r="D212" s="284"/>
      <c r="E212" s="285">
        <v>13.2</v>
      </c>
      <c r="F212" s="264"/>
      <c r="G212" s="264"/>
      <c r="H212" s="264"/>
      <c r="I212" s="264"/>
      <c r="J212" s="264"/>
      <c r="K212" s="264"/>
      <c r="L212" s="264"/>
      <c r="M212" s="264"/>
      <c r="N212" s="264"/>
      <c r="O212" s="264"/>
      <c r="P212" s="264"/>
      <c r="Q212" s="264"/>
      <c r="R212" s="264"/>
      <c r="S212" s="264"/>
      <c r="T212" s="264"/>
      <c r="U212" s="265"/>
      <c r="V212" s="264"/>
      <c r="W212" s="266"/>
      <c r="X212" s="266"/>
      <c r="Y212" s="266"/>
      <c r="Z212" s="266"/>
      <c r="AA212" s="266"/>
      <c r="AB212" s="266"/>
      <c r="AC212" s="266"/>
      <c r="AD212" s="266"/>
      <c r="AE212" s="266"/>
      <c r="AF212" s="266"/>
      <c r="AG212" s="266" t="s">
        <v>236</v>
      </c>
      <c r="AH212" s="266">
        <v>0</v>
      </c>
      <c r="AI212" s="266"/>
      <c r="AJ212" s="266"/>
      <c r="AK212" s="266"/>
      <c r="AL212" s="266"/>
      <c r="AM212" s="266"/>
      <c r="AN212" s="266"/>
      <c r="AO212" s="266"/>
      <c r="AP212" s="266"/>
      <c r="AQ212" s="266"/>
      <c r="AR212" s="266"/>
      <c r="AS212" s="266"/>
      <c r="AT212" s="266"/>
      <c r="AU212" s="266"/>
      <c r="AV212" s="266"/>
      <c r="AW212" s="266"/>
      <c r="AX212" s="266"/>
      <c r="AY212" s="266"/>
      <c r="AZ212" s="266"/>
      <c r="BA212" s="266"/>
      <c r="BB212" s="266"/>
      <c r="BC212" s="266"/>
      <c r="BD212" s="266"/>
      <c r="BE212" s="266"/>
      <c r="BF212" s="266"/>
      <c r="BG212" s="266"/>
      <c r="BH212" s="266"/>
    </row>
    <row r="213" spans="1:60">
      <c r="A213" s="286" t="s">
        <v>198</v>
      </c>
      <c r="B213" s="287" t="s">
        <v>129</v>
      </c>
      <c r="C213" s="288" t="s">
        <v>130</v>
      </c>
      <c r="D213" s="289"/>
      <c r="E213" s="290"/>
      <c r="F213" s="291"/>
      <c r="G213" s="291">
        <f>SUMIF(AG214:AG219,"&lt;&gt;NOR",G214:G219)</f>
        <v>0</v>
      </c>
      <c r="H213" s="291"/>
      <c r="I213" s="291">
        <f>SUM(I214:I219)</f>
        <v>0</v>
      </c>
      <c r="J213" s="291"/>
      <c r="K213" s="291">
        <f>SUM(K214:K219)</f>
        <v>0</v>
      </c>
      <c r="L213" s="291"/>
      <c r="M213" s="291">
        <f>SUM(M214:M219)</f>
        <v>0</v>
      </c>
      <c r="N213" s="291"/>
      <c r="O213" s="291">
        <f>SUM(O214:O219)</f>
        <v>18.740000000000002</v>
      </c>
      <c r="P213" s="291"/>
      <c r="Q213" s="291">
        <f>SUM(Q214:Q219)</f>
        <v>0</v>
      </c>
      <c r="R213" s="291"/>
      <c r="S213" s="291"/>
      <c r="T213" s="291"/>
      <c r="U213" s="292">
        <f>SUM(U214:U219)</f>
        <v>12.61</v>
      </c>
      <c r="V213" s="291"/>
      <c r="AG213" s="85" t="s">
        <v>199</v>
      </c>
    </row>
    <row r="214" spans="1:60" outlineLevel="1">
      <c r="A214" s="258">
        <v>66</v>
      </c>
      <c r="B214" s="259" t="s">
        <v>483</v>
      </c>
      <c r="C214" s="260" t="s">
        <v>484</v>
      </c>
      <c r="D214" s="261" t="s">
        <v>233</v>
      </c>
      <c r="E214" s="262">
        <v>32</v>
      </c>
      <c r="F214" s="10"/>
      <c r="G214" s="264">
        <f>ROUND(E214*F214,2)</f>
        <v>0</v>
      </c>
      <c r="H214" s="263"/>
      <c r="I214" s="264">
        <f>ROUND(E214*H214,2)</f>
        <v>0</v>
      </c>
      <c r="J214" s="263"/>
      <c r="K214" s="264">
        <f>ROUND(E214*J214,2)</f>
        <v>0</v>
      </c>
      <c r="L214" s="264">
        <v>21</v>
      </c>
      <c r="M214" s="264">
        <f>G214*(1+L214/100)</f>
        <v>0</v>
      </c>
      <c r="N214" s="264">
        <v>0.40481</v>
      </c>
      <c r="O214" s="264">
        <f>ROUND(E214*N214,2)</f>
        <v>12.95</v>
      </c>
      <c r="P214" s="264">
        <v>0</v>
      </c>
      <c r="Q214" s="264">
        <f>ROUND(E214*P214,2)</f>
        <v>0</v>
      </c>
      <c r="R214" s="264" t="s">
        <v>234</v>
      </c>
      <c r="S214" s="264" t="s">
        <v>202</v>
      </c>
      <c r="T214" s="264">
        <v>1.9E-2</v>
      </c>
      <c r="U214" s="265">
        <f>ROUND(E214*T214,2)</f>
        <v>0.61</v>
      </c>
      <c r="V214" s="264"/>
      <c r="W214" s="266"/>
      <c r="X214" s="266"/>
      <c r="Y214" s="266"/>
      <c r="Z214" s="266"/>
      <c r="AA214" s="266"/>
      <c r="AB214" s="266"/>
      <c r="AC214" s="266"/>
      <c r="AD214" s="266"/>
      <c r="AE214" s="266"/>
      <c r="AF214" s="266"/>
      <c r="AG214" s="266" t="s">
        <v>225</v>
      </c>
      <c r="AH214" s="266"/>
      <c r="AI214" s="266"/>
      <c r="AJ214" s="266"/>
      <c r="AK214" s="266"/>
      <c r="AL214" s="266"/>
      <c r="AM214" s="266"/>
      <c r="AN214" s="266"/>
      <c r="AO214" s="266"/>
      <c r="AP214" s="266"/>
      <c r="AQ214" s="266"/>
      <c r="AR214" s="266"/>
      <c r="AS214" s="266"/>
      <c r="AT214" s="266"/>
      <c r="AU214" s="266"/>
      <c r="AV214" s="266"/>
      <c r="AW214" s="266"/>
      <c r="AX214" s="266"/>
      <c r="AY214" s="266"/>
      <c r="AZ214" s="266"/>
      <c r="BA214" s="266"/>
      <c r="BB214" s="266"/>
      <c r="BC214" s="266"/>
      <c r="BD214" s="266"/>
      <c r="BE214" s="266"/>
      <c r="BF214" s="266"/>
      <c r="BG214" s="266"/>
      <c r="BH214" s="266"/>
    </row>
    <row r="215" spans="1:60" outlineLevel="1">
      <c r="A215" s="258"/>
      <c r="B215" s="259"/>
      <c r="C215" s="283" t="s">
        <v>485</v>
      </c>
      <c r="D215" s="284"/>
      <c r="E215" s="285">
        <v>32</v>
      </c>
      <c r="F215" s="264"/>
      <c r="G215" s="264"/>
      <c r="H215" s="264"/>
      <c r="I215" s="264"/>
      <c r="J215" s="264"/>
      <c r="K215" s="264"/>
      <c r="L215" s="264"/>
      <c r="M215" s="264"/>
      <c r="N215" s="264"/>
      <c r="O215" s="264"/>
      <c r="P215" s="264"/>
      <c r="Q215" s="264"/>
      <c r="R215" s="264"/>
      <c r="S215" s="264"/>
      <c r="T215" s="264"/>
      <c r="U215" s="265"/>
      <c r="V215" s="264"/>
      <c r="W215" s="266"/>
      <c r="X215" s="266"/>
      <c r="Y215" s="266"/>
      <c r="Z215" s="266"/>
      <c r="AA215" s="266"/>
      <c r="AB215" s="266"/>
      <c r="AC215" s="266"/>
      <c r="AD215" s="266"/>
      <c r="AE215" s="266"/>
      <c r="AF215" s="266"/>
      <c r="AG215" s="266" t="s">
        <v>236</v>
      </c>
      <c r="AH215" s="266">
        <v>0</v>
      </c>
      <c r="AI215" s="266"/>
      <c r="AJ215" s="266"/>
      <c r="AK215" s="266"/>
      <c r="AL215" s="266"/>
      <c r="AM215" s="266"/>
      <c r="AN215" s="266"/>
      <c r="AO215" s="266"/>
      <c r="AP215" s="266"/>
      <c r="AQ215" s="266"/>
      <c r="AR215" s="266"/>
      <c r="AS215" s="266"/>
      <c r="AT215" s="266"/>
      <c r="AU215" s="266"/>
      <c r="AV215" s="266"/>
      <c r="AW215" s="266"/>
      <c r="AX215" s="266"/>
      <c r="AY215" s="266"/>
      <c r="AZ215" s="266"/>
      <c r="BA215" s="266"/>
      <c r="BB215" s="266"/>
      <c r="BC215" s="266"/>
      <c r="BD215" s="266"/>
      <c r="BE215" s="266"/>
      <c r="BF215" s="266"/>
      <c r="BG215" s="266"/>
      <c r="BH215" s="266"/>
    </row>
    <row r="216" spans="1:60" outlineLevel="1">
      <c r="A216" s="258">
        <v>67</v>
      </c>
      <c r="B216" s="259" t="s">
        <v>486</v>
      </c>
      <c r="C216" s="260" t="s">
        <v>487</v>
      </c>
      <c r="D216" s="261" t="s">
        <v>233</v>
      </c>
      <c r="E216" s="262">
        <v>32</v>
      </c>
      <c r="F216" s="10"/>
      <c r="G216" s="264">
        <f>ROUND(E216*F216,2)</f>
        <v>0</v>
      </c>
      <c r="H216" s="263"/>
      <c r="I216" s="264">
        <f>ROUND(E216*H216,2)</f>
        <v>0</v>
      </c>
      <c r="J216" s="263"/>
      <c r="K216" s="264">
        <f>ROUND(E216*J216,2)</f>
        <v>0</v>
      </c>
      <c r="L216" s="264">
        <v>21</v>
      </c>
      <c r="M216" s="264">
        <f>G216*(1+L216/100)</f>
        <v>0</v>
      </c>
      <c r="N216" s="264">
        <v>7.1999999999999995E-2</v>
      </c>
      <c r="O216" s="264">
        <f>ROUND(E216*N216,2)</f>
        <v>2.2999999999999998</v>
      </c>
      <c r="P216" s="264">
        <v>0</v>
      </c>
      <c r="Q216" s="264">
        <f>ROUND(E216*P216,2)</f>
        <v>0</v>
      </c>
      <c r="R216" s="264" t="s">
        <v>234</v>
      </c>
      <c r="S216" s="264" t="s">
        <v>202</v>
      </c>
      <c r="T216" s="264">
        <v>0.375</v>
      </c>
      <c r="U216" s="265">
        <f>ROUND(E216*T216,2)</f>
        <v>12</v>
      </c>
      <c r="V216" s="264"/>
      <c r="W216" s="266"/>
      <c r="X216" s="266"/>
      <c r="Y216" s="266"/>
      <c r="Z216" s="266"/>
      <c r="AA216" s="266"/>
      <c r="AB216" s="266"/>
      <c r="AC216" s="266"/>
      <c r="AD216" s="266"/>
      <c r="AE216" s="266"/>
      <c r="AF216" s="266"/>
      <c r="AG216" s="266" t="s">
        <v>225</v>
      </c>
      <c r="AH216" s="266"/>
      <c r="AI216" s="266"/>
      <c r="AJ216" s="266"/>
      <c r="AK216" s="266"/>
      <c r="AL216" s="266"/>
      <c r="AM216" s="266"/>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outlineLevel="1">
      <c r="A217" s="258"/>
      <c r="B217" s="259"/>
      <c r="C217" s="283" t="s">
        <v>485</v>
      </c>
      <c r="D217" s="284"/>
      <c r="E217" s="285">
        <v>32</v>
      </c>
      <c r="F217" s="264"/>
      <c r="G217" s="264"/>
      <c r="H217" s="264"/>
      <c r="I217" s="264"/>
      <c r="J217" s="264"/>
      <c r="K217" s="264"/>
      <c r="L217" s="264"/>
      <c r="M217" s="264"/>
      <c r="N217" s="264"/>
      <c r="O217" s="264"/>
      <c r="P217" s="264"/>
      <c r="Q217" s="264"/>
      <c r="R217" s="264"/>
      <c r="S217" s="264"/>
      <c r="T217" s="264"/>
      <c r="U217" s="265"/>
      <c r="V217" s="264"/>
      <c r="W217" s="266"/>
      <c r="X217" s="266"/>
      <c r="Y217" s="266"/>
      <c r="Z217" s="266"/>
      <c r="AA217" s="266"/>
      <c r="AB217" s="266"/>
      <c r="AC217" s="266"/>
      <c r="AD217" s="266"/>
      <c r="AE217" s="266"/>
      <c r="AF217" s="266"/>
      <c r="AG217" s="266" t="s">
        <v>236</v>
      </c>
      <c r="AH217" s="266">
        <v>0</v>
      </c>
      <c r="AI217" s="266"/>
      <c r="AJ217" s="266"/>
      <c r="AK217" s="266"/>
      <c r="AL217" s="266"/>
      <c r="AM217" s="266"/>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outlineLevel="1">
      <c r="A218" s="258">
        <v>68</v>
      </c>
      <c r="B218" s="259" t="s">
        <v>488</v>
      </c>
      <c r="C218" s="260" t="s">
        <v>489</v>
      </c>
      <c r="D218" s="261" t="s">
        <v>233</v>
      </c>
      <c r="E218" s="262">
        <v>32.32</v>
      </c>
      <c r="F218" s="10"/>
      <c r="G218" s="264">
        <f>ROUND(E218*F218,2)</f>
        <v>0</v>
      </c>
      <c r="H218" s="263"/>
      <c r="I218" s="264">
        <f>ROUND(E218*H218,2)</f>
        <v>0</v>
      </c>
      <c r="J218" s="263"/>
      <c r="K218" s="264">
        <f>ROUND(E218*J218,2)</f>
        <v>0</v>
      </c>
      <c r="L218" s="264">
        <v>21</v>
      </c>
      <c r="M218" s="264">
        <f>G218*(1+L218/100)</f>
        <v>0</v>
      </c>
      <c r="N218" s="264">
        <v>0.108</v>
      </c>
      <c r="O218" s="264">
        <f>ROUND(E218*N218,2)</f>
        <v>3.49</v>
      </c>
      <c r="P218" s="264">
        <v>0</v>
      </c>
      <c r="Q218" s="264">
        <f>ROUND(E218*P218,2)</f>
        <v>0</v>
      </c>
      <c r="R218" s="264" t="s">
        <v>366</v>
      </c>
      <c r="S218" s="264" t="s">
        <v>202</v>
      </c>
      <c r="T218" s="264">
        <v>0</v>
      </c>
      <c r="U218" s="265">
        <f>ROUND(E218*T218,2)</f>
        <v>0</v>
      </c>
      <c r="V218" s="264"/>
      <c r="W218" s="266"/>
      <c r="X218" s="266"/>
      <c r="Y218" s="266"/>
      <c r="Z218" s="266"/>
      <c r="AA218" s="266"/>
      <c r="AB218" s="266"/>
      <c r="AC218" s="266"/>
      <c r="AD218" s="266"/>
      <c r="AE218" s="266"/>
      <c r="AF218" s="266"/>
      <c r="AG218" s="266" t="s">
        <v>367</v>
      </c>
      <c r="AH218" s="266"/>
      <c r="AI218" s="266"/>
      <c r="AJ218" s="266"/>
      <c r="AK218" s="266"/>
      <c r="AL218" s="266"/>
      <c r="AM218" s="266"/>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outlineLevel="1">
      <c r="A219" s="258"/>
      <c r="B219" s="259"/>
      <c r="C219" s="283" t="s">
        <v>490</v>
      </c>
      <c r="D219" s="284"/>
      <c r="E219" s="285">
        <v>32.32</v>
      </c>
      <c r="F219" s="264"/>
      <c r="G219" s="264"/>
      <c r="H219" s="264"/>
      <c r="I219" s="264"/>
      <c r="J219" s="264"/>
      <c r="K219" s="264"/>
      <c r="L219" s="264"/>
      <c r="M219" s="264"/>
      <c r="N219" s="264"/>
      <c r="O219" s="264"/>
      <c r="P219" s="264"/>
      <c r="Q219" s="264"/>
      <c r="R219" s="264"/>
      <c r="S219" s="264"/>
      <c r="T219" s="264"/>
      <c r="U219" s="265"/>
      <c r="V219" s="264"/>
      <c r="W219" s="266"/>
      <c r="X219" s="266"/>
      <c r="Y219" s="266"/>
      <c r="Z219" s="266"/>
      <c r="AA219" s="266"/>
      <c r="AB219" s="266"/>
      <c r="AC219" s="266"/>
      <c r="AD219" s="266"/>
      <c r="AE219" s="266"/>
      <c r="AF219" s="266"/>
      <c r="AG219" s="266" t="s">
        <v>236</v>
      </c>
      <c r="AH219" s="266">
        <v>0</v>
      </c>
      <c r="AI219" s="266"/>
      <c r="AJ219" s="266"/>
      <c r="AK219" s="266"/>
      <c r="AL219" s="266"/>
      <c r="AM219" s="266"/>
      <c r="AN219" s="266"/>
      <c r="AO219" s="266"/>
      <c r="AP219" s="266"/>
      <c r="AQ219" s="266"/>
      <c r="AR219" s="266"/>
      <c r="AS219" s="266"/>
      <c r="AT219" s="266"/>
      <c r="AU219" s="266"/>
      <c r="AV219" s="266"/>
      <c r="AW219" s="266"/>
      <c r="AX219" s="266"/>
      <c r="AY219" s="266"/>
      <c r="AZ219" s="266"/>
      <c r="BA219" s="266"/>
      <c r="BB219" s="266"/>
      <c r="BC219" s="266"/>
      <c r="BD219" s="266"/>
      <c r="BE219" s="266"/>
      <c r="BF219" s="266"/>
      <c r="BG219" s="266"/>
      <c r="BH219" s="266"/>
    </row>
    <row r="220" spans="1:60">
      <c r="A220" s="286" t="s">
        <v>198</v>
      </c>
      <c r="B220" s="287" t="s">
        <v>131</v>
      </c>
      <c r="C220" s="288" t="s">
        <v>132</v>
      </c>
      <c r="D220" s="289"/>
      <c r="E220" s="290"/>
      <c r="F220" s="291"/>
      <c r="G220" s="291">
        <f>SUMIF(AG221:AG247,"&lt;&gt;NOR",G221:G247)</f>
        <v>0</v>
      </c>
      <c r="H220" s="291"/>
      <c r="I220" s="291">
        <f>SUM(I221:I247)</f>
        <v>0</v>
      </c>
      <c r="J220" s="291"/>
      <c r="K220" s="291">
        <f>SUM(K221:K247)</f>
        <v>0</v>
      </c>
      <c r="L220" s="291"/>
      <c r="M220" s="291">
        <f>SUM(M221:M247)</f>
        <v>0</v>
      </c>
      <c r="N220" s="291"/>
      <c r="O220" s="291">
        <f>SUM(O221:O247)</f>
        <v>2.98</v>
      </c>
      <c r="P220" s="291"/>
      <c r="Q220" s="291">
        <f>SUM(Q221:Q247)</f>
        <v>0</v>
      </c>
      <c r="R220" s="291"/>
      <c r="S220" s="291"/>
      <c r="T220" s="291"/>
      <c r="U220" s="292">
        <f>SUM(U221:U247)</f>
        <v>43.1</v>
      </c>
      <c r="V220" s="291"/>
      <c r="AG220" s="85" t="s">
        <v>199</v>
      </c>
    </row>
    <row r="221" spans="1:60" outlineLevel="1">
      <c r="A221" s="258">
        <v>69</v>
      </c>
      <c r="B221" s="259" t="s">
        <v>491</v>
      </c>
      <c r="C221" s="260" t="s">
        <v>492</v>
      </c>
      <c r="D221" s="261" t="s">
        <v>233</v>
      </c>
      <c r="E221" s="262">
        <v>4.4000000000000004</v>
      </c>
      <c r="F221" s="10"/>
      <c r="G221" s="264">
        <f>ROUND(E221*F221,2)</f>
        <v>0</v>
      </c>
      <c r="H221" s="263"/>
      <c r="I221" s="264">
        <f>ROUND(E221*H221,2)</f>
        <v>0</v>
      </c>
      <c r="J221" s="263"/>
      <c r="K221" s="264">
        <f>ROUND(E221*J221,2)</f>
        <v>0</v>
      </c>
      <c r="L221" s="264">
        <v>21</v>
      </c>
      <c r="M221" s="264">
        <f>G221*(1+L221/100)</f>
        <v>0</v>
      </c>
      <c r="N221" s="264">
        <v>4.0000000000000003E-5</v>
      </c>
      <c r="O221" s="264">
        <f>ROUND(E221*N221,2)</f>
        <v>0</v>
      </c>
      <c r="P221" s="264">
        <v>0</v>
      </c>
      <c r="Q221" s="264">
        <f>ROUND(E221*P221,2)</f>
        <v>0</v>
      </c>
      <c r="R221" s="264" t="s">
        <v>454</v>
      </c>
      <c r="S221" s="264" t="s">
        <v>202</v>
      </c>
      <c r="T221" s="264">
        <v>7.8E-2</v>
      </c>
      <c r="U221" s="265">
        <f>ROUND(E221*T221,2)</f>
        <v>0.34</v>
      </c>
      <c r="V221" s="264"/>
      <c r="W221" s="266"/>
      <c r="X221" s="266"/>
      <c r="Y221" s="266"/>
      <c r="Z221" s="266"/>
      <c r="AA221" s="266"/>
      <c r="AB221" s="266"/>
      <c r="AC221" s="266"/>
      <c r="AD221" s="266"/>
      <c r="AE221" s="266"/>
      <c r="AF221" s="266"/>
      <c r="AG221" s="266" t="s">
        <v>225</v>
      </c>
      <c r="AH221" s="266"/>
      <c r="AI221" s="266"/>
      <c r="AJ221" s="266"/>
      <c r="AK221" s="266"/>
      <c r="AL221" s="266"/>
      <c r="AM221" s="266"/>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outlineLevel="1">
      <c r="A222" s="258"/>
      <c r="B222" s="259"/>
      <c r="C222" s="283" t="s">
        <v>493</v>
      </c>
      <c r="D222" s="284"/>
      <c r="E222" s="285">
        <v>2.2000000000000002</v>
      </c>
      <c r="F222" s="264"/>
      <c r="G222" s="264"/>
      <c r="H222" s="264"/>
      <c r="I222" s="264"/>
      <c r="J222" s="264"/>
      <c r="K222" s="264"/>
      <c r="L222" s="264"/>
      <c r="M222" s="264"/>
      <c r="N222" s="264"/>
      <c r="O222" s="264"/>
      <c r="P222" s="264"/>
      <c r="Q222" s="264"/>
      <c r="R222" s="264"/>
      <c r="S222" s="264"/>
      <c r="T222" s="264"/>
      <c r="U222" s="265"/>
      <c r="V222" s="264"/>
      <c r="W222" s="266"/>
      <c r="X222" s="266"/>
      <c r="Y222" s="266"/>
      <c r="Z222" s="266"/>
      <c r="AA222" s="266"/>
      <c r="AB222" s="266"/>
      <c r="AC222" s="266"/>
      <c r="AD222" s="266"/>
      <c r="AE222" s="266"/>
      <c r="AF222" s="266"/>
      <c r="AG222" s="266" t="s">
        <v>236</v>
      </c>
      <c r="AH222" s="266">
        <v>0</v>
      </c>
      <c r="AI222" s="266"/>
      <c r="AJ222" s="266"/>
      <c r="AK222" s="266"/>
      <c r="AL222" s="266"/>
      <c r="AM222" s="266"/>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outlineLevel="1">
      <c r="A223" s="258"/>
      <c r="B223" s="259"/>
      <c r="C223" s="283" t="s">
        <v>494</v>
      </c>
      <c r="D223" s="284"/>
      <c r="E223" s="285">
        <v>2.2000000000000002</v>
      </c>
      <c r="F223" s="264"/>
      <c r="G223" s="264"/>
      <c r="H223" s="264"/>
      <c r="I223" s="264"/>
      <c r="J223" s="264"/>
      <c r="K223" s="264"/>
      <c r="L223" s="264"/>
      <c r="M223" s="264"/>
      <c r="N223" s="264"/>
      <c r="O223" s="264"/>
      <c r="P223" s="264"/>
      <c r="Q223" s="264"/>
      <c r="R223" s="264"/>
      <c r="S223" s="264"/>
      <c r="T223" s="264"/>
      <c r="U223" s="265"/>
      <c r="V223" s="264"/>
      <c r="W223" s="266"/>
      <c r="X223" s="266"/>
      <c r="Y223" s="266"/>
      <c r="Z223" s="266"/>
      <c r="AA223" s="266"/>
      <c r="AB223" s="266"/>
      <c r="AC223" s="266"/>
      <c r="AD223" s="266"/>
      <c r="AE223" s="266"/>
      <c r="AF223" s="266"/>
      <c r="AG223" s="266" t="s">
        <v>236</v>
      </c>
      <c r="AH223" s="266">
        <v>0</v>
      </c>
      <c r="AI223" s="266"/>
      <c r="AJ223" s="266"/>
      <c r="AK223" s="266"/>
      <c r="AL223" s="266"/>
      <c r="AM223" s="266"/>
      <c r="AN223" s="266"/>
      <c r="AO223" s="266"/>
      <c r="AP223" s="266"/>
      <c r="AQ223" s="266"/>
      <c r="AR223" s="266"/>
      <c r="AS223" s="266"/>
      <c r="AT223" s="266"/>
      <c r="AU223" s="266"/>
      <c r="AV223" s="266"/>
      <c r="AW223" s="266"/>
      <c r="AX223" s="266"/>
      <c r="AY223" s="266"/>
      <c r="AZ223" s="266"/>
      <c r="BA223" s="266"/>
      <c r="BB223" s="266"/>
      <c r="BC223" s="266"/>
      <c r="BD223" s="266"/>
      <c r="BE223" s="266"/>
      <c r="BF223" s="266"/>
      <c r="BG223" s="266"/>
      <c r="BH223" s="266"/>
    </row>
    <row r="224" spans="1:60" outlineLevel="1">
      <c r="A224" s="258">
        <v>70</v>
      </c>
      <c r="B224" s="259" t="s">
        <v>495</v>
      </c>
      <c r="C224" s="260" t="s">
        <v>496</v>
      </c>
      <c r="D224" s="261" t="s">
        <v>233</v>
      </c>
      <c r="E224" s="262">
        <v>2.1749999999999998</v>
      </c>
      <c r="F224" s="10"/>
      <c r="G224" s="264">
        <f>ROUND(E224*F224,2)</f>
        <v>0</v>
      </c>
      <c r="H224" s="263"/>
      <c r="I224" s="264">
        <f>ROUND(E224*H224,2)</f>
        <v>0</v>
      </c>
      <c r="J224" s="263"/>
      <c r="K224" s="264">
        <f>ROUND(E224*J224,2)</f>
        <v>0</v>
      </c>
      <c r="L224" s="264">
        <v>21</v>
      </c>
      <c r="M224" s="264">
        <f>G224*(1+L224/100)</f>
        <v>0</v>
      </c>
      <c r="N224" s="264">
        <v>5.4739999999999997E-2</v>
      </c>
      <c r="O224" s="264">
        <f>ROUND(E224*N224,2)</f>
        <v>0.12</v>
      </c>
      <c r="P224" s="264">
        <v>0</v>
      </c>
      <c r="Q224" s="264">
        <f>ROUND(E224*P224,2)</f>
        <v>0</v>
      </c>
      <c r="R224" s="264" t="s">
        <v>454</v>
      </c>
      <c r="S224" s="264" t="s">
        <v>202</v>
      </c>
      <c r="T224" s="264">
        <v>0.78300000000000003</v>
      </c>
      <c r="U224" s="265">
        <f>ROUND(E224*T224,2)</f>
        <v>1.7</v>
      </c>
      <c r="V224" s="264"/>
      <c r="W224" s="266"/>
      <c r="X224" s="266"/>
      <c r="Y224" s="266"/>
      <c r="Z224" s="266"/>
      <c r="AA224" s="266"/>
      <c r="AB224" s="266"/>
      <c r="AC224" s="266"/>
      <c r="AD224" s="266"/>
      <c r="AE224" s="266"/>
      <c r="AF224" s="266"/>
      <c r="AG224" s="266" t="s">
        <v>225</v>
      </c>
      <c r="AH224" s="266"/>
      <c r="AI224" s="266"/>
      <c r="AJ224" s="266"/>
      <c r="AK224" s="266"/>
      <c r="AL224" s="266"/>
      <c r="AM224" s="266"/>
      <c r="AN224" s="266"/>
      <c r="AO224" s="266"/>
      <c r="AP224" s="266"/>
      <c r="AQ224" s="266"/>
      <c r="AR224" s="266"/>
      <c r="AS224" s="266"/>
      <c r="AT224" s="266"/>
      <c r="AU224" s="266"/>
      <c r="AV224" s="266"/>
      <c r="AW224" s="266"/>
      <c r="AX224" s="266"/>
      <c r="AY224" s="266"/>
      <c r="AZ224" s="266"/>
      <c r="BA224" s="266"/>
      <c r="BB224" s="266"/>
      <c r="BC224" s="266"/>
      <c r="BD224" s="266"/>
      <c r="BE224" s="266"/>
      <c r="BF224" s="266"/>
      <c r="BG224" s="266"/>
      <c r="BH224" s="266"/>
    </row>
    <row r="225" spans="1:60" outlineLevel="1">
      <c r="A225" s="258"/>
      <c r="B225" s="259"/>
      <c r="C225" s="283" t="s">
        <v>497</v>
      </c>
      <c r="D225" s="284"/>
      <c r="E225" s="285">
        <v>2.1749999999999998</v>
      </c>
      <c r="F225" s="264"/>
      <c r="G225" s="264"/>
      <c r="H225" s="264"/>
      <c r="I225" s="264"/>
      <c r="J225" s="264"/>
      <c r="K225" s="264"/>
      <c r="L225" s="264"/>
      <c r="M225" s="264"/>
      <c r="N225" s="264"/>
      <c r="O225" s="264"/>
      <c r="P225" s="264"/>
      <c r="Q225" s="264"/>
      <c r="R225" s="264"/>
      <c r="S225" s="264"/>
      <c r="T225" s="264"/>
      <c r="U225" s="265"/>
      <c r="V225" s="264"/>
      <c r="W225" s="266"/>
      <c r="X225" s="266"/>
      <c r="Y225" s="266"/>
      <c r="Z225" s="266"/>
      <c r="AA225" s="266"/>
      <c r="AB225" s="266"/>
      <c r="AC225" s="266"/>
      <c r="AD225" s="266"/>
      <c r="AE225" s="266"/>
      <c r="AF225" s="266"/>
      <c r="AG225" s="266" t="s">
        <v>236</v>
      </c>
      <c r="AH225" s="266">
        <v>0</v>
      </c>
      <c r="AI225" s="266"/>
      <c r="AJ225" s="266"/>
      <c r="AK225" s="266"/>
      <c r="AL225" s="266"/>
      <c r="AM225" s="266"/>
      <c r="AN225" s="266"/>
      <c r="AO225" s="266"/>
      <c r="AP225" s="266"/>
      <c r="AQ225" s="266"/>
      <c r="AR225" s="266"/>
      <c r="AS225" s="266"/>
      <c r="AT225" s="266"/>
      <c r="AU225" s="266"/>
      <c r="AV225" s="266"/>
      <c r="AW225" s="266"/>
      <c r="AX225" s="266"/>
      <c r="AY225" s="266"/>
      <c r="AZ225" s="266"/>
      <c r="BA225" s="266"/>
      <c r="BB225" s="266"/>
      <c r="BC225" s="266"/>
      <c r="BD225" s="266"/>
      <c r="BE225" s="266"/>
      <c r="BF225" s="266"/>
      <c r="BG225" s="266"/>
      <c r="BH225" s="266"/>
    </row>
    <row r="226" spans="1:60" outlineLevel="1">
      <c r="A226" s="258">
        <v>71</v>
      </c>
      <c r="B226" s="259" t="s">
        <v>498</v>
      </c>
      <c r="C226" s="260" t="s">
        <v>499</v>
      </c>
      <c r="D226" s="261" t="s">
        <v>233</v>
      </c>
      <c r="E226" s="262">
        <v>16.574999999999999</v>
      </c>
      <c r="F226" s="10"/>
      <c r="G226" s="264">
        <f>ROUND(E226*F226,2)</f>
        <v>0</v>
      </c>
      <c r="H226" s="263"/>
      <c r="I226" s="264">
        <f>ROUND(E226*H226,2)</f>
        <v>0</v>
      </c>
      <c r="J226" s="263"/>
      <c r="K226" s="264">
        <f>ROUND(E226*J226,2)</f>
        <v>0</v>
      </c>
      <c r="L226" s="264">
        <v>21</v>
      </c>
      <c r="M226" s="264">
        <f>G226*(1+L226/100)</f>
        <v>0</v>
      </c>
      <c r="N226" s="264">
        <v>4.4139999999999999E-2</v>
      </c>
      <c r="O226" s="264">
        <f>ROUND(E226*N226,2)</f>
        <v>0.73</v>
      </c>
      <c r="P226" s="264">
        <v>0</v>
      </c>
      <c r="Q226" s="264">
        <f>ROUND(E226*P226,2)</f>
        <v>0</v>
      </c>
      <c r="R226" s="264" t="s">
        <v>454</v>
      </c>
      <c r="S226" s="264" t="s">
        <v>202</v>
      </c>
      <c r="T226" s="264">
        <v>0.504</v>
      </c>
      <c r="U226" s="265">
        <f>ROUND(E226*T226,2)</f>
        <v>8.35</v>
      </c>
      <c r="V226" s="264"/>
      <c r="W226" s="266"/>
      <c r="X226" s="266"/>
      <c r="Y226" s="266"/>
      <c r="Z226" s="266"/>
      <c r="AA226" s="266"/>
      <c r="AB226" s="266"/>
      <c r="AC226" s="266"/>
      <c r="AD226" s="266"/>
      <c r="AE226" s="266"/>
      <c r="AF226" s="266"/>
      <c r="AG226" s="266" t="s">
        <v>225</v>
      </c>
      <c r="AH226" s="266"/>
      <c r="AI226" s="266"/>
      <c r="AJ226" s="266"/>
      <c r="AK226" s="266"/>
      <c r="AL226" s="266"/>
      <c r="AM226" s="266"/>
      <c r="AN226" s="266"/>
      <c r="AO226" s="266"/>
      <c r="AP226" s="266"/>
      <c r="AQ226" s="266"/>
      <c r="AR226" s="266"/>
      <c r="AS226" s="266"/>
      <c r="AT226" s="266"/>
      <c r="AU226" s="266"/>
      <c r="AV226" s="266"/>
      <c r="AW226" s="266"/>
      <c r="AX226" s="266"/>
      <c r="AY226" s="266"/>
      <c r="AZ226" s="266"/>
      <c r="BA226" s="266"/>
      <c r="BB226" s="266"/>
      <c r="BC226" s="266"/>
      <c r="BD226" s="266"/>
      <c r="BE226" s="266"/>
      <c r="BF226" s="266"/>
      <c r="BG226" s="266"/>
      <c r="BH226" s="266"/>
    </row>
    <row r="227" spans="1:60" outlineLevel="1">
      <c r="A227" s="258"/>
      <c r="B227" s="259"/>
      <c r="C227" s="283" t="s">
        <v>500</v>
      </c>
      <c r="D227" s="284"/>
      <c r="E227" s="285"/>
      <c r="F227" s="264"/>
      <c r="G227" s="264"/>
      <c r="H227" s="264"/>
      <c r="I227" s="264"/>
      <c r="J227" s="264"/>
      <c r="K227" s="264"/>
      <c r="L227" s="264"/>
      <c r="M227" s="264"/>
      <c r="N227" s="264"/>
      <c r="O227" s="264"/>
      <c r="P227" s="264"/>
      <c r="Q227" s="264"/>
      <c r="R227" s="264"/>
      <c r="S227" s="264"/>
      <c r="T227" s="264"/>
      <c r="U227" s="265"/>
      <c r="V227" s="264"/>
      <c r="W227" s="266"/>
      <c r="X227" s="266"/>
      <c r="Y227" s="266"/>
      <c r="Z227" s="266"/>
      <c r="AA227" s="266"/>
      <c r="AB227" s="266"/>
      <c r="AC227" s="266"/>
      <c r="AD227" s="266"/>
      <c r="AE227" s="266"/>
      <c r="AF227" s="266"/>
      <c r="AG227" s="266" t="s">
        <v>236</v>
      </c>
      <c r="AH227" s="266">
        <v>0</v>
      </c>
      <c r="AI227" s="266"/>
      <c r="AJ227" s="266"/>
      <c r="AK227" s="266"/>
      <c r="AL227" s="266"/>
      <c r="AM227" s="266"/>
      <c r="AN227" s="266"/>
      <c r="AO227" s="266"/>
      <c r="AP227" s="266"/>
      <c r="AQ227" s="266"/>
      <c r="AR227" s="266"/>
      <c r="AS227" s="266"/>
      <c r="AT227" s="266"/>
      <c r="AU227" s="266"/>
      <c r="AV227" s="266"/>
      <c r="AW227" s="266"/>
      <c r="AX227" s="266"/>
      <c r="AY227" s="266"/>
      <c r="AZ227" s="266"/>
      <c r="BA227" s="266"/>
      <c r="BB227" s="266"/>
      <c r="BC227" s="266"/>
      <c r="BD227" s="266"/>
      <c r="BE227" s="266"/>
      <c r="BF227" s="266"/>
      <c r="BG227" s="266"/>
      <c r="BH227" s="266"/>
    </row>
    <row r="228" spans="1:60" outlineLevel="1">
      <c r="A228" s="258"/>
      <c r="B228" s="259"/>
      <c r="C228" s="283" t="s">
        <v>501</v>
      </c>
      <c r="D228" s="284"/>
      <c r="E228" s="285">
        <v>11.115</v>
      </c>
      <c r="F228" s="264"/>
      <c r="G228" s="264"/>
      <c r="H228" s="264"/>
      <c r="I228" s="264"/>
      <c r="J228" s="264"/>
      <c r="K228" s="264"/>
      <c r="L228" s="264"/>
      <c r="M228" s="264"/>
      <c r="N228" s="264"/>
      <c r="O228" s="264"/>
      <c r="P228" s="264"/>
      <c r="Q228" s="264"/>
      <c r="R228" s="264"/>
      <c r="S228" s="264"/>
      <c r="T228" s="264"/>
      <c r="U228" s="265"/>
      <c r="V228" s="264"/>
      <c r="W228" s="266"/>
      <c r="X228" s="266"/>
      <c r="Y228" s="266"/>
      <c r="Z228" s="266"/>
      <c r="AA228" s="266"/>
      <c r="AB228" s="266"/>
      <c r="AC228" s="266"/>
      <c r="AD228" s="266"/>
      <c r="AE228" s="266"/>
      <c r="AF228" s="266"/>
      <c r="AG228" s="266" t="s">
        <v>236</v>
      </c>
      <c r="AH228" s="266">
        <v>0</v>
      </c>
      <c r="AI228" s="266"/>
      <c r="AJ228" s="266"/>
      <c r="AK228" s="266"/>
      <c r="AL228" s="266"/>
      <c r="AM228" s="266"/>
      <c r="AN228" s="266"/>
      <c r="AO228" s="266"/>
      <c r="AP228" s="266"/>
      <c r="AQ228" s="266"/>
      <c r="AR228" s="266"/>
      <c r="AS228" s="266"/>
      <c r="AT228" s="266"/>
      <c r="AU228" s="266"/>
      <c r="AV228" s="266"/>
      <c r="AW228" s="266"/>
      <c r="AX228" s="266"/>
      <c r="AY228" s="266"/>
      <c r="AZ228" s="266"/>
      <c r="BA228" s="266"/>
      <c r="BB228" s="266"/>
      <c r="BC228" s="266"/>
      <c r="BD228" s="266"/>
      <c r="BE228" s="266"/>
      <c r="BF228" s="266"/>
      <c r="BG228" s="266"/>
      <c r="BH228" s="266"/>
    </row>
    <row r="229" spans="1:60" ht="22.5" outlineLevel="1">
      <c r="A229" s="258"/>
      <c r="B229" s="259"/>
      <c r="C229" s="283" t="s">
        <v>502</v>
      </c>
      <c r="D229" s="284"/>
      <c r="E229" s="285">
        <v>5.46</v>
      </c>
      <c r="F229" s="264"/>
      <c r="G229" s="264"/>
      <c r="H229" s="264"/>
      <c r="I229" s="264"/>
      <c r="J229" s="264"/>
      <c r="K229" s="264"/>
      <c r="L229" s="264"/>
      <c r="M229" s="264"/>
      <c r="N229" s="264"/>
      <c r="O229" s="264"/>
      <c r="P229" s="264"/>
      <c r="Q229" s="264"/>
      <c r="R229" s="264"/>
      <c r="S229" s="264"/>
      <c r="T229" s="264"/>
      <c r="U229" s="265"/>
      <c r="V229" s="264"/>
      <c r="W229" s="266"/>
      <c r="X229" s="266"/>
      <c r="Y229" s="266"/>
      <c r="Z229" s="266"/>
      <c r="AA229" s="266"/>
      <c r="AB229" s="266"/>
      <c r="AC229" s="266"/>
      <c r="AD229" s="266"/>
      <c r="AE229" s="266"/>
      <c r="AF229" s="266"/>
      <c r="AG229" s="266" t="s">
        <v>236</v>
      </c>
      <c r="AH229" s="266">
        <v>0</v>
      </c>
      <c r="AI229" s="266"/>
      <c r="AJ229" s="266"/>
      <c r="AK229" s="266"/>
      <c r="AL229" s="266"/>
      <c r="AM229" s="266"/>
      <c r="AN229" s="266"/>
      <c r="AO229" s="266"/>
      <c r="AP229" s="266"/>
      <c r="AQ229" s="266"/>
      <c r="AR229" s="266"/>
      <c r="AS229" s="266"/>
      <c r="AT229" s="266"/>
      <c r="AU229" s="266"/>
      <c r="AV229" s="266"/>
      <c r="AW229" s="266"/>
      <c r="AX229" s="266"/>
      <c r="AY229" s="266"/>
      <c r="AZ229" s="266"/>
      <c r="BA229" s="266"/>
      <c r="BB229" s="266"/>
      <c r="BC229" s="266"/>
      <c r="BD229" s="266"/>
      <c r="BE229" s="266"/>
      <c r="BF229" s="266"/>
      <c r="BG229" s="266"/>
      <c r="BH229" s="266"/>
    </row>
    <row r="230" spans="1:60" outlineLevel="1">
      <c r="A230" s="258">
        <v>72</v>
      </c>
      <c r="B230" s="259" t="s">
        <v>503</v>
      </c>
      <c r="C230" s="260" t="s">
        <v>504</v>
      </c>
      <c r="D230" s="261" t="s">
        <v>233</v>
      </c>
      <c r="E230" s="262">
        <v>142.23500000000001</v>
      </c>
      <c r="F230" s="10"/>
      <c r="G230" s="264">
        <f>ROUND(E230*F230,2)</f>
        <v>0</v>
      </c>
      <c r="H230" s="263"/>
      <c r="I230" s="264">
        <f>ROUND(E230*H230,2)</f>
        <v>0</v>
      </c>
      <c r="J230" s="263"/>
      <c r="K230" s="264">
        <f>ROUND(E230*J230,2)</f>
        <v>0</v>
      </c>
      <c r="L230" s="264">
        <v>21</v>
      </c>
      <c r="M230" s="264">
        <f>G230*(1+L230/100)</f>
        <v>0</v>
      </c>
      <c r="N230" s="264">
        <v>1.333E-2</v>
      </c>
      <c r="O230" s="264">
        <f>ROUND(E230*N230,2)</f>
        <v>1.9</v>
      </c>
      <c r="P230" s="264">
        <v>0</v>
      </c>
      <c r="Q230" s="264">
        <f>ROUND(E230*P230,2)</f>
        <v>0</v>
      </c>
      <c r="R230" s="264" t="s">
        <v>505</v>
      </c>
      <c r="S230" s="264" t="s">
        <v>202</v>
      </c>
      <c r="T230" s="264">
        <v>0.18</v>
      </c>
      <c r="U230" s="265">
        <f>ROUND(E230*T230,2)</f>
        <v>25.6</v>
      </c>
      <c r="V230" s="264"/>
      <c r="W230" s="266"/>
      <c r="X230" s="266"/>
      <c r="Y230" s="266"/>
      <c r="Z230" s="266"/>
      <c r="AA230" s="266"/>
      <c r="AB230" s="266"/>
      <c r="AC230" s="266"/>
      <c r="AD230" s="266"/>
      <c r="AE230" s="266"/>
      <c r="AF230" s="266"/>
      <c r="AG230" s="266" t="s">
        <v>225</v>
      </c>
      <c r="AH230" s="266"/>
      <c r="AI230" s="266"/>
      <c r="AJ230" s="266"/>
      <c r="AK230" s="266"/>
      <c r="AL230" s="266"/>
      <c r="AM230" s="266"/>
      <c r="AN230" s="266"/>
      <c r="AO230" s="266"/>
      <c r="AP230" s="266"/>
      <c r="AQ230" s="266"/>
      <c r="AR230" s="266"/>
      <c r="AS230" s="266"/>
      <c r="AT230" s="266"/>
      <c r="AU230" s="266"/>
      <c r="AV230" s="266"/>
      <c r="AW230" s="266"/>
      <c r="AX230" s="266"/>
      <c r="AY230" s="266"/>
      <c r="AZ230" s="266"/>
      <c r="BA230" s="266"/>
      <c r="BB230" s="266"/>
      <c r="BC230" s="266"/>
      <c r="BD230" s="266"/>
      <c r="BE230" s="266"/>
      <c r="BF230" s="266"/>
      <c r="BG230" s="266"/>
      <c r="BH230" s="266"/>
    </row>
    <row r="231" spans="1:60" outlineLevel="1">
      <c r="A231" s="258"/>
      <c r="B231" s="259"/>
      <c r="C231" s="283" t="s">
        <v>506</v>
      </c>
      <c r="D231" s="284"/>
      <c r="E231" s="285"/>
      <c r="F231" s="264"/>
      <c r="G231" s="264"/>
      <c r="H231" s="264"/>
      <c r="I231" s="264"/>
      <c r="J231" s="264"/>
      <c r="K231" s="264"/>
      <c r="L231" s="264"/>
      <c r="M231" s="264"/>
      <c r="N231" s="264"/>
      <c r="O231" s="264"/>
      <c r="P231" s="264"/>
      <c r="Q231" s="264"/>
      <c r="R231" s="264"/>
      <c r="S231" s="264"/>
      <c r="T231" s="264"/>
      <c r="U231" s="265"/>
      <c r="V231" s="264"/>
      <c r="W231" s="266"/>
      <c r="X231" s="266"/>
      <c r="Y231" s="266"/>
      <c r="Z231" s="266"/>
      <c r="AA231" s="266"/>
      <c r="AB231" s="266"/>
      <c r="AC231" s="266"/>
      <c r="AD231" s="266"/>
      <c r="AE231" s="266"/>
      <c r="AF231" s="266"/>
      <c r="AG231" s="266" t="s">
        <v>236</v>
      </c>
      <c r="AH231" s="266">
        <v>0</v>
      </c>
      <c r="AI231" s="266"/>
      <c r="AJ231" s="266"/>
      <c r="AK231" s="266"/>
      <c r="AL231" s="266"/>
      <c r="AM231" s="266"/>
      <c r="AN231" s="266"/>
      <c r="AO231" s="266"/>
      <c r="AP231" s="266"/>
      <c r="AQ231" s="266"/>
      <c r="AR231" s="266"/>
      <c r="AS231" s="266"/>
      <c r="AT231" s="266"/>
      <c r="AU231" s="266"/>
      <c r="AV231" s="266"/>
      <c r="AW231" s="266"/>
      <c r="AX231" s="266"/>
      <c r="AY231" s="266"/>
      <c r="AZ231" s="266"/>
      <c r="BA231" s="266"/>
      <c r="BB231" s="266"/>
      <c r="BC231" s="266"/>
      <c r="BD231" s="266"/>
      <c r="BE231" s="266"/>
      <c r="BF231" s="266"/>
      <c r="BG231" s="266"/>
      <c r="BH231" s="266"/>
    </row>
    <row r="232" spans="1:60" outlineLevel="1">
      <c r="A232" s="258"/>
      <c r="B232" s="259"/>
      <c r="C232" s="283" t="s">
        <v>507</v>
      </c>
      <c r="D232" s="284"/>
      <c r="E232" s="285">
        <v>12.99</v>
      </c>
      <c r="F232" s="264"/>
      <c r="G232" s="264"/>
      <c r="H232" s="264"/>
      <c r="I232" s="264"/>
      <c r="J232" s="264"/>
      <c r="K232" s="264"/>
      <c r="L232" s="264"/>
      <c r="M232" s="264"/>
      <c r="N232" s="264"/>
      <c r="O232" s="264"/>
      <c r="P232" s="264"/>
      <c r="Q232" s="264"/>
      <c r="R232" s="264"/>
      <c r="S232" s="264"/>
      <c r="T232" s="264"/>
      <c r="U232" s="265"/>
      <c r="V232" s="264"/>
      <c r="W232" s="266"/>
      <c r="X232" s="266"/>
      <c r="Y232" s="266"/>
      <c r="Z232" s="266"/>
      <c r="AA232" s="266"/>
      <c r="AB232" s="266"/>
      <c r="AC232" s="266"/>
      <c r="AD232" s="266"/>
      <c r="AE232" s="266"/>
      <c r="AF232" s="266"/>
      <c r="AG232" s="266" t="s">
        <v>236</v>
      </c>
      <c r="AH232" s="266">
        <v>0</v>
      </c>
      <c r="AI232" s="266"/>
      <c r="AJ232" s="266"/>
      <c r="AK232" s="266"/>
      <c r="AL232" s="266"/>
      <c r="AM232" s="266"/>
      <c r="AN232" s="266"/>
      <c r="AO232" s="266"/>
      <c r="AP232" s="266"/>
      <c r="AQ232" s="266"/>
      <c r="AR232" s="266"/>
      <c r="AS232" s="266"/>
      <c r="AT232" s="266"/>
      <c r="AU232" s="266"/>
      <c r="AV232" s="266"/>
      <c r="AW232" s="266"/>
      <c r="AX232" s="266"/>
      <c r="AY232" s="266"/>
      <c r="AZ232" s="266"/>
      <c r="BA232" s="266"/>
      <c r="BB232" s="266"/>
      <c r="BC232" s="266"/>
      <c r="BD232" s="266"/>
      <c r="BE232" s="266"/>
      <c r="BF232" s="266"/>
      <c r="BG232" s="266"/>
      <c r="BH232" s="266"/>
    </row>
    <row r="233" spans="1:60" outlineLevel="1">
      <c r="A233" s="258"/>
      <c r="B233" s="259"/>
      <c r="C233" s="283" t="s">
        <v>508</v>
      </c>
      <c r="D233" s="284"/>
      <c r="E233" s="285">
        <v>33.08</v>
      </c>
      <c r="F233" s="264"/>
      <c r="G233" s="264"/>
      <c r="H233" s="264"/>
      <c r="I233" s="264"/>
      <c r="J233" s="264"/>
      <c r="K233" s="264"/>
      <c r="L233" s="264"/>
      <c r="M233" s="264"/>
      <c r="N233" s="264"/>
      <c r="O233" s="264"/>
      <c r="P233" s="264"/>
      <c r="Q233" s="264"/>
      <c r="R233" s="264"/>
      <c r="S233" s="264"/>
      <c r="T233" s="264"/>
      <c r="U233" s="265"/>
      <c r="V233" s="264"/>
      <c r="W233" s="266"/>
      <c r="X233" s="266"/>
      <c r="Y233" s="266"/>
      <c r="Z233" s="266"/>
      <c r="AA233" s="266"/>
      <c r="AB233" s="266"/>
      <c r="AC233" s="266"/>
      <c r="AD233" s="266"/>
      <c r="AE233" s="266"/>
      <c r="AF233" s="266"/>
      <c r="AG233" s="266" t="s">
        <v>236</v>
      </c>
      <c r="AH233" s="266">
        <v>0</v>
      </c>
      <c r="AI233" s="266"/>
      <c r="AJ233" s="266"/>
      <c r="AK233" s="266"/>
      <c r="AL233" s="266"/>
      <c r="AM233" s="266"/>
      <c r="AN233" s="266"/>
      <c r="AO233" s="266"/>
      <c r="AP233" s="266"/>
      <c r="AQ233" s="266"/>
      <c r="AR233" s="266"/>
      <c r="AS233" s="266"/>
      <c r="AT233" s="266"/>
      <c r="AU233" s="266"/>
      <c r="AV233" s="266"/>
      <c r="AW233" s="266"/>
      <c r="AX233" s="266"/>
      <c r="AY233" s="266"/>
      <c r="AZ233" s="266"/>
      <c r="BA233" s="266"/>
      <c r="BB233" s="266"/>
      <c r="BC233" s="266"/>
      <c r="BD233" s="266"/>
      <c r="BE233" s="266"/>
      <c r="BF233" s="266"/>
      <c r="BG233" s="266"/>
      <c r="BH233" s="266"/>
    </row>
    <row r="234" spans="1:60" outlineLevel="1">
      <c r="A234" s="258"/>
      <c r="B234" s="259"/>
      <c r="C234" s="283" t="s">
        <v>509</v>
      </c>
      <c r="D234" s="284"/>
      <c r="E234" s="285">
        <v>12.42</v>
      </c>
      <c r="F234" s="264"/>
      <c r="G234" s="264"/>
      <c r="H234" s="264"/>
      <c r="I234" s="264"/>
      <c r="J234" s="264"/>
      <c r="K234" s="264"/>
      <c r="L234" s="264"/>
      <c r="M234" s="264"/>
      <c r="N234" s="264"/>
      <c r="O234" s="264"/>
      <c r="P234" s="264"/>
      <c r="Q234" s="264"/>
      <c r="R234" s="264"/>
      <c r="S234" s="264"/>
      <c r="T234" s="264"/>
      <c r="U234" s="265"/>
      <c r="V234" s="264"/>
      <c r="W234" s="266"/>
      <c r="X234" s="266"/>
      <c r="Y234" s="266"/>
      <c r="Z234" s="266"/>
      <c r="AA234" s="266"/>
      <c r="AB234" s="266"/>
      <c r="AC234" s="266"/>
      <c r="AD234" s="266"/>
      <c r="AE234" s="266"/>
      <c r="AF234" s="266"/>
      <c r="AG234" s="266" t="s">
        <v>236</v>
      </c>
      <c r="AH234" s="266">
        <v>0</v>
      </c>
      <c r="AI234" s="266"/>
      <c r="AJ234" s="266"/>
      <c r="AK234" s="266"/>
      <c r="AL234" s="266"/>
      <c r="AM234" s="266"/>
      <c r="AN234" s="266"/>
      <c r="AO234" s="266"/>
      <c r="AP234" s="266"/>
      <c r="AQ234" s="266"/>
      <c r="AR234" s="266"/>
      <c r="AS234" s="266"/>
      <c r="AT234" s="266"/>
      <c r="AU234" s="266"/>
      <c r="AV234" s="266"/>
      <c r="AW234" s="266"/>
      <c r="AX234" s="266"/>
      <c r="AY234" s="266"/>
      <c r="AZ234" s="266"/>
      <c r="BA234" s="266"/>
      <c r="BB234" s="266"/>
      <c r="BC234" s="266"/>
      <c r="BD234" s="266"/>
      <c r="BE234" s="266"/>
      <c r="BF234" s="266"/>
      <c r="BG234" s="266"/>
      <c r="BH234" s="266"/>
    </row>
    <row r="235" spans="1:60" outlineLevel="1">
      <c r="A235" s="258"/>
      <c r="B235" s="259"/>
      <c r="C235" s="283" t="s">
        <v>510</v>
      </c>
      <c r="D235" s="284"/>
      <c r="E235" s="285">
        <v>1.325</v>
      </c>
      <c r="F235" s="264"/>
      <c r="G235" s="264"/>
      <c r="H235" s="264"/>
      <c r="I235" s="264"/>
      <c r="J235" s="264"/>
      <c r="K235" s="264"/>
      <c r="L235" s="264"/>
      <c r="M235" s="264"/>
      <c r="N235" s="264"/>
      <c r="O235" s="264"/>
      <c r="P235" s="264"/>
      <c r="Q235" s="264"/>
      <c r="R235" s="264"/>
      <c r="S235" s="264"/>
      <c r="T235" s="264"/>
      <c r="U235" s="265"/>
      <c r="V235" s="264"/>
      <c r="W235" s="266"/>
      <c r="X235" s="266"/>
      <c r="Y235" s="266"/>
      <c r="Z235" s="266"/>
      <c r="AA235" s="266"/>
      <c r="AB235" s="266"/>
      <c r="AC235" s="266"/>
      <c r="AD235" s="266"/>
      <c r="AE235" s="266"/>
      <c r="AF235" s="266"/>
      <c r="AG235" s="266" t="s">
        <v>236</v>
      </c>
      <c r="AH235" s="266">
        <v>0</v>
      </c>
      <c r="AI235" s="266"/>
      <c r="AJ235" s="266"/>
      <c r="AK235" s="266"/>
      <c r="AL235" s="266"/>
      <c r="AM235" s="266"/>
      <c r="AN235" s="266"/>
      <c r="AO235" s="266"/>
      <c r="AP235" s="266"/>
      <c r="AQ235" s="266"/>
      <c r="AR235" s="266"/>
      <c r="AS235" s="266"/>
      <c r="AT235" s="266"/>
      <c r="AU235" s="266"/>
      <c r="AV235" s="266"/>
      <c r="AW235" s="266"/>
      <c r="AX235" s="266"/>
      <c r="AY235" s="266"/>
      <c r="AZ235" s="266"/>
      <c r="BA235" s="266"/>
      <c r="BB235" s="266"/>
      <c r="BC235" s="266"/>
      <c r="BD235" s="266"/>
      <c r="BE235" s="266"/>
      <c r="BF235" s="266"/>
      <c r="BG235" s="266"/>
      <c r="BH235" s="266"/>
    </row>
    <row r="236" spans="1:60" outlineLevel="1">
      <c r="A236" s="258"/>
      <c r="B236" s="259"/>
      <c r="C236" s="283" t="s">
        <v>511</v>
      </c>
      <c r="D236" s="284"/>
      <c r="E236" s="285">
        <v>1.28</v>
      </c>
      <c r="F236" s="264"/>
      <c r="G236" s="264"/>
      <c r="H236" s="264"/>
      <c r="I236" s="264"/>
      <c r="J236" s="264"/>
      <c r="K236" s="264"/>
      <c r="L236" s="264"/>
      <c r="M236" s="264"/>
      <c r="N236" s="264"/>
      <c r="O236" s="264"/>
      <c r="P236" s="264"/>
      <c r="Q236" s="264"/>
      <c r="R236" s="264"/>
      <c r="S236" s="264"/>
      <c r="T236" s="264"/>
      <c r="U236" s="265"/>
      <c r="V236" s="264"/>
      <c r="W236" s="266"/>
      <c r="X236" s="266"/>
      <c r="Y236" s="266"/>
      <c r="Z236" s="266"/>
      <c r="AA236" s="266"/>
      <c r="AB236" s="266"/>
      <c r="AC236" s="266"/>
      <c r="AD236" s="266"/>
      <c r="AE236" s="266"/>
      <c r="AF236" s="266"/>
      <c r="AG236" s="266" t="s">
        <v>236</v>
      </c>
      <c r="AH236" s="266">
        <v>0</v>
      </c>
      <c r="AI236" s="266"/>
      <c r="AJ236" s="266"/>
      <c r="AK236" s="266"/>
      <c r="AL236" s="266"/>
      <c r="AM236" s="266"/>
      <c r="AN236" s="266"/>
      <c r="AO236" s="266"/>
      <c r="AP236" s="266"/>
      <c r="AQ236" s="266"/>
      <c r="AR236" s="266"/>
      <c r="AS236" s="266"/>
      <c r="AT236" s="266"/>
      <c r="AU236" s="266"/>
      <c r="AV236" s="266"/>
      <c r="AW236" s="266"/>
      <c r="AX236" s="266"/>
      <c r="AY236" s="266"/>
      <c r="AZ236" s="266"/>
      <c r="BA236" s="266"/>
      <c r="BB236" s="266"/>
      <c r="BC236" s="266"/>
      <c r="BD236" s="266"/>
      <c r="BE236" s="266"/>
      <c r="BF236" s="266"/>
      <c r="BG236" s="266"/>
      <c r="BH236" s="266"/>
    </row>
    <row r="237" spans="1:60" outlineLevel="1">
      <c r="A237" s="258"/>
      <c r="B237" s="259"/>
      <c r="C237" s="283" t="s">
        <v>512</v>
      </c>
      <c r="D237" s="284"/>
      <c r="E237" s="285">
        <v>13.94</v>
      </c>
      <c r="F237" s="264"/>
      <c r="G237" s="264"/>
      <c r="H237" s="264"/>
      <c r="I237" s="264"/>
      <c r="J237" s="264"/>
      <c r="K237" s="264"/>
      <c r="L237" s="264"/>
      <c r="M237" s="264"/>
      <c r="N237" s="264"/>
      <c r="O237" s="264"/>
      <c r="P237" s="264"/>
      <c r="Q237" s="264"/>
      <c r="R237" s="264"/>
      <c r="S237" s="264"/>
      <c r="T237" s="264"/>
      <c r="U237" s="265"/>
      <c r="V237" s="264"/>
      <c r="W237" s="266"/>
      <c r="X237" s="266"/>
      <c r="Y237" s="266"/>
      <c r="Z237" s="266"/>
      <c r="AA237" s="266"/>
      <c r="AB237" s="266"/>
      <c r="AC237" s="266"/>
      <c r="AD237" s="266"/>
      <c r="AE237" s="266"/>
      <c r="AF237" s="266"/>
      <c r="AG237" s="266" t="s">
        <v>236</v>
      </c>
      <c r="AH237" s="266">
        <v>0</v>
      </c>
      <c r="AI237" s="266"/>
      <c r="AJ237" s="266"/>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c r="BG237" s="266"/>
      <c r="BH237" s="266"/>
    </row>
    <row r="238" spans="1:60" outlineLevel="1">
      <c r="A238" s="258"/>
      <c r="B238" s="259"/>
      <c r="C238" s="283" t="s">
        <v>513</v>
      </c>
      <c r="D238" s="284"/>
      <c r="E238" s="285">
        <v>67.2</v>
      </c>
      <c r="F238" s="264"/>
      <c r="G238" s="264"/>
      <c r="H238" s="264"/>
      <c r="I238" s="264"/>
      <c r="J238" s="264"/>
      <c r="K238" s="264"/>
      <c r="L238" s="264"/>
      <c r="M238" s="264"/>
      <c r="N238" s="264"/>
      <c r="O238" s="264"/>
      <c r="P238" s="264"/>
      <c r="Q238" s="264"/>
      <c r="R238" s="264"/>
      <c r="S238" s="264"/>
      <c r="T238" s="264"/>
      <c r="U238" s="265"/>
      <c r="V238" s="264"/>
      <c r="W238" s="266"/>
      <c r="X238" s="266"/>
      <c r="Y238" s="266"/>
      <c r="Z238" s="266"/>
      <c r="AA238" s="266"/>
      <c r="AB238" s="266"/>
      <c r="AC238" s="266"/>
      <c r="AD238" s="266"/>
      <c r="AE238" s="266"/>
      <c r="AF238" s="266"/>
      <c r="AG238" s="266" t="s">
        <v>236</v>
      </c>
      <c r="AH238" s="266">
        <v>0</v>
      </c>
      <c r="AI238" s="266"/>
      <c r="AJ238" s="266"/>
      <c r="AK238" s="266"/>
      <c r="AL238" s="266"/>
      <c r="AM238" s="266"/>
      <c r="AN238" s="266"/>
      <c r="AO238" s="266"/>
      <c r="AP238" s="266"/>
      <c r="AQ238" s="266"/>
      <c r="AR238" s="266"/>
      <c r="AS238" s="266"/>
      <c r="AT238" s="266"/>
      <c r="AU238" s="266"/>
      <c r="AV238" s="266"/>
      <c r="AW238" s="266"/>
      <c r="AX238" s="266"/>
      <c r="AY238" s="266"/>
      <c r="AZ238" s="266"/>
      <c r="BA238" s="266"/>
      <c r="BB238" s="266"/>
      <c r="BC238" s="266"/>
      <c r="BD238" s="266"/>
      <c r="BE238" s="266"/>
      <c r="BF238" s="266"/>
      <c r="BG238" s="266"/>
      <c r="BH238" s="266"/>
    </row>
    <row r="239" spans="1:60" outlineLevel="1">
      <c r="A239" s="258">
        <v>73</v>
      </c>
      <c r="B239" s="259" t="s">
        <v>514</v>
      </c>
      <c r="C239" s="260" t="s">
        <v>515</v>
      </c>
      <c r="D239" s="261" t="s">
        <v>233</v>
      </c>
      <c r="E239" s="262">
        <v>142.23500000000001</v>
      </c>
      <c r="F239" s="10"/>
      <c r="G239" s="264">
        <f>ROUND(E239*F239,2)</f>
        <v>0</v>
      </c>
      <c r="H239" s="263"/>
      <c r="I239" s="264">
        <f>ROUND(E239*H239,2)</f>
        <v>0</v>
      </c>
      <c r="J239" s="263"/>
      <c r="K239" s="264">
        <f>ROUND(E239*J239,2)</f>
        <v>0</v>
      </c>
      <c r="L239" s="264">
        <v>21</v>
      </c>
      <c r="M239" s="264">
        <f>G239*(1+L239/100)</f>
        <v>0</v>
      </c>
      <c r="N239" s="264">
        <v>1.6000000000000001E-3</v>
      </c>
      <c r="O239" s="264">
        <f>ROUND(E239*N239,2)</f>
        <v>0.23</v>
      </c>
      <c r="P239" s="264">
        <v>0</v>
      </c>
      <c r="Q239" s="264">
        <f>ROUND(E239*P239,2)</f>
        <v>0</v>
      </c>
      <c r="R239" s="264" t="s">
        <v>505</v>
      </c>
      <c r="S239" s="264" t="s">
        <v>202</v>
      </c>
      <c r="T239" s="264">
        <v>0.05</v>
      </c>
      <c r="U239" s="265">
        <f>ROUND(E239*T239,2)</f>
        <v>7.11</v>
      </c>
      <c r="V239" s="264"/>
      <c r="W239" s="266"/>
      <c r="X239" s="266"/>
      <c r="Y239" s="266"/>
      <c r="Z239" s="266"/>
      <c r="AA239" s="266"/>
      <c r="AB239" s="266"/>
      <c r="AC239" s="266"/>
      <c r="AD239" s="266"/>
      <c r="AE239" s="266"/>
      <c r="AF239" s="266"/>
      <c r="AG239" s="266" t="s">
        <v>225</v>
      </c>
      <c r="AH239" s="266"/>
      <c r="AI239" s="266"/>
      <c r="AJ239" s="266"/>
      <c r="AK239" s="266"/>
      <c r="AL239" s="266"/>
      <c r="AM239" s="266"/>
      <c r="AN239" s="266"/>
      <c r="AO239" s="266"/>
      <c r="AP239" s="266"/>
      <c r="AQ239" s="266"/>
      <c r="AR239" s="266"/>
      <c r="AS239" s="266"/>
      <c r="AT239" s="266"/>
      <c r="AU239" s="266"/>
      <c r="AV239" s="266"/>
      <c r="AW239" s="266"/>
      <c r="AX239" s="266"/>
      <c r="AY239" s="266"/>
      <c r="AZ239" s="266"/>
      <c r="BA239" s="266"/>
      <c r="BB239" s="266"/>
      <c r="BC239" s="266"/>
      <c r="BD239" s="266"/>
      <c r="BE239" s="266"/>
      <c r="BF239" s="266"/>
      <c r="BG239" s="266"/>
      <c r="BH239" s="266"/>
    </row>
    <row r="240" spans="1:60" outlineLevel="1">
      <c r="A240" s="258"/>
      <c r="B240" s="259"/>
      <c r="C240" s="283" t="s">
        <v>506</v>
      </c>
      <c r="D240" s="284"/>
      <c r="E240" s="285"/>
      <c r="F240" s="264"/>
      <c r="G240" s="264"/>
      <c r="H240" s="264"/>
      <c r="I240" s="264"/>
      <c r="J240" s="264"/>
      <c r="K240" s="264"/>
      <c r="L240" s="264"/>
      <c r="M240" s="264"/>
      <c r="N240" s="264"/>
      <c r="O240" s="264"/>
      <c r="P240" s="264"/>
      <c r="Q240" s="264"/>
      <c r="R240" s="264"/>
      <c r="S240" s="264"/>
      <c r="T240" s="264"/>
      <c r="U240" s="265"/>
      <c r="V240" s="264"/>
      <c r="W240" s="266"/>
      <c r="X240" s="266"/>
      <c r="Y240" s="266"/>
      <c r="Z240" s="266"/>
      <c r="AA240" s="266"/>
      <c r="AB240" s="266"/>
      <c r="AC240" s="266"/>
      <c r="AD240" s="266"/>
      <c r="AE240" s="266"/>
      <c r="AF240" s="266"/>
      <c r="AG240" s="266" t="s">
        <v>236</v>
      </c>
      <c r="AH240" s="266">
        <v>0</v>
      </c>
      <c r="AI240" s="266"/>
      <c r="AJ240" s="266"/>
      <c r="AK240" s="266"/>
      <c r="AL240" s="266"/>
      <c r="AM240" s="266"/>
      <c r="AN240" s="266"/>
      <c r="AO240" s="266"/>
      <c r="AP240" s="266"/>
      <c r="AQ240" s="266"/>
      <c r="AR240" s="266"/>
      <c r="AS240" s="266"/>
      <c r="AT240" s="266"/>
      <c r="AU240" s="266"/>
      <c r="AV240" s="266"/>
      <c r="AW240" s="266"/>
      <c r="AX240" s="266"/>
      <c r="AY240" s="266"/>
      <c r="AZ240" s="266"/>
      <c r="BA240" s="266"/>
      <c r="BB240" s="266"/>
      <c r="BC240" s="266"/>
      <c r="BD240" s="266"/>
      <c r="BE240" s="266"/>
      <c r="BF240" s="266"/>
      <c r="BG240" s="266"/>
      <c r="BH240" s="266"/>
    </row>
    <row r="241" spans="1:60" outlineLevel="1">
      <c r="A241" s="258"/>
      <c r="B241" s="259"/>
      <c r="C241" s="283" t="s">
        <v>507</v>
      </c>
      <c r="D241" s="284"/>
      <c r="E241" s="285">
        <v>12.99</v>
      </c>
      <c r="F241" s="264"/>
      <c r="G241" s="264"/>
      <c r="H241" s="264"/>
      <c r="I241" s="264"/>
      <c r="J241" s="264"/>
      <c r="K241" s="264"/>
      <c r="L241" s="264"/>
      <c r="M241" s="264"/>
      <c r="N241" s="264"/>
      <c r="O241" s="264"/>
      <c r="P241" s="264"/>
      <c r="Q241" s="264"/>
      <c r="R241" s="264"/>
      <c r="S241" s="264"/>
      <c r="T241" s="264"/>
      <c r="U241" s="265"/>
      <c r="V241" s="264"/>
      <c r="W241" s="266"/>
      <c r="X241" s="266"/>
      <c r="Y241" s="266"/>
      <c r="Z241" s="266"/>
      <c r="AA241" s="266"/>
      <c r="AB241" s="266"/>
      <c r="AC241" s="266"/>
      <c r="AD241" s="266"/>
      <c r="AE241" s="266"/>
      <c r="AF241" s="266"/>
      <c r="AG241" s="266" t="s">
        <v>236</v>
      </c>
      <c r="AH241" s="266">
        <v>0</v>
      </c>
      <c r="AI241" s="266"/>
      <c r="AJ241" s="266"/>
      <c r="AK241" s="266"/>
      <c r="AL241" s="266"/>
      <c r="AM241" s="266"/>
      <c r="AN241" s="266"/>
      <c r="AO241" s="266"/>
      <c r="AP241" s="266"/>
      <c r="AQ241" s="266"/>
      <c r="AR241" s="266"/>
      <c r="AS241" s="266"/>
      <c r="AT241" s="266"/>
      <c r="AU241" s="266"/>
      <c r="AV241" s="266"/>
      <c r="AW241" s="266"/>
      <c r="AX241" s="266"/>
      <c r="AY241" s="266"/>
      <c r="AZ241" s="266"/>
      <c r="BA241" s="266"/>
      <c r="BB241" s="266"/>
      <c r="BC241" s="266"/>
      <c r="BD241" s="266"/>
      <c r="BE241" s="266"/>
      <c r="BF241" s="266"/>
      <c r="BG241" s="266"/>
      <c r="BH241" s="266"/>
    </row>
    <row r="242" spans="1:60" outlineLevel="1">
      <c r="A242" s="258"/>
      <c r="B242" s="259"/>
      <c r="C242" s="283" t="s">
        <v>508</v>
      </c>
      <c r="D242" s="284"/>
      <c r="E242" s="285">
        <v>33.08</v>
      </c>
      <c r="F242" s="264"/>
      <c r="G242" s="264"/>
      <c r="H242" s="264"/>
      <c r="I242" s="264"/>
      <c r="J242" s="264"/>
      <c r="K242" s="264"/>
      <c r="L242" s="264"/>
      <c r="M242" s="264"/>
      <c r="N242" s="264"/>
      <c r="O242" s="264"/>
      <c r="P242" s="264"/>
      <c r="Q242" s="264"/>
      <c r="R242" s="264"/>
      <c r="S242" s="264"/>
      <c r="T242" s="264"/>
      <c r="U242" s="265"/>
      <c r="V242" s="264"/>
      <c r="W242" s="266"/>
      <c r="X242" s="266"/>
      <c r="Y242" s="266"/>
      <c r="Z242" s="266"/>
      <c r="AA242" s="266"/>
      <c r="AB242" s="266"/>
      <c r="AC242" s="266"/>
      <c r="AD242" s="266"/>
      <c r="AE242" s="266"/>
      <c r="AF242" s="266"/>
      <c r="AG242" s="266" t="s">
        <v>236</v>
      </c>
      <c r="AH242" s="266">
        <v>0</v>
      </c>
      <c r="AI242" s="266"/>
      <c r="AJ242" s="266"/>
      <c r="AK242" s="266"/>
      <c r="AL242" s="266"/>
      <c r="AM242" s="266"/>
      <c r="AN242" s="266"/>
      <c r="AO242" s="266"/>
      <c r="AP242" s="266"/>
      <c r="AQ242" s="266"/>
      <c r="AR242" s="266"/>
      <c r="AS242" s="266"/>
      <c r="AT242" s="266"/>
      <c r="AU242" s="266"/>
      <c r="AV242" s="266"/>
      <c r="AW242" s="266"/>
      <c r="AX242" s="266"/>
      <c r="AY242" s="266"/>
      <c r="AZ242" s="266"/>
      <c r="BA242" s="266"/>
      <c r="BB242" s="266"/>
      <c r="BC242" s="266"/>
      <c r="BD242" s="266"/>
      <c r="BE242" s="266"/>
      <c r="BF242" s="266"/>
      <c r="BG242" s="266"/>
      <c r="BH242" s="266"/>
    </row>
    <row r="243" spans="1:60" outlineLevel="1">
      <c r="A243" s="258"/>
      <c r="B243" s="259"/>
      <c r="C243" s="283" t="s">
        <v>509</v>
      </c>
      <c r="D243" s="284"/>
      <c r="E243" s="285">
        <v>12.42</v>
      </c>
      <c r="F243" s="264"/>
      <c r="G243" s="264"/>
      <c r="H243" s="264"/>
      <c r="I243" s="264"/>
      <c r="J243" s="264"/>
      <c r="K243" s="264"/>
      <c r="L243" s="264"/>
      <c r="M243" s="264"/>
      <c r="N243" s="264"/>
      <c r="O243" s="264"/>
      <c r="P243" s="264"/>
      <c r="Q243" s="264"/>
      <c r="R243" s="264"/>
      <c r="S243" s="264"/>
      <c r="T243" s="264"/>
      <c r="U243" s="265"/>
      <c r="V243" s="264"/>
      <c r="W243" s="266"/>
      <c r="X243" s="266"/>
      <c r="Y243" s="266"/>
      <c r="Z243" s="266"/>
      <c r="AA243" s="266"/>
      <c r="AB243" s="266"/>
      <c r="AC243" s="266"/>
      <c r="AD243" s="266"/>
      <c r="AE243" s="266"/>
      <c r="AF243" s="266"/>
      <c r="AG243" s="266" t="s">
        <v>236</v>
      </c>
      <c r="AH243" s="266">
        <v>0</v>
      </c>
      <c r="AI243" s="266"/>
      <c r="AJ243" s="266"/>
      <c r="AK243" s="266"/>
      <c r="AL243" s="266"/>
      <c r="AM243" s="266"/>
      <c r="AN243" s="266"/>
      <c r="AO243" s="266"/>
      <c r="AP243" s="266"/>
      <c r="AQ243" s="266"/>
      <c r="AR243" s="266"/>
      <c r="AS243" s="266"/>
      <c r="AT243" s="266"/>
      <c r="AU243" s="266"/>
      <c r="AV243" s="266"/>
      <c r="AW243" s="266"/>
      <c r="AX243" s="266"/>
      <c r="AY243" s="266"/>
      <c r="AZ243" s="266"/>
      <c r="BA243" s="266"/>
      <c r="BB243" s="266"/>
      <c r="BC243" s="266"/>
      <c r="BD243" s="266"/>
      <c r="BE243" s="266"/>
      <c r="BF243" s="266"/>
      <c r="BG243" s="266"/>
      <c r="BH243" s="266"/>
    </row>
    <row r="244" spans="1:60" outlineLevel="1">
      <c r="A244" s="258"/>
      <c r="B244" s="259"/>
      <c r="C244" s="283" t="s">
        <v>510</v>
      </c>
      <c r="D244" s="284"/>
      <c r="E244" s="285">
        <v>1.325</v>
      </c>
      <c r="F244" s="264"/>
      <c r="G244" s="264"/>
      <c r="H244" s="264"/>
      <c r="I244" s="264"/>
      <c r="J244" s="264"/>
      <c r="K244" s="264"/>
      <c r="L244" s="264"/>
      <c r="M244" s="264"/>
      <c r="N244" s="264"/>
      <c r="O244" s="264"/>
      <c r="P244" s="264"/>
      <c r="Q244" s="264"/>
      <c r="R244" s="264"/>
      <c r="S244" s="264"/>
      <c r="T244" s="264"/>
      <c r="U244" s="265"/>
      <c r="V244" s="264"/>
      <c r="W244" s="266"/>
      <c r="X244" s="266"/>
      <c r="Y244" s="266"/>
      <c r="Z244" s="266"/>
      <c r="AA244" s="266"/>
      <c r="AB244" s="266"/>
      <c r="AC244" s="266"/>
      <c r="AD244" s="266"/>
      <c r="AE244" s="266"/>
      <c r="AF244" s="266"/>
      <c r="AG244" s="266" t="s">
        <v>236</v>
      </c>
      <c r="AH244" s="266">
        <v>0</v>
      </c>
      <c r="AI244" s="266"/>
      <c r="AJ244" s="266"/>
      <c r="AK244" s="266"/>
      <c r="AL244" s="266"/>
      <c r="AM244" s="266"/>
      <c r="AN244" s="266"/>
      <c r="AO244" s="266"/>
      <c r="AP244" s="266"/>
      <c r="AQ244" s="266"/>
      <c r="AR244" s="266"/>
      <c r="AS244" s="266"/>
      <c r="AT244" s="266"/>
      <c r="AU244" s="266"/>
      <c r="AV244" s="266"/>
      <c r="AW244" s="266"/>
      <c r="AX244" s="266"/>
      <c r="AY244" s="266"/>
      <c r="AZ244" s="266"/>
      <c r="BA244" s="266"/>
      <c r="BB244" s="266"/>
      <c r="BC244" s="266"/>
      <c r="BD244" s="266"/>
      <c r="BE244" s="266"/>
      <c r="BF244" s="266"/>
      <c r="BG244" s="266"/>
      <c r="BH244" s="266"/>
    </row>
    <row r="245" spans="1:60" outlineLevel="1">
      <c r="A245" s="258"/>
      <c r="B245" s="259"/>
      <c r="C245" s="283" t="s">
        <v>511</v>
      </c>
      <c r="D245" s="284"/>
      <c r="E245" s="285">
        <v>1.28</v>
      </c>
      <c r="F245" s="264"/>
      <c r="G245" s="264"/>
      <c r="H245" s="264"/>
      <c r="I245" s="264"/>
      <c r="J245" s="264"/>
      <c r="K245" s="264"/>
      <c r="L245" s="264"/>
      <c r="M245" s="264"/>
      <c r="N245" s="264"/>
      <c r="O245" s="264"/>
      <c r="P245" s="264"/>
      <c r="Q245" s="264"/>
      <c r="R245" s="264"/>
      <c r="S245" s="264"/>
      <c r="T245" s="264"/>
      <c r="U245" s="265"/>
      <c r="V245" s="264"/>
      <c r="W245" s="266"/>
      <c r="X245" s="266"/>
      <c r="Y245" s="266"/>
      <c r="Z245" s="266"/>
      <c r="AA245" s="266"/>
      <c r="AB245" s="266"/>
      <c r="AC245" s="266"/>
      <c r="AD245" s="266"/>
      <c r="AE245" s="266"/>
      <c r="AF245" s="266"/>
      <c r="AG245" s="266" t="s">
        <v>236</v>
      </c>
      <c r="AH245" s="266">
        <v>0</v>
      </c>
      <c r="AI245" s="266"/>
      <c r="AJ245" s="266"/>
      <c r="AK245" s="266"/>
      <c r="AL245" s="266"/>
      <c r="AM245" s="266"/>
      <c r="AN245" s="266"/>
      <c r="AO245" s="266"/>
      <c r="AP245" s="266"/>
      <c r="AQ245" s="266"/>
      <c r="AR245" s="266"/>
      <c r="AS245" s="266"/>
      <c r="AT245" s="266"/>
      <c r="AU245" s="266"/>
      <c r="AV245" s="266"/>
      <c r="AW245" s="266"/>
      <c r="AX245" s="266"/>
      <c r="AY245" s="266"/>
      <c r="AZ245" s="266"/>
      <c r="BA245" s="266"/>
      <c r="BB245" s="266"/>
      <c r="BC245" s="266"/>
      <c r="BD245" s="266"/>
      <c r="BE245" s="266"/>
      <c r="BF245" s="266"/>
      <c r="BG245" s="266"/>
      <c r="BH245" s="266"/>
    </row>
    <row r="246" spans="1:60" outlineLevel="1">
      <c r="A246" s="258"/>
      <c r="B246" s="259"/>
      <c r="C246" s="283" t="s">
        <v>512</v>
      </c>
      <c r="D246" s="284"/>
      <c r="E246" s="285">
        <v>13.94</v>
      </c>
      <c r="F246" s="264"/>
      <c r="G246" s="264"/>
      <c r="H246" s="264"/>
      <c r="I246" s="264"/>
      <c r="J246" s="264"/>
      <c r="K246" s="264"/>
      <c r="L246" s="264"/>
      <c r="M246" s="264"/>
      <c r="N246" s="264"/>
      <c r="O246" s="264"/>
      <c r="P246" s="264"/>
      <c r="Q246" s="264"/>
      <c r="R246" s="264"/>
      <c r="S246" s="264"/>
      <c r="T246" s="264"/>
      <c r="U246" s="265"/>
      <c r="V246" s="264"/>
      <c r="W246" s="266"/>
      <c r="X246" s="266"/>
      <c r="Y246" s="266"/>
      <c r="Z246" s="266"/>
      <c r="AA246" s="266"/>
      <c r="AB246" s="266"/>
      <c r="AC246" s="266"/>
      <c r="AD246" s="266"/>
      <c r="AE246" s="266"/>
      <c r="AF246" s="266"/>
      <c r="AG246" s="266" t="s">
        <v>236</v>
      </c>
      <c r="AH246" s="266">
        <v>0</v>
      </c>
      <c r="AI246" s="266"/>
      <c r="AJ246" s="266"/>
      <c r="AK246" s="266"/>
      <c r="AL246" s="266"/>
      <c r="AM246" s="266"/>
      <c r="AN246" s="266"/>
      <c r="AO246" s="266"/>
      <c r="AP246" s="266"/>
      <c r="AQ246" s="266"/>
      <c r="AR246" s="266"/>
      <c r="AS246" s="266"/>
      <c r="AT246" s="266"/>
      <c r="AU246" s="266"/>
      <c r="AV246" s="266"/>
      <c r="AW246" s="266"/>
      <c r="AX246" s="266"/>
      <c r="AY246" s="266"/>
      <c r="AZ246" s="266"/>
      <c r="BA246" s="266"/>
      <c r="BB246" s="266"/>
      <c r="BC246" s="266"/>
      <c r="BD246" s="266"/>
      <c r="BE246" s="266"/>
      <c r="BF246" s="266"/>
      <c r="BG246" s="266"/>
      <c r="BH246" s="266"/>
    </row>
    <row r="247" spans="1:60" outlineLevel="1">
      <c r="A247" s="258"/>
      <c r="B247" s="259"/>
      <c r="C247" s="283" t="s">
        <v>513</v>
      </c>
      <c r="D247" s="284"/>
      <c r="E247" s="285">
        <v>67.2</v>
      </c>
      <c r="F247" s="264"/>
      <c r="G247" s="264"/>
      <c r="H247" s="264"/>
      <c r="I247" s="264"/>
      <c r="J247" s="264"/>
      <c r="K247" s="264"/>
      <c r="L247" s="264"/>
      <c r="M247" s="264"/>
      <c r="N247" s="264"/>
      <c r="O247" s="264"/>
      <c r="P247" s="264"/>
      <c r="Q247" s="264"/>
      <c r="R247" s="264"/>
      <c r="S247" s="264"/>
      <c r="T247" s="264"/>
      <c r="U247" s="265"/>
      <c r="V247" s="264"/>
      <c r="W247" s="266"/>
      <c r="X247" s="266"/>
      <c r="Y247" s="266"/>
      <c r="Z247" s="266"/>
      <c r="AA247" s="266"/>
      <c r="AB247" s="266"/>
      <c r="AC247" s="266"/>
      <c r="AD247" s="266"/>
      <c r="AE247" s="266"/>
      <c r="AF247" s="266"/>
      <c r="AG247" s="266" t="s">
        <v>236</v>
      </c>
      <c r="AH247" s="266">
        <v>0</v>
      </c>
      <c r="AI247" s="266"/>
      <c r="AJ247" s="266"/>
      <c r="AK247" s="266"/>
      <c r="AL247" s="266"/>
      <c r="AM247" s="266"/>
      <c r="AN247" s="266"/>
      <c r="AO247" s="266"/>
      <c r="AP247" s="266"/>
      <c r="AQ247" s="266"/>
      <c r="AR247" s="266"/>
      <c r="AS247" s="266"/>
      <c r="AT247" s="266"/>
      <c r="AU247" s="266"/>
      <c r="AV247" s="266"/>
      <c r="AW247" s="266"/>
      <c r="AX247" s="266"/>
      <c r="AY247" s="266"/>
      <c r="AZ247" s="266"/>
      <c r="BA247" s="266"/>
      <c r="BB247" s="266"/>
      <c r="BC247" s="266"/>
      <c r="BD247" s="266"/>
      <c r="BE247" s="266"/>
      <c r="BF247" s="266"/>
      <c r="BG247" s="266"/>
      <c r="BH247" s="266"/>
    </row>
    <row r="248" spans="1:60">
      <c r="A248" s="286" t="s">
        <v>198</v>
      </c>
      <c r="B248" s="287" t="s">
        <v>133</v>
      </c>
      <c r="C248" s="288" t="s">
        <v>134</v>
      </c>
      <c r="D248" s="289"/>
      <c r="E248" s="290"/>
      <c r="F248" s="291"/>
      <c r="G248" s="291">
        <f>SUMIF(AG249:AG286,"&lt;&gt;NOR",G249:G286)</f>
        <v>0</v>
      </c>
      <c r="H248" s="291"/>
      <c r="I248" s="291">
        <f>SUM(I249:I286)</f>
        <v>0</v>
      </c>
      <c r="J248" s="291"/>
      <c r="K248" s="291">
        <f>SUM(K249:K286)</f>
        <v>0</v>
      </c>
      <c r="L248" s="291"/>
      <c r="M248" s="291">
        <f>SUM(M249:M286)</f>
        <v>0</v>
      </c>
      <c r="N248" s="291"/>
      <c r="O248" s="291">
        <f>SUM(O249:O286)</f>
        <v>2.71</v>
      </c>
      <c r="P248" s="291"/>
      <c r="Q248" s="291">
        <f>SUM(Q249:Q286)</f>
        <v>0</v>
      </c>
      <c r="R248" s="291"/>
      <c r="S248" s="291"/>
      <c r="T248" s="291"/>
      <c r="U248" s="292">
        <f>SUM(U249:U286)</f>
        <v>117.53999999999999</v>
      </c>
      <c r="V248" s="291"/>
      <c r="AG248" s="85" t="s">
        <v>199</v>
      </c>
    </row>
    <row r="249" spans="1:60" outlineLevel="1">
      <c r="A249" s="258">
        <v>74</v>
      </c>
      <c r="B249" s="259" t="s">
        <v>516</v>
      </c>
      <c r="C249" s="260" t="s">
        <v>517</v>
      </c>
      <c r="D249" s="261" t="s">
        <v>233</v>
      </c>
      <c r="E249" s="262">
        <v>93.784999999999997</v>
      </c>
      <c r="F249" s="10"/>
      <c r="G249" s="264">
        <f>ROUND(E249*F249,2)</f>
        <v>0</v>
      </c>
      <c r="H249" s="263"/>
      <c r="I249" s="264">
        <f>ROUND(E249*H249,2)</f>
        <v>0</v>
      </c>
      <c r="J249" s="263"/>
      <c r="K249" s="264">
        <f>ROUND(E249*J249,2)</f>
        <v>0</v>
      </c>
      <c r="L249" s="264">
        <v>21</v>
      </c>
      <c r="M249" s="264">
        <f>G249*(1+L249/100)</f>
        <v>0</v>
      </c>
      <c r="N249" s="264">
        <v>1.9619999999999999E-2</v>
      </c>
      <c r="O249" s="264">
        <f>ROUND(E249*N249,2)</f>
        <v>1.84</v>
      </c>
      <c r="P249" s="264">
        <v>0</v>
      </c>
      <c r="Q249" s="264">
        <f>ROUND(E249*P249,2)</f>
        <v>0</v>
      </c>
      <c r="R249" s="264" t="s">
        <v>392</v>
      </c>
      <c r="S249" s="264" t="s">
        <v>202</v>
      </c>
      <c r="T249" s="264">
        <v>0.25600000000000001</v>
      </c>
      <c r="U249" s="265">
        <f>ROUND(E249*T249,2)</f>
        <v>24.01</v>
      </c>
      <c r="V249" s="264"/>
      <c r="W249" s="266"/>
      <c r="X249" s="266"/>
      <c r="Y249" s="266"/>
      <c r="Z249" s="266"/>
      <c r="AA249" s="266"/>
      <c r="AB249" s="266"/>
      <c r="AC249" s="266"/>
      <c r="AD249" s="266"/>
      <c r="AE249" s="266"/>
      <c r="AF249" s="266"/>
      <c r="AG249" s="266" t="s">
        <v>225</v>
      </c>
      <c r="AH249" s="266"/>
      <c r="AI249" s="266"/>
      <c r="AJ249" s="266"/>
      <c r="AK249" s="266"/>
      <c r="AL249" s="266"/>
      <c r="AM249" s="266"/>
      <c r="AN249" s="266"/>
      <c r="AO249" s="266"/>
      <c r="AP249" s="266"/>
      <c r="AQ249" s="266"/>
      <c r="AR249" s="266"/>
      <c r="AS249" s="266"/>
      <c r="AT249" s="266"/>
      <c r="AU249" s="266"/>
      <c r="AV249" s="266"/>
      <c r="AW249" s="266"/>
      <c r="AX249" s="266"/>
      <c r="AY249" s="266"/>
      <c r="AZ249" s="266"/>
      <c r="BA249" s="266"/>
      <c r="BB249" s="266"/>
      <c r="BC249" s="266"/>
      <c r="BD249" s="266"/>
      <c r="BE249" s="266"/>
      <c r="BF249" s="266"/>
      <c r="BG249" s="266"/>
      <c r="BH249" s="266"/>
    </row>
    <row r="250" spans="1:60" outlineLevel="1">
      <c r="A250" s="258"/>
      <c r="B250" s="259"/>
      <c r="C250" s="283" t="s">
        <v>506</v>
      </c>
      <c r="D250" s="284"/>
      <c r="E250" s="285"/>
      <c r="F250" s="264"/>
      <c r="G250" s="264"/>
      <c r="H250" s="264"/>
      <c r="I250" s="264"/>
      <c r="J250" s="264"/>
      <c r="K250" s="264"/>
      <c r="L250" s="264"/>
      <c r="M250" s="264"/>
      <c r="N250" s="264"/>
      <c r="O250" s="264"/>
      <c r="P250" s="264"/>
      <c r="Q250" s="264"/>
      <c r="R250" s="264"/>
      <c r="S250" s="264"/>
      <c r="T250" s="264"/>
      <c r="U250" s="265"/>
      <c r="V250" s="264"/>
      <c r="W250" s="266"/>
      <c r="X250" s="266"/>
      <c r="Y250" s="266"/>
      <c r="Z250" s="266"/>
      <c r="AA250" s="266"/>
      <c r="AB250" s="266"/>
      <c r="AC250" s="266"/>
      <c r="AD250" s="266"/>
      <c r="AE250" s="266"/>
      <c r="AF250" s="266"/>
      <c r="AG250" s="266" t="s">
        <v>236</v>
      </c>
      <c r="AH250" s="266">
        <v>0</v>
      </c>
      <c r="AI250" s="266"/>
      <c r="AJ250" s="266"/>
      <c r="AK250" s="266"/>
      <c r="AL250" s="266"/>
      <c r="AM250" s="266"/>
      <c r="AN250" s="266"/>
      <c r="AO250" s="266"/>
      <c r="AP250" s="266"/>
      <c r="AQ250" s="266"/>
      <c r="AR250" s="266"/>
      <c r="AS250" s="266"/>
      <c r="AT250" s="266"/>
      <c r="AU250" s="266"/>
      <c r="AV250" s="266"/>
      <c r="AW250" s="266"/>
      <c r="AX250" s="266"/>
      <c r="AY250" s="266"/>
      <c r="AZ250" s="266"/>
      <c r="BA250" s="266"/>
      <c r="BB250" s="266"/>
      <c r="BC250" s="266"/>
      <c r="BD250" s="266"/>
      <c r="BE250" s="266"/>
      <c r="BF250" s="266"/>
      <c r="BG250" s="266"/>
      <c r="BH250" s="266"/>
    </row>
    <row r="251" spans="1:60" outlineLevel="1">
      <c r="A251" s="258"/>
      <c r="B251" s="259"/>
      <c r="C251" s="283" t="s">
        <v>507</v>
      </c>
      <c r="D251" s="284"/>
      <c r="E251" s="285">
        <v>12.99</v>
      </c>
      <c r="F251" s="264"/>
      <c r="G251" s="264"/>
      <c r="H251" s="264"/>
      <c r="I251" s="264"/>
      <c r="J251" s="264"/>
      <c r="K251" s="264"/>
      <c r="L251" s="264"/>
      <c r="M251" s="264"/>
      <c r="N251" s="264"/>
      <c r="O251" s="264"/>
      <c r="P251" s="264"/>
      <c r="Q251" s="264"/>
      <c r="R251" s="264"/>
      <c r="S251" s="264"/>
      <c r="T251" s="264"/>
      <c r="U251" s="265"/>
      <c r="V251" s="264"/>
      <c r="W251" s="266"/>
      <c r="X251" s="266"/>
      <c r="Y251" s="266"/>
      <c r="Z251" s="266"/>
      <c r="AA251" s="266"/>
      <c r="AB251" s="266"/>
      <c r="AC251" s="266"/>
      <c r="AD251" s="266"/>
      <c r="AE251" s="266"/>
      <c r="AF251" s="266"/>
      <c r="AG251" s="266" t="s">
        <v>236</v>
      </c>
      <c r="AH251" s="266">
        <v>0</v>
      </c>
      <c r="AI251" s="266"/>
      <c r="AJ251" s="266"/>
      <c r="AK251" s="266"/>
      <c r="AL251" s="266"/>
      <c r="AM251" s="266"/>
      <c r="AN251" s="266"/>
      <c r="AO251" s="266"/>
      <c r="AP251" s="266"/>
      <c r="AQ251" s="266"/>
      <c r="AR251" s="266"/>
      <c r="AS251" s="266"/>
      <c r="AT251" s="266"/>
      <c r="AU251" s="266"/>
      <c r="AV251" s="266"/>
      <c r="AW251" s="266"/>
      <c r="AX251" s="266"/>
      <c r="AY251" s="266"/>
      <c r="AZ251" s="266"/>
      <c r="BA251" s="266"/>
      <c r="BB251" s="266"/>
      <c r="BC251" s="266"/>
      <c r="BD251" s="266"/>
      <c r="BE251" s="266"/>
      <c r="BF251" s="266"/>
      <c r="BG251" s="266"/>
      <c r="BH251" s="266"/>
    </row>
    <row r="252" spans="1:60" outlineLevel="1">
      <c r="A252" s="258"/>
      <c r="B252" s="259"/>
      <c r="C252" s="283" t="s">
        <v>508</v>
      </c>
      <c r="D252" s="284"/>
      <c r="E252" s="285">
        <v>33.08</v>
      </c>
      <c r="F252" s="264"/>
      <c r="G252" s="264"/>
      <c r="H252" s="264"/>
      <c r="I252" s="264"/>
      <c r="J252" s="264"/>
      <c r="K252" s="264"/>
      <c r="L252" s="264"/>
      <c r="M252" s="264"/>
      <c r="N252" s="264"/>
      <c r="O252" s="264"/>
      <c r="P252" s="264"/>
      <c r="Q252" s="264"/>
      <c r="R252" s="264"/>
      <c r="S252" s="264"/>
      <c r="T252" s="264"/>
      <c r="U252" s="265"/>
      <c r="V252" s="264"/>
      <c r="W252" s="266"/>
      <c r="X252" s="266"/>
      <c r="Y252" s="266"/>
      <c r="Z252" s="266"/>
      <c r="AA252" s="266"/>
      <c r="AB252" s="266"/>
      <c r="AC252" s="266"/>
      <c r="AD252" s="266"/>
      <c r="AE252" s="266"/>
      <c r="AF252" s="266"/>
      <c r="AG252" s="266" t="s">
        <v>236</v>
      </c>
      <c r="AH252" s="266">
        <v>0</v>
      </c>
      <c r="AI252" s="266"/>
      <c r="AJ252" s="266"/>
      <c r="AK252" s="266"/>
      <c r="AL252" s="266"/>
      <c r="AM252" s="266"/>
      <c r="AN252" s="266"/>
      <c r="AO252" s="266"/>
      <c r="AP252" s="266"/>
      <c r="AQ252" s="266"/>
      <c r="AR252" s="266"/>
      <c r="AS252" s="266"/>
      <c r="AT252" s="266"/>
      <c r="AU252" s="266"/>
      <c r="AV252" s="266"/>
      <c r="AW252" s="266"/>
      <c r="AX252" s="266"/>
      <c r="AY252" s="266"/>
      <c r="AZ252" s="266"/>
      <c r="BA252" s="266"/>
      <c r="BB252" s="266"/>
      <c r="BC252" s="266"/>
      <c r="BD252" s="266"/>
      <c r="BE252" s="266"/>
      <c r="BF252" s="266"/>
      <c r="BG252" s="266"/>
      <c r="BH252" s="266"/>
    </row>
    <row r="253" spans="1:60" outlineLevel="1">
      <c r="A253" s="258"/>
      <c r="B253" s="259"/>
      <c r="C253" s="283" t="s">
        <v>509</v>
      </c>
      <c r="D253" s="284"/>
      <c r="E253" s="285">
        <v>12.42</v>
      </c>
      <c r="F253" s="264"/>
      <c r="G253" s="264"/>
      <c r="H253" s="264"/>
      <c r="I253" s="264"/>
      <c r="J253" s="264"/>
      <c r="K253" s="264"/>
      <c r="L253" s="264"/>
      <c r="M253" s="264"/>
      <c r="N253" s="264"/>
      <c r="O253" s="264"/>
      <c r="P253" s="264"/>
      <c r="Q253" s="264"/>
      <c r="R253" s="264"/>
      <c r="S253" s="264"/>
      <c r="T253" s="264"/>
      <c r="U253" s="265"/>
      <c r="V253" s="264"/>
      <c r="W253" s="266"/>
      <c r="X253" s="266"/>
      <c r="Y253" s="266"/>
      <c r="Z253" s="266"/>
      <c r="AA253" s="266"/>
      <c r="AB253" s="266"/>
      <c r="AC253" s="266"/>
      <c r="AD253" s="266"/>
      <c r="AE253" s="266"/>
      <c r="AF253" s="266"/>
      <c r="AG253" s="266" t="s">
        <v>236</v>
      </c>
      <c r="AH253" s="266">
        <v>0</v>
      </c>
      <c r="AI253" s="266"/>
      <c r="AJ253" s="266"/>
      <c r="AK253" s="266"/>
      <c r="AL253" s="266"/>
      <c r="AM253" s="266"/>
      <c r="AN253" s="266"/>
      <c r="AO253" s="266"/>
      <c r="AP253" s="266"/>
      <c r="AQ253" s="266"/>
      <c r="AR253" s="266"/>
      <c r="AS253" s="266"/>
      <c r="AT253" s="266"/>
      <c r="AU253" s="266"/>
      <c r="AV253" s="266"/>
      <c r="AW253" s="266"/>
      <c r="AX253" s="266"/>
      <c r="AY253" s="266"/>
      <c r="AZ253" s="266"/>
      <c r="BA253" s="266"/>
      <c r="BB253" s="266"/>
      <c r="BC253" s="266"/>
      <c r="BD253" s="266"/>
      <c r="BE253" s="266"/>
      <c r="BF253" s="266"/>
      <c r="BG253" s="266"/>
      <c r="BH253" s="266"/>
    </row>
    <row r="254" spans="1:60" outlineLevel="1">
      <c r="A254" s="258"/>
      <c r="B254" s="259"/>
      <c r="C254" s="283" t="s">
        <v>510</v>
      </c>
      <c r="D254" s="284"/>
      <c r="E254" s="285">
        <v>1.325</v>
      </c>
      <c r="F254" s="264"/>
      <c r="G254" s="264"/>
      <c r="H254" s="264"/>
      <c r="I254" s="264"/>
      <c r="J254" s="264"/>
      <c r="K254" s="264"/>
      <c r="L254" s="264"/>
      <c r="M254" s="264"/>
      <c r="N254" s="264"/>
      <c r="O254" s="264"/>
      <c r="P254" s="264"/>
      <c r="Q254" s="264"/>
      <c r="R254" s="264"/>
      <c r="S254" s="264"/>
      <c r="T254" s="264"/>
      <c r="U254" s="265"/>
      <c r="V254" s="264"/>
      <c r="W254" s="266"/>
      <c r="X254" s="266"/>
      <c r="Y254" s="266"/>
      <c r="Z254" s="266"/>
      <c r="AA254" s="266"/>
      <c r="AB254" s="266"/>
      <c r="AC254" s="266"/>
      <c r="AD254" s="266"/>
      <c r="AE254" s="266"/>
      <c r="AF254" s="266"/>
      <c r="AG254" s="266" t="s">
        <v>236</v>
      </c>
      <c r="AH254" s="266">
        <v>0</v>
      </c>
      <c r="AI254" s="266"/>
      <c r="AJ254" s="266"/>
      <c r="AK254" s="266"/>
      <c r="AL254" s="266"/>
      <c r="AM254" s="266"/>
      <c r="AN254" s="266"/>
      <c r="AO254" s="266"/>
      <c r="AP254" s="266"/>
      <c r="AQ254" s="266"/>
      <c r="AR254" s="266"/>
      <c r="AS254" s="266"/>
      <c r="AT254" s="266"/>
      <c r="AU254" s="266"/>
      <c r="AV254" s="266"/>
      <c r="AW254" s="266"/>
      <c r="AX254" s="266"/>
      <c r="AY254" s="266"/>
      <c r="AZ254" s="266"/>
      <c r="BA254" s="266"/>
      <c r="BB254" s="266"/>
      <c r="BC254" s="266"/>
      <c r="BD254" s="266"/>
      <c r="BE254" s="266"/>
      <c r="BF254" s="266"/>
      <c r="BG254" s="266"/>
      <c r="BH254" s="266"/>
    </row>
    <row r="255" spans="1:60" outlineLevel="1">
      <c r="A255" s="258"/>
      <c r="B255" s="259"/>
      <c r="C255" s="283" t="s">
        <v>511</v>
      </c>
      <c r="D255" s="284"/>
      <c r="E255" s="285">
        <v>1.28</v>
      </c>
      <c r="F255" s="264"/>
      <c r="G255" s="264"/>
      <c r="H255" s="264"/>
      <c r="I255" s="264"/>
      <c r="J255" s="264"/>
      <c r="K255" s="264"/>
      <c r="L255" s="264"/>
      <c r="M255" s="264"/>
      <c r="N255" s="264"/>
      <c r="O255" s="264"/>
      <c r="P255" s="264"/>
      <c r="Q255" s="264"/>
      <c r="R255" s="264"/>
      <c r="S255" s="264"/>
      <c r="T255" s="264"/>
      <c r="U255" s="265"/>
      <c r="V255" s="264"/>
      <c r="W255" s="266"/>
      <c r="X255" s="266"/>
      <c r="Y255" s="266"/>
      <c r="Z255" s="266"/>
      <c r="AA255" s="266"/>
      <c r="AB255" s="266"/>
      <c r="AC255" s="266"/>
      <c r="AD255" s="266"/>
      <c r="AE255" s="266"/>
      <c r="AF255" s="266"/>
      <c r="AG255" s="266" t="s">
        <v>236</v>
      </c>
      <c r="AH255" s="266">
        <v>0</v>
      </c>
      <c r="AI255" s="266"/>
      <c r="AJ255" s="266"/>
      <c r="AK255" s="266"/>
      <c r="AL255" s="266"/>
      <c r="AM255" s="266"/>
      <c r="AN255" s="266"/>
      <c r="AO255" s="266"/>
      <c r="AP255" s="266"/>
      <c r="AQ255" s="266"/>
      <c r="AR255" s="266"/>
      <c r="AS255" s="266"/>
      <c r="AT255" s="266"/>
      <c r="AU255" s="266"/>
      <c r="AV255" s="266"/>
      <c r="AW255" s="266"/>
      <c r="AX255" s="266"/>
      <c r="AY255" s="266"/>
      <c r="AZ255" s="266"/>
      <c r="BA255" s="266"/>
      <c r="BB255" s="266"/>
      <c r="BC255" s="266"/>
      <c r="BD255" s="266"/>
      <c r="BE255" s="266"/>
      <c r="BF255" s="266"/>
      <c r="BG255" s="266"/>
      <c r="BH255" s="266"/>
    </row>
    <row r="256" spans="1:60" outlineLevel="1">
      <c r="A256" s="258"/>
      <c r="B256" s="259"/>
      <c r="C256" s="283" t="s">
        <v>512</v>
      </c>
      <c r="D256" s="284"/>
      <c r="E256" s="285">
        <v>13.94</v>
      </c>
      <c r="F256" s="264"/>
      <c r="G256" s="264"/>
      <c r="H256" s="264"/>
      <c r="I256" s="264"/>
      <c r="J256" s="264"/>
      <c r="K256" s="264"/>
      <c r="L256" s="264"/>
      <c r="M256" s="264"/>
      <c r="N256" s="264"/>
      <c r="O256" s="264"/>
      <c r="P256" s="264"/>
      <c r="Q256" s="264"/>
      <c r="R256" s="264"/>
      <c r="S256" s="264"/>
      <c r="T256" s="264"/>
      <c r="U256" s="265"/>
      <c r="V256" s="264"/>
      <c r="W256" s="266"/>
      <c r="X256" s="266"/>
      <c r="Y256" s="266"/>
      <c r="Z256" s="266"/>
      <c r="AA256" s="266"/>
      <c r="AB256" s="266"/>
      <c r="AC256" s="266"/>
      <c r="AD256" s="266"/>
      <c r="AE256" s="266"/>
      <c r="AF256" s="266"/>
      <c r="AG256" s="266" t="s">
        <v>236</v>
      </c>
      <c r="AH256" s="266">
        <v>0</v>
      </c>
      <c r="AI256" s="266"/>
      <c r="AJ256" s="266"/>
      <c r="AK256" s="266"/>
      <c r="AL256" s="266"/>
      <c r="AM256" s="266"/>
      <c r="AN256" s="266"/>
      <c r="AO256" s="266"/>
      <c r="AP256" s="266"/>
      <c r="AQ256" s="266"/>
      <c r="AR256" s="266"/>
      <c r="AS256" s="266"/>
      <c r="AT256" s="266"/>
      <c r="AU256" s="266"/>
      <c r="AV256" s="266"/>
      <c r="AW256" s="266"/>
      <c r="AX256" s="266"/>
      <c r="AY256" s="266"/>
      <c r="AZ256" s="266"/>
      <c r="BA256" s="266"/>
      <c r="BB256" s="266"/>
      <c r="BC256" s="266"/>
      <c r="BD256" s="266"/>
      <c r="BE256" s="266"/>
      <c r="BF256" s="266"/>
      <c r="BG256" s="266"/>
      <c r="BH256" s="266"/>
    </row>
    <row r="257" spans="1:60" outlineLevel="1">
      <c r="A257" s="258"/>
      <c r="B257" s="259"/>
      <c r="C257" s="283" t="s">
        <v>497</v>
      </c>
      <c r="D257" s="284"/>
      <c r="E257" s="285">
        <v>2.1749999999999998</v>
      </c>
      <c r="F257" s="264"/>
      <c r="G257" s="264"/>
      <c r="H257" s="264"/>
      <c r="I257" s="264"/>
      <c r="J257" s="264"/>
      <c r="K257" s="264"/>
      <c r="L257" s="264"/>
      <c r="M257" s="264"/>
      <c r="N257" s="264"/>
      <c r="O257" s="264"/>
      <c r="P257" s="264"/>
      <c r="Q257" s="264"/>
      <c r="R257" s="264"/>
      <c r="S257" s="264"/>
      <c r="T257" s="264"/>
      <c r="U257" s="265"/>
      <c r="V257" s="264"/>
      <c r="W257" s="266"/>
      <c r="X257" s="266"/>
      <c r="Y257" s="266"/>
      <c r="Z257" s="266"/>
      <c r="AA257" s="266"/>
      <c r="AB257" s="266"/>
      <c r="AC257" s="266"/>
      <c r="AD257" s="266"/>
      <c r="AE257" s="266"/>
      <c r="AF257" s="266"/>
      <c r="AG257" s="266" t="s">
        <v>236</v>
      </c>
      <c r="AH257" s="266">
        <v>0</v>
      </c>
      <c r="AI257" s="266"/>
      <c r="AJ257" s="266"/>
      <c r="AK257" s="266"/>
      <c r="AL257" s="266"/>
      <c r="AM257" s="266"/>
      <c r="AN257" s="266"/>
      <c r="AO257" s="266"/>
      <c r="AP257" s="266"/>
      <c r="AQ257" s="266"/>
      <c r="AR257" s="266"/>
      <c r="AS257" s="266"/>
      <c r="AT257" s="266"/>
      <c r="AU257" s="266"/>
      <c r="AV257" s="266"/>
      <c r="AW257" s="266"/>
      <c r="AX257" s="266"/>
      <c r="AY257" s="266"/>
      <c r="AZ257" s="266"/>
      <c r="BA257" s="266"/>
      <c r="BB257" s="266"/>
      <c r="BC257" s="266"/>
      <c r="BD257" s="266"/>
      <c r="BE257" s="266"/>
      <c r="BF257" s="266"/>
      <c r="BG257" s="266"/>
      <c r="BH257" s="266"/>
    </row>
    <row r="258" spans="1:60" outlineLevel="1">
      <c r="A258" s="258"/>
      <c r="B258" s="259"/>
      <c r="C258" s="283" t="s">
        <v>500</v>
      </c>
      <c r="D258" s="284"/>
      <c r="E258" s="285"/>
      <c r="F258" s="264"/>
      <c r="G258" s="264"/>
      <c r="H258" s="264"/>
      <c r="I258" s="264"/>
      <c r="J258" s="264"/>
      <c r="K258" s="264"/>
      <c r="L258" s="264"/>
      <c r="M258" s="264"/>
      <c r="N258" s="264"/>
      <c r="O258" s="264"/>
      <c r="P258" s="264"/>
      <c r="Q258" s="264"/>
      <c r="R258" s="264"/>
      <c r="S258" s="264"/>
      <c r="T258" s="264"/>
      <c r="U258" s="265"/>
      <c r="V258" s="264"/>
      <c r="W258" s="266"/>
      <c r="X258" s="266"/>
      <c r="Y258" s="266"/>
      <c r="Z258" s="266"/>
      <c r="AA258" s="266"/>
      <c r="AB258" s="266"/>
      <c r="AC258" s="266"/>
      <c r="AD258" s="266"/>
      <c r="AE258" s="266"/>
      <c r="AF258" s="266"/>
      <c r="AG258" s="266" t="s">
        <v>236</v>
      </c>
      <c r="AH258" s="266">
        <v>0</v>
      </c>
      <c r="AI258" s="266"/>
      <c r="AJ258" s="266"/>
      <c r="AK258" s="266"/>
      <c r="AL258" s="266"/>
      <c r="AM258" s="266"/>
      <c r="AN258" s="266"/>
      <c r="AO258" s="266"/>
      <c r="AP258" s="266"/>
      <c r="AQ258" s="266"/>
      <c r="AR258" s="266"/>
      <c r="AS258" s="266"/>
      <c r="AT258" s="266"/>
      <c r="AU258" s="266"/>
      <c r="AV258" s="266"/>
      <c r="AW258" s="266"/>
      <c r="AX258" s="266"/>
      <c r="AY258" s="266"/>
      <c r="AZ258" s="266"/>
      <c r="BA258" s="266"/>
      <c r="BB258" s="266"/>
      <c r="BC258" s="266"/>
      <c r="BD258" s="266"/>
      <c r="BE258" s="266"/>
      <c r="BF258" s="266"/>
      <c r="BG258" s="266"/>
      <c r="BH258" s="266"/>
    </row>
    <row r="259" spans="1:60" outlineLevel="1">
      <c r="A259" s="258"/>
      <c r="B259" s="259"/>
      <c r="C259" s="283" t="s">
        <v>501</v>
      </c>
      <c r="D259" s="284"/>
      <c r="E259" s="285">
        <v>11.115</v>
      </c>
      <c r="F259" s="264"/>
      <c r="G259" s="264"/>
      <c r="H259" s="264"/>
      <c r="I259" s="264"/>
      <c r="J259" s="264"/>
      <c r="K259" s="264"/>
      <c r="L259" s="264"/>
      <c r="M259" s="264"/>
      <c r="N259" s="264"/>
      <c r="O259" s="264"/>
      <c r="P259" s="264"/>
      <c r="Q259" s="264"/>
      <c r="R259" s="264"/>
      <c r="S259" s="264"/>
      <c r="T259" s="264"/>
      <c r="U259" s="265"/>
      <c r="V259" s="264"/>
      <c r="W259" s="266"/>
      <c r="X259" s="266"/>
      <c r="Y259" s="266"/>
      <c r="Z259" s="266"/>
      <c r="AA259" s="266"/>
      <c r="AB259" s="266"/>
      <c r="AC259" s="266"/>
      <c r="AD259" s="266"/>
      <c r="AE259" s="266"/>
      <c r="AF259" s="266"/>
      <c r="AG259" s="266" t="s">
        <v>236</v>
      </c>
      <c r="AH259" s="266">
        <v>0</v>
      </c>
      <c r="AI259" s="266"/>
      <c r="AJ259" s="266"/>
      <c r="AK259" s="266"/>
      <c r="AL259" s="266"/>
      <c r="AM259" s="266"/>
      <c r="AN259" s="266"/>
      <c r="AO259" s="266"/>
      <c r="AP259" s="266"/>
      <c r="AQ259" s="266"/>
      <c r="AR259" s="266"/>
      <c r="AS259" s="266"/>
      <c r="AT259" s="266"/>
      <c r="AU259" s="266"/>
      <c r="AV259" s="266"/>
      <c r="AW259" s="266"/>
      <c r="AX259" s="266"/>
      <c r="AY259" s="266"/>
      <c r="AZ259" s="266"/>
      <c r="BA259" s="266"/>
      <c r="BB259" s="266"/>
      <c r="BC259" s="266"/>
      <c r="BD259" s="266"/>
      <c r="BE259" s="266"/>
      <c r="BF259" s="266"/>
      <c r="BG259" s="266"/>
      <c r="BH259" s="266"/>
    </row>
    <row r="260" spans="1:60" ht="22.5" outlineLevel="1">
      <c r="A260" s="258"/>
      <c r="B260" s="259"/>
      <c r="C260" s="283" t="s">
        <v>502</v>
      </c>
      <c r="D260" s="284"/>
      <c r="E260" s="285">
        <v>5.46</v>
      </c>
      <c r="F260" s="264"/>
      <c r="G260" s="264"/>
      <c r="H260" s="264"/>
      <c r="I260" s="264"/>
      <c r="J260" s="264"/>
      <c r="K260" s="264"/>
      <c r="L260" s="264"/>
      <c r="M260" s="264"/>
      <c r="N260" s="264"/>
      <c r="O260" s="264"/>
      <c r="P260" s="264"/>
      <c r="Q260" s="264"/>
      <c r="R260" s="264"/>
      <c r="S260" s="264"/>
      <c r="T260" s="264"/>
      <c r="U260" s="265"/>
      <c r="V260" s="264"/>
      <c r="W260" s="266"/>
      <c r="X260" s="266"/>
      <c r="Y260" s="266"/>
      <c r="Z260" s="266"/>
      <c r="AA260" s="266"/>
      <c r="AB260" s="266"/>
      <c r="AC260" s="266"/>
      <c r="AD260" s="266"/>
      <c r="AE260" s="266"/>
      <c r="AF260" s="266"/>
      <c r="AG260" s="266" t="s">
        <v>236</v>
      </c>
      <c r="AH260" s="266">
        <v>0</v>
      </c>
      <c r="AI260" s="266"/>
      <c r="AJ260" s="266"/>
      <c r="AK260" s="266"/>
      <c r="AL260" s="266"/>
      <c r="AM260" s="266"/>
      <c r="AN260" s="266"/>
      <c r="AO260" s="266"/>
      <c r="AP260" s="266"/>
      <c r="AQ260" s="266"/>
      <c r="AR260" s="266"/>
      <c r="AS260" s="266"/>
      <c r="AT260" s="266"/>
      <c r="AU260" s="266"/>
      <c r="AV260" s="266"/>
      <c r="AW260" s="266"/>
      <c r="AX260" s="266"/>
      <c r="AY260" s="266"/>
      <c r="AZ260" s="266"/>
      <c r="BA260" s="266"/>
      <c r="BB260" s="266"/>
      <c r="BC260" s="266"/>
      <c r="BD260" s="266"/>
      <c r="BE260" s="266"/>
      <c r="BF260" s="266"/>
      <c r="BG260" s="266"/>
      <c r="BH260" s="266"/>
    </row>
    <row r="261" spans="1:60" outlineLevel="1">
      <c r="A261" s="258">
        <v>75</v>
      </c>
      <c r="B261" s="259" t="s">
        <v>518</v>
      </c>
      <c r="C261" s="260" t="s">
        <v>519</v>
      </c>
      <c r="D261" s="261" t="s">
        <v>233</v>
      </c>
      <c r="E261" s="262">
        <v>4.4000000000000004</v>
      </c>
      <c r="F261" s="10"/>
      <c r="G261" s="264">
        <f>ROUND(E261*F261,2)</f>
        <v>0</v>
      </c>
      <c r="H261" s="263"/>
      <c r="I261" s="264">
        <f>ROUND(E261*H261,2)</f>
        <v>0</v>
      </c>
      <c r="J261" s="263"/>
      <c r="K261" s="264">
        <f>ROUND(E261*J261,2)</f>
        <v>0</v>
      </c>
      <c r="L261" s="264">
        <v>21</v>
      </c>
      <c r="M261" s="264">
        <f>G261*(1+L261/100)</f>
        <v>0</v>
      </c>
      <c r="N261" s="264">
        <v>4.0000000000000003E-5</v>
      </c>
      <c r="O261" s="264">
        <f>ROUND(E261*N261,2)</f>
        <v>0</v>
      </c>
      <c r="P261" s="264">
        <v>0</v>
      </c>
      <c r="Q261" s="264">
        <f>ROUND(E261*P261,2)</f>
        <v>0</v>
      </c>
      <c r="R261" s="264" t="s">
        <v>454</v>
      </c>
      <c r="S261" s="264" t="s">
        <v>202</v>
      </c>
      <c r="T261" s="264">
        <v>7.8E-2</v>
      </c>
      <c r="U261" s="265">
        <f>ROUND(E261*T261,2)</f>
        <v>0.34</v>
      </c>
      <c r="V261" s="264"/>
      <c r="W261" s="266"/>
      <c r="X261" s="266"/>
      <c r="Y261" s="266"/>
      <c r="Z261" s="266"/>
      <c r="AA261" s="266"/>
      <c r="AB261" s="266"/>
      <c r="AC261" s="266"/>
      <c r="AD261" s="266"/>
      <c r="AE261" s="266"/>
      <c r="AF261" s="266"/>
      <c r="AG261" s="266" t="s">
        <v>225</v>
      </c>
      <c r="AH261" s="266"/>
      <c r="AI261" s="266"/>
      <c r="AJ261" s="266"/>
      <c r="AK261" s="266"/>
      <c r="AL261" s="266"/>
      <c r="AM261" s="266"/>
      <c r="AN261" s="266"/>
      <c r="AO261" s="266"/>
      <c r="AP261" s="266"/>
      <c r="AQ261" s="266"/>
      <c r="AR261" s="266"/>
      <c r="AS261" s="266"/>
      <c r="AT261" s="266"/>
      <c r="AU261" s="266"/>
      <c r="AV261" s="266"/>
      <c r="AW261" s="266"/>
      <c r="AX261" s="266"/>
      <c r="AY261" s="266"/>
      <c r="AZ261" s="266"/>
      <c r="BA261" s="266"/>
      <c r="BB261" s="266"/>
      <c r="BC261" s="266"/>
      <c r="BD261" s="266"/>
      <c r="BE261" s="266"/>
      <c r="BF261" s="266"/>
      <c r="BG261" s="266"/>
      <c r="BH261" s="266"/>
    </row>
    <row r="262" spans="1:60" outlineLevel="1">
      <c r="A262" s="258"/>
      <c r="B262" s="259"/>
      <c r="C262" s="283" t="s">
        <v>493</v>
      </c>
      <c r="D262" s="284"/>
      <c r="E262" s="285">
        <v>2.2000000000000002</v>
      </c>
      <c r="F262" s="264"/>
      <c r="G262" s="264"/>
      <c r="H262" s="264"/>
      <c r="I262" s="264"/>
      <c r="J262" s="264"/>
      <c r="K262" s="264"/>
      <c r="L262" s="264"/>
      <c r="M262" s="264"/>
      <c r="N262" s="264"/>
      <c r="O262" s="264"/>
      <c r="P262" s="264"/>
      <c r="Q262" s="264"/>
      <c r="R262" s="264"/>
      <c r="S262" s="264"/>
      <c r="T262" s="264"/>
      <c r="U262" s="265"/>
      <c r="V262" s="264"/>
      <c r="W262" s="266"/>
      <c r="X262" s="266"/>
      <c r="Y262" s="266"/>
      <c r="Z262" s="266"/>
      <c r="AA262" s="266"/>
      <c r="AB262" s="266"/>
      <c r="AC262" s="266"/>
      <c r="AD262" s="266"/>
      <c r="AE262" s="266"/>
      <c r="AF262" s="266"/>
      <c r="AG262" s="266" t="s">
        <v>236</v>
      </c>
      <c r="AH262" s="266">
        <v>0</v>
      </c>
      <c r="AI262" s="266"/>
      <c r="AJ262" s="266"/>
      <c r="AK262" s="266"/>
      <c r="AL262" s="266"/>
      <c r="AM262" s="266"/>
      <c r="AN262" s="266"/>
      <c r="AO262" s="266"/>
      <c r="AP262" s="266"/>
      <c r="AQ262" s="266"/>
      <c r="AR262" s="266"/>
      <c r="AS262" s="266"/>
      <c r="AT262" s="266"/>
      <c r="AU262" s="266"/>
      <c r="AV262" s="266"/>
      <c r="AW262" s="266"/>
      <c r="AX262" s="266"/>
      <c r="AY262" s="266"/>
      <c r="AZ262" s="266"/>
      <c r="BA262" s="266"/>
      <c r="BB262" s="266"/>
      <c r="BC262" s="266"/>
      <c r="BD262" s="266"/>
      <c r="BE262" s="266"/>
      <c r="BF262" s="266"/>
      <c r="BG262" s="266"/>
      <c r="BH262" s="266"/>
    </row>
    <row r="263" spans="1:60" outlineLevel="1">
      <c r="A263" s="258"/>
      <c r="B263" s="259"/>
      <c r="C263" s="283" t="s">
        <v>494</v>
      </c>
      <c r="D263" s="284"/>
      <c r="E263" s="285">
        <v>2.2000000000000002</v>
      </c>
      <c r="F263" s="264"/>
      <c r="G263" s="264"/>
      <c r="H263" s="264"/>
      <c r="I263" s="264"/>
      <c r="J263" s="264"/>
      <c r="K263" s="264"/>
      <c r="L263" s="264"/>
      <c r="M263" s="264"/>
      <c r="N263" s="264"/>
      <c r="O263" s="264"/>
      <c r="P263" s="264"/>
      <c r="Q263" s="264"/>
      <c r="R263" s="264"/>
      <c r="S263" s="264"/>
      <c r="T263" s="264"/>
      <c r="U263" s="265"/>
      <c r="V263" s="264"/>
      <c r="W263" s="266"/>
      <c r="X263" s="266"/>
      <c r="Y263" s="266"/>
      <c r="Z263" s="266"/>
      <c r="AA263" s="266"/>
      <c r="AB263" s="266"/>
      <c r="AC263" s="266"/>
      <c r="AD263" s="266"/>
      <c r="AE263" s="266"/>
      <c r="AF263" s="266"/>
      <c r="AG263" s="266" t="s">
        <v>236</v>
      </c>
      <c r="AH263" s="266">
        <v>0</v>
      </c>
      <c r="AI263" s="266"/>
      <c r="AJ263" s="266"/>
      <c r="AK263" s="266"/>
      <c r="AL263" s="266"/>
      <c r="AM263" s="266"/>
      <c r="AN263" s="266"/>
      <c r="AO263" s="266"/>
      <c r="AP263" s="266"/>
      <c r="AQ263" s="266"/>
      <c r="AR263" s="266"/>
      <c r="AS263" s="266"/>
      <c r="AT263" s="266"/>
      <c r="AU263" s="266"/>
      <c r="AV263" s="266"/>
      <c r="AW263" s="266"/>
      <c r="AX263" s="266"/>
      <c r="AY263" s="266"/>
      <c r="AZ263" s="266"/>
      <c r="BA263" s="266"/>
      <c r="BB263" s="266"/>
      <c r="BC263" s="266"/>
      <c r="BD263" s="266"/>
      <c r="BE263" s="266"/>
      <c r="BF263" s="266"/>
      <c r="BG263" s="266"/>
      <c r="BH263" s="266"/>
    </row>
    <row r="264" spans="1:60" outlineLevel="1">
      <c r="A264" s="258">
        <v>76</v>
      </c>
      <c r="B264" s="259" t="s">
        <v>520</v>
      </c>
      <c r="C264" s="260" t="s">
        <v>521</v>
      </c>
      <c r="D264" s="261" t="s">
        <v>233</v>
      </c>
      <c r="E264" s="262">
        <v>0.78</v>
      </c>
      <c r="F264" s="10"/>
      <c r="G264" s="264">
        <f>ROUND(E264*F264,2)</f>
        <v>0</v>
      </c>
      <c r="H264" s="263"/>
      <c r="I264" s="264">
        <f>ROUND(E264*H264,2)</f>
        <v>0</v>
      </c>
      <c r="J264" s="263"/>
      <c r="K264" s="264">
        <f>ROUND(E264*J264,2)</f>
        <v>0</v>
      </c>
      <c r="L264" s="264">
        <v>21</v>
      </c>
      <c r="M264" s="264">
        <f>G264*(1+L264/100)</f>
        <v>0</v>
      </c>
      <c r="N264" s="264">
        <v>7.2000000000000005E-4</v>
      </c>
      <c r="O264" s="264">
        <f>ROUND(E264*N264,2)</f>
        <v>0</v>
      </c>
      <c r="P264" s="264">
        <v>0</v>
      </c>
      <c r="Q264" s="264">
        <f>ROUND(E264*P264,2)</f>
        <v>0</v>
      </c>
      <c r="R264" s="264" t="s">
        <v>454</v>
      </c>
      <c r="S264" s="264" t="s">
        <v>202</v>
      </c>
      <c r="T264" s="264">
        <v>0.24</v>
      </c>
      <c r="U264" s="265">
        <f>ROUND(E264*T264,2)</f>
        <v>0.19</v>
      </c>
      <c r="V264" s="264"/>
      <c r="W264" s="266"/>
      <c r="X264" s="266"/>
      <c r="Y264" s="266"/>
      <c r="Z264" s="266"/>
      <c r="AA264" s="266"/>
      <c r="AB264" s="266"/>
      <c r="AC264" s="266"/>
      <c r="AD264" s="266"/>
      <c r="AE264" s="266"/>
      <c r="AF264" s="266"/>
      <c r="AG264" s="266" t="s">
        <v>225</v>
      </c>
      <c r="AH264" s="266"/>
      <c r="AI264" s="266"/>
      <c r="AJ264" s="266"/>
      <c r="AK264" s="266"/>
      <c r="AL264" s="266"/>
      <c r="AM264" s="266"/>
      <c r="AN264" s="266"/>
      <c r="AO264" s="266"/>
      <c r="AP264" s="266"/>
      <c r="AQ264" s="266"/>
      <c r="AR264" s="266"/>
      <c r="AS264" s="266"/>
      <c r="AT264" s="266"/>
      <c r="AU264" s="266"/>
      <c r="AV264" s="266"/>
      <c r="AW264" s="266"/>
      <c r="AX264" s="266"/>
      <c r="AY264" s="266"/>
      <c r="AZ264" s="266"/>
      <c r="BA264" s="266"/>
      <c r="BB264" s="266"/>
      <c r="BC264" s="266"/>
      <c r="BD264" s="266"/>
      <c r="BE264" s="266"/>
      <c r="BF264" s="266"/>
      <c r="BG264" s="266"/>
      <c r="BH264" s="266"/>
    </row>
    <row r="265" spans="1:60" outlineLevel="1">
      <c r="A265" s="258"/>
      <c r="B265" s="259"/>
      <c r="C265" s="477" t="s">
        <v>522</v>
      </c>
      <c r="D265" s="478"/>
      <c r="E265" s="479"/>
      <c r="F265" s="480"/>
      <c r="G265" s="481"/>
      <c r="H265" s="264"/>
      <c r="I265" s="264"/>
      <c r="J265" s="264"/>
      <c r="K265" s="264"/>
      <c r="L265" s="264"/>
      <c r="M265" s="264"/>
      <c r="N265" s="264"/>
      <c r="O265" s="264"/>
      <c r="P265" s="264"/>
      <c r="Q265" s="264"/>
      <c r="R265" s="264"/>
      <c r="S265" s="264"/>
      <c r="T265" s="264"/>
      <c r="U265" s="265"/>
      <c r="V265" s="264"/>
      <c r="W265" s="266"/>
      <c r="X265" s="266"/>
      <c r="Y265" s="266"/>
      <c r="Z265" s="266"/>
      <c r="AA265" s="266"/>
      <c r="AB265" s="266"/>
      <c r="AC265" s="266"/>
      <c r="AD265" s="266"/>
      <c r="AE265" s="266"/>
      <c r="AF265" s="266"/>
      <c r="AG265" s="266" t="s">
        <v>205</v>
      </c>
      <c r="AH265" s="266"/>
      <c r="AI265" s="266"/>
      <c r="AJ265" s="266"/>
      <c r="AK265" s="266"/>
      <c r="AL265" s="266"/>
      <c r="AM265" s="266"/>
      <c r="AN265" s="266"/>
      <c r="AO265" s="266"/>
      <c r="AP265" s="266"/>
      <c r="AQ265" s="266"/>
      <c r="AR265" s="266"/>
      <c r="AS265" s="266"/>
      <c r="AT265" s="266"/>
      <c r="AU265" s="266"/>
      <c r="AV265" s="266"/>
      <c r="AW265" s="266"/>
      <c r="AX265" s="266"/>
      <c r="AY265" s="266"/>
      <c r="AZ265" s="266"/>
      <c r="BA265" s="267" t="str">
        <f>C265</f>
        <v>včetně penetrace podkladu</v>
      </c>
      <c r="BB265" s="266"/>
      <c r="BC265" s="266"/>
      <c r="BD265" s="266"/>
      <c r="BE265" s="266"/>
      <c r="BF265" s="266"/>
      <c r="BG265" s="266"/>
      <c r="BH265" s="266"/>
    </row>
    <row r="266" spans="1:60" outlineLevel="1">
      <c r="A266" s="258"/>
      <c r="B266" s="259"/>
      <c r="C266" s="283" t="s">
        <v>523</v>
      </c>
      <c r="D266" s="284"/>
      <c r="E266" s="285">
        <v>0.78</v>
      </c>
      <c r="F266" s="264"/>
      <c r="G266" s="264"/>
      <c r="H266" s="264"/>
      <c r="I266" s="264"/>
      <c r="J266" s="264"/>
      <c r="K266" s="264"/>
      <c r="L266" s="264"/>
      <c r="M266" s="264"/>
      <c r="N266" s="264"/>
      <c r="O266" s="264"/>
      <c r="P266" s="264"/>
      <c r="Q266" s="264"/>
      <c r="R266" s="264"/>
      <c r="S266" s="264"/>
      <c r="T266" s="264"/>
      <c r="U266" s="265"/>
      <c r="V266" s="264"/>
      <c r="W266" s="266"/>
      <c r="X266" s="266"/>
      <c r="Y266" s="266"/>
      <c r="Z266" s="266"/>
      <c r="AA266" s="266"/>
      <c r="AB266" s="266"/>
      <c r="AC266" s="266"/>
      <c r="AD266" s="266"/>
      <c r="AE266" s="266"/>
      <c r="AF266" s="266"/>
      <c r="AG266" s="266" t="s">
        <v>236</v>
      </c>
      <c r="AH266" s="266">
        <v>0</v>
      </c>
      <c r="AI266" s="266"/>
      <c r="AJ266" s="266"/>
      <c r="AK266" s="266"/>
      <c r="AL266" s="266"/>
      <c r="AM266" s="266"/>
      <c r="AN266" s="266"/>
      <c r="AO266" s="266"/>
      <c r="AP266" s="266"/>
      <c r="AQ266" s="266"/>
      <c r="AR266" s="266"/>
      <c r="AS266" s="266"/>
      <c r="AT266" s="266"/>
      <c r="AU266" s="266"/>
      <c r="AV266" s="266"/>
      <c r="AW266" s="266"/>
      <c r="AX266" s="266"/>
      <c r="AY266" s="266"/>
      <c r="AZ266" s="266"/>
      <c r="BA266" s="266"/>
      <c r="BB266" s="266"/>
      <c r="BC266" s="266"/>
      <c r="BD266" s="266"/>
      <c r="BE266" s="266"/>
      <c r="BF266" s="266"/>
      <c r="BG266" s="266"/>
      <c r="BH266" s="266"/>
    </row>
    <row r="267" spans="1:60" ht="22.5" outlineLevel="1">
      <c r="A267" s="258">
        <v>77</v>
      </c>
      <c r="B267" s="259" t="s">
        <v>524</v>
      </c>
      <c r="C267" s="260" t="s">
        <v>525</v>
      </c>
      <c r="D267" s="261" t="s">
        <v>233</v>
      </c>
      <c r="E267" s="262">
        <v>10.27</v>
      </c>
      <c r="F267" s="10"/>
      <c r="G267" s="264">
        <f>ROUND(E267*F267,2)</f>
        <v>0</v>
      </c>
      <c r="H267" s="263"/>
      <c r="I267" s="264">
        <f>ROUND(E267*H267,2)</f>
        <v>0</v>
      </c>
      <c r="J267" s="263"/>
      <c r="K267" s="264">
        <f>ROUND(E267*J267,2)</f>
        <v>0</v>
      </c>
      <c r="L267" s="264">
        <v>21</v>
      </c>
      <c r="M267" s="264">
        <f>G267*(1+L267/100)</f>
        <v>0</v>
      </c>
      <c r="N267" s="264">
        <v>1.2880000000000001E-2</v>
      </c>
      <c r="O267" s="264">
        <f>ROUND(E267*N267,2)</f>
        <v>0.13</v>
      </c>
      <c r="P267" s="264">
        <v>0</v>
      </c>
      <c r="Q267" s="264">
        <f>ROUND(E267*P267,2)</f>
        <v>0</v>
      </c>
      <c r="R267" s="264" t="s">
        <v>454</v>
      </c>
      <c r="S267" s="264" t="s">
        <v>202</v>
      </c>
      <c r="T267" s="264">
        <v>1.2558</v>
      </c>
      <c r="U267" s="265">
        <f>ROUND(E267*T267,2)</f>
        <v>12.9</v>
      </c>
      <c r="V267" s="264"/>
      <c r="W267" s="266"/>
      <c r="X267" s="266"/>
      <c r="Y267" s="266"/>
      <c r="Z267" s="266"/>
      <c r="AA267" s="266"/>
      <c r="AB267" s="266"/>
      <c r="AC267" s="266"/>
      <c r="AD267" s="266"/>
      <c r="AE267" s="266"/>
      <c r="AF267" s="266"/>
      <c r="AG267" s="266" t="s">
        <v>225</v>
      </c>
      <c r="AH267" s="266"/>
      <c r="AI267" s="266"/>
      <c r="AJ267" s="266"/>
      <c r="AK267" s="266"/>
      <c r="AL267" s="266"/>
      <c r="AM267" s="266"/>
      <c r="AN267" s="266"/>
      <c r="AO267" s="266"/>
      <c r="AP267" s="266"/>
      <c r="AQ267" s="266"/>
      <c r="AR267" s="266"/>
      <c r="AS267" s="266"/>
      <c r="AT267" s="266"/>
      <c r="AU267" s="266"/>
      <c r="AV267" s="266"/>
      <c r="AW267" s="266"/>
      <c r="AX267" s="266"/>
      <c r="AY267" s="266"/>
      <c r="AZ267" s="266"/>
      <c r="BA267" s="266"/>
      <c r="BB267" s="266"/>
      <c r="BC267" s="266"/>
      <c r="BD267" s="266"/>
      <c r="BE267" s="266"/>
      <c r="BF267" s="266"/>
      <c r="BG267" s="266"/>
      <c r="BH267" s="266"/>
    </row>
    <row r="268" spans="1:60" outlineLevel="1">
      <c r="A268" s="258"/>
      <c r="B268" s="259"/>
      <c r="C268" s="283" t="s">
        <v>526</v>
      </c>
      <c r="D268" s="284"/>
      <c r="E268" s="285">
        <v>10.27</v>
      </c>
      <c r="F268" s="264"/>
      <c r="G268" s="264"/>
      <c r="H268" s="264"/>
      <c r="I268" s="264"/>
      <c r="J268" s="264"/>
      <c r="K268" s="264"/>
      <c r="L268" s="264"/>
      <c r="M268" s="264"/>
      <c r="N268" s="264"/>
      <c r="O268" s="264"/>
      <c r="P268" s="264"/>
      <c r="Q268" s="264"/>
      <c r="R268" s="264"/>
      <c r="S268" s="264"/>
      <c r="T268" s="264"/>
      <c r="U268" s="265"/>
      <c r="V268" s="264"/>
      <c r="W268" s="266"/>
      <c r="X268" s="266"/>
      <c r="Y268" s="266"/>
      <c r="Z268" s="266"/>
      <c r="AA268" s="266"/>
      <c r="AB268" s="266"/>
      <c r="AC268" s="266"/>
      <c r="AD268" s="266"/>
      <c r="AE268" s="266"/>
      <c r="AF268" s="266"/>
      <c r="AG268" s="266" t="s">
        <v>236</v>
      </c>
      <c r="AH268" s="266">
        <v>0</v>
      </c>
      <c r="AI268" s="266"/>
      <c r="AJ268" s="266"/>
      <c r="AK268" s="266"/>
      <c r="AL268" s="266"/>
      <c r="AM268" s="266"/>
      <c r="AN268" s="266"/>
      <c r="AO268" s="266"/>
      <c r="AP268" s="266"/>
      <c r="AQ268" s="266"/>
      <c r="AR268" s="266"/>
      <c r="AS268" s="266"/>
      <c r="AT268" s="266"/>
      <c r="AU268" s="266"/>
      <c r="AV268" s="266"/>
      <c r="AW268" s="266"/>
      <c r="AX268" s="266"/>
      <c r="AY268" s="266"/>
      <c r="AZ268" s="266"/>
      <c r="BA268" s="266"/>
      <c r="BB268" s="266"/>
      <c r="BC268" s="266"/>
      <c r="BD268" s="266"/>
      <c r="BE268" s="266"/>
      <c r="BF268" s="266"/>
      <c r="BG268" s="266"/>
      <c r="BH268" s="266"/>
    </row>
    <row r="269" spans="1:60" ht="22.5" outlineLevel="1">
      <c r="A269" s="258">
        <v>78</v>
      </c>
      <c r="B269" s="259" t="s">
        <v>527</v>
      </c>
      <c r="C269" s="260" t="s">
        <v>528</v>
      </c>
      <c r="D269" s="261" t="s">
        <v>233</v>
      </c>
      <c r="E269" s="262">
        <v>6.63</v>
      </c>
      <c r="F269" s="10"/>
      <c r="G269" s="264">
        <f>ROUND(E269*F269,2)</f>
        <v>0</v>
      </c>
      <c r="H269" s="263"/>
      <c r="I269" s="264">
        <f>ROUND(E269*H269,2)</f>
        <v>0</v>
      </c>
      <c r="J269" s="263"/>
      <c r="K269" s="264">
        <f>ROUND(E269*J269,2)</f>
        <v>0</v>
      </c>
      <c r="L269" s="264">
        <v>21</v>
      </c>
      <c r="M269" s="264">
        <f>G269*(1+L269/100)</f>
        <v>0</v>
      </c>
      <c r="N269" s="264">
        <v>1.7129999999999999E-2</v>
      </c>
      <c r="O269" s="264">
        <f>ROUND(E269*N269,2)</f>
        <v>0.11</v>
      </c>
      <c r="P269" s="264">
        <v>0</v>
      </c>
      <c r="Q269" s="264">
        <f>ROUND(E269*P269,2)</f>
        <v>0</v>
      </c>
      <c r="R269" s="264" t="s">
        <v>454</v>
      </c>
      <c r="S269" s="264" t="s">
        <v>202</v>
      </c>
      <c r="T269" s="264">
        <v>1.2558</v>
      </c>
      <c r="U269" s="265">
        <f>ROUND(E269*T269,2)</f>
        <v>8.33</v>
      </c>
      <c r="V269" s="264"/>
      <c r="W269" s="266"/>
      <c r="X269" s="266"/>
      <c r="Y269" s="266"/>
      <c r="Z269" s="266"/>
      <c r="AA269" s="266"/>
      <c r="AB269" s="266"/>
      <c r="AC269" s="266"/>
      <c r="AD269" s="266"/>
      <c r="AE269" s="266"/>
      <c r="AF269" s="266"/>
      <c r="AG269" s="266" t="s">
        <v>225</v>
      </c>
      <c r="AH269" s="266"/>
      <c r="AI269" s="266"/>
      <c r="AJ269" s="266"/>
      <c r="AK269" s="266"/>
      <c r="AL269" s="266"/>
      <c r="AM269" s="266"/>
      <c r="AN269" s="266"/>
      <c r="AO269" s="266"/>
      <c r="AP269" s="266"/>
      <c r="AQ269" s="266"/>
      <c r="AR269" s="266"/>
      <c r="AS269" s="266"/>
      <c r="AT269" s="266"/>
      <c r="AU269" s="266"/>
      <c r="AV269" s="266"/>
      <c r="AW269" s="266"/>
      <c r="AX269" s="266"/>
      <c r="AY269" s="266"/>
      <c r="AZ269" s="266"/>
      <c r="BA269" s="266"/>
      <c r="BB269" s="266"/>
      <c r="BC269" s="266"/>
      <c r="BD269" s="266"/>
      <c r="BE269" s="266"/>
      <c r="BF269" s="266"/>
      <c r="BG269" s="266"/>
      <c r="BH269" s="266"/>
    </row>
    <row r="270" spans="1:60" outlineLevel="1">
      <c r="A270" s="258"/>
      <c r="B270" s="259"/>
      <c r="C270" s="283" t="s">
        <v>529</v>
      </c>
      <c r="D270" s="284"/>
      <c r="E270" s="285">
        <v>6.63</v>
      </c>
      <c r="F270" s="264"/>
      <c r="G270" s="264"/>
      <c r="H270" s="264"/>
      <c r="I270" s="264"/>
      <c r="J270" s="264"/>
      <c r="K270" s="264"/>
      <c r="L270" s="264"/>
      <c r="M270" s="264"/>
      <c r="N270" s="264"/>
      <c r="O270" s="264"/>
      <c r="P270" s="264"/>
      <c r="Q270" s="264"/>
      <c r="R270" s="264"/>
      <c r="S270" s="264"/>
      <c r="T270" s="264"/>
      <c r="U270" s="265"/>
      <c r="V270" s="264"/>
      <c r="W270" s="266"/>
      <c r="X270" s="266"/>
      <c r="Y270" s="266"/>
      <c r="Z270" s="266"/>
      <c r="AA270" s="266"/>
      <c r="AB270" s="266"/>
      <c r="AC270" s="266"/>
      <c r="AD270" s="266"/>
      <c r="AE270" s="266"/>
      <c r="AF270" s="266"/>
      <c r="AG270" s="266" t="s">
        <v>236</v>
      </c>
      <c r="AH270" s="266">
        <v>0</v>
      </c>
      <c r="AI270" s="266"/>
      <c r="AJ270" s="266"/>
      <c r="AK270" s="266"/>
      <c r="AL270" s="266"/>
      <c r="AM270" s="266"/>
      <c r="AN270" s="266"/>
      <c r="AO270" s="266"/>
      <c r="AP270" s="266"/>
      <c r="AQ270" s="266"/>
      <c r="AR270" s="266"/>
      <c r="AS270" s="266"/>
      <c r="AT270" s="266"/>
      <c r="AU270" s="266"/>
      <c r="AV270" s="266"/>
      <c r="AW270" s="266"/>
      <c r="AX270" s="266"/>
      <c r="AY270" s="266"/>
      <c r="AZ270" s="266"/>
      <c r="BA270" s="266"/>
      <c r="BB270" s="266"/>
      <c r="BC270" s="266"/>
      <c r="BD270" s="266"/>
      <c r="BE270" s="266"/>
      <c r="BF270" s="266"/>
      <c r="BG270" s="266"/>
      <c r="BH270" s="266"/>
    </row>
    <row r="271" spans="1:60" ht="22.5" outlineLevel="1">
      <c r="A271" s="258">
        <v>79</v>
      </c>
      <c r="B271" s="259" t="s">
        <v>530</v>
      </c>
      <c r="C271" s="260" t="s">
        <v>531</v>
      </c>
      <c r="D271" s="261" t="s">
        <v>233</v>
      </c>
      <c r="E271" s="262">
        <v>38.954000000000001</v>
      </c>
      <c r="F271" s="10"/>
      <c r="G271" s="264">
        <f>ROUND(E271*F271,2)</f>
        <v>0</v>
      </c>
      <c r="H271" s="263"/>
      <c r="I271" s="264">
        <f>ROUND(E271*H271,2)</f>
        <v>0</v>
      </c>
      <c r="J271" s="263"/>
      <c r="K271" s="264">
        <f>ROUND(E271*J271,2)</f>
        <v>0</v>
      </c>
      <c r="L271" s="264">
        <v>21</v>
      </c>
      <c r="M271" s="264">
        <f>G271*(1+L271/100)</f>
        <v>0</v>
      </c>
      <c r="N271" s="264">
        <v>1.225E-2</v>
      </c>
      <c r="O271" s="264">
        <f>ROUND(E271*N271,2)</f>
        <v>0.48</v>
      </c>
      <c r="P271" s="264">
        <v>0</v>
      </c>
      <c r="Q271" s="264">
        <f>ROUND(E271*P271,2)</f>
        <v>0</v>
      </c>
      <c r="R271" s="264" t="s">
        <v>454</v>
      </c>
      <c r="S271" s="264" t="s">
        <v>202</v>
      </c>
      <c r="T271" s="264">
        <v>1.2558</v>
      </c>
      <c r="U271" s="265">
        <f>ROUND(E271*T271,2)</f>
        <v>48.92</v>
      </c>
      <c r="V271" s="264"/>
      <c r="W271" s="266"/>
      <c r="X271" s="266"/>
      <c r="Y271" s="266"/>
      <c r="Z271" s="266"/>
      <c r="AA271" s="266"/>
      <c r="AB271" s="266"/>
      <c r="AC271" s="266"/>
      <c r="AD271" s="266"/>
      <c r="AE271" s="266"/>
      <c r="AF271" s="266"/>
      <c r="AG271" s="266" t="s">
        <v>225</v>
      </c>
      <c r="AH271" s="266"/>
      <c r="AI271" s="266"/>
      <c r="AJ271" s="266"/>
      <c r="AK271" s="266"/>
      <c r="AL271" s="266"/>
      <c r="AM271" s="266"/>
      <c r="AN271" s="266"/>
      <c r="AO271" s="266"/>
      <c r="AP271" s="266"/>
      <c r="AQ271" s="266"/>
      <c r="AR271" s="266"/>
      <c r="AS271" s="266"/>
      <c r="AT271" s="266"/>
      <c r="AU271" s="266"/>
      <c r="AV271" s="266"/>
      <c r="AW271" s="266"/>
      <c r="AX271" s="266"/>
      <c r="AY271" s="266"/>
      <c r="AZ271" s="266"/>
      <c r="BA271" s="266"/>
      <c r="BB271" s="266"/>
      <c r="BC271" s="266"/>
      <c r="BD271" s="266"/>
      <c r="BE271" s="266"/>
      <c r="BF271" s="266"/>
      <c r="BG271" s="266"/>
      <c r="BH271" s="266"/>
    </row>
    <row r="272" spans="1:60" outlineLevel="1">
      <c r="A272" s="258"/>
      <c r="B272" s="259"/>
      <c r="C272" s="283" t="s">
        <v>532</v>
      </c>
      <c r="D272" s="284"/>
      <c r="E272" s="285"/>
      <c r="F272" s="264"/>
      <c r="G272" s="264"/>
      <c r="H272" s="264"/>
      <c r="I272" s="264"/>
      <c r="J272" s="264"/>
      <c r="K272" s="264"/>
      <c r="L272" s="264"/>
      <c r="M272" s="264"/>
      <c r="N272" s="264"/>
      <c r="O272" s="264"/>
      <c r="P272" s="264"/>
      <c r="Q272" s="264"/>
      <c r="R272" s="264"/>
      <c r="S272" s="264"/>
      <c r="T272" s="264"/>
      <c r="U272" s="265"/>
      <c r="V272" s="264"/>
      <c r="W272" s="266"/>
      <c r="X272" s="266"/>
      <c r="Y272" s="266"/>
      <c r="Z272" s="266"/>
      <c r="AA272" s="266"/>
      <c r="AB272" s="266"/>
      <c r="AC272" s="266"/>
      <c r="AD272" s="266"/>
      <c r="AE272" s="266"/>
      <c r="AF272" s="266"/>
      <c r="AG272" s="266" t="s">
        <v>236</v>
      </c>
      <c r="AH272" s="266">
        <v>0</v>
      </c>
      <c r="AI272" s="266"/>
      <c r="AJ272" s="266"/>
      <c r="AK272" s="266"/>
      <c r="AL272" s="266"/>
      <c r="AM272" s="266"/>
      <c r="AN272" s="266"/>
      <c r="AO272" s="266"/>
      <c r="AP272" s="266"/>
      <c r="AQ272" s="266"/>
      <c r="AR272" s="266"/>
      <c r="AS272" s="266"/>
      <c r="AT272" s="266"/>
      <c r="AU272" s="266"/>
      <c r="AV272" s="266"/>
      <c r="AW272" s="266"/>
      <c r="AX272" s="266"/>
      <c r="AY272" s="266"/>
      <c r="AZ272" s="266"/>
      <c r="BA272" s="266"/>
      <c r="BB272" s="266"/>
      <c r="BC272" s="266"/>
      <c r="BD272" s="266"/>
      <c r="BE272" s="266"/>
      <c r="BF272" s="266"/>
      <c r="BG272" s="266"/>
      <c r="BH272" s="266"/>
    </row>
    <row r="273" spans="1:60" outlineLevel="1">
      <c r="A273" s="258"/>
      <c r="B273" s="259"/>
      <c r="C273" s="283" t="s">
        <v>533</v>
      </c>
      <c r="D273" s="284"/>
      <c r="E273" s="285">
        <v>16.29</v>
      </c>
      <c r="F273" s="264"/>
      <c r="G273" s="264"/>
      <c r="H273" s="264"/>
      <c r="I273" s="264"/>
      <c r="J273" s="264"/>
      <c r="K273" s="264"/>
      <c r="L273" s="264"/>
      <c r="M273" s="264"/>
      <c r="N273" s="264"/>
      <c r="O273" s="264"/>
      <c r="P273" s="264"/>
      <c r="Q273" s="264"/>
      <c r="R273" s="264"/>
      <c r="S273" s="264"/>
      <c r="T273" s="264"/>
      <c r="U273" s="265"/>
      <c r="V273" s="264"/>
      <c r="W273" s="266"/>
      <c r="X273" s="266"/>
      <c r="Y273" s="266"/>
      <c r="Z273" s="266"/>
      <c r="AA273" s="266"/>
      <c r="AB273" s="266"/>
      <c r="AC273" s="266"/>
      <c r="AD273" s="266"/>
      <c r="AE273" s="266"/>
      <c r="AF273" s="266"/>
      <c r="AG273" s="266" t="s">
        <v>236</v>
      </c>
      <c r="AH273" s="266">
        <v>0</v>
      </c>
      <c r="AI273" s="266"/>
      <c r="AJ273" s="266"/>
      <c r="AK273" s="266"/>
      <c r="AL273" s="266"/>
      <c r="AM273" s="266"/>
      <c r="AN273" s="266"/>
      <c r="AO273" s="266"/>
      <c r="AP273" s="266"/>
      <c r="AQ273" s="266"/>
      <c r="AR273" s="266"/>
      <c r="AS273" s="266"/>
      <c r="AT273" s="266"/>
      <c r="AU273" s="266"/>
      <c r="AV273" s="266"/>
      <c r="AW273" s="266"/>
      <c r="AX273" s="266"/>
      <c r="AY273" s="266"/>
      <c r="AZ273" s="266"/>
      <c r="BA273" s="266"/>
      <c r="BB273" s="266"/>
      <c r="BC273" s="266"/>
      <c r="BD273" s="266"/>
      <c r="BE273" s="266"/>
      <c r="BF273" s="266"/>
      <c r="BG273" s="266"/>
      <c r="BH273" s="266"/>
    </row>
    <row r="274" spans="1:60" ht="22.5" outlineLevel="1">
      <c r="A274" s="258"/>
      <c r="B274" s="259"/>
      <c r="C274" s="283" t="s">
        <v>534</v>
      </c>
      <c r="D274" s="284"/>
      <c r="E274" s="285">
        <v>6.5289999999999999</v>
      </c>
      <c r="F274" s="264"/>
      <c r="G274" s="264"/>
      <c r="H274" s="264"/>
      <c r="I274" s="264"/>
      <c r="J274" s="264"/>
      <c r="K274" s="264"/>
      <c r="L274" s="264"/>
      <c r="M274" s="264"/>
      <c r="N274" s="264"/>
      <c r="O274" s="264"/>
      <c r="P274" s="264"/>
      <c r="Q274" s="264"/>
      <c r="R274" s="264"/>
      <c r="S274" s="264"/>
      <c r="T274" s="264"/>
      <c r="U274" s="265"/>
      <c r="V274" s="264"/>
      <c r="W274" s="266"/>
      <c r="X274" s="266"/>
      <c r="Y274" s="266"/>
      <c r="Z274" s="266"/>
      <c r="AA274" s="266"/>
      <c r="AB274" s="266"/>
      <c r="AC274" s="266"/>
      <c r="AD274" s="266"/>
      <c r="AE274" s="266"/>
      <c r="AF274" s="266"/>
      <c r="AG274" s="266" t="s">
        <v>236</v>
      </c>
      <c r="AH274" s="266">
        <v>0</v>
      </c>
      <c r="AI274" s="266"/>
      <c r="AJ274" s="266"/>
      <c r="AK274" s="266"/>
      <c r="AL274" s="266"/>
      <c r="AM274" s="266"/>
      <c r="AN274" s="266"/>
      <c r="AO274" s="266"/>
      <c r="AP274" s="266"/>
      <c r="AQ274" s="266"/>
      <c r="AR274" s="266"/>
      <c r="AS274" s="266"/>
      <c r="AT274" s="266"/>
      <c r="AU274" s="266"/>
      <c r="AV274" s="266"/>
      <c r="AW274" s="266"/>
      <c r="AX274" s="266"/>
      <c r="AY274" s="266"/>
      <c r="AZ274" s="266"/>
      <c r="BA274" s="266"/>
      <c r="BB274" s="266"/>
      <c r="BC274" s="266"/>
      <c r="BD274" s="266"/>
      <c r="BE274" s="266"/>
      <c r="BF274" s="266"/>
      <c r="BG274" s="266"/>
      <c r="BH274" s="266"/>
    </row>
    <row r="275" spans="1:60" outlineLevel="1">
      <c r="A275" s="258"/>
      <c r="B275" s="259"/>
      <c r="C275" s="283" t="s">
        <v>535</v>
      </c>
      <c r="D275" s="284"/>
      <c r="E275" s="285">
        <v>5.6550000000000002</v>
      </c>
      <c r="F275" s="264"/>
      <c r="G275" s="264"/>
      <c r="H275" s="264"/>
      <c r="I275" s="264"/>
      <c r="J275" s="264"/>
      <c r="K275" s="264"/>
      <c r="L275" s="264"/>
      <c r="M275" s="264"/>
      <c r="N275" s="264"/>
      <c r="O275" s="264"/>
      <c r="P275" s="264"/>
      <c r="Q275" s="264"/>
      <c r="R275" s="264"/>
      <c r="S275" s="264"/>
      <c r="T275" s="264"/>
      <c r="U275" s="265"/>
      <c r="V275" s="264"/>
      <c r="W275" s="266"/>
      <c r="X275" s="266"/>
      <c r="Y275" s="266"/>
      <c r="Z275" s="266"/>
      <c r="AA275" s="266"/>
      <c r="AB275" s="266"/>
      <c r="AC275" s="266"/>
      <c r="AD275" s="266"/>
      <c r="AE275" s="266"/>
      <c r="AF275" s="266"/>
      <c r="AG275" s="266" t="s">
        <v>236</v>
      </c>
      <c r="AH275" s="266">
        <v>0</v>
      </c>
      <c r="AI275" s="266"/>
      <c r="AJ275" s="266"/>
      <c r="AK275" s="266"/>
      <c r="AL275" s="266"/>
      <c r="AM275" s="266"/>
      <c r="AN275" s="266"/>
      <c r="AO275" s="266"/>
      <c r="AP275" s="266"/>
      <c r="AQ275" s="266"/>
      <c r="AR275" s="266"/>
      <c r="AS275" s="266"/>
      <c r="AT275" s="266"/>
      <c r="AU275" s="266"/>
      <c r="AV275" s="266"/>
      <c r="AW275" s="266"/>
      <c r="AX275" s="266"/>
      <c r="AY275" s="266"/>
      <c r="AZ275" s="266"/>
      <c r="BA275" s="266"/>
      <c r="BB275" s="266"/>
      <c r="BC275" s="266"/>
      <c r="BD275" s="266"/>
      <c r="BE275" s="266"/>
      <c r="BF275" s="266"/>
      <c r="BG275" s="266"/>
      <c r="BH275" s="266"/>
    </row>
    <row r="276" spans="1:60" outlineLevel="1">
      <c r="A276" s="258"/>
      <c r="B276" s="259"/>
      <c r="C276" s="283" t="s">
        <v>536</v>
      </c>
      <c r="D276" s="284"/>
      <c r="E276" s="285">
        <v>4.5999999999999996</v>
      </c>
      <c r="F276" s="264"/>
      <c r="G276" s="264"/>
      <c r="H276" s="264"/>
      <c r="I276" s="264"/>
      <c r="J276" s="264"/>
      <c r="K276" s="264"/>
      <c r="L276" s="264"/>
      <c r="M276" s="264"/>
      <c r="N276" s="264"/>
      <c r="O276" s="264"/>
      <c r="P276" s="264"/>
      <c r="Q276" s="264"/>
      <c r="R276" s="264"/>
      <c r="S276" s="264"/>
      <c r="T276" s="264"/>
      <c r="U276" s="265"/>
      <c r="V276" s="264"/>
      <c r="W276" s="266"/>
      <c r="X276" s="266"/>
      <c r="Y276" s="266"/>
      <c r="Z276" s="266"/>
      <c r="AA276" s="266"/>
      <c r="AB276" s="266"/>
      <c r="AC276" s="266"/>
      <c r="AD276" s="266"/>
      <c r="AE276" s="266"/>
      <c r="AF276" s="266"/>
      <c r="AG276" s="266" t="s">
        <v>236</v>
      </c>
      <c r="AH276" s="266">
        <v>0</v>
      </c>
      <c r="AI276" s="266"/>
      <c r="AJ276" s="266"/>
      <c r="AK276" s="266"/>
      <c r="AL276" s="266"/>
      <c r="AM276" s="266"/>
      <c r="AN276" s="266"/>
      <c r="AO276" s="266"/>
      <c r="AP276" s="266"/>
      <c r="AQ276" s="266"/>
      <c r="AR276" s="266"/>
      <c r="AS276" s="266"/>
      <c r="AT276" s="266"/>
      <c r="AU276" s="266"/>
      <c r="AV276" s="266"/>
      <c r="AW276" s="266"/>
      <c r="AX276" s="266"/>
      <c r="AY276" s="266"/>
      <c r="AZ276" s="266"/>
      <c r="BA276" s="266"/>
      <c r="BB276" s="266"/>
      <c r="BC276" s="266"/>
      <c r="BD276" s="266"/>
      <c r="BE276" s="266"/>
      <c r="BF276" s="266"/>
      <c r="BG276" s="266"/>
      <c r="BH276" s="266"/>
    </row>
    <row r="277" spans="1:60" outlineLevel="1">
      <c r="A277" s="258"/>
      <c r="B277" s="259"/>
      <c r="C277" s="283" t="s">
        <v>537</v>
      </c>
      <c r="D277" s="284"/>
      <c r="E277" s="285">
        <v>5.88</v>
      </c>
      <c r="F277" s="264"/>
      <c r="G277" s="264"/>
      <c r="H277" s="264"/>
      <c r="I277" s="264"/>
      <c r="J277" s="264"/>
      <c r="K277" s="264"/>
      <c r="L277" s="264"/>
      <c r="M277" s="264"/>
      <c r="N277" s="264"/>
      <c r="O277" s="264"/>
      <c r="P277" s="264"/>
      <c r="Q277" s="264"/>
      <c r="R277" s="264"/>
      <c r="S277" s="264"/>
      <c r="T277" s="264"/>
      <c r="U277" s="265"/>
      <c r="V277" s="264"/>
      <c r="W277" s="266"/>
      <c r="X277" s="266"/>
      <c r="Y277" s="266"/>
      <c r="Z277" s="266"/>
      <c r="AA277" s="266"/>
      <c r="AB277" s="266"/>
      <c r="AC277" s="266"/>
      <c r="AD277" s="266"/>
      <c r="AE277" s="266"/>
      <c r="AF277" s="266"/>
      <c r="AG277" s="266" t="s">
        <v>236</v>
      </c>
      <c r="AH277" s="266">
        <v>0</v>
      </c>
      <c r="AI277" s="266"/>
      <c r="AJ277" s="266"/>
      <c r="AK277" s="266"/>
      <c r="AL277" s="266"/>
      <c r="AM277" s="266"/>
      <c r="AN277" s="266"/>
      <c r="AO277" s="266"/>
      <c r="AP277" s="266"/>
      <c r="AQ277" s="266"/>
      <c r="AR277" s="266"/>
      <c r="AS277" s="266"/>
      <c r="AT277" s="266"/>
      <c r="AU277" s="266"/>
      <c r="AV277" s="266"/>
      <c r="AW277" s="266"/>
      <c r="AX277" s="266"/>
      <c r="AY277" s="266"/>
      <c r="AZ277" s="266"/>
      <c r="BA277" s="266"/>
      <c r="BB277" s="266"/>
      <c r="BC277" s="266"/>
      <c r="BD277" s="266"/>
      <c r="BE277" s="266"/>
      <c r="BF277" s="266"/>
      <c r="BG277" s="266"/>
      <c r="BH277" s="266"/>
    </row>
    <row r="278" spans="1:60" ht="22.5" outlineLevel="1">
      <c r="A278" s="258">
        <v>80</v>
      </c>
      <c r="B278" s="259" t="s">
        <v>538</v>
      </c>
      <c r="C278" s="260" t="s">
        <v>539</v>
      </c>
      <c r="D278" s="261" t="s">
        <v>233</v>
      </c>
      <c r="E278" s="262">
        <v>9.4</v>
      </c>
      <c r="F278" s="10"/>
      <c r="G278" s="264">
        <f>ROUND(E278*F278,2)</f>
        <v>0</v>
      </c>
      <c r="H278" s="263"/>
      <c r="I278" s="264">
        <f>ROUND(E278*H278,2)</f>
        <v>0</v>
      </c>
      <c r="J278" s="263"/>
      <c r="K278" s="264">
        <f>ROUND(E278*J278,2)</f>
        <v>0</v>
      </c>
      <c r="L278" s="264">
        <v>21</v>
      </c>
      <c r="M278" s="264">
        <f>G278*(1+L278/100)</f>
        <v>0</v>
      </c>
      <c r="N278" s="264">
        <v>1.2930000000000001E-2</v>
      </c>
      <c r="O278" s="264">
        <f>ROUND(E278*N278,2)</f>
        <v>0.12</v>
      </c>
      <c r="P278" s="264">
        <v>0</v>
      </c>
      <c r="Q278" s="264">
        <f>ROUND(E278*P278,2)</f>
        <v>0</v>
      </c>
      <c r="R278" s="264" t="s">
        <v>454</v>
      </c>
      <c r="S278" s="264" t="s">
        <v>202</v>
      </c>
      <c r="T278" s="264">
        <v>1.2558</v>
      </c>
      <c r="U278" s="265">
        <f>ROUND(E278*T278,2)</f>
        <v>11.8</v>
      </c>
      <c r="V278" s="264"/>
      <c r="W278" s="266"/>
      <c r="X278" s="266"/>
      <c r="Y278" s="266"/>
      <c r="Z278" s="266"/>
      <c r="AA278" s="266"/>
      <c r="AB278" s="266"/>
      <c r="AC278" s="266"/>
      <c r="AD278" s="266"/>
      <c r="AE278" s="266"/>
      <c r="AF278" s="266"/>
      <c r="AG278" s="266" t="s">
        <v>225</v>
      </c>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row>
    <row r="279" spans="1:60" outlineLevel="1">
      <c r="A279" s="258"/>
      <c r="B279" s="259"/>
      <c r="C279" s="283" t="s">
        <v>540</v>
      </c>
      <c r="D279" s="284"/>
      <c r="E279" s="285">
        <v>9.4</v>
      </c>
      <c r="F279" s="264"/>
      <c r="G279" s="264"/>
      <c r="H279" s="264"/>
      <c r="I279" s="264"/>
      <c r="J279" s="264"/>
      <c r="K279" s="264"/>
      <c r="L279" s="264"/>
      <c r="M279" s="264"/>
      <c r="N279" s="264"/>
      <c r="O279" s="264"/>
      <c r="P279" s="264"/>
      <c r="Q279" s="264"/>
      <c r="R279" s="264"/>
      <c r="S279" s="264"/>
      <c r="T279" s="264"/>
      <c r="U279" s="265"/>
      <c r="V279" s="264"/>
      <c r="W279" s="266"/>
      <c r="X279" s="266"/>
      <c r="Y279" s="266"/>
      <c r="Z279" s="266"/>
      <c r="AA279" s="266"/>
      <c r="AB279" s="266"/>
      <c r="AC279" s="266"/>
      <c r="AD279" s="266"/>
      <c r="AE279" s="266"/>
      <c r="AF279" s="266"/>
      <c r="AG279" s="266" t="s">
        <v>236</v>
      </c>
      <c r="AH279" s="266">
        <v>0</v>
      </c>
      <c r="AI279" s="266"/>
      <c r="AJ279" s="266"/>
      <c r="AK279" s="266"/>
      <c r="AL279" s="266"/>
      <c r="AM279" s="266"/>
      <c r="AN279" s="266"/>
      <c r="AO279" s="266"/>
      <c r="AP279" s="266"/>
      <c r="AQ279" s="266"/>
      <c r="AR279" s="266"/>
      <c r="AS279" s="266"/>
      <c r="AT279" s="266"/>
      <c r="AU279" s="266"/>
      <c r="AV279" s="266"/>
      <c r="AW279" s="266"/>
      <c r="AX279" s="266"/>
      <c r="AY279" s="266"/>
      <c r="AZ279" s="266"/>
      <c r="BA279" s="266"/>
      <c r="BB279" s="266"/>
      <c r="BC279" s="266"/>
      <c r="BD279" s="266"/>
      <c r="BE279" s="266"/>
      <c r="BF279" s="266"/>
      <c r="BG279" s="266"/>
      <c r="BH279" s="266"/>
    </row>
    <row r="280" spans="1:60" ht="22.5" outlineLevel="1">
      <c r="A280" s="258">
        <v>81</v>
      </c>
      <c r="B280" s="259" t="s">
        <v>541</v>
      </c>
      <c r="C280" s="260" t="s">
        <v>542</v>
      </c>
      <c r="D280" s="261" t="s">
        <v>233</v>
      </c>
      <c r="E280" s="262">
        <v>1.5449999999999999</v>
      </c>
      <c r="F280" s="10"/>
      <c r="G280" s="264">
        <f>ROUND(E280*F280,2)</f>
        <v>0</v>
      </c>
      <c r="H280" s="263"/>
      <c r="I280" s="264">
        <f>ROUND(E280*H280,2)</f>
        <v>0</v>
      </c>
      <c r="J280" s="263"/>
      <c r="K280" s="264">
        <f>ROUND(E280*J280,2)</f>
        <v>0</v>
      </c>
      <c r="L280" s="264">
        <v>21</v>
      </c>
      <c r="M280" s="264">
        <f>G280*(1+L280/100)</f>
        <v>0</v>
      </c>
      <c r="N280" s="264">
        <v>1.3270000000000001E-2</v>
      </c>
      <c r="O280" s="264">
        <f>ROUND(E280*N280,2)</f>
        <v>0.02</v>
      </c>
      <c r="P280" s="264">
        <v>0</v>
      </c>
      <c r="Q280" s="264">
        <f>ROUND(E280*P280,2)</f>
        <v>0</v>
      </c>
      <c r="R280" s="264" t="s">
        <v>454</v>
      </c>
      <c r="S280" s="264" t="s">
        <v>202</v>
      </c>
      <c r="T280" s="264">
        <v>2.9020000000000001</v>
      </c>
      <c r="U280" s="265">
        <f>ROUND(E280*T280,2)</f>
        <v>4.4800000000000004</v>
      </c>
      <c r="V280" s="264"/>
      <c r="W280" s="266"/>
      <c r="X280" s="266"/>
      <c r="Y280" s="266"/>
      <c r="Z280" s="266"/>
      <c r="AA280" s="266"/>
      <c r="AB280" s="266"/>
      <c r="AC280" s="266"/>
      <c r="AD280" s="266"/>
      <c r="AE280" s="266"/>
      <c r="AF280" s="266"/>
      <c r="AG280" s="266" t="s">
        <v>225</v>
      </c>
      <c r="AH280" s="266"/>
      <c r="AI280" s="266"/>
      <c r="AJ280" s="266"/>
      <c r="AK280" s="266"/>
      <c r="AL280" s="266"/>
      <c r="AM280" s="266"/>
      <c r="AN280" s="266"/>
      <c r="AO280" s="266"/>
      <c r="AP280" s="266"/>
      <c r="AQ280" s="266"/>
      <c r="AR280" s="266"/>
      <c r="AS280" s="266"/>
      <c r="AT280" s="266"/>
      <c r="AU280" s="266"/>
      <c r="AV280" s="266"/>
      <c r="AW280" s="266"/>
      <c r="AX280" s="266"/>
      <c r="AY280" s="266"/>
      <c r="AZ280" s="266"/>
      <c r="BA280" s="266"/>
      <c r="BB280" s="266"/>
      <c r="BC280" s="266"/>
      <c r="BD280" s="266"/>
      <c r="BE280" s="266"/>
      <c r="BF280" s="266"/>
      <c r="BG280" s="266"/>
      <c r="BH280" s="266"/>
    </row>
    <row r="281" spans="1:60" outlineLevel="1">
      <c r="A281" s="258"/>
      <c r="B281" s="259"/>
      <c r="C281" s="283" t="s">
        <v>543</v>
      </c>
      <c r="D281" s="284"/>
      <c r="E281" s="285">
        <v>1.28</v>
      </c>
      <c r="F281" s="264"/>
      <c r="G281" s="264"/>
      <c r="H281" s="264"/>
      <c r="I281" s="264"/>
      <c r="J281" s="264"/>
      <c r="K281" s="264"/>
      <c r="L281" s="264"/>
      <c r="M281" s="264"/>
      <c r="N281" s="264"/>
      <c r="O281" s="264"/>
      <c r="P281" s="264"/>
      <c r="Q281" s="264"/>
      <c r="R281" s="264"/>
      <c r="S281" s="264"/>
      <c r="T281" s="264"/>
      <c r="U281" s="265"/>
      <c r="V281" s="264"/>
      <c r="W281" s="266"/>
      <c r="X281" s="266"/>
      <c r="Y281" s="266"/>
      <c r="Z281" s="266"/>
      <c r="AA281" s="266"/>
      <c r="AB281" s="266"/>
      <c r="AC281" s="266"/>
      <c r="AD281" s="266"/>
      <c r="AE281" s="266"/>
      <c r="AF281" s="266"/>
      <c r="AG281" s="266" t="s">
        <v>236</v>
      </c>
      <c r="AH281" s="266">
        <v>0</v>
      </c>
      <c r="AI281" s="266"/>
      <c r="AJ281" s="266"/>
      <c r="AK281" s="266"/>
      <c r="AL281" s="266"/>
      <c r="AM281" s="266"/>
      <c r="AN281" s="266"/>
      <c r="AO281" s="266"/>
      <c r="AP281" s="266"/>
      <c r="AQ281" s="266"/>
      <c r="AR281" s="266"/>
      <c r="AS281" s="266"/>
      <c r="AT281" s="266"/>
      <c r="AU281" s="266"/>
      <c r="AV281" s="266"/>
      <c r="AW281" s="266"/>
      <c r="AX281" s="266"/>
      <c r="AY281" s="266"/>
      <c r="AZ281" s="266"/>
      <c r="BA281" s="266"/>
      <c r="BB281" s="266"/>
      <c r="BC281" s="266"/>
      <c r="BD281" s="266"/>
      <c r="BE281" s="266"/>
      <c r="BF281" s="266"/>
      <c r="BG281" s="266"/>
      <c r="BH281" s="266"/>
    </row>
    <row r="282" spans="1:60" outlineLevel="1">
      <c r="A282" s="258"/>
      <c r="B282" s="259"/>
      <c r="C282" s="283" t="s">
        <v>544</v>
      </c>
      <c r="D282" s="284"/>
      <c r="E282" s="285">
        <v>0.26500000000000001</v>
      </c>
      <c r="F282" s="264"/>
      <c r="G282" s="264"/>
      <c r="H282" s="264"/>
      <c r="I282" s="264"/>
      <c r="J282" s="264"/>
      <c r="K282" s="264"/>
      <c r="L282" s="264"/>
      <c r="M282" s="264"/>
      <c r="N282" s="264"/>
      <c r="O282" s="264"/>
      <c r="P282" s="264"/>
      <c r="Q282" s="264"/>
      <c r="R282" s="264"/>
      <c r="S282" s="264"/>
      <c r="T282" s="264"/>
      <c r="U282" s="265"/>
      <c r="V282" s="264"/>
      <c r="W282" s="266"/>
      <c r="X282" s="266"/>
      <c r="Y282" s="266"/>
      <c r="Z282" s="266"/>
      <c r="AA282" s="266"/>
      <c r="AB282" s="266"/>
      <c r="AC282" s="266"/>
      <c r="AD282" s="266"/>
      <c r="AE282" s="266"/>
      <c r="AF282" s="266"/>
      <c r="AG282" s="266" t="s">
        <v>236</v>
      </c>
      <c r="AH282" s="266">
        <v>0</v>
      </c>
      <c r="AI282" s="266"/>
      <c r="AJ282" s="266"/>
      <c r="AK282" s="266"/>
      <c r="AL282" s="266"/>
      <c r="AM282" s="266"/>
      <c r="AN282" s="266"/>
      <c r="AO282" s="266"/>
      <c r="AP282" s="266"/>
      <c r="AQ282" s="266"/>
      <c r="AR282" s="266"/>
      <c r="AS282" s="266"/>
      <c r="AT282" s="266"/>
      <c r="AU282" s="266"/>
      <c r="AV282" s="266"/>
      <c r="AW282" s="266"/>
      <c r="AX282" s="266"/>
      <c r="AY282" s="266"/>
      <c r="AZ282" s="266"/>
      <c r="BA282" s="266"/>
      <c r="BB282" s="266"/>
      <c r="BC282" s="266"/>
      <c r="BD282" s="266"/>
      <c r="BE282" s="266"/>
      <c r="BF282" s="266"/>
      <c r="BG282" s="266"/>
      <c r="BH282" s="266"/>
    </row>
    <row r="283" spans="1:60" outlineLevel="1">
      <c r="A283" s="258">
        <v>82</v>
      </c>
      <c r="B283" s="259" t="s">
        <v>545</v>
      </c>
      <c r="C283" s="260" t="s">
        <v>546</v>
      </c>
      <c r="D283" s="261" t="s">
        <v>401</v>
      </c>
      <c r="E283" s="262">
        <v>14.5</v>
      </c>
      <c r="F283" s="10"/>
      <c r="G283" s="264">
        <f>ROUND(E283*F283,2)</f>
        <v>0</v>
      </c>
      <c r="H283" s="263"/>
      <c r="I283" s="264">
        <f>ROUND(E283*H283,2)</f>
        <v>0</v>
      </c>
      <c r="J283" s="263"/>
      <c r="K283" s="264">
        <f>ROUND(E283*J283,2)</f>
        <v>0</v>
      </c>
      <c r="L283" s="264">
        <v>21</v>
      </c>
      <c r="M283" s="264">
        <f>G283*(1+L283/100)</f>
        <v>0</v>
      </c>
      <c r="N283" s="264">
        <v>2.1000000000000001E-4</v>
      </c>
      <c r="O283" s="264">
        <f>ROUND(E283*N283,2)</f>
        <v>0</v>
      </c>
      <c r="P283" s="264">
        <v>0</v>
      </c>
      <c r="Q283" s="264">
        <f>ROUND(E283*P283,2)</f>
        <v>0</v>
      </c>
      <c r="R283" s="264" t="s">
        <v>454</v>
      </c>
      <c r="S283" s="264" t="s">
        <v>202</v>
      </c>
      <c r="T283" s="264">
        <v>0.21360000000000001</v>
      </c>
      <c r="U283" s="265">
        <f>ROUND(E283*T283,2)</f>
        <v>3.1</v>
      </c>
      <c r="V283" s="264"/>
      <c r="W283" s="266"/>
      <c r="X283" s="266"/>
      <c r="Y283" s="266"/>
      <c r="Z283" s="266"/>
      <c r="AA283" s="266"/>
      <c r="AB283" s="266"/>
      <c r="AC283" s="266"/>
      <c r="AD283" s="266"/>
      <c r="AE283" s="266"/>
      <c r="AF283" s="266"/>
      <c r="AG283" s="266" t="s">
        <v>225</v>
      </c>
      <c r="AH283" s="266"/>
      <c r="AI283" s="266"/>
      <c r="AJ283" s="266"/>
      <c r="AK283" s="266"/>
      <c r="AL283" s="266"/>
      <c r="AM283" s="266"/>
      <c r="AN283" s="266"/>
      <c r="AO283" s="266"/>
      <c r="AP283" s="266"/>
      <c r="AQ283" s="266"/>
      <c r="AR283" s="266"/>
      <c r="AS283" s="266"/>
      <c r="AT283" s="266"/>
      <c r="AU283" s="266"/>
      <c r="AV283" s="266"/>
      <c r="AW283" s="266"/>
      <c r="AX283" s="266"/>
      <c r="AY283" s="266"/>
      <c r="AZ283" s="266"/>
      <c r="BA283" s="266"/>
      <c r="BB283" s="266"/>
      <c r="BC283" s="266"/>
      <c r="BD283" s="266"/>
      <c r="BE283" s="266"/>
      <c r="BF283" s="266"/>
      <c r="BG283" s="266"/>
      <c r="BH283" s="266"/>
    </row>
    <row r="284" spans="1:60" outlineLevel="1">
      <c r="A284" s="258"/>
      <c r="B284" s="259"/>
      <c r="C284" s="283" t="s">
        <v>547</v>
      </c>
      <c r="D284" s="284"/>
      <c r="E284" s="285">
        <v>14.5</v>
      </c>
      <c r="F284" s="264"/>
      <c r="G284" s="264"/>
      <c r="H284" s="264"/>
      <c r="I284" s="264"/>
      <c r="J284" s="264"/>
      <c r="K284" s="264"/>
      <c r="L284" s="264"/>
      <c r="M284" s="264"/>
      <c r="N284" s="264"/>
      <c r="O284" s="264"/>
      <c r="P284" s="264"/>
      <c r="Q284" s="264"/>
      <c r="R284" s="264"/>
      <c r="S284" s="264"/>
      <c r="T284" s="264"/>
      <c r="U284" s="265"/>
      <c r="V284" s="264"/>
      <c r="W284" s="266"/>
      <c r="X284" s="266"/>
      <c r="Y284" s="266"/>
      <c r="Z284" s="266"/>
      <c r="AA284" s="266"/>
      <c r="AB284" s="266"/>
      <c r="AC284" s="266"/>
      <c r="AD284" s="266"/>
      <c r="AE284" s="266"/>
      <c r="AF284" s="266"/>
      <c r="AG284" s="266" t="s">
        <v>236</v>
      </c>
      <c r="AH284" s="266">
        <v>0</v>
      </c>
      <c r="AI284" s="266"/>
      <c r="AJ284" s="266"/>
      <c r="AK284" s="266"/>
      <c r="AL284" s="266"/>
      <c r="AM284" s="266"/>
      <c r="AN284" s="266"/>
      <c r="AO284" s="266"/>
      <c r="AP284" s="266"/>
      <c r="AQ284" s="266"/>
      <c r="AR284" s="266"/>
      <c r="AS284" s="266"/>
      <c r="AT284" s="266"/>
      <c r="AU284" s="266"/>
      <c r="AV284" s="266"/>
      <c r="AW284" s="266"/>
      <c r="AX284" s="266"/>
      <c r="AY284" s="266"/>
      <c r="AZ284" s="266"/>
      <c r="BA284" s="266"/>
      <c r="BB284" s="266"/>
      <c r="BC284" s="266"/>
      <c r="BD284" s="266"/>
      <c r="BE284" s="266"/>
      <c r="BF284" s="266"/>
      <c r="BG284" s="266"/>
      <c r="BH284" s="266"/>
    </row>
    <row r="285" spans="1:60" outlineLevel="1">
      <c r="A285" s="258">
        <v>83</v>
      </c>
      <c r="B285" s="259" t="s">
        <v>548</v>
      </c>
      <c r="C285" s="260" t="s">
        <v>549</v>
      </c>
      <c r="D285" s="261" t="s">
        <v>401</v>
      </c>
      <c r="E285" s="262">
        <v>21.66</v>
      </c>
      <c r="F285" s="10"/>
      <c r="G285" s="264">
        <f>ROUND(E285*F285,2)</f>
        <v>0</v>
      </c>
      <c r="H285" s="263"/>
      <c r="I285" s="264">
        <f>ROUND(E285*H285,2)</f>
        <v>0</v>
      </c>
      <c r="J285" s="263"/>
      <c r="K285" s="264">
        <f>ROUND(E285*J285,2)</f>
        <v>0</v>
      </c>
      <c r="L285" s="264">
        <v>21</v>
      </c>
      <c r="M285" s="264">
        <f>G285*(1+L285/100)</f>
        <v>0</v>
      </c>
      <c r="N285" s="264">
        <v>5.1000000000000004E-4</v>
      </c>
      <c r="O285" s="264">
        <f>ROUND(E285*N285,2)</f>
        <v>0.01</v>
      </c>
      <c r="P285" s="264">
        <v>0</v>
      </c>
      <c r="Q285" s="264">
        <f>ROUND(E285*P285,2)</f>
        <v>0</v>
      </c>
      <c r="R285" s="264" t="s">
        <v>454</v>
      </c>
      <c r="S285" s="264" t="s">
        <v>202</v>
      </c>
      <c r="T285" s="264">
        <v>0.16</v>
      </c>
      <c r="U285" s="265">
        <f>ROUND(E285*T285,2)</f>
        <v>3.47</v>
      </c>
      <c r="V285" s="264"/>
      <c r="W285" s="266"/>
      <c r="X285" s="266"/>
      <c r="Y285" s="266"/>
      <c r="Z285" s="266"/>
      <c r="AA285" s="266"/>
      <c r="AB285" s="266"/>
      <c r="AC285" s="266"/>
      <c r="AD285" s="266"/>
      <c r="AE285" s="266"/>
      <c r="AF285" s="266"/>
      <c r="AG285" s="266" t="s">
        <v>225</v>
      </c>
      <c r="AH285" s="266"/>
      <c r="AI285" s="266"/>
      <c r="AJ285" s="266"/>
      <c r="AK285" s="266"/>
      <c r="AL285" s="266"/>
      <c r="AM285" s="266"/>
      <c r="AN285" s="266"/>
      <c r="AO285" s="266"/>
      <c r="AP285" s="266"/>
      <c r="AQ285" s="266"/>
      <c r="AR285" s="266"/>
      <c r="AS285" s="266"/>
      <c r="AT285" s="266"/>
      <c r="AU285" s="266"/>
      <c r="AV285" s="266"/>
      <c r="AW285" s="266"/>
      <c r="AX285" s="266"/>
      <c r="AY285" s="266"/>
      <c r="AZ285" s="266"/>
      <c r="BA285" s="266"/>
      <c r="BB285" s="266"/>
      <c r="BC285" s="266"/>
      <c r="BD285" s="266"/>
      <c r="BE285" s="266"/>
      <c r="BF285" s="266"/>
      <c r="BG285" s="266"/>
      <c r="BH285" s="266"/>
    </row>
    <row r="286" spans="1:60" outlineLevel="1">
      <c r="A286" s="258"/>
      <c r="B286" s="259"/>
      <c r="C286" s="283" t="s">
        <v>550</v>
      </c>
      <c r="D286" s="284"/>
      <c r="E286" s="285">
        <v>21.66</v>
      </c>
      <c r="F286" s="264"/>
      <c r="G286" s="264"/>
      <c r="H286" s="264"/>
      <c r="I286" s="264"/>
      <c r="J286" s="264"/>
      <c r="K286" s="264"/>
      <c r="L286" s="264"/>
      <c r="M286" s="264"/>
      <c r="N286" s="264"/>
      <c r="O286" s="264"/>
      <c r="P286" s="264"/>
      <c r="Q286" s="264"/>
      <c r="R286" s="264"/>
      <c r="S286" s="264"/>
      <c r="T286" s="264"/>
      <c r="U286" s="265"/>
      <c r="V286" s="264"/>
      <c r="W286" s="266"/>
      <c r="X286" s="266"/>
      <c r="Y286" s="266"/>
      <c r="Z286" s="266"/>
      <c r="AA286" s="266"/>
      <c r="AB286" s="266"/>
      <c r="AC286" s="266"/>
      <c r="AD286" s="266"/>
      <c r="AE286" s="266"/>
      <c r="AF286" s="266"/>
      <c r="AG286" s="266" t="s">
        <v>236</v>
      </c>
      <c r="AH286" s="266">
        <v>0</v>
      </c>
      <c r="AI286" s="266"/>
      <c r="AJ286" s="266"/>
      <c r="AK286" s="266"/>
      <c r="AL286" s="266"/>
      <c r="AM286" s="266"/>
      <c r="AN286" s="266"/>
      <c r="AO286" s="266"/>
      <c r="AP286" s="266"/>
      <c r="AQ286" s="266"/>
      <c r="AR286" s="266"/>
      <c r="AS286" s="266"/>
      <c r="AT286" s="266"/>
      <c r="AU286" s="266"/>
      <c r="AV286" s="266"/>
      <c r="AW286" s="266"/>
      <c r="AX286" s="266"/>
      <c r="AY286" s="266"/>
      <c r="AZ286" s="266"/>
      <c r="BA286" s="266"/>
      <c r="BB286" s="266"/>
      <c r="BC286" s="266"/>
      <c r="BD286" s="266"/>
      <c r="BE286" s="266"/>
      <c r="BF286" s="266"/>
      <c r="BG286" s="266"/>
      <c r="BH286" s="266"/>
    </row>
    <row r="287" spans="1:60">
      <c r="A287" s="286" t="s">
        <v>198</v>
      </c>
      <c r="B287" s="287" t="s">
        <v>135</v>
      </c>
      <c r="C287" s="288" t="s">
        <v>136</v>
      </c>
      <c r="D287" s="289"/>
      <c r="E287" s="290"/>
      <c r="F287" s="291"/>
      <c r="G287" s="291">
        <f>SUMIF(AG288:AG332,"&lt;&gt;NOR",G288:G332)</f>
        <v>0</v>
      </c>
      <c r="H287" s="291"/>
      <c r="I287" s="291">
        <f>SUM(I288:I332)</f>
        <v>0</v>
      </c>
      <c r="J287" s="291"/>
      <c r="K287" s="291">
        <f>SUM(K288:K332)</f>
        <v>0</v>
      </c>
      <c r="L287" s="291"/>
      <c r="M287" s="291">
        <f>SUM(M288:M332)</f>
        <v>0</v>
      </c>
      <c r="N287" s="291"/>
      <c r="O287" s="291">
        <f>SUM(O288:O332)</f>
        <v>64.72</v>
      </c>
      <c r="P287" s="291"/>
      <c r="Q287" s="291">
        <f>SUM(Q288:Q332)</f>
        <v>0</v>
      </c>
      <c r="R287" s="291"/>
      <c r="S287" s="291"/>
      <c r="T287" s="291"/>
      <c r="U287" s="292">
        <f>SUM(U288:U332)</f>
        <v>1217.98</v>
      </c>
      <c r="V287" s="291"/>
      <c r="AG287" s="85" t="s">
        <v>199</v>
      </c>
    </row>
    <row r="288" spans="1:60" ht="22.5" outlineLevel="1">
      <c r="A288" s="258">
        <v>84</v>
      </c>
      <c r="B288" s="259" t="s">
        <v>551</v>
      </c>
      <c r="C288" s="260" t="s">
        <v>552</v>
      </c>
      <c r="D288" s="261" t="s">
        <v>241</v>
      </c>
      <c r="E288" s="262">
        <v>5.1710900000000004</v>
      </c>
      <c r="F288" s="10"/>
      <c r="G288" s="264">
        <f>ROUND(E288*F288,2)</f>
        <v>0</v>
      </c>
      <c r="H288" s="263"/>
      <c r="I288" s="264">
        <f>ROUND(E288*H288,2)</f>
        <v>0</v>
      </c>
      <c r="J288" s="263"/>
      <c r="K288" s="264">
        <f>ROUND(E288*J288,2)</f>
        <v>0</v>
      </c>
      <c r="L288" s="264">
        <v>21</v>
      </c>
      <c r="M288" s="264">
        <f>G288*(1+L288/100)</f>
        <v>0</v>
      </c>
      <c r="N288" s="264">
        <v>1.2</v>
      </c>
      <c r="O288" s="264">
        <f>ROUND(E288*N288,2)</f>
        <v>6.21</v>
      </c>
      <c r="P288" s="264">
        <v>0</v>
      </c>
      <c r="Q288" s="264">
        <f>ROUND(E288*P288,2)</f>
        <v>0</v>
      </c>
      <c r="R288" s="264" t="s">
        <v>505</v>
      </c>
      <c r="S288" s="264" t="s">
        <v>202</v>
      </c>
      <c r="T288" s="264">
        <v>1.6</v>
      </c>
      <c r="U288" s="265">
        <f>ROUND(E288*T288,2)</f>
        <v>8.27</v>
      </c>
      <c r="V288" s="264"/>
      <c r="W288" s="266"/>
      <c r="X288" s="266"/>
      <c r="Y288" s="266"/>
      <c r="Z288" s="266"/>
      <c r="AA288" s="266"/>
      <c r="AB288" s="266"/>
      <c r="AC288" s="266"/>
      <c r="AD288" s="266"/>
      <c r="AE288" s="266"/>
      <c r="AF288" s="266"/>
      <c r="AG288" s="266" t="s">
        <v>225</v>
      </c>
      <c r="AH288" s="266"/>
      <c r="AI288" s="266"/>
      <c r="AJ288" s="266"/>
      <c r="AK288" s="266"/>
      <c r="AL288" s="266"/>
      <c r="AM288" s="266"/>
      <c r="AN288" s="266"/>
      <c r="AO288" s="266"/>
      <c r="AP288" s="266"/>
      <c r="AQ288" s="266"/>
      <c r="AR288" s="266"/>
      <c r="AS288" s="266"/>
      <c r="AT288" s="266"/>
      <c r="AU288" s="266"/>
      <c r="AV288" s="266"/>
      <c r="AW288" s="266"/>
      <c r="AX288" s="266"/>
      <c r="AY288" s="266"/>
      <c r="AZ288" s="266"/>
      <c r="BA288" s="266"/>
      <c r="BB288" s="266"/>
      <c r="BC288" s="266"/>
      <c r="BD288" s="266"/>
      <c r="BE288" s="266"/>
      <c r="BF288" s="266"/>
      <c r="BG288" s="266"/>
      <c r="BH288" s="266"/>
    </row>
    <row r="289" spans="1:60" outlineLevel="1">
      <c r="A289" s="258"/>
      <c r="B289" s="259"/>
      <c r="C289" s="283" t="s">
        <v>553</v>
      </c>
      <c r="D289" s="284"/>
      <c r="E289" s="285"/>
      <c r="F289" s="264"/>
      <c r="G289" s="264"/>
      <c r="H289" s="264"/>
      <c r="I289" s="264"/>
      <c r="J289" s="264"/>
      <c r="K289" s="264"/>
      <c r="L289" s="264"/>
      <c r="M289" s="264"/>
      <c r="N289" s="264"/>
      <c r="O289" s="264"/>
      <c r="P289" s="264"/>
      <c r="Q289" s="264"/>
      <c r="R289" s="264"/>
      <c r="S289" s="264"/>
      <c r="T289" s="264"/>
      <c r="U289" s="265"/>
      <c r="V289" s="264"/>
      <c r="W289" s="266"/>
      <c r="X289" s="266"/>
      <c r="Y289" s="266"/>
      <c r="Z289" s="266"/>
      <c r="AA289" s="266"/>
      <c r="AB289" s="266"/>
      <c r="AC289" s="266"/>
      <c r="AD289" s="266"/>
      <c r="AE289" s="266"/>
      <c r="AF289" s="266"/>
      <c r="AG289" s="266" t="s">
        <v>236</v>
      </c>
      <c r="AH289" s="266">
        <v>0</v>
      </c>
      <c r="AI289" s="266"/>
      <c r="AJ289" s="266"/>
      <c r="AK289" s="266"/>
      <c r="AL289" s="266"/>
      <c r="AM289" s="266"/>
      <c r="AN289" s="266"/>
      <c r="AO289" s="266"/>
      <c r="AP289" s="266"/>
      <c r="AQ289" s="266"/>
      <c r="AR289" s="266"/>
      <c r="AS289" s="266"/>
      <c r="AT289" s="266"/>
      <c r="AU289" s="266"/>
      <c r="AV289" s="266"/>
      <c r="AW289" s="266"/>
      <c r="AX289" s="266"/>
      <c r="AY289" s="266"/>
      <c r="AZ289" s="266"/>
      <c r="BA289" s="266"/>
      <c r="BB289" s="266"/>
      <c r="BC289" s="266"/>
      <c r="BD289" s="266"/>
      <c r="BE289" s="266"/>
      <c r="BF289" s="266"/>
      <c r="BG289" s="266"/>
      <c r="BH289" s="266"/>
    </row>
    <row r="290" spans="1:60" outlineLevel="1">
      <c r="A290" s="258"/>
      <c r="B290" s="259"/>
      <c r="C290" s="283" t="s">
        <v>554</v>
      </c>
      <c r="D290" s="284"/>
      <c r="E290" s="285">
        <v>5.1710900000000004</v>
      </c>
      <c r="F290" s="264"/>
      <c r="G290" s="264"/>
      <c r="H290" s="264"/>
      <c r="I290" s="264"/>
      <c r="J290" s="264"/>
      <c r="K290" s="264"/>
      <c r="L290" s="264"/>
      <c r="M290" s="264"/>
      <c r="N290" s="264"/>
      <c r="O290" s="264"/>
      <c r="P290" s="264"/>
      <c r="Q290" s="264"/>
      <c r="R290" s="264"/>
      <c r="S290" s="264"/>
      <c r="T290" s="264"/>
      <c r="U290" s="265"/>
      <c r="V290" s="264"/>
      <c r="W290" s="266"/>
      <c r="X290" s="266"/>
      <c r="Y290" s="266"/>
      <c r="Z290" s="266"/>
      <c r="AA290" s="266"/>
      <c r="AB290" s="266"/>
      <c r="AC290" s="266"/>
      <c r="AD290" s="266"/>
      <c r="AE290" s="266"/>
      <c r="AF290" s="266"/>
      <c r="AG290" s="266" t="s">
        <v>236</v>
      </c>
      <c r="AH290" s="266">
        <v>0</v>
      </c>
      <c r="AI290" s="266"/>
      <c r="AJ290" s="266"/>
      <c r="AK290" s="266"/>
      <c r="AL290" s="266"/>
      <c r="AM290" s="266"/>
      <c r="AN290" s="266"/>
      <c r="AO290" s="266"/>
      <c r="AP290" s="266"/>
      <c r="AQ290" s="266"/>
      <c r="AR290" s="266"/>
      <c r="AS290" s="266"/>
      <c r="AT290" s="266"/>
      <c r="AU290" s="266"/>
      <c r="AV290" s="266"/>
      <c r="AW290" s="266"/>
      <c r="AX290" s="266"/>
      <c r="AY290" s="266"/>
      <c r="AZ290" s="266"/>
      <c r="BA290" s="266"/>
      <c r="BB290" s="266"/>
      <c r="BC290" s="266"/>
      <c r="BD290" s="266"/>
      <c r="BE290" s="266"/>
      <c r="BF290" s="266"/>
      <c r="BG290" s="266"/>
      <c r="BH290" s="266"/>
    </row>
    <row r="291" spans="1:60" outlineLevel="1">
      <c r="A291" s="258">
        <v>85</v>
      </c>
      <c r="B291" s="259" t="s">
        <v>555</v>
      </c>
      <c r="C291" s="260" t="s">
        <v>556</v>
      </c>
      <c r="D291" s="261" t="s">
        <v>233</v>
      </c>
      <c r="E291" s="262">
        <v>15.6</v>
      </c>
      <c r="F291" s="10"/>
      <c r="G291" s="264">
        <f>ROUND(E291*F291,2)</f>
        <v>0</v>
      </c>
      <c r="H291" s="263"/>
      <c r="I291" s="264">
        <f>ROUND(E291*H291,2)</f>
        <v>0</v>
      </c>
      <c r="J291" s="263"/>
      <c r="K291" s="264">
        <f>ROUND(E291*J291,2)</f>
        <v>0</v>
      </c>
      <c r="L291" s="264">
        <v>21</v>
      </c>
      <c r="M291" s="264">
        <f>G291*(1+L291/100)</f>
        <v>0</v>
      </c>
      <c r="N291" s="264">
        <v>9.7290000000000001E-2</v>
      </c>
      <c r="O291" s="264">
        <f>ROUND(E291*N291,2)</f>
        <v>1.52</v>
      </c>
      <c r="P291" s="264">
        <v>0</v>
      </c>
      <c r="Q291" s="264">
        <f>ROUND(E291*P291,2)</f>
        <v>0</v>
      </c>
      <c r="R291" s="264" t="s">
        <v>454</v>
      </c>
      <c r="S291" s="264" t="s">
        <v>202</v>
      </c>
      <c r="T291" s="264">
        <v>0.51600000000000001</v>
      </c>
      <c r="U291" s="265">
        <f>ROUND(E291*T291,2)</f>
        <v>8.0500000000000007</v>
      </c>
      <c r="V291" s="264"/>
      <c r="W291" s="266"/>
      <c r="X291" s="266"/>
      <c r="Y291" s="266"/>
      <c r="Z291" s="266"/>
      <c r="AA291" s="266"/>
      <c r="AB291" s="266"/>
      <c r="AC291" s="266"/>
      <c r="AD291" s="266"/>
      <c r="AE291" s="266"/>
      <c r="AF291" s="266"/>
      <c r="AG291" s="266" t="s">
        <v>225</v>
      </c>
      <c r="AH291" s="266"/>
      <c r="AI291" s="266"/>
      <c r="AJ291" s="266"/>
      <c r="AK291" s="266"/>
      <c r="AL291" s="266"/>
      <c r="AM291" s="266"/>
      <c r="AN291" s="266"/>
      <c r="AO291" s="266"/>
      <c r="AP291" s="266"/>
      <c r="AQ291" s="266"/>
      <c r="AR291" s="266"/>
      <c r="AS291" s="266"/>
      <c r="AT291" s="266"/>
      <c r="AU291" s="266"/>
      <c r="AV291" s="266"/>
      <c r="AW291" s="266"/>
      <c r="AX291" s="266"/>
      <c r="AY291" s="266"/>
      <c r="AZ291" s="266"/>
      <c r="BA291" s="266"/>
      <c r="BB291" s="266"/>
      <c r="BC291" s="266"/>
      <c r="BD291" s="266"/>
      <c r="BE291" s="266"/>
      <c r="BF291" s="266"/>
      <c r="BG291" s="266"/>
      <c r="BH291" s="266"/>
    </row>
    <row r="292" spans="1:60" outlineLevel="1">
      <c r="A292" s="258"/>
      <c r="B292" s="259"/>
      <c r="C292" s="283" t="s">
        <v>557</v>
      </c>
      <c r="D292" s="284"/>
      <c r="E292" s="285">
        <v>15.6</v>
      </c>
      <c r="F292" s="264"/>
      <c r="G292" s="264"/>
      <c r="H292" s="264"/>
      <c r="I292" s="264"/>
      <c r="J292" s="264"/>
      <c r="K292" s="264"/>
      <c r="L292" s="264"/>
      <c r="M292" s="264"/>
      <c r="N292" s="264"/>
      <c r="O292" s="264"/>
      <c r="P292" s="264"/>
      <c r="Q292" s="264"/>
      <c r="R292" s="264"/>
      <c r="S292" s="264"/>
      <c r="T292" s="264"/>
      <c r="U292" s="265"/>
      <c r="V292" s="264"/>
      <c r="W292" s="266"/>
      <c r="X292" s="266"/>
      <c r="Y292" s="266"/>
      <c r="Z292" s="266"/>
      <c r="AA292" s="266"/>
      <c r="AB292" s="266"/>
      <c r="AC292" s="266"/>
      <c r="AD292" s="266"/>
      <c r="AE292" s="266"/>
      <c r="AF292" s="266"/>
      <c r="AG292" s="266" t="s">
        <v>236</v>
      </c>
      <c r="AH292" s="266">
        <v>0</v>
      </c>
      <c r="AI292" s="266"/>
      <c r="AJ292" s="266"/>
      <c r="AK292" s="266"/>
      <c r="AL292" s="266"/>
      <c r="AM292" s="266"/>
      <c r="AN292" s="266"/>
      <c r="AO292" s="266"/>
      <c r="AP292" s="266"/>
      <c r="AQ292" s="266"/>
      <c r="AR292" s="266"/>
      <c r="AS292" s="266"/>
      <c r="AT292" s="266"/>
      <c r="AU292" s="266"/>
      <c r="AV292" s="266"/>
      <c r="AW292" s="266"/>
      <c r="AX292" s="266"/>
      <c r="AY292" s="266"/>
      <c r="AZ292" s="266"/>
      <c r="BA292" s="266"/>
      <c r="BB292" s="266"/>
      <c r="BC292" s="266"/>
      <c r="BD292" s="266"/>
      <c r="BE292" s="266"/>
      <c r="BF292" s="266"/>
      <c r="BG292" s="266"/>
      <c r="BH292" s="266"/>
    </row>
    <row r="293" spans="1:60" outlineLevel="1">
      <c r="A293" s="258">
        <v>86</v>
      </c>
      <c r="B293" s="259" t="s">
        <v>558</v>
      </c>
      <c r="C293" s="260" t="s">
        <v>559</v>
      </c>
      <c r="D293" s="261" t="s">
        <v>233</v>
      </c>
      <c r="E293" s="262">
        <v>40.229999999999997</v>
      </c>
      <c r="F293" s="10"/>
      <c r="G293" s="264">
        <f>ROUND(E293*F293,2)</f>
        <v>0</v>
      </c>
      <c r="H293" s="263"/>
      <c r="I293" s="264">
        <f>ROUND(E293*H293,2)</f>
        <v>0</v>
      </c>
      <c r="J293" s="263"/>
      <c r="K293" s="264">
        <f>ROUND(E293*J293,2)</f>
        <v>0</v>
      </c>
      <c r="L293" s="264">
        <v>21</v>
      </c>
      <c r="M293" s="264">
        <f>G293*(1+L293/100)</f>
        <v>0</v>
      </c>
      <c r="N293" s="264">
        <v>5.1209999999999999E-2</v>
      </c>
      <c r="O293" s="264">
        <f>ROUND(E293*N293,2)</f>
        <v>2.06</v>
      </c>
      <c r="P293" s="264">
        <v>0</v>
      </c>
      <c r="Q293" s="264">
        <f>ROUND(E293*P293,2)</f>
        <v>0</v>
      </c>
      <c r="R293" s="264" t="s">
        <v>406</v>
      </c>
      <c r="S293" s="264" t="s">
        <v>202</v>
      </c>
      <c r="T293" s="264">
        <v>0.88700000000000001</v>
      </c>
      <c r="U293" s="265">
        <f>ROUND(E293*T293,2)</f>
        <v>35.68</v>
      </c>
      <c r="V293" s="264"/>
      <c r="W293" s="266"/>
      <c r="X293" s="266"/>
      <c r="Y293" s="266"/>
      <c r="Z293" s="266"/>
      <c r="AA293" s="266"/>
      <c r="AB293" s="266"/>
      <c r="AC293" s="266"/>
      <c r="AD293" s="266"/>
      <c r="AE293" s="266"/>
      <c r="AF293" s="266"/>
      <c r="AG293" s="266" t="s">
        <v>225</v>
      </c>
      <c r="AH293" s="266"/>
      <c r="AI293" s="266"/>
      <c r="AJ293" s="266"/>
      <c r="AK293" s="266"/>
      <c r="AL293" s="266"/>
      <c r="AM293" s="266"/>
      <c r="AN293" s="266"/>
      <c r="AO293" s="266"/>
      <c r="AP293" s="266"/>
      <c r="AQ293" s="266"/>
      <c r="AR293" s="266"/>
      <c r="AS293" s="266"/>
      <c r="AT293" s="266"/>
      <c r="AU293" s="266"/>
      <c r="AV293" s="266"/>
      <c r="AW293" s="266"/>
      <c r="AX293" s="266"/>
      <c r="AY293" s="266"/>
      <c r="AZ293" s="266"/>
      <c r="BA293" s="266"/>
      <c r="BB293" s="266"/>
      <c r="BC293" s="266"/>
      <c r="BD293" s="266"/>
      <c r="BE293" s="266"/>
      <c r="BF293" s="266"/>
      <c r="BG293" s="266"/>
      <c r="BH293" s="266"/>
    </row>
    <row r="294" spans="1:60" outlineLevel="1">
      <c r="A294" s="258"/>
      <c r="B294" s="259"/>
      <c r="C294" s="283" t="s">
        <v>560</v>
      </c>
      <c r="D294" s="284"/>
      <c r="E294" s="285">
        <v>33.299999999999997</v>
      </c>
      <c r="F294" s="264"/>
      <c r="G294" s="264"/>
      <c r="H294" s="264"/>
      <c r="I294" s="264"/>
      <c r="J294" s="264"/>
      <c r="K294" s="264"/>
      <c r="L294" s="264"/>
      <c r="M294" s="264"/>
      <c r="N294" s="264"/>
      <c r="O294" s="264"/>
      <c r="P294" s="264"/>
      <c r="Q294" s="264"/>
      <c r="R294" s="264"/>
      <c r="S294" s="264"/>
      <c r="T294" s="264"/>
      <c r="U294" s="265"/>
      <c r="V294" s="264"/>
      <c r="W294" s="266"/>
      <c r="X294" s="266"/>
      <c r="Y294" s="266"/>
      <c r="Z294" s="266"/>
      <c r="AA294" s="266"/>
      <c r="AB294" s="266"/>
      <c r="AC294" s="266"/>
      <c r="AD294" s="266"/>
      <c r="AE294" s="266"/>
      <c r="AF294" s="266"/>
      <c r="AG294" s="266" t="s">
        <v>236</v>
      </c>
      <c r="AH294" s="266">
        <v>0</v>
      </c>
      <c r="AI294" s="266"/>
      <c r="AJ294" s="266"/>
      <c r="AK294" s="266"/>
      <c r="AL294" s="266"/>
      <c r="AM294" s="266"/>
      <c r="AN294" s="266"/>
      <c r="AO294" s="266"/>
      <c r="AP294" s="266"/>
      <c r="AQ294" s="266"/>
      <c r="AR294" s="266"/>
      <c r="AS294" s="266"/>
      <c r="AT294" s="266"/>
      <c r="AU294" s="266"/>
      <c r="AV294" s="266"/>
      <c r="AW294" s="266"/>
      <c r="AX294" s="266"/>
      <c r="AY294" s="266"/>
      <c r="AZ294" s="266"/>
      <c r="BA294" s="266"/>
      <c r="BB294" s="266"/>
      <c r="BC294" s="266"/>
      <c r="BD294" s="266"/>
      <c r="BE294" s="266"/>
      <c r="BF294" s="266"/>
      <c r="BG294" s="266"/>
      <c r="BH294" s="266"/>
    </row>
    <row r="295" spans="1:60" outlineLevel="1">
      <c r="A295" s="258"/>
      <c r="B295" s="259"/>
      <c r="C295" s="283" t="s">
        <v>561</v>
      </c>
      <c r="D295" s="284"/>
      <c r="E295" s="285">
        <v>6.93</v>
      </c>
      <c r="F295" s="264"/>
      <c r="G295" s="264"/>
      <c r="H295" s="264"/>
      <c r="I295" s="264"/>
      <c r="J295" s="264"/>
      <c r="K295" s="264"/>
      <c r="L295" s="264"/>
      <c r="M295" s="264"/>
      <c r="N295" s="264"/>
      <c r="O295" s="264"/>
      <c r="P295" s="264"/>
      <c r="Q295" s="264"/>
      <c r="R295" s="264"/>
      <c r="S295" s="264"/>
      <c r="T295" s="264"/>
      <c r="U295" s="265"/>
      <c r="V295" s="264"/>
      <c r="W295" s="266"/>
      <c r="X295" s="266"/>
      <c r="Y295" s="266"/>
      <c r="Z295" s="266"/>
      <c r="AA295" s="266"/>
      <c r="AB295" s="266"/>
      <c r="AC295" s="266"/>
      <c r="AD295" s="266"/>
      <c r="AE295" s="266"/>
      <c r="AF295" s="266"/>
      <c r="AG295" s="266" t="s">
        <v>236</v>
      </c>
      <c r="AH295" s="266">
        <v>0</v>
      </c>
      <c r="AI295" s="266"/>
      <c r="AJ295" s="266"/>
      <c r="AK295" s="266"/>
      <c r="AL295" s="266"/>
      <c r="AM295" s="266"/>
      <c r="AN295" s="266"/>
      <c r="AO295" s="266"/>
      <c r="AP295" s="266"/>
      <c r="AQ295" s="266"/>
      <c r="AR295" s="266"/>
      <c r="AS295" s="266"/>
      <c r="AT295" s="266"/>
      <c r="AU295" s="266"/>
      <c r="AV295" s="266"/>
      <c r="AW295" s="266"/>
      <c r="AX295" s="266"/>
      <c r="AY295" s="266"/>
      <c r="AZ295" s="266"/>
      <c r="BA295" s="266"/>
      <c r="BB295" s="266"/>
      <c r="BC295" s="266"/>
      <c r="BD295" s="266"/>
      <c r="BE295" s="266"/>
      <c r="BF295" s="266"/>
      <c r="BG295" s="266"/>
      <c r="BH295" s="266"/>
    </row>
    <row r="296" spans="1:60" outlineLevel="1">
      <c r="A296" s="258">
        <v>87</v>
      </c>
      <c r="B296" s="259" t="s">
        <v>562</v>
      </c>
      <c r="C296" s="260" t="s">
        <v>563</v>
      </c>
      <c r="D296" s="261" t="s">
        <v>233</v>
      </c>
      <c r="E296" s="262">
        <v>298.45101</v>
      </c>
      <c r="F296" s="10"/>
      <c r="G296" s="264">
        <f>ROUND(E296*F296,2)</f>
        <v>0</v>
      </c>
      <c r="H296" s="263"/>
      <c r="I296" s="264">
        <f>ROUND(E296*H296,2)</f>
        <v>0</v>
      </c>
      <c r="J296" s="263"/>
      <c r="K296" s="264">
        <f>ROUND(E296*J296,2)</f>
        <v>0</v>
      </c>
      <c r="L296" s="264">
        <v>21</v>
      </c>
      <c r="M296" s="264">
        <f>G296*(1+L296/100)</f>
        <v>0</v>
      </c>
      <c r="N296" s="264">
        <v>5.1209999999999999E-2</v>
      </c>
      <c r="O296" s="264">
        <f>ROUND(E296*N296,2)</f>
        <v>15.28</v>
      </c>
      <c r="P296" s="264">
        <v>0</v>
      </c>
      <c r="Q296" s="264">
        <f>ROUND(E296*P296,2)</f>
        <v>0</v>
      </c>
      <c r="R296" s="264" t="s">
        <v>406</v>
      </c>
      <c r="S296" s="264" t="s">
        <v>202</v>
      </c>
      <c r="T296" s="264">
        <v>0.77900000000000003</v>
      </c>
      <c r="U296" s="265">
        <f>ROUND(E296*T296,2)</f>
        <v>232.49</v>
      </c>
      <c r="V296" s="264"/>
      <c r="W296" s="266"/>
      <c r="X296" s="266"/>
      <c r="Y296" s="266"/>
      <c r="Z296" s="266"/>
      <c r="AA296" s="266"/>
      <c r="AB296" s="266"/>
      <c r="AC296" s="266"/>
      <c r="AD296" s="266"/>
      <c r="AE296" s="266"/>
      <c r="AF296" s="266"/>
      <c r="AG296" s="266" t="s">
        <v>225</v>
      </c>
      <c r="AH296" s="266"/>
      <c r="AI296" s="266"/>
      <c r="AJ296" s="266"/>
      <c r="AK296" s="266"/>
      <c r="AL296" s="266"/>
      <c r="AM296" s="266"/>
      <c r="AN296" s="266"/>
      <c r="AO296" s="266"/>
      <c r="AP296" s="266"/>
      <c r="AQ296" s="266"/>
      <c r="AR296" s="266"/>
      <c r="AS296" s="266"/>
      <c r="AT296" s="266"/>
      <c r="AU296" s="266"/>
      <c r="AV296" s="266"/>
      <c r="AW296" s="266"/>
      <c r="AX296" s="266"/>
      <c r="AY296" s="266"/>
      <c r="AZ296" s="266"/>
      <c r="BA296" s="266"/>
      <c r="BB296" s="266"/>
      <c r="BC296" s="266"/>
      <c r="BD296" s="266"/>
      <c r="BE296" s="266"/>
      <c r="BF296" s="266"/>
      <c r="BG296" s="266"/>
      <c r="BH296" s="266"/>
    </row>
    <row r="297" spans="1:60" outlineLevel="1">
      <c r="A297" s="258"/>
      <c r="B297" s="259"/>
      <c r="C297" s="283" t="s">
        <v>564</v>
      </c>
      <c r="D297" s="284"/>
      <c r="E297" s="285">
        <v>298.45101</v>
      </c>
      <c r="F297" s="264"/>
      <c r="G297" s="264"/>
      <c r="H297" s="264"/>
      <c r="I297" s="264"/>
      <c r="J297" s="264"/>
      <c r="K297" s="264"/>
      <c r="L297" s="264"/>
      <c r="M297" s="264"/>
      <c r="N297" s="264"/>
      <c r="O297" s="264"/>
      <c r="P297" s="264"/>
      <c r="Q297" s="264"/>
      <c r="R297" s="264"/>
      <c r="S297" s="264"/>
      <c r="T297" s="264"/>
      <c r="U297" s="265"/>
      <c r="V297" s="264"/>
      <c r="W297" s="266"/>
      <c r="X297" s="266"/>
      <c r="Y297" s="266"/>
      <c r="Z297" s="266"/>
      <c r="AA297" s="266"/>
      <c r="AB297" s="266"/>
      <c r="AC297" s="266"/>
      <c r="AD297" s="266"/>
      <c r="AE297" s="266"/>
      <c r="AF297" s="266"/>
      <c r="AG297" s="266" t="s">
        <v>236</v>
      </c>
      <c r="AH297" s="266">
        <v>0</v>
      </c>
      <c r="AI297" s="266"/>
      <c r="AJ297" s="266"/>
      <c r="AK297" s="266"/>
      <c r="AL297" s="266"/>
      <c r="AM297" s="266"/>
      <c r="AN297" s="266"/>
      <c r="AO297" s="266"/>
      <c r="AP297" s="266"/>
      <c r="AQ297" s="266"/>
      <c r="AR297" s="266"/>
      <c r="AS297" s="266"/>
      <c r="AT297" s="266"/>
      <c r="AU297" s="266"/>
      <c r="AV297" s="266"/>
      <c r="AW297" s="266"/>
      <c r="AX297" s="266"/>
      <c r="AY297" s="266"/>
      <c r="AZ297" s="266"/>
      <c r="BA297" s="266"/>
      <c r="BB297" s="266"/>
      <c r="BC297" s="266"/>
      <c r="BD297" s="266"/>
      <c r="BE297" s="266"/>
      <c r="BF297" s="266"/>
      <c r="BG297" s="266"/>
      <c r="BH297" s="266"/>
    </row>
    <row r="298" spans="1:60" outlineLevel="1">
      <c r="A298" s="258">
        <v>88</v>
      </c>
      <c r="B298" s="259" t="s">
        <v>565</v>
      </c>
      <c r="C298" s="260" t="s">
        <v>566</v>
      </c>
      <c r="D298" s="261" t="s">
        <v>233</v>
      </c>
      <c r="E298" s="262">
        <v>338.68101000000001</v>
      </c>
      <c r="F298" s="10"/>
      <c r="G298" s="264">
        <f>ROUND(E298*F298,2)</f>
        <v>0</v>
      </c>
      <c r="H298" s="263"/>
      <c r="I298" s="264">
        <f>ROUND(E298*H298,2)</f>
        <v>0</v>
      </c>
      <c r="J298" s="263"/>
      <c r="K298" s="264">
        <f>ROUND(E298*J298,2)</f>
        <v>0</v>
      </c>
      <c r="L298" s="264">
        <v>21</v>
      </c>
      <c r="M298" s="264">
        <f>G298*(1+L298/100)</f>
        <v>0</v>
      </c>
      <c r="N298" s="264">
        <v>2.4340000000000001E-2</v>
      </c>
      <c r="O298" s="264">
        <f>ROUND(E298*N298,2)</f>
        <v>8.24</v>
      </c>
      <c r="P298" s="264">
        <v>0</v>
      </c>
      <c r="Q298" s="264">
        <f>ROUND(E298*P298,2)</f>
        <v>0</v>
      </c>
      <c r="R298" s="264" t="s">
        <v>406</v>
      </c>
      <c r="S298" s="264" t="s">
        <v>202</v>
      </c>
      <c r="T298" s="264">
        <v>0.32</v>
      </c>
      <c r="U298" s="265">
        <f>ROUND(E298*T298,2)</f>
        <v>108.38</v>
      </c>
      <c r="V298" s="264"/>
      <c r="W298" s="266"/>
      <c r="X298" s="266"/>
      <c r="Y298" s="266"/>
      <c r="Z298" s="266"/>
      <c r="AA298" s="266"/>
      <c r="AB298" s="266"/>
      <c r="AC298" s="266"/>
      <c r="AD298" s="266"/>
      <c r="AE298" s="266"/>
      <c r="AF298" s="266"/>
      <c r="AG298" s="266" t="s">
        <v>225</v>
      </c>
      <c r="AH298" s="266"/>
      <c r="AI298" s="266"/>
      <c r="AJ298" s="266"/>
      <c r="AK298" s="266"/>
      <c r="AL298" s="266"/>
      <c r="AM298" s="266"/>
      <c r="AN298" s="266"/>
      <c r="AO298" s="266"/>
      <c r="AP298" s="266"/>
      <c r="AQ298" s="266"/>
      <c r="AR298" s="266"/>
      <c r="AS298" s="266"/>
      <c r="AT298" s="266"/>
      <c r="AU298" s="266"/>
      <c r="AV298" s="266"/>
      <c r="AW298" s="266"/>
      <c r="AX298" s="266"/>
      <c r="AY298" s="266"/>
      <c r="AZ298" s="266"/>
      <c r="BA298" s="266"/>
      <c r="BB298" s="266"/>
      <c r="BC298" s="266"/>
      <c r="BD298" s="266"/>
      <c r="BE298" s="266"/>
      <c r="BF298" s="266"/>
      <c r="BG298" s="266"/>
      <c r="BH298" s="266"/>
    </row>
    <row r="299" spans="1:60" outlineLevel="1">
      <c r="A299" s="258"/>
      <c r="B299" s="259"/>
      <c r="C299" s="283" t="s">
        <v>560</v>
      </c>
      <c r="D299" s="284"/>
      <c r="E299" s="285">
        <v>33.299999999999997</v>
      </c>
      <c r="F299" s="264"/>
      <c r="G299" s="264"/>
      <c r="H299" s="264"/>
      <c r="I299" s="264"/>
      <c r="J299" s="264"/>
      <c r="K299" s="264"/>
      <c r="L299" s="264"/>
      <c r="M299" s="264"/>
      <c r="N299" s="264"/>
      <c r="O299" s="264"/>
      <c r="P299" s="264"/>
      <c r="Q299" s="264"/>
      <c r="R299" s="264"/>
      <c r="S299" s="264"/>
      <c r="T299" s="264"/>
      <c r="U299" s="265"/>
      <c r="V299" s="264"/>
      <c r="W299" s="266"/>
      <c r="X299" s="266"/>
      <c r="Y299" s="266"/>
      <c r="Z299" s="266"/>
      <c r="AA299" s="266"/>
      <c r="AB299" s="266"/>
      <c r="AC299" s="266"/>
      <c r="AD299" s="266"/>
      <c r="AE299" s="266"/>
      <c r="AF299" s="266"/>
      <c r="AG299" s="266" t="s">
        <v>236</v>
      </c>
      <c r="AH299" s="266">
        <v>0</v>
      </c>
      <c r="AI299" s="266"/>
      <c r="AJ299" s="266"/>
      <c r="AK299" s="266"/>
      <c r="AL299" s="266"/>
      <c r="AM299" s="266"/>
      <c r="AN299" s="266"/>
      <c r="AO299" s="266"/>
      <c r="AP299" s="266"/>
      <c r="AQ299" s="266"/>
      <c r="AR299" s="266"/>
      <c r="AS299" s="266"/>
      <c r="AT299" s="266"/>
      <c r="AU299" s="266"/>
      <c r="AV299" s="266"/>
      <c r="AW299" s="266"/>
      <c r="AX299" s="266"/>
      <c r="AY299" s="266"/>
      <c r="AZ299" s="266"/>
      <c r="BA299" s="266"/>
      <c r="BB299" s="266"/>
      <c r="BC299" s="266"/>
      <c r="BD299" s="266"/>
      <c r="BE299" s="266"/>
      <c r="BF299" s="266"/>
      <c r="BG299" s="266"/>
      <c r="BH299" s="266"/>
    </row>
    <row r="300" spans="1:60" outlineLevel="1">
      <c r="A300" s="258"/>
      <c r="B300" s="259"/>
      <c r="C300" s="283" t="s">
        <v>561</v>
      </c>
      <c r="D300" s="284"/>
      <c r="E300" s="285">
        <v>6.93</v>
      </c>
      <c r="F300" s="264"/>
      <c r="G300" s="264"/>
      <c r="H300" s="264"/>
      <c r="I300" s="264"/>
      <c r="J300" s="264"/>
      <c r="K300" s="264"/>
      <c r="L300" s="264"/>
      <c r="M300" s="264"/>
      <c r="N300" s="264"/>
      <c r="O300" s="264"/>
      <c r="P300" s="264"/>
      <c r="Q300" s="264"/>
      <c r="R300" s="264"/>
      <c r="S300" s="264"/>
      <c r="T300" s="264"/>
      <c r="U300" s="265"/>
      <c r="V300" s="264"/>
      <c r="W300" s="266"/>
      <c r="X300" s="266"/>
      <c r="Y300" s="266"/>
      <c r="Z300" s="266"/>
      <c r="AA300" s="266"/>
      <c r="AB300" s="266"/>
      <c r="AC300" s="266"/>
      <c r="AD300" s="266"/>
      <c r="AE300" s="266"/>
      <c r="AF300" s="266"/>
      <c r="AG300" s="266" t="s">
        <v>236</v>
      </c>
      <c r="AH300" s="266">
        <v>0</v>
      </c>
      <c r="AI300" s="266"/>
      <c r="AJ300" s="266"/>
      <c r="AK300" s="266"/>
      <c r="AL300" s="266"/>
      <c r="AM300" s="266"/>
      <c r="AN300" s="266"/>
      <c r="AO300" s="266"/>
      <c r="AP300" s="266"/>
      <c r="AQ300" s="266"/>
      <c r="AR300" s="266"/>
      <c r="AS300" s="266"/>
      <c r="AT300" s="266"/>
      <c r="AU300" s="266"/>
      <c r="AV300" s="266"/>
      <c r="AW300" s="266"/>
      <c r="AX300" s="266"/>
      <c r="AY300" s="266"/>
      <c r="AZ300" s="266"/>
      <c r="BA300" s="266"/>
      <c r="BB300" s="266"/>
      <c r="BC300" s="266"/>
      <c r="BD300" s="266"/>
      <c r="BE300" s="266"/>
      <c r="BF300" s="266"/>
      <c r="BG300" s="266"/>
      <c r="BH300" s="266"/>
    </row>
    <row r="301" spans="1:60" outlineLevel="1">
      <c r="A301" s="258"/>
      <c r="B301" s="259"/>
      <c r="C301" s="283" t="s">
        <v>564</v>
      </c>
      <c r="D301" s="284"/>
      <c r="E301" s="285">
        <v>298.45101</v>
      </c>
      <c r="F301" s="264"/>
      <c r="G301" s="264"/>
      <c r="H301" s="264"/>
      <c r="I301" s="264"/>
      <c r="J301" s="264"/>
      <c r="K301" s="264"/>
      <c r="L301" s="264"/>
      <c r="M301" s="264"/>
      <c r="N301" s="264"/>
      <c r="O301" s="264"/>
      <c r="P301" s="264"/>
      <c r="Q301" s="264"/>
      <c r="R301" s="264"/>
      <c r="S301" s="264"/>
      <c r="T301" s="264"/>
      <c r="U301" s="265"/>
      <c r="V301" s="264"/>
      <c r="W301" s="266"/>
      <c r="X301" s="266"/>
      <c r="Y301" s="266"/>
      <c r="Z301" s="266"/>
      <c r="AA301" s="266"/>
      <c r="AB301" s="266"/>
      <c r="AC301" s="266"/>
      <c r="AD301" s="266"/>
      <c r="AE301" s="266"/>
      <c r="AF301" s="266"/>
      <c r="AG301" s="266" t="s">
        <v>236</v>
      </c>
      <c r="AH301" s="266">
        <v>0</v>
      </c>
      <c r="AI301" s="266"/>
      <c r="AJ301" s="266"/>
      <c r="AK301" s="266"/>
      <c r="AL301" s="266"/>
      <c r="AM301" s="266"/>
      <c r="AN301" s="266"/>
      <c r="AO301" s="266"/>
      <c r="AP301" s="266"/>
      <c r="AQ301" s="266"/>
      <c r="AR301" s="266"/>
      <c r="AS301" s="266"/>
      <c r="AT301" s="266"/>
      <c r="AU301" s="266"/>
      <c r="AV301" s="266"/>
      <c r="AW301" s="266"/>
      <c r="AX301" s="266"/>
      <c r="AY301" s="266"/>
      <c r="AZ301" s="266"/>
      <c r="BA301" s="266"/>
      <c r="BB301" s="266"/>
      <c r="BC301" s="266"/>
      <c r="BD301" s="266"/>
      <c r="BE301" s="266"/>
      <c r="BF301" s="266"/>
      <c r="BG301" s="266"/>
      <c r="BH301" s="266"/>
    </row>
    <row r="302" spans="1:60" outlineLevel="1">
      <c r="A302" s="258">
        <v>89</v>
      </c>
      <c r="B302" s="259" t="s">
        <v>567</v>
      </c>
      <c r="C302" s="260" t="s">
        <v>568</v>
      </c>
      <c r="D302" s="261" t="s">
        <v>233</v>
      </c>
      <c r="E302" s="262">
        <v>593.40868999999998</v>
      </c>
      <c r="F302" s="10"/>
      <c r="G302" s="264">
        <f>ROUND(E302*F302,2)</f>
        <v>0</v>
      </c>
      <c r="H302" s="263"/>
      <c r="I302" s="264">
        <f>ROUND(E302*H302,2)</f>
        <v>0</v>
      </c>
      <c r="J302" s="263"/>
      <c r="K302" s="264">
        <f>ROUND(E302*J302,2)</f>
        <v>0</v>
      </c>
      <c r="L302" s="264">
        <v>21</v>
      </c>
      <c r="M302" s="264">
        <f>G302*(1+L302/100)</f>
        <v>0</v>
      </c>
      <c r="N302" s="264">
        <v>6.9300000000000004E-3</v>
      </c>
      <c r="O302" s="264">
        <f>ROUND(E302*N302,2)</f>
        <v>4.1100000000000003</v>
      </c>
      <c r="P302" s="264">
        <v>0</v>
      </c>
      <c r="Q302" s="264">
        <f>ROUND(E302*P302,2)</f>
        <v>0</v>
      </c>
      <c r="R302" s="264" t="s">
        <v>505</v>
      </c>
      <c r="S302" s="264" t="s">
        <v>202</v>
      </c>
      <c r="T302" s="264">
        <v>0.38</v>
      </c>
      <c r="U302" s="265">
        <f>ROUND(E302*T302,2)</f>
        <v>225.5</v>
      </c>
      <c r="V302" s="264"/>
      <c r="W302" s="266"/>
      <c r="X302" s="266"/>
      <c r="Y302" s="266"/>
      <c r="Z302" s="266"/>
      <c r="AA302" s="266"/>
      <c r="AB302" s="266"/>
      <c r="AC302" s="266"/>
      <c r="AD302" s="266"/>
      <c r="AE302" s="266"/>
      <c r="AF302" s="266"/>
      <c r="AG302" s="266" t="s">
        <v>225</v>
      </c>
      <c r="AH302" s="266"/>
      <c r="AI302" s="266"/>
      <c r="AJ302" s="266"/>
      <c r="AK302" s="266"/>
      <c r="AL302" s="266"/>
      <c r="AM302" s="266"/>
      <c r="AN302" s="266"/>
      <c r="AO302" s="266"/>
      <c r="AP302" s="266"/>
      <c r="AQ302" s="266"/>
      <c r="AR302" s="266"/>
      <c r="AS302" s="266"/>
      <c r="AT302" s="266"/>
      <c r="AU302" s="266"/>
      <c r="AV302" s="266"/>
      <c r="AW302" s="266"/>
      <c r="AX302" s="266"/>
      <c r="AY302" s="266"/>
      <c r="AZ302" s="266"/>
      <c r="BA302" s="266"/>
      <c r="BB302" s="266"/>
      <c r="BC302" s="266"/>
      <c r="BD302" s="266"/>
      <c r="BE302" s="266"/>
      <c r="BF302" s="266"/>
      <c r="BG302" s="266"/>
      <c r="BH302" s="266"/>
    </row>
    <row r="303" spans="1:60" outlineLevel="1">
      <c r="A303" s="258"/>
      <c r="B303" s="259"/>
      <c r="C303" s="283" t="s">
        <v>381</v>
      </c>
      <c r="D303" s="284"/>
      <c r="E303" s="285"/>
      <c r="F303" s="264"/>
      <c r="G303" s="264"/>
      <c r="H303" s="264"/>
      <c r="I303" s="264"/>
      <c r="J303" s="264"/>
      <c r="K303" s="264"/>
      <c r="L303" s="264"/>
      <c r="M303" s="264"/>
      <c r="N303" s="264"/>
      <c r="O303" s="264"/>
      <c r="P303" s="264"/>
      <c r="Q303" s="264"/>
      <c r="R303" s="264"/>
      <c r="S303" s="264"/>
      <c r="T303" s="264"/>
      <c r="U303" s="265"/>
      <c r="V303" s="264"/>
      <c r="W303" s="266"/>
      <c r="X303" s="266"/>
      <c r="Y303" s="266"/>
      <c r="Z303" s="266"/>
      <c r="AA303" s="266"/>
      <c r="AB303" s="266"/>
      <c r="AC303" s="266"/>
      <c r="AD303" s="266"/>
      <c r="AE303" s="266"/>
      <c r="AF303" s="266"/>
      <c r="AG303" s="266" t="s">
        <v>236</v>
      </c>
      <c r="AH303" s="266">
        <v>0</v>
      </c>
      <c r="AI303" s="266"/>
      <c r="AJ303" s="266"/>
      <c r="AK303" s="266"/>
      <c r="AL303" s="266"/>
      <c r="AM303" s="266"/>
      <c r="AN303" s="266"/>
      <c r="AO303" s="266"/>
      <c r="AP303" s="266"/>
      <c r="AQ303" s="266"/>
      <c r="AR303" s="266"/>
      <c r="AS303" s="266"/>
      <c r="AT303" s="266"/>
      <c r="AU303" s="266"/>
      <c r="AV303" s="266"/>
      <c r="AW303" s="266"/>
      <c r="AX303" s="266"/>
      <c r="AY303" s="266"/>
      <c r="AZ303" s="266"/>
      <c r="BA303" s="266"/>
      <c r="BB303" s="266"/>
      <c r="BC303" s="266"/>
      <c r="BD303" s="266"/>
      <c r="BE303" s="266"/>
      <c r="BF303" s="266"/>
      <c r="BG303" s="266"/>
      <c r="BH303" s="266"/>
    </row>
    <row r="304" spans="1:60" outlineLevel="1">
      <c r="A304" s="258"/>
      <c r="B304" s="259"/>
      <c r="C304" s="283" t="s">
        <v>382</v>
      </c>
      <c r="D304" s="284"/>
      <c r="E304" s="285">
        <v>200.25767999999999</v>
      </c>
      <c r="F304" s="264"/>
      <c r="G304" s="264"/>
      <c r="H304" s="264"/>
      <c r="I304" s="264"/>
      <c r="J304" s="264"/>
      <c r="K304" s="264"/>
      <c r="L304" s="264"/>
      <c r="M304" s="264"/>
      <c r="N304" s="264"/>
      <c r="O304" s="264"/>
      <c r="P304" s="264"/>
      <c r="Q304" s="264"/>
      <c r="R304" s="264"/>
      <c r="S304" s="264"/>
      <c r="T304" s="264"/>
      <c r="U304" s="265"/>
      <c r="V304" s="264"/>
      <c r="W304" s="266"/>
      <c r="X304" s="266"/>
      <c r="Y304" s="266"/>
      <c r="Z304" s="266"/>
      <c r="AA304" s="266"/>
      <c r="AB304" s="266"/>
      <c r="AC304" s="266"/>
      <c r="AD304" s="266"/>
      <c r="AE304" s="266"/>
      <c r="AF304" s="266"/>
      <c r="AG304" s="266" t="s">
        <v>236</v>
      </c>
      <c r="AH304" s="266">
        <v>0</v>
      </c>
      <c r="AI304" s="266"/>
      <c r="AJ304" s="266"/>
      <c r="AK304" s="266"/>
      <c r="AL304" s="266"/>
      <c r="AM304" s="266"/>
      <c r="AN304" s="266"/>
      <c r="AO304" s="266"/>
      <c r="AP304" s="266"/>
      <c r="AQ304" s="266"/>
      <c r="AR304" s="266"/>
      <c r="AS304" s="266"/>
      <c r="AT304" s="266"/>
      <c r="AU304" s="266"/>
      <c r="AV304" s="266"/>
      <c r="AW304" s="266"/>
      <c r="AX304" s="266"/>
      <c r="AY304" s="266"/>
      <c r="AZ304" s="266"/>
      <c r="BA304" s="266"/>
      <c r="BB304" s="266"/>
      <c r="BC304" s="266"/>
      <c r="BD304" s="266"/>
      <c r="BE304" s="266"/>
      <c r="BF304" s="266"/>
      <c r="BG304" s="266"/>
      <c r="BH304" s="266"/>
    </row>
    <row r="305" spans="1:60" outlineLevel="1">
      <c r="A305" s="258"/>
      <c r="B305" s="259"/>
      <c r="C305" s="283" t="s">
        <v>383</v>
      </c>
      <c r="D305" s="284"/>
      <c r="E305" s="285">
        <v>155.82551000000001</v>
      </c>
      <c r="F305" s="264"/>
      <c r="G305" s="264"/>
      <c r="H305" s="264"/>
      <c r="I305" s="264"/>
      <c r="J305" s="264"/>
      <c r="K305" s="264"/>
      <c r="L305" s="264"/>
      <c r="M305" s="264"/>
      <c r="N305" s="264"/>
      <c r="O305" s="264"/>
      <c r="P305" s="264"/>
      <c r="Q305" s="264"/>
      <c r="R305" s="264"/>
      <c r="S305" s="264"/>
      <c r="T305" s="264"/>
      <c r="U305" s="265"/>
      <c r="V305" s="264"/>
      <c r="W305" s="266"/>
      <c r="X305" s="266"/>
      <c r="Y305" s="266"/>
      <c r="Z305" s="266"/>
      <c r="AA305" s="266"/>
      <c r="AB305" s="266"/>
      <c r="AC305" s="266"/>
      <c r="AD305" s="266"/>
      <c r="AE305" s="266"/>
      <c r="AF305" s="266"/>
      <c r="AG305" s="266" t="s">
        <v>236</v>
      </c>
      <c r="AH305" s="266">
        <v>0</v>
      </c>
      <c r="AI305" s="266"/>
      <c r="AJ305" s="266"/>
      <c r="AK305" s="266"/>
      <c r="AL305" s="266"/>
      <c r="AM305" s="266"/>
      <c r="AN305" s="266"/>
      <c r="AO305" s="266"/>
      <c r="AP305" s="266"/>
      <c r="AQ305" s="266"/>
      <c r="AR305" s="266"/>
      <c r="AS305" s="266"/>
      <c r="AT305" s="266"/>
      <c r="AU305" s="266"/>
      <c r="AV305" s="266"/>
      <c r="AW305" s="266"/>
      <c r="AX305" s="266"/>
      <c r="AY305" s="266"/>
      <c r="AZ305" s="266"/>
      <c r="BA305" s="266"/>
      <c r="BB305" s="266"/>
      <c r="BC305" s="266"/>
      <c r="BD305" s="266"/>
      <c r="BE305" s="266"/>
      <c r="BF305" s="266"/>
      <c r="BG305" s="266"/>
      <c r="BH305" s="266"/>
    </row>
    <row r="306" spans="1:60" outlineLevel="1">
      <c r="A306" s="258"/>
      <c r="B306" s="259"/>
      <c r="C306" s="283" t="s">
        <v>384</v>
      </c>
      <c r="D306" s="284"/>
      <c r="E306" s="285">
        <v>154.74551</v>
      </c>
      <c r="F306" s="264"/>
      <c r="G306" s="264"/>
      <c r="H306" s="264"/>
      <c r="I306" s="264"/>
      <c r="J306" s="264"/>
      <c r="K306" s="264"/>
      <c r="L306" s="264"/>
      <c r="M306" s="264"/>
      <c r="N306" s="264"/>
      <c r="O306" s="264"/>
      <c r="P306" s="264"/>
      <c r="Q306" s="264"/>
      <c r="R306" s="264"/>
      <c r="S306" s="264"/>
      <c r="T306" s="264"/>
      <c r="U306" s="265"/>
      <c r="V306" s="264"/>
      <c r="W306" s="266"/>
      <c r="X306" s="266"/>
      <c r="Y306" s="266"/>
      <c r="Z306" s="266"/>
      <c r="AA306" s="266"/>
      <c r="AB306" s="266"/>
      <c r="AC306" s="266"/>
      <c r="AD306" s="266"/>
      <c r="AE306" s="266"/>
      <c r="AF306" s="266"/>
      <c r="AG306" s="266" t="s">
        <v>236</v>
      </c>
      <c r="AH306" s="266">
        <v>0</v>
      </c>
      <c r="AI306" s="266"/>
      <c r="AJ306" s="266"/>
      <c r="AK306" s="266"/>
      <c r="AL306" s="266"/>
      <c r="AM306" s="266"/>
      <c r="AN306" s="266"/>
      <c r="AO306" s="266"/>
      <c r="AP306" s="266"/>
      <c r="AQ306" s="266"/>
      <c r="AR306" s="266"/>
      <c r="AS306" s="266"/>
      <c r="AT306" s="266"/>
      <c r="AU306" s="266"/>
      <c r="AV306" s="266"/>
      <c r="AW306" s="266"/>
      <c r="AX306" s="266"/>
      <c r="AY306" s="266"/>
      <c r="AZ306" s="266"/>
      <c r="BA306" s="266"/>
      <c r="BB306" s="266"/>
      <c r="BC306" s="266"/>
      <c r="BD306" s="266"/>
      <c r="BE306" s="266"/>
      <c r="BF306" s="266"/>
      <c r="BG306" s="266"/>
      <c r="BH306" s="266"/>
    </row>
    <row r="307" spans="1:60" outlineLevel="1">
      <c r="A307" s="258"/>
      <c r="B307" s="259"/>
      <c r="C307" s="283" t="s">
        <v>385</v>
      </c>
      <c r="D307" s="284"/>
      <c r="E307" s="285"/>
      <c r="F307" s="264"/>
      <c r="G307" s="264"/>
      <c r="H307" s="264"/>
      <c r="I307" s="264"/>
      <c r="J307" s="264"/>
      <c r="K307" s="264"/>
      <c r="L307" s="264"/>
      <c r="M307" s="264"/>
      <c r="N307" s="264"/>
      <c r="O307" s="264"/>
      <c r="P307" s="264"/>
      <c r="Q307" s="264"/>
      <c r="R307" s="264"/>
      <c r="S307" s="264"/>
      <c r="T307" s="264"/>
      <c r="U307" s="265"/>
      <c r="V307" s="264"/>
      <c r="W307" s="266"/>
      <c r="X307" s="266"/>
      <c r="Y307" s="266"/>
      <c r="Z307" s="266"/>
      <c r="AA307" s="266"/>
      <c r="AB307" s="266"/>
      <c r="AC307" s="266"/>
      <c r="AD307" s="266"/>
      <c r="AE307" s="266"/>
      <c r="AF307" s="266"/>
      <c r="AG307" s="266" t="s">
        <v>236</v>
      </c>
      <c r="AH307" s="266">
        <v>0</v>
      </c>
      <c r="AI307" s="266"/>
      <c r="AJ307" s="266"/>
      <c r="AK307" s="266"/>
      <c r="AL307" s="266"/>
      <c r="AM307" s="266"/>
      <c r="AN307" s="266"/>
      <c r="AO307" s="266"/>
      <c r="AP307" s="266"/>
      <c r="AQ307" s="266"/>
      <c r="AR307" s="266"/>
      <c r="AS307" s="266"/>
      <c r="AT307" s="266"/>
      <c r="AU307" s="266"/>
      <c r="AV307" s="266"/>
      <c r="AW307" s="266"/>
      <c r="AX307" s="266"/>
      <c r="AY307" s="266"/>
      <c r="AZ307" s="266"/>
      <c r="BA307" s="266"/>
      <c r="BB307" s="266"/>
      <c r="BC307" s="266"/>
      <c r="BD307" s="266"/>
      <c r="BE307" s="266"/>
      <c r="BF307" s="266"/>
      <c r="BG307" s="266"/>
      <c r="BH307" s="266"/>
    </row>
    <row r="308" spans="1:60" outlineLevel="1">
      <c r="A308" s="258"/>
      <c r="B308" s="259"/>
      <c r="C308" s="283" t="s">
        <v>386</v>
      </c>
      <c r="D308" s="284"/>
      <c r="E308" s="285">
        <v>13.13</v>
      </c>
      <c r="F308" s="264"/>
      <c r="G308" s="264"/>
      <c r="H308" s="264"/>
      <c r="I308" s="264"/>
      <c r="J308" s="264"/>
      <c r="K308" s="264"/>
      <c r="L308" s="264"/>
      <c r="M308" s="264"/>
      <c r="N308" s="264"/>
      <c r="O308" s="264"/>
      <c r="P308" s="264"/>
      <c r="Q308" s="264"/>
      <c r="R308" s="264"/>
      <c r="S308" s="264"/>
      <c r="T308" s="264"/>
      <c r="U308" s="265"/>
      <c r="V308" s="264"/>
      <c r="W308" s="266"/>
      <c r="X308" s="266"/>
      <c r="Y308" s="266"/>
      <c r="Z308" s="266"/>
      <c r="AA308" s="266"/>
      <c r="AB308" s="266"/>
      <c r="AC308" s="266"/>
      <c r="AD308" s="266"/>
      <c r="AE308" s="266"/>
      <c r="AF308" s="266"/>
      <c r="AG308" s="266" t="s">
        <v>236</v>
      </c>
      <c r="AH308" s="266">
        <v>0</v>
      </c>
      <c r="AI308" s="266"/>
      <c r="AJ308" s="266"/>
      <c r="AK308" s="266"/>
      <c r="AL308" s="266"/>
      <c r="AM308" s="266"/>
      <c r="AN308" s="266"/>
      <c r="AO308" s="266"/>
      <c r="AP308" s="266"/>
      <c r="AQ308" s="266"/>
      <c r="AR308" s="266"/>
      <c r="AS308" s="266"/>
      <c r="AT308" s="266"/>
      <c r="AU308" s="266"/>
      <c r="AV308" s="266"/>
      <c r="AW308" s="266"/>
      <c r="AX308" s="266"/>
      <c r="AY308" s="266"/>
      <c r="AZ308" s="266"/>
      <c r="BA308" s="266"/>
      <c r="BB308" s="266"/>
      <c r="BC308" s="266"/>
      <c r="BD308" s="266"/>
      <c r="BE308" s="266"/>
      <c r="BF308" s="266"/>
      <c r="BG308" s="266"/>
      <c r="BH308" s="266"/>
    </row>
    <row r="309" spans="1:60" outlineLevel="1">
      <c r="A309" s="258"/>
      <c r="B309" s="259"/>
      <c r="C309" s="283" t="s">
        <v>387</v>
      </c>
      <c r="D309" s="284"/>
      <c r="E309" s="285">
        <v>2.25</v>
      </c>
      <c r="F309" s="264"/>
      <c r="G309" s="264"/>
      <c r="H309" s="264"/>
      <c r="I309" s="264"/>
      <c r="J309" s="264"/>
      <c r="K309" s="264"/>
      <c r="L309" s="264"/>
      <c r="M309" s="264"/>
      <c r="N309" s="264"/>
      <c r="O309" s="264"/>
      <c r="P309" s="264"/>
      <c r="Q309" s="264"/>
      <c r="R309" s="264"/>
      <c r="S309" s="264"/>
      <c r="T309" s="264"/>
      <c r="U309" s="265"/>
      <c r="V309" s="264"/>
      <c r="W309" s="266"/>
      <c r="X309" s="266"/>
      <c r="Y309" s="266"/>
      <c r="Z309" s="266"/>
      <c r="AA309" s="266"/>
      <c r="AB309" s="266"/>
      <c r="AC309" s="266"/>
      <c r="AD309" s="266"/>
      <c r="AE309" s="266"/>
      <c r="AF309" s="266"/>
      <c r="AG309" s="266" t="s">
        <v>236</v>
      </c>
      <c r="AH309" s="266">
        <v>0</v>
      </c>
      <c r="AI309" s="266"/>
      <c r="AJ309" s="266"/>
      <c r="AK309" s="266"/>
      <c r="AL309" s="266"/>
      <c r="AM309" s="266"/>
      <c r="AN309" s="266"/>
      <c r="AO309" s="266"/>
      <c r="AP309" s="266"/>
      <c r="AQ309" s="266"/>
      <c r="AR309" s="266"/>
      <c r="AS309" s="266"/>
      <c r="AT309" s="266"/>
      <c r="AU309" s="266"/>
      <c r="AV309" s="266"/>
      <c r="AW309" s="266"/>
      <c r="AX309" s="266"/>
      <c r="AY309" s="266"/>
      <c r="AZ309" s="266"/>
      <c r="BA309" s="266"/>
      <c r="BB309" s="266"/>
      <c r="BC309" s="266"/>
      <c r="BD309" s="266"/>
      <c r="BE309" s="266"/>
      <c r="BF309" s="266"/>
      <c r="BG309" s="266"/>
      <c r="BH309" s="266"/>
    </row>
    <row r="310" spans="1:60" outlineLevel="1">
      <c r="A310" s="258"/>
      <c r="B310" s="259"/>
      <c r="C310" s="283" t="s">
        <v>513</v>
      </c>
      <c r="D310" s="284"/>
      <c r="E310" s="285">
        <v>67.2</v>
      </c>
      <c r="F310" s="264"/>
      <c r="G310" s="264"/>
      <c r="H310" s="264"/>
      <c r="I310" s="264"/>
      <c r="J310" s="264"/>
      <c r="K310" s="264"/>
      <c r="L310" s="264"/>
      <c r="M310" s="264"/>
      <c r="N310" s="264"/>
      <c r="O310" s="264"/>
      <c r="P310" s="264"/>
      <c r="Q310" s="264"/>
      <c r="R310" s="264"/>
      <c r="S310" s="264"/>
      <c r="T310" s="264"/>
      <c r="U310" s="265"/>
      <c r="V310" s="264"/>
      <c r="W310" s="266"/>
      <c r="X310" s="266"/>
      <c r="Y310" s="266"/>
      <c r="Z310" s="266"/>
      <c r="AA310" s="266"/>
      <c r="AB310" s="266"/>
      <c r="AC310" s="266"/>
      <c r="AD310" s="266"/>
      <c r="AE310" s="266"/>
      <c r="AF310" s="266"/>
      <c r="AG310" s="266" t="s">
        <v>236</v>
      </c>
      <c r="AH310" s="266">
        <v>0</v>
      </c>
      <c r="AI310" s="266"/>
      <c r="AJ310" s="266"/>
      <c r="AK310" s="266"/>
      <c r="AL310" s="266"/>
      <c r="AM310" s="266"/>
      <c r="AN310" s="266"/>
      <c r="AO310" s="266"/>
      <c r="AP310" s="266"/>
      <c r="AQ310" s="266"/>
      <c r="AR310" s="266"/>
      <c r="AS310" s="266"/>
      <c r="AT310" s="266"/>
      <c r="AU310" s="266"/>
      <c r="AV310" s="266"/>
      <c r="AW310" s="266"/>
      <c r="AX310" s="266"/>
      <c r="AY310" s="266"/>
      <c r="AZ310" s="266"/>
      <c r="BA310" s="266"/>
      <c r="BB310" s="266"/>
      <c r="BC310" s="266"/>
      <c r="BD310" s="266"/>
      <c r="BE310" s="266"/>
      <c r="BF310" s="266"/>
      <c r="BG310" s="266"/>
      <c r="BH310" s="266"/>
    </row>
    <row r="311" spans="1:60" ht="22.5" outlineLevel="1">
      <c r="A311" s="258">
        <v>90</v>
      </c>
      <c r="B311" s="259" t="s">
        <v>569</v>
      </c>
      <c r="C311" s="260" t="s">
        <v>570</v>
      </c>
      <c r="D311" s="261" t="s">
        <v>233</v>
      </c>
      <c r="E311" s="262">
        <v>315.72521</v>
      </c>
      <c r="F311" s="10"/>
      <c r="G311" s="264">
        <f>ROUND(E311*F311,2)</f>
        <v>0</v>
      </c>
      <c r="H311" s="263"/>
      <c r="I311" s="264">
        <f>ROUND(E311*H311,2)</f>
        <v>0</v>
      </c>
      <c r="J311" s="263"/>
      <c r="K311" s="264">
        <f>ROUND(E311*J311,2)</f>
        <v>0</v>
      </c>
      <c r="L311" s="264">
        <v>21</v>
      </c>
      <c r="M311" s="264">
        <f>G311*(1+L311/100)</f>
        <v>0</v>
      </c>
      <c r="N311" s="264">
        <v>1.575E-2</v>
      </c>
      <c r="O311" s="264">
        <f>ROUND(E311*N311,2)</f>
        <v>4.97</v>
      </c>
      <c r="P311" s="264">
        <v>0</v>
      </c>
      <c r="Q311" s="264">
        <f>ROUND(E311*P311,2)</f>
        <v>0</v>
      </c>
      <c r="R311" s="264" t="s">
        <v>505</v>
      </c>
      <c r="S311" s="264" t="s">
        <v>202</v>
      </c>
      <c r="T311" s="264">
        <v>0.4</v>
      </c>
      <c r="U311" s="265">
        <f>ROUND(E311*T311,2)</f>
        <v>126.29</v>
      </c>
      <c r="V311" s="264"/>
      <c r="W311" s="266"/>
      <c r="X311" s="266"/>
      <c r="Y311" s="266"/>
      <c r="Z311" s="266"/>
      <c r="AA311" s="266"/>
      <c r="AB311" s="266"/>
      <c r="AC311" s="266"/>
      <c r="AD311" s="266"/>
      <c r="AE311" s="266"/>
      <c r="AF311" s="266"/>
      <c r="AG311" s="266" t="s">
        <v>225</v>
      </c>
      <c r="AH311" s="266"/>
      <c r="AI311" s="266"/>
      <c r="AJ311" s="266"/>
      <c r="AK311" s="266"/>
      <c r="AL311" s="266"/>
      <c r="AM311" s="266"/>
      <c r="AN311" s="266"/>
      <c r="AO311" s="266"/>
      <c r="AP311" s="266"/>
      <c r="AQ311" s="266"/>
      <c r="AR311" s="266"/>
      <c r="AS311" s="266"/>
      <c r="AT311" s="266"/>
      <c r="AU311" s="266"/>
      <c r="AV311" s="266"/>
      <c r="AW311" s="266"/>
      <c r="AX311" s="266"/>
      <c r="AY311" s="266"/>
      <c r="AZ311" s="266"/>
      <c r="BA311" s="266"/>
      <c r="BB311" s="266"/>
      <c r="BC311" s="266"/>
      <c r="BD311" s="266"/>
      <c r="BE311" s="266"/>
      <c r="BF311" s="266"/>
      <c r="BG311" s="266"/>
      <c r="BH311" s="266"/>
    </row>
    <row r="312" spans="1:60" outlineLevel="1">
      <c r="A312" s="258"/>
      <c r="B312" s="259"/>
      <c r="C312" s="283" t="s">
        <v>571</v>
      </c>
      <c r="D312" s="284"/>
      <c r="E312" s="285">
        <v>315.72521</v>
      </c>
      <c r="F312" s="264"/>
      <c r="G312" s="264"/>
      <c r="H312" s="264"/>
      <c r="I312" s="264"/>
      <c r="J312" s="264"/>
      <c r="K312" s="264"/>
      <c r="L312" s="264"/>
      <c r="M312" s="264"/>
      <c r="N312" s="264"/>
      <c r="O312" s="264"/>
      <c r="P312" s="264"/>
      <c r="Q312" s="264"/>
      <c r="R312" s="264"/>
      <c r="S312" s="264"/>
      <c r="T312" s="264"/>
      <c r="U312" s="265"/>
      <c r="V312" s="264"/>
      <c r="W312" s="266"/>
      <c r="X312" s="266"/>
      <c r="Y312" s="266"/>
      <c r="Z312" s="266"/>
      <c r="AA312" s="266"/>
      <c r="AB312" s="266"/>
      <c r="AC312" s="266"/>
      <c r="AD312" s="266"/>
      <c r="AE312" s="266"/>
      <c r="AF312" s="266"/>
      <c r="AG312" s="266" t="s">
        <v>236</v>
      </c>
      <c r="AH312" s="266">
        <v>0</v>
      </c>
      <c r="AI312" s="266"/>
      <c r="AJ312" s="266"/>
      <c r="AK312" s="266"/>
      <c r="AL312" s="266"/>
      <c r="AM312" s="266"/>
      <c r="AN312" s="266"/>
      <c r="AO312" s="266"/>
      <c r="AP312" s="266"/>
      <c r="AQ312" s="266"/>
      <c r="AR312" s="266"/>
      <c r="AS312" s="266"/>
      <c r="AT312" s="266"/>
      <c r="AU312" s="266"/>
      <c r="AV312" s="266"/>
      <c r="AW312" s="266"/>
      <c r="AX312" s="266"/>
      <c r="AY312" s="266"/>
      <c r="AZ312" s="266"/>
      <c r="BA312" s="266"/>
      <c r="BB312" s="266"/>
      <c r="BC312" s="266"/>
      <c r="BD312" s="266"/>
      <c r="BE312" s="266"/>
      <c r="BF312" s="266"/>
      <c r="BG312" s="266"/>
      <c r="BH312" s="266"/>
    </row>
    <row r="313" spans="1:60" outlineLevel="1">
      <c r="A313" s="258">
        <v>91</v>
      </c>
      <c r="B313" s="259" t="s">
        <v>572</v>
      </c>
      <c r="C313" s="260" t="s">
        <v>573</v>
      </c>
      <c r="D313" s="261" t="s">
        <v>233</v>
      </c>
      <c r="E313" s="262">
        <v>526.20869000000005</v>
      </c>
      <c r="F313" s="10"/>
      <c r="G313" s="264">
        <f>ROUND(E313*F313,2)</f>
        <v>0</v>
      </c>
      <c r="H313" s="263"/>
      <c r="I313" s="264">
        <f>ROUND(E313*H313,2)</f>
        <v>0</v>
      </c>
      <c r="J313" s="263"/>
      <c r="K313" s="264">
        <f>ROUND(E313*J313,2)</f>
        <v>0</v>
      </c>
      <c r="L313" s="264">
        <v>21</v>
      </c>
      <c r="M313" s="264">
        <f>G313*(1+L313/100)</f>
        <v>0</v>
      </c>
      <c r="N313" s="264">
        <v>3.032E-2</v>
      </c>
      <c r="O313" s="264">
        <f>ROUND(E313*N313,2)</f>
        <v>15.95</v>
      </c>
      <c r="P313" s="264">
        <v>0</v>
      </c>
      <c r="Q313" s="264">
        <f>ROUND(E313*P313,2)</f>
        <v>0</v>
      </c>
      <c r="R313" s="264" t="s">
        <v>505</v>
      </c>
      <c r="S313" s="264" t="s">
        <v>202</v>
      </c>
      <c r="T313" s="264">
        <v>0.45</v>
      </c>
      <c r="U313" s="265">
        <f>ROUND(E313*T313,2)</f>
        <v>236.79</v>
      </c>
      <c r="V313" s="264"/>
      <c r="W313" s="266"/>
      <c r="X313" s="266"/>
      <c r="Y313" s="266"/>
      <c r="Z313" s="266"/>
      <c r="AA313" s="266"/>
      <c r="AB313" s="266"/>
      <c r="AC313" s="266"/>
      <c r="AD313" s="266"/>
      <c r="AE313" s="266"/>
      <c r="AF313" s="266"/>
      <c r="AG313" s="266" t="s">
        <v>225</v>
      </c>
      <c r="AH313" s="266"/>
      <c r="AI313" s="266"/>
      <c r="AJ313" s="266"/>
      <c r="AK313" s="266"/>
      <c r="AL313" s="266"/>
      <c r="AM313" s="266"/>
      <c r="AN313" s="266"/>
      <c r="AO313" s="266"/>
      <c r="AP313" s="266"/>
      <c r="AQ313" s="266"/>
      <c r="AR313" s="266"/>
      <c r="AS313" s="266"/>
      <c r="AT313" s="266"/>
      <c r="AU313" s="266"/>
      <c r="AV313" s="266"/>
      <c r="AW313" s="266"/>
      <c r="AX313" s="266"/>
      <c r="AY313" s="266"/>
      <c r="AZ313" s="266"/>
      <c r="BA313" s="266"/>
      <c r="BB313" s="266"/>
      <c r="BC313" s="266"/>
      <c r="BD313" s="266"/>
      <c r="BE313" s="266"/>
      <c r="BF313" s="266"/>
      <c r="BG313" s="266"/>
      <c r="BH313" s="266"/>
    </row>
    <row r="314" spans="1:60" outlineLevel="1">
      <c r="A314" s="258"/>
      <c r="B314" s="259"/>
      <c r="C314" s="283" t="s">
        <v>381</v>
      </c>
      <c r="D314" s="284"/>
      <c r="E314" s="285"/>
      <c r="F314" s="264"/>
      <c r="G314" s="264"/>
      <c r="H314" s="264"/>
      <c r="I314" s="264"/>
      <c r="J314" s="264"/>
      <c r="K314" s="264"/>
      <c r="L314" s="264"/>
      <c r="M314" s="264"/>
      <c r="N314" s="264"/>
      <c r="O314" s="264"/>
      <c r="P314" s="264"/>
      <c r="Q314" s="264"/>
      <c r="R314" s="264"/>
      <c r="S314" s="264"/>
      <c r="T314" s="264"/>
      <c r="U314" s="265"/>
      <c r="V314" s="264"/>
      <c r="W314" s="266"/>
      <c r="X314" s="266"/>
      <c r="Y314" s="266"/>
      <c r="Z314" s="266"/>
      <c r="AA314" s="266"/>
      <c r="AB314" s="266"/>
      <c r="AC314" s="266"/>
      <c r="AD314" s="266"/>
      <c r="AE314" s="266"/>
      <c r="AF314" s="266"/>
      <c r="AG314" s="266" t="s">
        <v>236</v>
      </c>
      <c r="AH314" s="266">
        <v>0</v>
      </c>
      <c r="AI314" s="266"/>
      <c r="AJ314" s="266"/>
      <c r="AK314" s="266"/>
      <c r="AL314" s="266"/>
      <c r="AM314" s="266"/>
      <c r="AN314" s="266"/>
      <c r="AO314" s="266"/>
      <c r="AP314" s="266"/>
      <c r="AQ314" s="266"/>
      <c r="AR314" s="266"/>
      <c r="AS314" s="266"/>
      <c r="AT314" s="266"/>
      <c r="AU314" s="266"/>
      <c r="AV314" s="266"/>
      <c r="AW314" s="266"/>
      <c r="AX314" s="266"/>
      <c r="AY314" s="266"/>
      <c r="AZ314" s="266"/>
      <c r="BA314" s="266"/>
      <c r="BB314" s="266"/>
      <c r="BC314" s="266"/>
      <c r="BD314" s="266"/>
      <c r="BE314" s="266"/>
      <c r="BF314" s="266"/>
      <c r="BG314" s="266"/>
      <c r="BH314" s="266"/>
    </row>
    <row r="315" spans="1:60" outlineLevel="1">
      <c r="A315" s="258"/>
      <c r="B315" s="259"/>
      <c r="C315" s="283" t="s">
        <v>382</v>
      </c>
      <c r="D315" s="284"/>
      <c r="E315" s="285">
        <v>200.25767999999999</v>
      </c>
      <c r="F315" s="264"/>
      <c r="G315" s="264"/>
      <c r="H315" s="264"/>
      <c r="I315" s="264"/>
      <c r="J315" s="264"/>
      <c r="K315" s="264"/>
      <c r="L315" s="264"/>
      <c r="M315" s="264"/>
      <c r="N315" s="264"/>
      <c r="O315" s="264"/>
      <c r="P315" s="264"/>
      <c r="Q315" s="264"/>
      <c r="R315" s="264"/>
      <c r="S315" s="264"/>
      <c r="T315" s="264"/>
      <c r="U315" s="265"/>
      <c r="V315" s="264"/>
      <c r="W315" s="266"/>
      <c r="X315" s="266"/>
      <c r="Y315" s="266"/>
      <c r="Z315" s="266"/>
      <c r="AA315" s="266"/>
      <c r="AB315" s="266"/>
      <c r="AC315" s="266"/>
      <c r="AD315" s="266"/>
      <c r="AE315" s="266"/>
      <c r="AF315" s="266"/>
      <c r="AG315" s="266" t="s">
        <v>236</v>
      </c>
      <c r="AH315" s="266">
        <v>0</v>
      </c>
      <c r="AI315" s="266"/>
      <c r="AJ315" s="266"/>
      <c r="AK315" s="266"/>
      <c r="AL315" s="266"/>
      <c r="AM315" s="266"/>
      <c r="AN315" s="266"/>
      <c r="AO315" s="266"/>
      <c r="AP315" s="266"/>
      <c r="AQ315" s="266"/>
      <c r="AR315" s="266"/>
      <c r="AS315" s="266"/>
      <c r="AT315" s="266"/>
      <c r="AU315" s="266"/>
      <c r="AV315" s="266"/>
      <c r="AW315" s="266"/>
      <c r="AX315" s="266"/>
      <c r="AY315" s="266"/>
      <c r="AZ315" s="266"/>
      <c r="BA315" s="266"/>
      <c r="BB315" s="266"/>
      <c r="BC315" s="266"/>
      <c r="BD315" s="266"/>
      <c r="BE315" s="266"/>
      <c r="BF315" s="266"/>
      <c r="BG315" s="266"/>
      <c r="BH315" s="266"/>
    </row>
    <row r="316" spans="1:60" outlineLevel="1">
      <c r="A316" s="258"/>
      <c r="B316" s="259"/>
      <c r="C316" s="283" t="s">
        <v>383</v>
      </c>
      <c r="D316" s="284"/>
      <c r="E316" s="285">
        <v>155.82551000000001</v>
      </c>
      <c r="F316" s="264"/>
      <c r="G316" s="264"/>
      <c r="H316" s="264"/>
      <c r="I316" s="264"/>
      <c r="J316" s="264"/>
      <c r="K316" s="264"/>
      <c r="L316" s="264"/>
      <c r="M316" s="264"/>
      <c r="N316" s="264"/>
      <c r="O316" s="264"/>
      <c r="P316" s="264"/>
      <c r="Q316" s="264"/>
      <c r="R316" s="264"/>
      <c r="S316" s="264"/>
      <c r="T316" s="264"/>
      <c r="U316" s="265"/>
      <c r="V316" s="264"/>
      <c r="W316" s="266"/>
      <c r="X316" s="266"/>
      <c r="Y316" s="266"/>
      <c r="Z316" s="266"/>
      <c r="AA316" s="266"/>
      <c r="AB316" s="266"/>
      <c r="AC316" s="266"/>
      <c r="AD316" s="266"/>
      <c r="AE316" s="266"/>
      <c r="AF316" s="266"/>
      <c r="AG316" s="266" t="s">
        <v>236</v>
      </c>
      <c r="AH316" s="266">
        <v>0</v>
      </c>
      <c r="AI316" s="266"/>
      <c r="AJ316" s="266"/>
      <c r="AK316" s="266"/>
      <c r="AL316" s="266"/>
      <c r="AM316" s="266"/>
      <c r="AN316" s="266"/>
      <c r="AO316" s="266"/>
      <c r="AP316" s="266"/>
      <c r="AQ316" s="266"/>
      <c r="AR316" s="266"/>
      <c r="AS316" s="266"/>
      <c r="AT316" s="266"/>
      <c r="AU316" s="266"/>
      <c r="AV316" s="266"/>
      <c r="AW316" s="266"/>
      <c r="AX316" s="266"/>
      <c r="AY316" s="266"/>
      <c r="AZ316" s="266"/>
      <c r="BA316" s="266"/>
      <c r="BB316" s="266"/>
      <c r="BC316" s="266"/>
      <c r="BD316" s="266"/>
      <c r="BE316" s="266"/>
      <c r="BF316" s="266"/>
      <c r="BG316" s="266"/>
      <c r="BH316" s="266"/>
    </row>
    <row r="317" spans="1:60" outlineLevel="1">
      <c r="A317" s="258"/>
      <c r="B317" s="259"/>
      <c r="C317" s="283" t="s">
        <v>384</v>
      </c>
      <c r="D317" s="284"/>
      <c r="E317" s="285">
        <v>154.74551</v>
      </c>
      <c r="F317" s="264"/>
      <c r="G317" s="264"/>
      <c r="H317" s="264"/>
      <c r="I317" s="264"/>
      <c r="J317" s="264"/>
      <c r="K317" s="264"/>
      <c r="L317" s="264"/>
      <c r="M317" s="264"/>
      <c r="N317" s="264"/>
      <c r="O317" s="264"/>
      <c r="P317" s="264"/>
      <c r="Q317" s="264"/>
      <c r="R317" s="264"/>
      <c r="S317" s="264"/>
      <c r="T317" s="264"/>
      <c r="U317" s="265"/>
      <c r="V317" s="264"/>
      <c r="W317" s="266"/>
      <c r="X317" s="266"/>
      <c r="Y317" s="266"/>
      <c r="Z317" s="266"/>
      <c r="AA317" s="266"/>
      <c r="AB317" s="266"/>
      <c r="AC317" s="266"/>
      <c r="AD317" s="266"/>
      <c r="AE317" s="266"/>
      <c r="AF317" s="266"/>
      <c r="AG317" s="266" t="s">
        <v>236</v>
      </c>
      <c r="AH317" s="266">
        <v>0</v>
      </c>
      <c r="AI317" s="266"/>
      <c r="AJ317" s="266"/>
      <c r="AK317" s="266"/>
      <c r="AL317" s="266"/>
      <c r="AM317" s="266"/>
      <c r="AN317" s="266"/>
      <c r="AO317" s="266"/>
      <c r="AP317" s="266"/>
      <c r="AQ317" s="266"/>
      <c r="AR317" s="266"/>
      <c r="AS317" s="266"/>
      <c r="AT317" s="266"/>
      <c r="AU317" s="266"/>
      <c r="AV317" s="266"/>
      <c r="AW317" s="266"/>
      <c r="AX317" s="266"/>
      <c r="AY317" s="266"/>
      <c r="AZ317" s="266"/>
      <c r="BA317" s="266"/>
      <c r="BB317" s="266"/>
      <c r="BC317" s="266"/>
      <c r="BD317" s="266"/>
      <c r="BE317" s="266"/>
      <c r="BF317" s="266"/>
      <c r="BG317" s="266"/>
      <c r="BH317" s="266"/>
    </row>
    <row r="318" spans="1:60" outlineLevel="1">
      <c r="A318" s="258"/>
      <c r="B318" s="259"/>
      <c r="C318" s="283" t="s">
        <v>385</v>
      </c>
      <c r="D318" s="284"/>
      <c r="E318" s="285"/>
      <c r="F318" s="264"/>
      <c r="G318" s="264"/>
      <c r="H318" s="264"/>
      <c r="I318" s="264"/>
      <c r="J318" s="264"/>
      <c r="K318" s="264"/>
      <c r="L318" s="264"/>
      <c r="M318" s="264"/>
      <c r="N318" s="264"/>
      <c r="O318" s="264"/>
      <c r="P318" s="264"/>
      <c r="Q318" s="264"/>
      <c r="R318" s="264"/>
      <c r="S318" s="264"/>
      <c r="T318" s="264"/>
      <c r="U318" s="265"/>
      <c r="V318" s="264"/>
      <c r="W318" s="266"/>
      <c r="X318" s="266"/>
      <c r="Y318" s="266"/>
      <c r="Z318" s="266"/>
      <c r="AA318" s="266"/>
      <c r="AB318" s="266"/>
      <c r="AC318" s="266"/>
      <c r="AD318" s="266"/>
      <c r="AE318" s="266"/>
      <c r="AF318" s="266"/>
      <c r="AG318" s="266" t="s">
        <v>236</v>
      </c>
      <c r="AH318" s="266">
        <v>0</v>
      </c>
      <c r="AI318" s="266"/>
      <c r="AJ318" s="266"/>
      <c r="AK318" s="266"/>
      <c r="AL318" s="266"/>
      <c r="AM318" s="266"/>
      <c r="AN318" s="266"/>
      <c r="AO318" s="266"/>
      <c r="AP318" s="266"/>
      <c r="AQ318" s="266"/>
      <c r="AR318" s="266"/>
      <c r="AS318" s="266"/>
      <c r="AT318" s="266"/>
      <c r="AU318" s="266"/>
      <c r="AV318" s="266"/>
      <c r="AW318" s="266"/>
      <c r="AX318" s="266"/>
      <c r="AY318" s="266"/>
      <c r="AZ318" s="266"/>
      <c r="BA318" s="266"/>
      <c r="BB318" s="266"/>
      <c r="BC318" s="266"/>
      <c r="BD318" s="266"/>
      <c r="BE318" s="266"/>
      <c r="BF318" s="266"/>
      <c r="BG318" s="266"/>
      <c r="BH318" s="266"/>
    </row>
    <row r="319" spans="1:60" outlineLevel="1">
      <c r="A319" s="258"/>
      <c r="B319" s="259"/>
      <c r="C319" s="283" t="s">
        <v>386</v>
      </c>
      <c r="D319" s="284"/>
      <c r="E319" s="285">
        <v>13.13</v>
      </c>
      <c r="F319" s="264"/>
      <c r="G319" s="264"/>
      <c r="H319" s="264"/>
      <c r="I319" s="264"/>
      <c r="J319" s="264"/>
      <c r="K319" s="264"/>
      <c r="L319" s="264"/>
      <c r="M319" s="264"/>
      <c r="N319" s="264"/>
      <c r="O319" s="264"/>
      <c r="P319" s="264"/>
      <c r="Q319" s="264"/>
      <c r="R319" s="264"/>
      <c r="S319" s="264"/>
      <c r="T319" s="264"/>
      <c r="U319" s="265"/>
      <c r="V319" s="264"/>
      <c r="W319" s="266"/>
      <c r="X319" s="266"/>
      <c r="Y319" s="266"/>
      <c r="Z319" s="266"/>
      <c r="AA319" s="266"/>
      <c r="AB319" s="266"/>
      <c r="AC319" s="266"/>
      <c r="AD319" s="266"/>
      <c r="AE319" s="266"/>
      <c r="AF319" s="266"/>
      <c r="AG319" s="266" t="s">
        <v>236</v>
      </c>
      <c r="AH319" s="266">
        <v>0</v>
      </c>
      <c r="AI319" s="266"/>
      <c r="AJ319" s="266"/>
      <c r="AK319" s="266"/>
      <c r="AL319" s="266"/>
      <c r="AM319" s="266"/>
      <c r="AN319" s="266"/>
      <c r="AO319" s="266"/>
      <c r="AP319" s="266"/>
      <c r="AQ319" s="266"/>
      <c r="AR319" s="266"/>
      <c r="AS319" s="266"/>
      <c r="AT319" s="266"/>
      <c r="AU319" s="266"/>
      <c r="AV319" s="266"/>
      <c r="AW319" s="266"/>
      <c r="AX319" s="266"/>
      <c r="AY319" s="266"/>
      <c r="AZ319" s="266"/>
      <c r="BA319" s="266"/>
      <c r="BB319" s="266"/>
      <c r="BC319" s="266"/>
      <c r="BD319" s="266"/>
      <c r="BE319" s="266"/>
      <c r="BF319" s="266"/>
      <c r="BG319" s="266"/>
      <c r="BH319" s="266"/>
    </row>
    <row r="320" spans="1:60" outlineLevel="1">
      <c r="A320" s="258"/>
      <c r="B320" s="259"/>
      <c r="C320" s="283" t="s">
        <v>387</v>
      </c>
      <c r="D320" s="284"/>
      <c r="E320" s="285">
        <v>2.25</v>
      </c>
      <c r="F320" s="264"/>
      <c r="G320" s="264"/>
      <c r="H320" s="264"/>
      <c r="I320" s="264"/>
      <c r="J320" s="264"/>
      <c r="K320" s="264"/>
      <c r="L320" s="264"/>
      <c r="M320" s="264"/>
      <c r="N320" s="264"/>
      <c r="O320" s="264"/>
      <c r="P320" s="264"/>
      <c r="Q320" s="264"/>
      <c r="R320" s="264"/>
      <c r="S320" s="264"/>
      <c r="T320" s="264"/>
      <c r="U320" s="265"/>
      <c r="V320" s="264"/>
      <c r="W320" s="266"/>
      <c r="X320" s="266"/>
      <c r="Y320" s="266"/>
      <c r="Z320" s="266"/>
      <c r="AA320" s="266"/>
      <c r="AB320" s="266"/>
      <c r="AC320" s="266"/>
      <c r="AD320" s="266"/>
      <c r="AE320" s="266"/>
      <c r="AF320" s="266"/>
      <c r="AG320" s="266" t="s">
        <v>236</v>
      </c>
      <c r="AH320" s="266">
        <v>0</v>
      </c>
      <c r="AI320" s="266"/>
      <c r="AJ320" s="266"/>
      <c r="AK320" s="266"/>
      <c r="AL320" s="266"/>
      <c r="AM320" s="266"/>
      <c r="AN320" s="266"/>
      <c r="AO320" s="266"/>
      <c r="AP320" s="266"/>
      <c r="AQ320" s="266"/>
      <c r="AR320" s="266"/>
      <c r="AS320" s="266"/>
      <c r="AT320" s="266"/>
      <c r="AU320" s="266"/>
      <c r="AV320" s="266"/>
      <c r="AW320" s="266"/>
      <c r="AX320" s="266"/>
      <c r="AY320" s="266"/>
      <c r="AZ320" s="266"/>
      <c r="BA320" s="266"/>
      <c r="BB320" s="266"/>
      <c r="BC320" s="266"/>
      <c r="BD320" s="266"/>
      <c r="BE320" s="266"/>
      <c r="BF320" s="266"/>
      <c r="BG320" s="266"/>
      <c r="BH320" s="266"/>
    </row>
    <row r="321" spans="1:60" outlineLevel="1">
      <c r="A321" s="258">
        <v>92</v>
      </c>
      <c r="B321" s="259" t="s">
        <v>574</v>
      </c>
      <c r="C321" s="260" t="s">
        <v>575</v>
      </c>
      <c r="D321" s="261" t="s">
        <v>233</v>
      </c>
      <c r="E321" s="262">
        <v>315.72521</v>
      </c>
      <c r="F321" s="10"/>
      <c r="G321" s="264">
        <f>ROUND(E321*F321,2)</f>
        <v>0</v>
      </c>
      <c r="H321" s="263"/>
      <c r="I321" s="264">
        <f>ROUND(E321*H321,2)</f>
        <v>0</v>
      </c>
      <c r="J321" s="263"/>
      <c r="K321" s="264">
        <f>ROUND(E321*J321,2)</f>
        <v>0</v>
      </c>
      <c r="L321" s="264">
        <v>21</v>
      </c>
      <c r="M321" s="264">
        <f>G321*(1+L321/100)</f>
        <v>0</v>
      </c>
      <c r="N321" s="264">
        <v>3.15E-3</v>
      </c>
      <c r="O321" s="264">
        <f>ROUND(E321*N321,2)</f>
        <v>0.99</v>
      </c>
      <c r="P321" s="264">
        <v>0</v>
      </c>
      <c r="Q321" s="264">
        <f>ROUND(E321*P321,2)</f>
        <v>0</v>
      </c>
      <c r="R321" s="264" t="s">
        <v>505</v>
      </c>
      <c r="S321" s="264" t="s">
        <v>202</v>
      </c>
      <c r="T321" s="264">
        <v>0.72</v>
      </c>
      <c r="U321" s="265">
        <f>ROUND(E321*T321,2)</f>
        <v>227.32</v>
      </c>
      <c r="V321" s="264"/>
      <c r="W321" s="266"/>
      <c r="X321" s="266"/>
      <c r="Y321" s="266"/>
      <c r="Z321" s="266"/>
      <c r="AA321" s="266"/>
      <c r="AB321" s="266"/>
      <c r="AC321" s="266"/>
      <c r="AD321" s="266"/>
      <c r="AE321" s="266"/>
      <c r="AF321" s="266"/>
      <c r="AG321" s="266" t="s">
        <v>225</v>
      </c>
      <c r="AH321" s="266"/>
      <c r="AI321" s="266"/>
      <c r="AJ321" s="266"/>
      <c r="AK321" s="266"/>
      <c r="AL321" s="266"/>
      <c r="AM321" s="266"/>
      <c r="AN321" s="266"/>
      <c r="AO321" s="266"/>
      <c r="AP321" s="266"/>
      <c r="AQ321" s="266"/>
      <c r="AR321" s="266"/>
      <c r="AS321" s="266"/>
      <c r="AT321" s="266"/>
      <c r="AU321" s="266"/>
      <c r="AV321" s="266"/>
      <c r="AW321" s="266"/>
      <c r="AX321" s="266"/>
      <c r="AY321" s="266"/>
      <c r="AZ321" s="266"/>
      <c r="BA321" s="266"/>
      <c r="BB321" s="266"/>
      <c r="BC321" s="266"/>
      <c r="BD321" s="266"/>
      <c r="BE321" s="266"/>
      <c r="BF321" s="266"/>
      <c r="BG321" s="266"/>
      <c r="BH321" s="266"/>
    </row>
    <row r="322" spans="1:60" outlineLevel="1">
      <c r="A322" s="258"/>
      <c r="B322" s="259"/>
      <c r="C322" s="477" t="s">
        <v>576</v>
      </c>
      <c r="D322" s="478"/>
      <c r="E322" s="479"/>
      <c r="F322" s="480"/>
      <c r="G322" s="481"/>
      <c r="H322" s="264"/>
      <c r="I322" s="264"/>
      <c r="J322" s="264"/>
      <c r="K322" s="264"/>
      <c r="L322" s="264"/>
      <c r="M322" s="264"/>
      <c r="N322" s="264"/>
      <c r="O322" s="264"/>
      <c r="P322" s="264"/>
      <c r="Q322" s="264"/>
      <c r="R322" s="264"/>
      <c r="S322" s="264"/>
      <c r="T322" s="264"/>
      <c r="U322" s="265"/>
      <c r="V322" s="264"/>
      <c r="W322" s="266"/>
      <c r="X322" s="266"/>
      <c r="Y322" s="266"/>
      <c r="Z322" s="266"/>
      <c r="AA322" s="266"/>
      <c r="AB322" s="266"/>
      <c r="AC322" s="266"/>
      <c r="AD322" s="266"/>
      <c r="AE322" s="266"/>
      <c r="AF322" s="266"/>
      <c r="AG322" s="266" t="s">
        <v>205</v>
      </c>
      <c r="AH322" s="266"/>
      <c r="AI322" s="266"/>
      <c r="AJ322" s="266"/>
      <c r="AK322" s="266"/>
      <c r="AL322" s="266"/>
      <c r="AM322" s="266"/>
      <c r="AN322" s="266"/>
      <c r="AO322" s="266"/>
      <c r="AP322" s="266"/>
      <c r="AQ322" s="266"/>
      <c r="AR322" s="266"/>
      <c r="AS322" s="266"/>
      <c r="AT322" s="266"/>
      <c r="AU322" s="266"/>
      <c r="AV322" s="266"/>
      <c r="AW322" s="266"/>
      <c r="AX322" s="266"/>
      <c r="AY322" s="266"/>
      <c r="AZ322" s="266"/>
      <c r="BA322" s="267" t="str">
        <f>C322</f>
        <v>Jednosložkový ochranný nátěr na cementové bázi prováděný ve dvou  vrstvách.</v>
      </c>
      <c r="BB322" s="266"/>
      <c r="BC322" s="266"/>
      <c r="BD322" s="266"/>
      <c r="BE322" s="266"/>
      <c r="BF322" s="266"/>
      <c r="BG322" s="266"/>
      <c r="BH322" s="266"/>
    </row>
    <row r="323" spans="1:60" outlineLevel="1">
      <c r="A323" s="258"/>
      <c r="B323" s="259"/>
      <c r="C323" s="283" t="s">
        <v>577</v>
      </c>
      <c r="D323" s="284"/>
      <c r="E323" s="285">
        <v>315.72521</v>
      </c>
      <c r="F323" s="264"/>
      <c r="G323" s="264"/>
      <c r="H323" s="264"/>
      <c r="I323" s="264"/>
      <c r="J323" s="264"/>
      <c r="K323" s="264"/>
      <c r="L323" s="264"/>
      <c r="M323" s="264"/>
      <c r="N323" s="264"/>
      <c r="O323" s="264"/>
      <c r="P323" s="264"/>
      <c r="Q323" s="264"/>
      <c r="R323" s="264"/>
      <c r="S323" s="264"/>
      <c r="T323" s="264"/>
      <c r="U323" s="265"/>
      <c r="V323" s="264"/>
      <c r="W323" s="266"/>
      <c r="X323" s="266"/>
      <c r="Y323" s="266"/>
      <c r="Z323" s="266"/>
      <c r="AA323" s="266"/>
      <c r="AB323" s="266"/>
      <c r="AC323" s="266"/>
      <c r="AD323" s="266"/>
      <c r="AE323" s="266"/>
      <c r="AF323" s="266"/>
      <c r="AG323" s="266" t="s">
        <v>236</v>
      </c>
      <c r="AH323" s="266">
        <v>0</v>
      </c>
      <c r="AI323" s="266"/>
      <c r="AJ323" s="266"/>
      <c r="AK323" s="266"/>
      <c r="AL323" s="266"/>
      <c r="AM323" s="266"/>
      <c r="AN323" s="266"/>
      <c r="AO323" s="266"/>
      <c r="AP323" s="266"/>
      <c r="AQ323" s="266"/>
      <c r="AR323" s="266"/>
      <c r="AS323" s="266"/>
      <c r="AT323" s="266"/>
      <c r="AU323" s="266"/>
      <c r="AV323" s="266"/>
      <c r="AW323" s="266"/>
      <c r="AX323" s="266"/>
      <c r="AY323" s="266"/>
      <c r="AZ323" s="266"/>
      <c r="BA323" s="266"/>
      <c r="BB323" s="266"/>
      <c r="BC323" s="266"/>
      <c r="BD323" s="266"/>
      <c r="BE323" s="266"/>
      <c r="BF323" s="266"/>
      <c r="BG323" s="266"/>
      <c r="BH323" s="266"/>
    </row>
    <row r="324" spans="1:60" outlineLevel="1">
      <c r="A324" s="258">
        <v>93</v>
      </c>
      <c r="B324" s="259" t="s">
        <v>578</v>
      </c>
      <c r="C324" s="260" t="s">
        <v>579</v>
      </c>
      <c r="D324" s="261" t="s">
        <v>233</v>
      </c>
      <c r="E324" s="262">
        <v>15.6</v>
      </c>
      <c r="F324" s="10"/>
      <c r="G324" s="264">
        <f>ROUND(E324*F324,2)</f>
        <v>0</v>
      </c>
      <c r="H324" s="263"/>
      <c r="I324" s="264">
        <f>ROUND(E324*H324,2)</f>
        <v>0</v>
      </c>
      <c r="J324" s="263"/>
      <c r="K324" s="264">
        <f>ROUND(E324*J324,2)</f>
        <v>0</v>
      </c>
      <c r="L324" s="264">
        <v>21</v>
      </c>
      <c r="M324" s="264">
        <f>G324*(1+L324/100)</f>
        <v>0</v>
      </c>
      <c r="N324" s="264">
        <v>5.9000000000000003E-4</v>
      </c>
      <c r="O324" s="264">
        <f>ROUND(E324*N324,2)</f>
        <v>0.01</v>
      </c>
      <c r="P324" s="264">
        <v>0</v>
      </c>
      <c r="Q324" s="264">
        <f>ROUND(E324*P324,2)</f>
        <v>0</v>
      </c>
      <c r="R324" s="264" t="s">
        <v>454</v>
      </c>
      <c r="S324" s="264" t="s">
        <v>202</v>
      </c>
      <c r="T324" s="264">
        <v>0.06</v>
      </c>
      <c r="U324" s="265">
        <f>ROUND(E324*T324,2)</f>
        <v>0.94</v>
      </c>
      <c r="V324" s="264"/>
      <c r="W324" s="266"/>
      <c r="X324" s="266"/>
      <c r="Y324" s="266"/>
      <c r="Z324" s="266"/>
      <c r="AA324" s="266"/>
      <c r="AB324" s="266"/>
      <c r="AC324" s="266"/>
      <c r="AD324" s="266"/>
      <c r="AE324" s="266"/>
      <c r="AF324" s="266"/>
      <c r="AG324" s="266" t="s">
        <v>225</v>
      </c>
      <c r="AH324" s="266"/>
      <c r="AI324" s="266"/>
      <c r="AJ324" s="266"/>
      <c r="AK324" s="266"/>
      <c r="AL324" s="266"/>
      <c r="AM324" s="266"/>
      <c r="AN324" s="266"/>
      <c r="AO324" s="266"/>
      <c r="AP324" s="266"/>
      <c r="AQ324" s="266"/>
      <c r="AR324" s="266"/>
      <c r="AS324" s="266"/>
      <c r="AT324" s="266"/>
      <c r="AU324" s="266"/>
      <c r="AV324" s="266"/>
      <c r="AW324" s="266"/>
      <c r="AX324" s="266"/>
      <c r="AY324" s="266"/>
      <c r="AZ324" s="266"/>
      <c r="BA324" s="266"/>
      <c r="BB324" s="266"/>
      <c r="BC324" s="266"/>
      <c r="BD324" s="266"/>
      <c r="BE324" s="266"/>
      <c r="BF324" s="266"/>
      <c r="BG324" s="266"/>
      <c r="BH324" s="266"/>
    </row>
    <row r="325" spans="1:60" outlineLevel="1">
      <c r="A325" s="258"/>
      <c r="B325" s="259"/>
      <c r="C325" s="283" t="s">
        <v>557</v>
      </c>
      <c r="D325" s="284"/>
      <c r="E325" s="285">
        <v>15.6</v>
      </c>
      <c r="F325" s="264"/>
      <c r="G325" s="264"/>
      <c r="H325" s="264"/>
      <c r="I325" s="264"/>
      <c r="J325" s="264"/>
      <c r="K325" s="264"/>
      <c r="L325" s="264"/>
      <c r="M325" s="264"/>
      <c r="N325" s="264"/>
      <c r="O325" s="264"/>
      <c r="P325" s="264"/>
      <c r="Q325" s="264"/>
      <c r="R325" s="264"/>
      <c r="S325" s="264"/>
      <c r="T325" s="264"/>
      <c r="U325" s="265"/>
      <c r="V325" s="264"/>
      <c r="W325" s="266"/>
      <c r="X325" s="266"/>
      <c r="Y325" s="266"/>
      <c r="Z325" s="266"/>
      <c r="AA325" s="266"/>
      <c r="AB325" s="266"/>
      <c r="AC325" s="266"/>
      <c r="AD325" s="266"/>
      <c r="AE325" s="266"/>
      <c r="AF325" s="266"/>
      <c r="AG325" s="266" t="s">
        <v>236</v>
      </c>
      <c r="AH325" s="266">
        <v>0</v>
      </c>
      <c r="AI325" s="266"/>
      <c r="AJ325" s="266"/>
      <c r="AK325" s="266"/>
      <c r="AL325" s="266"/>
      <c r="AM325" s="266"/>
      <c r="AN325" s="266"/>
      <c r="AO325" s="266"/>
      <c r="AP325" s="266"/>
      <c r="AQ325" s="266"/>
      <c r="AR325" s="266"/>
      <c r="AS325" s="266"/>
      <c r="AT325" s="266"/>
      <c r="AU325" s="266"/>
      <c r="AV325" s="266"/>
      <c r="AW325" s="266"/>
      <c r="AX325" s="266"/>
      <c r="AY325" s="266"/>
      <c r="AZ325" s="266"/>
      <c r="BA325" s="266"/>
      <c r="BB325" s="266"/>
      <c r="BC325" s="266"/>
      <c r="BD325" s="266"/>
      <c r="BE325" s="266"/>
      <c r="BF325" s="266"/>
      <c r="BG325" s="266"/>
      <c r="BH325" s="266"/>
    </row>
    <row r="326" spans="1:60" outlineLevel="1">
      <c r="A326" s="258">
        <v>94</v>
      </c>
      <c r="B326" s="259" t="s">
        <v>580</v>
      </c>
      <c r="C326" s="260" t="s">
        <v>581</v>
      </c>
      <c r="D326" s="261" t="s">
        <v>401</v>
      </c>
      <c r="E326" s="262">
        <v>20.7</v>
      </c>
      <c r="F326" s="10"/>
      <c r="G326" s="264">
        <f>ROUND(E326*F326,2)</f>
        <v>0</v>
      </c>
      <c r="H326" s="263"/>
      <c r="I326" s="264">
        <f>ROUND(E326*H326,2)</f>
        <v>0</v>
      </c>
      <c r="J326" s="263"/>
      <c r="K326" s="264">
        <f>ROUND(E326*J326,2)</f>
        <v>0</v>
      </c>
      <c r="L326" s="264">
        <v>21</v>
      </c>
      <c r="M326" s="264">
        <f>G326*(1+L326/100)</f>
        <v>0</v>
      </c>
      <c r="N326" s="264">
        <v>0.11583</v>
      </c>
      <c r="O326" s="264">
        <f>ROUND(E326*N326,2)</f>
        <v>2.4</v>
      </c>
      <c r="P326" s="264">
        <v>0</v>
      </c>
      <c r="Q326" s="264">
        <f>ROUND(E326*P326,2)</f>
        <v>0</v>
      </c>
      <c r="R326" s="264" t="s">
        <v>454</v>
      </c>
      <c r="S326" s="264" t="s">
        <v>202</v>
      </c>
      <c r="T326" s="264">
        <v>0.14000000000000001</v>
      </c>
      <c r="U326" s="265">
        <f>ROUND(E326*T326,2)</f>
        <v>2.9</v>
      </c>
      <c r="V326" s="264"/>
      <c r="W326" s="266"/>
      <c r="X326" s="266"/>
      <c r="Y326" s="266"/>
      <c r="Z326" s="266"/>
      <c r="AA326" s="266"/>
      <c r="AB326" s="266"/>
      <c r="AC326" s="266"/>
      <c r="AD326" s="266"/>
      <c r="AE326" s="266"/>
      <c r="AF326" s="266"/>
      <c r="AG326" s="266" t="s">
        <v>225</v>
      </c>
      <c r="AH326" s="266"/>
      <c r="AI326" s="266"/>
      <c r="AJ326" s="266"/>
      <c r="AK326" s="266"/>
      <c r="AL326" s="266"/>
      <c r="AM326" s="266"/>
      <c r="AN326" s="266"/>
      <c r="AO326" s="266"/>
      <c r="AP326" s="266"/>
      <c r="AQ326" s="266"/>
      <c r="AR326" s="266"/>
      <c r="AS326" s="266"/>
      <c r="AT326" s="266"/>
      <c r="AU326" s="266"/>
      <c r="AV326" s="266"/>
      <c r="AW326" s="266"/>
      <c r="AX326" s="266"/>
      <c r="AY326" s="266"/>
      <c r="AZ326" s="266"/>
      <c r="BA326" s="266"/>
      <c r="BB326" s="266"/>
      <c r="BC326" s="266"/>
      <c r="BD326" s="266"/>
      <c r="BE326" s="266"/>
      <c r="BF326" s="266"/>
      <c r="BG326" s="266"/>
      <c r="BH326" s="266"/>
    </row>
    <row r="327" spans="1:60" outlineLevel="1">
      <c r="A327" s="258"/>
      <c r="B327" s="259"/>
      <c r="C327" s="283" t="s">
        <v>582</v>
      </c>
      <c r="D327" s="284"/>
      <c r="E327" s="285"/>
      <c r="F327" s="264"/>
      <c r="G327" s="264"/>
      <c r="H327" s="264"/>
      <c r="I327" s="264"/>
      <c r="J327" s="264"/>
      <c r="K327" s="264"/>
      <c r="L327" s="264"/>
      <c r="M327" s="264"/>
      <c r="N327" s="264"/>
      <c r="O327" s="264"/>
      <c r="P327" s="264"/>
      <c r="Q327" s="264"/>
      <c r="R327" s="264"/>
      <c r="S327" s="264"/>
      <c r="T327" s="264"/>
      <c r="U327" s="265"/>
      <c r="V327" s="264"/>
      <c r="W327" s="266"/>
      <c r="X327" s="266"/>
      <c r="Y327" s="266"/>
      <c r="Z327" s="266"/>
      <c r="AA327" s="266"/>
      <c r="AB327" s="266"/>
      <c r="AC327" s="266"/>
      <c r="AD327" s="266"/>
      <c r="AE327" s="266"/>
      <c r="AF327" s="266"/>
      <c r="AG327" s="266" t="s">
        <v>236</v>
      </c>
      <c r="AH327" s="266">
        <v>0</v>
      </c>
      <c r="AI327" s="266"/>
      <c r="AJ327" s="266"/>
      <c r="AK327" s="266"/>
      <c r="AL327" s="266"/>
      <c r="AM327" s="266"/>
      <c r="AN327" s="266"/>
      <c r="AO327" s="266"/>
      <c r="AP327" s="266"/>
      <c r="AQ327" s="266"/>
      <c r="AR327" s="266"/>
      <c r="AS327" s="266"/>
      <c r="AT327" s="266"/>
      <c r="AU327" s="266"/>
      <c r="AV327" s="266"/>
      <c r="AW327" s="266"/>
      <c r="AX327" s="266"/>
      <c r="AY327" s="266"/>
      <c r="AZ327" s="266"/>
      <c r="BA327" s="266"/>
      <c r="BB327" s="266"/>
      <c r="BC327" s="266"/>
      <c r="BD327" s="266"/>
      <c r="BE327" s="266"/>
      <c r="BF327" s="266"/>
      <c r="BG327" s="266"/>
      <c r="BH327" s="266"/>
    </row>
    <row r="328" spans="1:60" ht="33.75" outlineLevel="1">
      <c r="A328" s="258"/>
      <c r="B328" s="259"/>
      <c r="C328" s="283" t="s">
        <v>583</v>
      </c>
      <c r="D328" s="284"/>
      <c r="E328" s="285">
        <v>20.7</v>
      </c>
      <c r="F328" s="264"/>
      <c r="G328" s="264"/>
      <c r="H328" s="264"/>
      <c r="I328" s="264"/>
      <c r="J328" s="264"/>
      <c r="K328" s="264"/>
      <c r="L328" s="264"/>
      <c r="M328" s="264"/>
      <c r="N328" s="264"/>
      <c r="O328" s="264"/>
      <c r="P328" s="264"/>
      <c r="Q328" s="264"/>
      <c r="R328" s="264"/>
      <c r="S328" s="264"/>
      <c r="T328" s="264"/>
      <c r="U328" s="265"/>
      <c r="V328" s="264"/>
      <c r="W328" s="266"/>
      <c r="X328" s="266"/>
      <c r="Y328" s="266"/>
      <c r="Z328" s="266"/>
      <c r="AA328" s="266"/>
      <c r="AB328" s="266"/>
      <c r="AC328" s="266"/>
      <c r="AD328" s="266"/>
      <c r="AE328" s="266"/>
      <c r="AF328" s="266"/>
      <c r="AG328" s="266" t="s">
        <v>236</v>
      </c>
      <c r="AH328" s="266">
        <v>0</v>
      </c>
      <c r="AI328" s="266"/>
      <c r="AJ328" s="266"/>
      <c r="AK328" s="266"/>
      <c r="AL328" s="266"/>
      <c r="AM328" s="266"/>
      <c r="AN328" s="266"/>
      <c r="AO328" s="266"/>
      <c r="AP328" s="266"/>
      <c r="AQ328" s="266"/>
      <c r="AR328" s="266"/>
      <c r="AS328" s="266"/>
      <c r="AT328" s="266"/>
      <c r="AU328" s="266"/>
      <c r="AV328" s="266"/>
      <c r="AW328" s="266"/>
      <c r="AX328" s="266"/>
      <c r="AY328" s="266"/>
      <c r="AZ328" s="266"/>
      <c r="BA328" s="266"/>
      <c r="BB328" s="266"/>
      <c r="BC328" s="266"/>
      <c r="BD328" s="266"/>
      <c r="BE328" s="266"/>
      <c r="BF328" s="266"/>
      <c r="BG328" s="266"/>
      <c r="BH328" s="266"/>
    </row>
    <row r="329" spans="1:60" outlineLevel="1">
      <c r="A329" s="258">
        <v>95</v>
      </c>
      <c r="B329" s="259" t="s">
        <v>584</v>
      </c>
      <c r="C329" s="260" t="s">
        <v>585</v>
      </c>
      <c r="D329" s="261" t="s">
        <v>233</v>
      </c>
      <c r="E329" s="262">
        <v>12.42</v>
      </c>
      <c r="F329" s="10"/>
      <c r="G329" s="264">
        <f>ROUND(E329*F329,2)</f>
        <v>0</v>
      </c>
      <c r="H329" s="263"/>
      <c r="I329" s="264">
        <f>ROUND(E329*H329,2)</f>
        <v>0</v>
      </c>
      <c r="J329" s="263"/>
      <c r="K329" s="264">
        <f>ROUND(E329*J329,2)</f>
        <v>0</v>
      </c>
      <c r="L329" s="264">
        <v>21</v>
      </c>
      <c r="M329" s="264">
        <f>G329*(1+L329/100)</f>
        <v>0</v>
      </c>
      <c r="N329" s="264">
        <v>0.24</v>
      </c>
      <c r="O329" s="264">
        <f>ROUND(E329*N329,2)</f>
        <v>2.98</v>
      </c>
      <c r="P329" s="264">
        <v>0</v>
      </c>
      <c r="Q329" s="264">
        <f>ROUND(E329*P329,2)</f>
        <v>0</v>
      </c>
      <c r="R329" s="264" t="s">
        <v>454</v>
      </c>
      <c r="S329" s="264" t="s">
        <v>202</v>
      </c>
      <c r="T329" s="264">
        <v>0.27</v>
      </c>
      <c r="U329" s="265">
        <f>ROUND(E329*T329,2)</f>
        <v>3.35</v>
      </c>
      <c r="V329" s="264"/>
      <c r="W329" s="266"/>
      <c r="X329" s="266"/>
      <c r="Y329" s="266"/>
      <c r="Z329" s="266"/>
      <c r="AA329" s="266"/>
      <c r="AB329" s="266"/>
      <c r="AC329" s="266"/>
      <c r="AD329" s="266"/>
      <c r="AE329" s="266"/>
      <c r="AF329" s="266"/>
      <c r="AG329" s="266" t="s">
        <v>225</v>
      </c>
      <c r="AH329" s="266"/>
      <c r="AI329" s="266"/>
      <c r="AJ329" s="266"/>
      <c r="AK329" s="266"/>
      <c r="AL329" s="266"/>
      <c r="AM329" s="266"/>
      <c r="AN329" s="266"/>
      <c r="AO329" s="266"/>
      <c r="AP329" s="266"/>
      <c r="AQ329" s="266"/>
      <c r="AR329" s="266"/>
      <c r="AS329" s="266"/>
      <c r="AT329" s="266"/>
      <c r="AU329" s="266"/>
      <c r="AV329" s="266"/>
      <c r="AW329" s="266"/>
      <c r="AX329" s="266"/>
      <c r="AY329" s="266"/>
      <c r="AZ329" s="266"/>
      <c r="BA329" s="266"/>
      <c r="BB329" s="266"/>
      <c r="BC329" s="266"/>
      <c r="BD329" s="266"/>
      <c r="BE329" s="266"/>
      <c r="BF329" s="266"/>
      <c r="BG329" s="266"/>
      <c r="BH329" s="266"/>
    </row>
    <row r="330" spans="1:60" ht="33.75" outlineLevel="1">
      <c r="A330" s="258"/>
      <c r="B330" s="259"/>
      <c r="C330" s="283" t="s">
        <v>586</v>
      </c>
      <c r="D330" s="284"/>
      <c r="E330" s="285">
        <v>12.42</v>
      </c>
      <c r="F330" s="264"/>
      <c r="G330" s="264"/>
      <c r="H330" s="264"/>
      <c r="I330" s="264"/>
      <c r="J330" s="264"/>
      <c r="K330" s="264"/>
      <c r="L330" s="264"/>
      <c r="M330" s="264"/>
      <c r="N330" s="264"/>
      <c r="O330" s="264"/>
      <c r="P330" s="264"/>
      <c r="Q330" s="264"/>
      <c r="R330" s="264"/>
      <c r="S330" s="264"/>
      <c r="T330" s="264"/>
      <c r="U330" s="265"/>
      <c r="V330" s="264"/>
      <c r="W330" s="266"/>
      <c r="X330" s="266"/>
      <c r="Y330" s="266"/>
      <c r="Z330" s="266"/>
      <c r="AA330" s="266"/>
      <c r="AB330" s="266"/>
      <c r="AC330" s="266"/>
      <c r="AD330" s="266"/>
      <c r="AE330" s="266"/>
      <c r="AF330" s="266"/>
      <c r="AG330" s="266" t="s">
        <v>236</v>
      </c>
      <c r="AH330" s="266">
        <v>0</v>
      </c>
      <c r="AI330" s="266"/>
      <c r="AJ330" s="266"/>
      <c r="AK330" s="266"/>
      <c r="AL330" s="266"/>
      <c r="AM330" s="266"/>
      <c r="AN330" s="266"/>
      <c r="AO330" s="266"/>
      <c r="AP330" s="266"/>
      <c r="AQ330" s="266"/>
      <c r="AR330" s="266"/>
      <c r="AS330" s="266"/>
      <c r="AT330" s="266"/>
      <c r="AU330" s="266"/>
      <c r="AV330" s="266"/>
      <c r="AW330" s="266"/>
      <c r="AX330" s="266"/>
      <c r="AY330" s="266"/>
      <c r="AZ330" s="266"/>
      <c r="BA330" s="266"/>
      <c r="BB330" s="266"/>
      <c r="BC330" s="266"/>
      <c r="BD330" s="266"/>
      <c r="BE330" s="266"/>
      <c r="BF330" s="266"/>
      <c r="BG330" s="266"/>
      <c r="BH330" s="266"/>
    </row>
    <row r="331" spans="1:60" outlineLevel="1">
      <c r="A331" s="258">
        <v>96</v>
      </c>
      <c r="B331" s="259" t="s">
        <v>587</v>
      </c>
      <c r="C331" s="260" t="s">
        <v>588</v>
      </c>
      <c r="D331" s="261" t="s">
        <v>233</v>
      </c>
      <c r="E331" s="262">
        <v>15.525</v>
      </c>
      <c r="F331" s="10"/>
      <c r="G331" s="264">
        <f>ROUND(E331*F331,2)</f>
        <v>0</v>
      </c>
      <c r="H331" s="263"/>
      <c r="I331" s="264">
        <f>ROUND(E331*H331,2)</f>
        <v>0</v>
      </c>
      <c r="J331" s="263"/>
      <c r="K331" s="264">
        <f>ROUND(E331*J331,2)</f>
        <v>0</v>
      </c>
      <c r="L331" s="264">
        <v>21</v>
      </c>
      <c r="M331" s="264">
        <f>G331*(1+L331/100)</f>
        <v>0</v>
      </c>
      <c r="N331" s="264">
        <v>0</v>
      </c>
      <c r="O331" s="264">
        <f>ROUND(E331*N331,2)</f>
        <v>0</v>
      </c>
      <c r="P331" s="264">
        <v>0</v>
      </c>
      <c r="Q331" s="264">
        <f>ROUND(E331*P331,2)</f>
        <v>0</v>
      </c>
      <c r="R331" s="264" t="s">
        <v>454</v>
      </c>
      <c r="S331" s="264" t="s">
        <v>202</v>
      </c>
      <c r="T331" s="264">
        <v>0.13</v>
      </c>
      <c r="U331" s="265">
        <f>ROUND(E331*T331,2)</f>
        <v>2.02</v>
      </c>
      <c r="V331" s="264"/>
      <c r="W331" s="266"/>
      <c r="X331" s="266"/>
      <c r="Y331" s="266"/>
      <c r="Z331" s="266"/>
      <c r="AA331" s="266"/>
      <c r="AB331" s="266"/>
      <c r="AC331" s="266"/>
      <c r="AD331" s="266"/>
      <c r="AE331" s="266"/>
      <c r="AF331" s="266"/>
      <c r="AG331" s="266" t="s">
        <v>225</v>
      </c>
      <c r="AH331" s="266"/>
      <c r="AI331" s="266"/>
      <c r="AJ331" s="266"/>
      <c r="AK331" s="266"/>
      <c r="AL331" s="266"/>
      <c r="AM331" s="266"/>
      <c r="AN331" s="266"/>
      <c r="AO331" s="266"/>
      <c r="AP331" s="266"/>
      <c r="AQ331" s="266"/>
      <c r="AR331" s="266"/>
      <c r="AS331" s="266"/>
      <c r="AT331" s="266"/>
      <c r="AU331" s="266"/>
      <c r="AV331" s="266"/>
      <c r="AW331" s="266"/>
      <c r="AX331" s="266"/>
      <c r="AY331" s="266"/>
      <c r="AZ331" s="266"/>
      <c r="BA331" s="266"/>
      <c r="BB331" s="266"/>
      <c r="BC331" s="266"/>
      <c r="BD331" s="266"/>
      <c r="BE331" s="266"/>
      <c r="BF331" s="266"/>
      <c r="BG331" s="266"/>
      <c r="BH331" s="266"/>
    </row>
    <row r="332" spans="1:60" ht="33.75" outlineLevel="1">
      <c r="A332" s="258"/>
      <c r="B332" s="259"/>
      <c r="C332" s="283" t="s">
        <v>589</v>
      </c>
      <c r="D332" s="284"/>
      <c r="E332" s="285">
        <v>15.525</v>
      </c>
      <c r="F332" s="264"/>
      <c r="G332" s="264"/>
      <c r="H332" s="264"/>
      <c r="I332" s="264"/>
      <c r="J332" s="264"/>
      <c r="K332" s="264"/>
      <c r="L332" s="264"/>
      <c r="M332" s="264"/>
      <c r="N332" s="264"/>
      <c r="O332" s="264"/>
      <c r="P332" s="264"/>
      <c r="Q332" s="264"/>
      <c r="R332" s="264"/>
      <c r="S332" s="264"/>
      <c r="T332" s="264"/>
      <c r="U332" s="265"/>
      <c r="V332" s="264"/>
      <c r="W332" s="266"/>
      <c r="X332" s="266"/>
      <c r="Y332" s="266"/>
      <c r="Z332" s="266"/>
      <c r="AA332" s="266"/>
      <c r="AB332" s="266"/>
      <c r="AC332" s="266"/>
      <c r="AD332" s="266"/>
      <c r="AE332" s="266"/>
      <c r="AF332" s="266"/>
      <c r="AG332" s="266" t="s">
        <v>236</v>
      </c>
      <c r="AH332" s="266">
        <v>0</v>
      </c>
      <c r="AI332" s="266"/>
      <c r="AJ332" s="266"/>
      <c r="AK332" s="266"/>
      <c r="AL332" s="266"/>
      <c r="AM332" s="266"/>
      <c r="AN332" s="266"/>
      <c r="AO332" s="266"/>
      <c r="AP332" s="266"/>
      <c r="AQ332" s="266"/>
      <c r="AR332" s="266"/>
      <c r="AS332" s="266"/>
      <c r="AT332" s="266"/>
      <c r="AU332" s="266"/>
      <c r="AV332" s="266"/>
      <c r="AW332" s="266"/>
      <c r="AX332" s="266"/>
      <c r="AY332" s="266"/>
      <c r="AZ332" s="266"/>
      <c r="BA332" s="266"/>
      <c r="BB332" s="266"/>
      <c r="BC332" s="266"/>
      <c r="BD332" s="266"/>
      <c r="BE332" s="266"/>
      <c r="BF332" s="266"/>
      <c r="BG332" s="266"/>
      <c r="BH332" s="266"/>
    </row>
    <row r="333" spans="1:60">
      <c r="A333" s="286" t="s">
        <v>198</v>
      </c>
      <c r="B333" s="287" t="s">
        <v>137</v>
      </c>
      <c r="C333" s="288" t="s">
        <v>138</v>
      </c>
      <c r="D333" s="289"/>
      <c r="E333" s="290"/>
      <c r="F333" s="291"/>
      <c r="G333" s="291">
        <f>SUMIF(AG334:AG340,"&lt;&gt;NOR",G334:G340)</f>
        <v>0</v>
      </c>
      <c r="H333" s="291"/>
      <c r="I333" s="291">
        <f>SUM(I334:I340)</f>
        <v>0</v>
      </c>
      <c r="J333" s="291"/>
      <c r="K333" s="291">
        <f>SUM(K334:K340)</f>
        <v>0</v>
      </c>
      <c r="L333" s="291"/>
      <c r="M333" s="291">
        <f>SUM(M334:M340)</f>
        <v>0</v>
      </c>
      <c r="N333" s="291"/>
      <c r="O333" s="291">
        <f>SUM(O334:O340)</f>
        <v>0.02</v>
      </c>
      <c r="P333" s="291"/>
      <c r="Q333" s="291">
        <f>SUM(Q334:Q340)</f>
        <v>0</v>
      </c>
      <c r="R333" s="291"/>
      <c r="S333" s="291"/>
      <c r="T333" s="291"/>
      <c r="U333" s="292">
        <f>SUM(U334:U340)</f>
        <v>1.42</v>
      </c>
      <c r="V333" s="291"/>
      <c r="AG333" s="85" t="s">
        <v>199</v>
      </c>
    </row>
    <row r="334" spans="1:60" ht="22.5" outlineLevel="1">
      <c r="A334" s="258">
        <v>97</v>
      </c>
      <c r="B334" s="259" t="s">
        <v>590</v>
      </c>
      <c r="C334" s="260" t="s">
        <v>591</v>
      </c>
      <c r="D334" s="261" t="s">
        <v>401</v>
      </c>
      <c r="E334" s="262">
        <v>4</v>
      </c>
      <c r="F334" s="10"/>
      <c r="G334" s="264">
        <f>ROUND(E334*F334,2)</f>
        <v>0</v>
      </c>
      <c r="H334" s="263"/>
      <c r="I334" s="264">
        <f>ROUND(E334*H334,2)</f>
        <v>0</v>
      </c>
      <c r="J334" s="263"/>
      <c r="K334" s="264">
        <f>ROUND(E334*J334,2)</f>
        <v>0</v>
      </c>
      <c r="L334" s="264">
        <v>21</v>
      </c>
      <c r="M334" s="264">
        <f>G334*(1+L334/100)</f>
        <v>0</v>
      </c>
      <c r="N334" s="264">
        <v>4.8599999999999997E-3</v>
      </c>
      <c r="O334" s="264">
        <f>ROUND(E334*N334,2)</f>
        <v>0.02</v>
      </c>
      <c r="P334" s="264">
        <v>0</v>
      </c>
      <c r="Q334" s="264">
        <f>ROUND(E334*P334,2)</f>
        <v>0</v>
      </c>
      <c r="R334" s="264" t="s">
        <v>454</v>
      </c>
      <c r="S334" s="264" t="s">
        <v>202</v>
      </c>
      <c r="T334" s="264">
        <v>0.35599999999999998</v>
      </c>
      <c r="U334" s="265">
        <f>ROUND(E334*T334,2)</f>
        <v>1.42</v>
      </c>
      <c r="V334" s="264"/>
      <c r="W334" s="266"/>
      <c r="X334" s="266"/>
      <c r="Y334" s="266"/>
      <c r="Z334" s="266"/>
      <c r="AA334" s="266"/>
      <c r="AB334" s="266"/>
      <c r="AC334" s="266"/>
      <c r="AD334" s="266"/>
      <c r="AE334" s="266"/>
      <c r="AF334" s="266"/>
      <c r="AG334" s="266" t="s">
        <v>225</v>
      </c>
      <c r="AH334" s="266"/>
      <c r="AI334" s="266"/>
      <c r="AJ334" s="266"/>
      <c r="AK334" s="266"/>
      <c r="AL334" s="266"/>
      <c r="AM334" s="266"/>
      <c r="AN334" s="266"/>
      <c r="AO334" s="266"/>
      <c r="AP334" s="266"/>
      <c r="AQ334" s="266"/>
      <c r="AR334" s="266"/>
      <c r="AS334" s="266"/>
      <c r="AT334" s="266"/>
      <c r="AU334" s="266"/>
      <c r="AV334" s="266"/>
      <c r="AW334" s="266"/>
      <c r="AX334" s="266"/>
      <c r="AY334" s="266"/>
      <c r="AZ334" s="266"/>
      <c r="BA334" s="266"/>
      <c r="BB334" s="266"/>
      <c r="BC334" s="266"/>
      <c r="BD334" s="266"/>
      <c r="BE334" s="266"/>
      <c r="BF334" s="266"/>
      <c r="BG334" s="266"/>
      <c r="BH334" s="266"/>
    </row>
    <row r="335" spans="1:60" outlineLevel="1">
      <c r="A335" s="258"/>
      <c r="B335" s="259"/>
      <c r="C335" s="283" t="s">
        <v>592</v>
      </c>
      <c r="D335" s="284"/>
      <c r="E335" s="285">
        <v>2</v>
      </c>
      <c r="F335" s="264"/>
      <c r="G335" s="264"/>
      <c r="H335" s="264"/>
      <c r="I335" s="264"/>
      <c r="J335" s="264"/>
      <c r="K335" s="264"/>
      <c r="L335" s="264"/>
      <c r="M335" s="264"/>
      <c r="N335" s="264"/>
      <c r="O335" s="264"/>
      <c r="P335" s="264"/>
      <c r="Q335" s="264"/>
      <c r="R335" s="264"/>
      <c r="S335" s="264"/>
      <c r="T335" s="264"/>
      <c r="U335" s="265"/>
      <c r="V335" s="264"/>
      <c r="W335" s="266"/>
      <c r="X335" s="266"/>
      <c r="Y335" s="266"/>
      <c r="Z335" s="266"/>
      <c r="AA335" s="266"/>
      <c r="AB335" s="266"/>
      <c r="AC335" s="266"/>
      <c r="AD335" s="266"/>
      <c r="AE335" s="266"/>
      <c r="AF335" s="266"/>
      <c r="AG335" s="266" t="s">
        <v>236</v>
      </c>
      <c r="AH335" s="266">
        <v>0</v>
      </c>
      <c r="AI335" s="266"/>
      <c r="AJ335" s="266"/>
      <c r="AK335" s="266"/>
      <c r="AL335" s="266"/>
      <c r="AM335" s="266"/>
      <c r="AN335" s="266"/>
      <c r="AO335" s="266"/>
      <c r="AP335" s="266"/>
      <c r="AQ335" s="266"/>
      <c r="AR335" s="266"/>
      <c r="AS335" s="266"/>
      <c r="AT335" s="266"/>
      <c r="AU335" s="266"/>
      <c r="AV335" s="266"/>
      <c r="AW335" s="266"/>
      <c r="AX335" s="266"/>
      <c r="AY335" s="266"/>
      <c r="AZ335" s="266"/>
      <c r="BA335" s="266"/>
      <c r="BB335" s="266"/>
      <c r="BC335" s="266"/>
      <c r="BD335" s="266"/>
      <c r="BE335" s="266"/>
      <c r="BF335" s="266"/>
      <c r="BG335" s="266"/>
      <c r="BH335" s="266"/>
    </row>
    <row r="336" spans="1:60" outlineLevel="1">
      <c r="A336" s="258"/>
      <c r="B336" s="259"/>
      <c r="C336" s="283" t="s">
        <v>593</v>
      </c>
      <c r="D336" s="284"/>
      <c r="E336" s="285">
        <v>2</v>
      </c>
      <c r="F336" s="264"/>
      <c r="G336" s="264"/>
      <c r="H336" s="264"/>
      <c r="I336" s="264"/>
      <c r="J336" s="264"/>
      <c r="K336" s="264"/>
      <c r="L336" s="264"/>
      <c r="M336" s="264"/>
      <c r="N336" s="264"/>
      <c r="O336" s="264"/>
      <c r="P336" s="264"/>
      <c r="Q336" s="264"/>
      <c r="R336" s="264"/>
      <c r="S336" s="264"/>
      <c r="T336" s="264"/>
      <c r="U336" s="265"/>
      <c r="V336" s="264"/>
      <c r="W336" s="266"/>
      <c r="X336" s="266"/>
      <c r="Y336" s="266"/>
      <c r="Z336" s="266"/>
      <c r="AA336" s="266"/>
      <c r="AB336" s="266"/>
      <c r="AC336" s="266"/>
      <c r="AD336" s="266"/>
      <c r="AE336" s="266"/>
      <c r="AF336" s="266"/>
      <c r="AG336" s="266" t="s">
        <v>236</v>
      </c>
      <c r="AH336" s="266">
        <v>0</v>
      </c>
      <c r="AI336" s="266"/>
      <c r="AJ336" s="266"/>
      <c r="AK336" s="266"/>
      <c r="AL336" s="266"/>
      <c r="AM336" s="266"/>
      <c r="AN336" s="266"/>
      <c r="AO336" s="266"/>
      <c r="AP336" s="266"/>
      <c r="AQ336" s="266"/>
      <c r="AR336" s="266"/>
      <c r="AS336" s="266"/>
      <c r="AT336" s="266"/>
      <c r="AU336" s="266"/>
      <c r="AV336" s="266"/>
      <c r="AW336" s="266"/>
      <c r="AX336" s="266"/>
      <c r="AY336" s="266"/>
      <c r="AZ336" s="266"/>
      <c r="BA336" s="266"/>
      <c r="BB336" s="266"/>
      <c r="BC336" s="266"/>
      <c r="BD336" s="266"/>
      <c r="BE336" s="266"/>
      <c r="BF336" s="266"/>
      <c r="BG336" s="266"/>
      <c r="BH336" s="266"/>
    </row>
    <row r="337" spans="1:60" ht="22.5" outlineLevel="1">
      <c r="A337" s="258">
        <v>98</v>
      </c>
      <c r="B337" s="259" t="s">
        <v>594</v>
      </c>
      <c r="C337" s="260" t="s">
        <v>595</v>
      </c>
      <c r="D337" s="261" t="s">
        <v>596</v>
      </c>
      <c r="E337" s="262">
        <v>2.2000000000000002</v>
      </c>
      <c r="F337" s="10"/>
      <c r="G337" s="264">
        <f>ROUND(E337*F337,2)</f>
        <v>0</v>
      </c>
      <c r="H337" s="263"/>
      <c r="I337" s="264">
        <f>ROUND(E337*H337,2)</f>
        <v>0</v>
      </c>
      <c r="J337" s="263"/>
      <c r="K337" s="264">
        <f>ROUND(E337*J337,2)</f>
        <v>0</v>
      </c>
      <c r="L337" s="264">
        <v>21</v>
      </c>
      <c r="M337" s="264">
        <f>G337*(1+L337/100)</f>
        <v>0</v>
      </c>
      <c r="N337" s="264">
        <v>7.7999999999999999E-4</v>
      </c>
      <c r="O337" s="264">
        <f>ROUND(E337*N337,2)</f>
        <v>0</v>
      </c>
      <c r="P337" s="264">
        <v>0</v>
      </c>
      <c r="Q337" s="264">
        <f>ROUND(E337*P337,2)</f>
        <v>0</v>
      </c>
      <c r="R337" s="264"/>
      <c r="S337" s="264" t="s">
        <v>361</v>
      </c>
      <c r="T337" s="264">
        <v>0</v>
      </c>
      <c r="U337" s="265">
        <f>ROUND(E337*T337,2)</f>
        <v>0</v>
      </c>
      <c r="V337" s="264"/>
      <c r="W337" s="266"/>
      <c r="X337" s="266"/>
      <c r="Y337" s="266"/>
      <c r="Z337" s="266"/>
      <c r="AA337" s="266"/>
      <c r="AB337" s="266"/>
      <c r="AC337" s="266"/>
      <c r="AD337" s="266"/>
      <c r="AE337" s="266"/>
      <c r="AF337" s="266"/>
      <c r="AG337" s="266" t="s">
        <v>225</v>
      </c>
      <c r="AH337" s="266"/>
      <c r="AI337" s="266"/>
      <c r="AJ337" s="266"/>
      <c r="AK337" s="266"/>
      <c r="AL337" s="266"/>
      <c r="AM337" s="266"/>
      <c r="AN337" s="266"/>
      <c r="AO337" s="266"/>
      <c r="AP337" s="266"/>
      <c r="AQ337" s="266"/>
      <c r="AR337" s="266"/>
      <c r="AS337" s="266"/>
      <c r="AT337" s="266"/>
      <c r="AU337" s="266"/>
      <c r="AV337" s="266"/>
      <c r="AW337" s="266"/>
      <c r="AX337" s="266"/>
      <c r="AY337" s="266"/>
      <c r="AZ337" s="266"/>
      <c r="BA337" s="266"/>
      <c r="BB337" s="266"/>
      <c r="BC337" s="266"/>
      <c r="BD337" s="266"/>
      <c r="BE337" s="266"/>
      <c r="BF337" s="266"/>
      <c r="BG337" s="266"/>
      <c r="BH337" s="266"/>
    </row>
    <row r="338" spans="1:60" outlineLevel="1">
      <c r="A338" s="258"/>
      <c r="B338" s="259"/>
      <c r="C338" s="283" t="s">
        <v>597</v>
      </c>
      <c r="D338" s="284"/>
      <c r="E338" s="285">
        <v>2.2000000000000002</v>
      </c>
      <c r="F338" s="264"/>
      <c r="G338" s="264"/>
      <c r="H338" s="264"/>
      <c r="I338" s="264"/>
      <c r="J338" s="264"/>
      <c r="K338" s="264"/>
      <c r="L338" s="264"/>
      <c r="M338" s="264"/>
      <c r="N338" s="264"/>
      <c r="O338" s="264"/>
      <c r="P338" s="264"/>
      <c r="Q338" s="264"/>
      <c r="R338" s="264"/>
      <c r="S338" s="264"/>
      <c r="T338" s="264"/>
      <c r="U338" s="265"/>
      <c r="V338" s="264"/>
      <c r="W338" s="266"/>
      <c r="X338" s="266"/>
      <c r="Y338" s="266"/>
      <c r="Z338" s="266"/>
      <c r="AA338" s="266"/>
      <c r="AB338" s="266"/>
      <c r="AC338" s="266"/>
      <c r="AD338" s="266"/>
      <c r="AE338" s="266"/>
      <c r="AF338" s="266"/>
      <c r="AG338" s="266" t="s">
        <v>236</v>
      </c>
      <c r="AH338" s="266">
        <v>0</v>
      </c>
      <c r="AI338" s="266"/>
      <c r="AJ338" s="266"/>
      <c r="AK338" s="266"/>
      <c r="AL338" s="266"/>
      <c r="AM338" s="266"/>
      <c r="AN338" s="266"/>
      <c r="AO338" s="266"/>
      <c r="AP338" s="266"/>
      <c r="AQ338" s="266"/>
      <c r="AR338" s="266"/>
      <c r="AS338" s="266"/>
      <c r="AT338" s="266"/>
      <c r="AU338" s="266"/>
      <c r="AV338" s="266"/>
      <c r="AW338" s="266"/>
      <c r="AX338" s="266"/>
      <c r="AY338" s="266"/>
      <c r="AZ338" s="266"/>
      <c r="BA338" s="266"/>
      <c r="BB338" s="266"/>
      <c r="BC338" s="266"/>
      <c r="BD338" s="266"/>
      <c r="BE338" s="266"/>
      <c r="BF338" s="266"/>
      <c r="BG338" s="266"/>
      <c r="BH338" s="266"/>
    </row>
    <row r="339" spans="1:60" ht="22.5" outlineLevel="1">
      <c r="A339" s="258">
        <v>99</v>
      </c>
      <c r="B339" s="259" t="s">
        <v>598</v>
      </c>
      <c r="C339" s="260" t="s">
        <v>599</v>
      </c>
      <c r="D339" s="261" t="s">
        <v>600</v>
      </c>
      <c r="E339" s="262">
        <v>4</v>
      </c>
      <c r="F339" s="10"/>
      <c r="G339" s="264">
        <f>ROUND(E339*F339,2)</f>
        <v>0</v>
      </c>
      <c r="H339" s="263"/>
      <c r="I339" s="264">
        <f>ROUND(E339*H339,2)</f>
        <v>0</v>
      </c>
      <c r="J339" s="263"/>
      <c r="K339" s="264">
        <f>ROUND(E339*J339,2)</f>
        <v>0</v>
      </c>
      <c r="L339" s="264">
        <v>21</v>
      </c>
      <c r="M339" s="264">
        <f>G339*(1+L339/100)</f>
        <v>0</v>
      </c>
      <c r="N339" s="264">
        <v>4.8000000000000001E-4</v>
      </c>
      <c r="O339" s="264">
        <f>ROUND(E339*N339,2)</f>
        <v>0</v>
      </c>
      <c r="P339" s="264">
        <v>0</v>
      </c>
      <c r="Q339" s="264">
        <f>ROUND(E339*P339,2)</f>
        <v>0</v>
      </c>
      <c r="R339" s="264"/>
      <c r="S339" s="264" t="s">
        <v>361</v>
      </c>
      <c r="T339" s="264">
        <v>0</v>
      </c>
      <c r="U339" s="265">
        <f>ROUND(E339*T339,2)</f>
        <v>0</v>
      </c>
      <c r="V339" s="264"/>
      <c r="W339" s="266"/>
      <c r="X339" s="266"/>
      <c r="Y339" s="266"/>
      <c r="Z339" s="266"/>
      <c r="AA339" s="266"/>
      <c r="AB339" s="266"/>
      <c r="AC339" s="266"/>
      <c r="AD339" s="266"/>
      <c r="AE339" s="266"/>
      <c r="AF339" s="266"/>
      <c r="AG339" s="266" t="s">
        <v>225</v>
      </c>
      <c r="AH339" s="266"/>
      <c r="AI339" s="266"/>
      <c r="AJ339" s="266"/>
      <c r="AK339" s="266"/>
      <c r="AL339" s="266"/>
      <c r="AM339" s="266"/>
      <c r="AN339" s="266"/>
      <c r="AO339" s="266"/>
      <c r="AP339" s="266"/>
      <c r="AQ339" s="266"/>
      <c r="AR339" s="266"/>
      <c r="AS339" s="266"/>
      <c r="AT339" s="266"/>
      <c r="AU339" s="266"/>
      <c r="AV339" s="266"/>
      <c r="AW339" s="266"/>
      <c r="AX339" s="266"/>
      <c r="AY339" s="266"/>
      <c r="AZ339" s="266"/>
      <c r="BA339" s="266"/>
      <c r="BB339" s="266"/>
      <c r="BC339" s="266"/>
      <c r="BD339" s="266"/>
      <c r="BE339" s="266"/>
      <c r="BF339" s="266"/>
      <c r="BG339" s="266"/>
      <c r="BH339" s="266"/>
    </row>
    <row r="340" spans="1:60" outlineLevel="1">
      <c r="A340" s="258"/>
      <c r="B340" s="259"/>
      <c r="C340" s="283" t="s">
        <v>601</v>
      </c>
      <c r="D340" s="284"/>
      <c r="E340" s="285">
        <v>4</v>
      </c>
      <c r="F340" s="264"/>
      <c r="G340" s="264"/>
      <c r="H340" s="264"/>
      <c r="I340" s="264"/>
      <c r="J340" s="264"/>
      <c r="K340" s="264"/>
      <c r="L340" s="264"/>
      <c r="M340" s="264"/>
      <c r="N340" s="264"/>
      <c r="O340" s="264"/>
      <c r="P340" s="264"/>
      <c r="Q340" s="264"/>
      <c r="R340" s="264"/>
      <c r="S340" s="264"/>
      <c r="T340" s="264"/>
      <c r="U340" s="265"/>
      <c r="V340" s="264"/>
      <c r="W340" s="266"/>
      <c r="X340" s="266"/>
      <c r="Y340" s="266"/>
      <c r="Z340" s="266"/>
      <c r="AA340" s="266"/>
      <c r="AB340" s="266"/>
      <c r="AC340" s="266"/>
      <c r="AD340" s="266"/>
      <c r="AE340" s="266"/>
      <c r="AF340" s="266"/>
      <c r="AG340" s="266" t="s">
        <v>236</v>
      </c>
      <c r="AH340" s="266">
        <v>0</v>
      </c>
      <c r="AI340" s="266"/>
      <c r="AJ340" s="266"/>
      <c r="AK340" s="266"/>
      <c r="AL340" s="266"/>
      <c r="AM340" s="266"/>
      <c r="AN340" s="266"/>
      <c r="AO340" s="266"/>
      <c r="AP340" s="266"/>
      <c r="AQ340" s="266"/>
      <c r="AR340" s="266"/>
      <c r="AS340" s="266"/>
      <c r="AT340" s="266"/>
      <c r="AU340" s="266"/>
      <c r="AV340" s="266"/>
      <c r="AW340" s="266"/>
      <c r="AX340" s="266"/>
      <c r="AY340" s="266"/>
      <c r="AZ340" s="266"/>
      <c r="BA340" s="266"/>
      <c r="BB340" s="266"/>
      <c r="BC340" s="266"/>
      <c r="BD340" s="266"/>
      <c r="BE340" s="266"/>
      <c r="BF340" s="266"/>
      <c r="BG340" s="266"/>
      <c r="BH340" s="266"/>
    </row>
    <row r="341" spans="1:60">
      <c r="A341" s="286" t="s">
        <v>198</v>
      </c>
      <c r="B341" s="287" t="s">
        <v>139</v>
      </c>
      <c r="C341" s="288" t="s">
        <v>140</v>
      </c>
      <c r="D341" s="289"/>
      <c r="E341" s="290"/>
      <c r="F341" s="291"/>
      <c r="G341" s="291">
        <f>SUMIF(AG342:AG345,"&lt;&gt;NOR",G342:G345)</f>
        <v>0</v>
      </c>
      <c r="H341" s="291"/>
      <c r="I341" s="291">
        <f>SUM(I342:I345)</f>
        <v>0</v>
      </c>
      <c r="J341" s="291"/>
      <c r="K341" s="291">
        <f>SUM(K342:K345)</f>
        <v>0</v>
      </c>
      <c r="L341" s="291"/>
      <c r="M341" s="291">
        <f>SUM(M342:M345)</f>
        <v>0</v>
      </c>
      <c r="N341" s="291"/>
      <c r="O341" s="291">
        <f>SUM(O342:O345)</f>
        <v>8.1</v>
      </c>
      <c r="P341" s="291"/>
      <c r="Q341" s="291">
        <f>SUM(Q342:Q345)</f>
        <v>0</v>
      </c>
      <c r="R341" s="291"/>
      <c r="S341" s="291"/>
      <c r="T341" s="291"/>
      <c r="U341" s="292">
        <f>SUM(U342:U345)</f>
        <v>9.1</v>
      </c>
      <c r="V341" s="291"/>
      <c r="AG341" s="85" t="s">
        <v>199</v>
      </c>
    </row>
    <row r="342" spans="1:60" ht="22.5" outlineLevel="1">
      <c r="A342" s="258">
        <v>100</v>
      </c>
      <c r="B342" s="259" t="s">
        <v>602</v>
      </c>
      <c r="C342" s="260" t="s">
        <v>603</v>
      </c>
      <c r="D342" s="261" t="s">
        <v>401</v>
      </c>
      <c r="E342" s="262">
        <v>65</v>
      </c>
      <c r="F342" s="10"/>
      <c r="G342" s="264">
        <f>ROUND(E342*F342,2)</f>
        <v>0</v>
      </c>
      <c r="H342" s="263"/>
      <c r="I342" s="264">
        <f>ROUND(E342*H342,2)</f>
        <v>0</v>
      </c>
      <c r="J342" s="263"/>
      <c r="K342" s="264">
        <f>ROUND(E342*J342,2)</f>
        <v>0</v>
      </c>
      <c r="L342" s="264">
        <v>21</v>
      </c>
      <c r="M342" s="264">
        <f>G342*(1+L342/100)</f>
        <v>0</v>
      </c>
      <c r="N342" s="264">
        <v>0.10249999999999999</v>
      </c>
      <c r="O342" s="264">
        <f>ROUND(E342*N342,2)</f>
        <v>6.66</v>
      </c>
      <c r="P342" s="264">
        <v>0</v>
      </c>
      <c r="Q342" s="264">
        <f>ROUND(E342*P342,2)</f>
        <v>0</v>
      </c>
      <c r="R342" s="264" t="s">
        <v>234</v>
      </c>
      <c r="S342" s="264" t="s">
        <v>202</v>
      </c>
      <c r="T342" s="264">
        <v>0.14000000000000001</v>
      </c>
      <c r="U342" s="265">
        <f>ROUND(E342*T342,2)</f>
        <v>9.1</v>
      </c>
      <c r="V342" s="264"/>
      <c r="W342" s="266"/>
      <c r="X342" s="266"/>
      <c r="Y342" s="266"/>
      <c r="Z342" s="266"/>
      <c r="AA342" s="266"/>
      <c r="AB342" s="266"/>
      <c r="AC342" s="266"/>
      <c r="AD342" s="266"/>
      <c r="AE342" s="266"/>
      <c r="AF342" s="266"/>
      <c r="AG342" s="266" t="s">
        <v>225</v>
      </c>
      <c r="AH342" s="266"/>
      <c r="AI342" s="266"/>
      <c r="AJ342" s="266"/>
      <c r="AK342" s="266"/>
      <c r="AL342" s="266"/>
      <c r="AM342" s="266"/>
      <c r="AN342" s="266"/>
      <c r="AO342" s="266"/>
      <c r="AP342" s="266"/>
      <c r="AQ342" s="266"/>
      <c r="AR342" s="266"/>
      <c r="AS342" s="266"/>
      <c r="AT342" s="266"/>
      <c r="AU342" s="266"/>
      <c r="AV342" s="266"/>
      <c r="AW342" s="266"/>
      <c r="AX342" s="266"/>
      <c r="AY342" s="266"/>
      <c r="AZ342" s="266"/>
      <c r="BA342" s="266"/>
      <c r="BB342" s="266"/>
      <c r="BC342" s="266"/>
      <c r="BD342" s="266"/>
      <c r="BE342" s="266"/>
      <c r="BF342" s="266"/>
      <c r="BG342" s="266"/>
      <c r="BH342" s="266"/>
    </row>
    <row r="343" spans="1:60" outlineLevel="1">
      <c r="A343" s="258"/>
      <c r="B343" s="259"/>
      <c r="C343" s="283" t="s">
        <v>604</v>
      </c>
      <c r="D343" s="284"/>
      <c r="E343" s="285">
        <v>65</v>
      </c>
      <c r="F343" s="264"/>
      <c r="G343" s="264"/>
      <c r="H343" s="264"/>
      <c r="I343" s="264"/>
      <c r="J343" s="264"/>
      <c r="K343" s="264"/>
      <c r="L343" s="264"/>
      <c r="M343" s="264"/>
      <c r="N343" s="264"/>
      <c r="O343" s="264"/>
      <c r="P343" s="264"/>
      <c r="Q343" s="264"/>
      <c r="R343" s="264"/>
      <c r="S343" s="264"/>
      <c r="T343" s="264"/>
      <c r="U343" s="265"/>
      <c r="V343" s="264"/>
      <c r="W343" s="266"/>
      <c r="X343" s="266"/>
      <c r="Y343" s="266"/>
      <c r="Z343" s="266"/>
      <c r="AA343" s="266"/>
      <c r="AB343" s="266"/>
      <c r="AC343" s="266"/>
      <c r="AD343" s="266"/>
      <c r="AE343" s="266"/>
      <c r="AF343" s="266"/>
      <c r="AG343" s="266" t="s">
        <v>236</v>
      </c>
      <c r="AH343" s="266">
        <v>0</v>
      </c>
      <c r="AI343" s="266"/>
      <c r="AJ343" s="266"/>
      <c r="AK343" s="266"/>
      <c r="AL343" s="266"/>
      <c r="AM343" s="266"/>
      <c r="AN343" s="266"/>
      <c r="AO343" s="266"/>
      <c r="AP343" s="266"/>
      <c r="AQ343" s="266"/>
      <c r="AR343" s="266"/>
      <c r="AS343" s="266"/>
      <c r="AT343" s="266"/>
      <c r="AU343" s="266"/>
      <c r="AV343" s="266"/>
      <c r="AW343" s="266"/>
      <c r="AX343" s="266"/>
      <c r="AY343" s="266"/>
      <c r="AZ343" s="266"/>
      <c r="BA343" s="266"/>
      <c r="BB343" s="266"/>
      <c r="BC343" s="266"/>
      <c r="BD343" s="266"/>
      <c r="BE343" s="266"/>
      <c r="BF343" s="266"/>
      <c r="BG343" s="266"/>
      <c r="BH343" s="266"/>
    </row>
    <row r="344" spans="1:60" outlineLevel="1">
      <c r="A344" s="258">
        <v>101</v>
      </c>
      <c r="B344" s="259" t="s">
        <v>605</v>
      </c>
      <c r="C344" s="260" t="s">
        <v>606</v>
      </c>
      <c r="D344" s="261" t="s">
        <v>223</v>
      </c>
      <c r="E344" s="262">
        <v>65.650000000000006</v>
      </c>
      <c r="F344" s="10"/>
      <c r="G344" s="264">
        <f>ROUND(E344*F344,2)</f>
        <v>0</v>
      </c>
      <c r="H344" s="263"/>
      <c r="I344" s="264">
        <f>ROUND(E344*H344,2)</f>
        <v>0</v>
      </c>
      <c r="J344" s="263"/>
      <c r="K344" s="264">
        <f>ROUND(E344*J344,2)</f>
        <v>0</v>
      </c>
      <c r="L344" s="264">
        <v>21</v>
      </c>
      <c r="M344" s="264">
        <f>G344*(1+L344/100)</f>
        <v>0</v>
      </c>
      <c r="N344" s="264">
        <v>2.1999999999999999E-2</v>
      </c>
      <c r="O344" s="264">
        <f>ROUND(E344*N344,2)</f>
        <v>1.44</v>
      </c>
      <c r="P344" s="264">
        <v>0</v>
      </c>
      <c r="Q344" s="264">
        <f>ROUND(E344*P344,2)</f>
        <v>0</v>
      </c>
      <c r="R344" s="264" t="s">
        <v>366</v>
      </c>
      <c r="S344" s="264" t="s">
        <v>202</v>
      </c>
      <c r="T344" s="264">
        <v>0</v>
      </c>
      <c r="U344" s="265">
        <f>ROUND(E344*T344,2)</f>
        <v>0</v>
      </c>
      <c r="V344" s="264"/>
      <c r="W344" s="266"/>
      <c r="X344" s="266"/>
      <c r="Y344" s="266"/>
      <c r="Z344" s="266"/>
      <c r="AA344" s="266"/>
      <c r="AB344" s="266"/>
      <c r="AC344" s="266"/>
      <c r="AD344" s="266"/>
      <c r="AE344" s="266"/>
      <c r="AF344" s="266"/>
      <c r="AG344" s="266" t="s">
        <v>367</v>
      </c>
      <c r="AH344" s="266"/>
      <c r="AI344" s="266"/>
      <c r="AJ344" s="266"/>
      <c r="AK344" s="266"/>
      <c r="AL344" s="266"/>
      <c r="AM344" s="266"/>
      <c r="AN344" s="266"/>
      <c r="AO344" s="266"/>
      <c r="AP344" s="266"/>
      <c r="AQ344" s="266"/>
      <c r="AR344" s="266"/>
      <c r="AS344" s="266"/>
      <c r="AT344" s="266"/>
      <c r="AU344" s="266"/>
      <c r="AV344" s="266"/>
      <c r="AW344" s="266"/>
      <c r="AX344" s="266"/>
      <c r="AY344" s="266"/>
      <c r="AZ344" s="266"/>
      <c r="BA344" s="266"/>
      <c r="BB344" s="266"/>
      <c r="BC344" s="266"/>
      <c r="BD344" s="266"/>
      <c r="BE344" s="266"/>
      <c r="BF344" s="266"/>
      <c r="BG344" s="266"/>
      <c r="BH344" s="266"/>
    </row>
    <row r="345" spans="1:60" outlineLevel="1">
      <c r="A345" s="258"/>
      <c r="B345" s="259"/>
      <c r="C345" s="283" t="s">
        <v>607</v>
      </c>
      <c r="D345" s="284"/>
      <c r="E345" s="285">
        <v>65.650000000000006</v>
      </c>
      <c r="F345" s="264"/>
      <c r="G345" s="264"/>
      <c r="H345" s="264"/>
      <c r="I345" s="264"/>
      <c r="J345" s="264"/>
      <c r="K345" s="264"/>
      <c r="L345" s="264"/>
      <c r="M345" s="264"/>
      <c r="N345" s="264"/>
      <c r="O345" s="264"/>
      <c r="P345" s="264"/>
      <c r="Q345" s="264"/>
      <c r="R345" s="264"/>
      <c r="S345" s="264"/>
      <c r="T345" s="264"/>
      <c r="U345" s="265"/>
      <c r="V345" s="264"/>
      <c r="W345" s="266"/>
      <c r="X345" s="266"/>
      <c r="Y345" s="266"/>
      <c r="Z345" s="266"/>
      <c r="AA345" s="266"/>
      <c r="AB345" s="266"/>
      <c r="AC345" s="266"/>
      <c r="AD345" s="266"/>
      <c r="AE345" s="266"/>
      <c r="AF345" s="266"/>
      <c r="AG345" s="266" t="s">
        <v>236</v>
      </c>
      <c r="AH345" s="266">
        <v>0</v>
      </c>
      <c r="AI345" s="266"/>
      <c r="AJ345" s="266"/>
      <c r="AK345" s="266"/>
      <c r="AL345" s="266"/>
      <c r="AM345" s="266"/>
      <c r="AN345" s="266"/>
      <c r="AO345" s="266"/>
      <c r="AP345" s="266"/>
      <c r="AQ345" s="266"/>
      <c r="AR345" s="266"/>
      <c r="AS345" s="266"/>
      <c r="AT345" s="266"/>
      <c r="AU345" s="266"/>
      <c r="AV345" s="266"/>
      <c r="AW345" s="266"/>
      <c r="AX345" s="266"/>
      <c r="AY345" s="266"/>
      <c r="AZ345" s="266"/>
      <c r="BA345" s="266"/>
      <c r="BB345" s="266"/>
      <c r="BC345" s="266"/>
      <c r="BD345" s="266"/>
      <c r="BE345" s="266"/>
      <c r="BF345" s="266"/>
      <c r="BG345" s="266"/>
      <c r="BH345" s="266"/>
    </row>
    <row r="346" spans="1:60">
      <c r="A346" s="286" t="s">
        <v>198</v>
      </c>
      <c r="B346" s="287" t="s">
        <v>141</v>
      </c>
      <c r="C346" s="288" t="s">
        <v>142</v>
      </c>
      <c r="D346" s="289"/>
      <c r="E346" s="290"/>
      <c r="F346" s="291"/>
      <c r="G346" s="291">
        <f>SUMIF(AG347:AG351,"&lt;&gt;NOR",G347:G351)</f>
        <v>0</v>
      </c>
      <c r="H346" s="291"/>
      <c r="I346" s="291">
        <f>SUM(I347:I351)</f>
        <v>0</v>
      </c>
      <c r="J346" s="291"/>
      <c r="K346" s="291">
        <f>SUM(K347:K351)</f>
        <v>0</v>
      </c>
      <c r="L346" s="291"/>
      <c r="M346" s="291">
        <f>SUM(M347:M351)</f>
        <v>0</v>
      </c>
      <c r="N346" s="291"/>
      <c r="O346" s="291">
        <f>SUM(O347:O351)</f>
        <v>2.19</v>
      </c>
      <c r="P346" s="291"/>
      <c r="Q346" s="291">
        <f>SUM(Q347:Q351)</f>
        <v>0</v>
      </c>
      <c r="R346" s="291"/>
      <c r="S346" s="291"/>
      <c r="T346" s="291"/>
      <c r="U346" s="292">
        <f>SUM(U347:U351)</f>
        <v>2.06</v>
      </c>
      <c r="V346" s="291"/>
      <c r="AG346" s="85" t="s">
        <v>199</v>
      </c>
    </row>
    <row r="347" spans="1:60" outlineLevel="1">
      <c r="A347" s="258">
        <v>102</v>
      </c>
      <c r="B347" s="259" t="s">
        <v>608</v>
      </c>
      <c r="C347" s="260" t="s">
        <v>609</v>
      </c>
      <c r="D347" s="261" t="s">
        <v>401</v>
      </c>
      <c r="E347" s="262">
        <v>11.5</v>
      </c>
      <c r="F347" s="10"/>
      <c r="G347" s="264">
        <f>ROUND(E347*F347,2)</f>
        <v>0</v>
      </c>
      <c r="H347" s="263"/>
      <c r="I347" s="264">
        <f>ROUND(E347*H347,2)</f>
        <v>0</v>
      </c>
      <c r="J347" s="263"/>
      <c r="K347" s="264">
        <f>ROUND(E347*J347,2)</f>
        <v>0</v>
      </c>
      <c r="L347" s="264">
        <v>21</v>
      </c>
      <c r="M347" s="264">
        <f>G347*(1+L347/100)</f>
        <v>0</v>
      </c>
      <c r="N347" s="264">
        <v>7.2849999999999998E-2</v>
      </c>
      <c r="O347" s="264">
        <f>ROUND(E347*N347,2)</f>
        <v>0.84</v>
      </c>
      <c r="P347" s="264">
        <v>0</v>
      </c>
      <c r="Q347" s="264">
        <f>ROUND(E347*P347,2)</f>
        <v>0</v>
      </c>
      <c r="R347" s="264" t="s">
        <v>234</v>
      </c>
      <c r="S347" s="264" t="s">
        <v>202</v>
      </c>
      <c r="T347" s="264">
        <v>0.17899999999999999</v>
      </c>
      <c r="U347" s="265">
        <f>ROUND(E347*T347,2)</f>
        <v>2.06</v>
      </c>
      <c r="V347" s="264"/>
      <c r="W347" s="266"/>
      <c r="X347" s="266"/>
      <c r="Y347" s="266"/>
      <c r="Z347" s="266"/>
      <c r="AA347" s="266"/>
      <c r="AB347" s="266"/>
      <c r="AC347" s="266"/>
      <c r="AD347" s="266"/>
      <c r="AE347" s="266"/>
      <c r="AF347" s="266"/>
      <c r="AG347" s="266" t="s">
        <v>225</v>
      </c>
      <c r="AH347" s="266"/>
      <c r="AI347" s="266"/>
      <c r="AJ347" s="266"/>
      <c r="AK347" s="266"/>
      <c r="AL347" s="266"/>
      <c r="AM347" s="266"/>
      <c r="AN347" s="266"/>
      <c r="AO347" s="266"/>
      <c r="AP347" s="266"/>
      <c r="AQ347" s="266"/>
      <c r="AR347" s="266"/>
      <c r="AS347" s="266"/>
      <c r="AT347" s="266"/>
      <c r="AU347" s="266"/>
      <c r="AV347" s="266"/>
      <c r="AW347" s="266"/>
      <c r="AX347" s="266"/>
      <c r="AY347" s="266"/>
      <c r="AZ347" s="266"/>
      <c r="BA347" s="266"/>
      <c r="BB347" s="266"/>
      <c r="BC347" s="266"/>
      <c r="BD347" s="266"/>
      <c r="BE347" s="266"/>
      <c r="BF347" s="266"/>
      <c r="BG347" s="266"/>
      <c r="BH347" s="266"/>
    </row>
    <row r="348" spans="1:60" outlineLevel="1">
      <c r="A348" s="258"/>
      <c r="B348" s="259"/>
      <c r="C348" s="477" t="s">
        <v>610</v>
      </c>
      <c r="D348" s="478"/>
      <c r="E348" s="479"/>
      <c r="F348" s="480"/>
      <c r="G348" s="481"/>
      <c r="H348" s="264"/>
      <c r="I348" s="264"/>
      <c r="J348" s="264"/>
      <c r="K348" s="264"/>
      <c r="L348" s="264"/>
      <c r="M348" s="264"/>
      <c r="N348" s="264"/>
      <c r="O348" s="264"/>
      <c r="P348" s="264"/>
      <c r="Q348" s="264"/>
      <c r="R348" s="264"/>
      <c r="S348" s="264"/>
      <c r="T348" s="264"/>
      <c r="U348" s="265"/>
      <c r="V348" s="264"/>
      <c r="W348" s="266"/>
      <c r="X348" s="266"/>
      <c r="Y348" s="266"/>
      <c r="Z348" s="266"/>
      <c r="AA348" s="266"/>
      <c r="AB348" s="266"/>
      <c r="AC348" s="266"/>
      <c r="AD348" s="266"/>
      <c r="AE348" s="266"/>
      <c r="AF348" s="266"/>
      <c r="AG348" s="266" t="s">
        <v>205</v>
      </c>
      <c r="AH348" s="266"/>
      <c r="AI348" s="266"/>
      <c r="AJ348" s="266"/>
      <c r="AK348" s="266"/>
      <c r="AL348" s="266"/>
      <c r="AM348" s="266"/>
      <c r="AN348" s="266"/>
      <c r="AO348" s="266"/>
      <c r="AP348" s="266"/>
      <c r="AQ348" s="266"/>
      <c r="AR348" s="266"/>
      <c r="AS348" s="266"/>
      <c r="AT348" s="266"/>
      <c r="AU348" s="266"/>
      <c r="AV348" s="266"/>
      <c r="AW348" s="266"/>
      <c r="AX348" s="266"/>
      <c r="AY348" s="266"/>
      <c r="AZ348" s="266"/>
      <c r="BA348" s="267" t="str">
        <f>C348</f>
        <v>Včetně  dodání hmot pro lože a vyplnění spár.</v>
      </c>
      <c r="BB348" s="266"/>
      <c r="BC348" s="266"/>
      <c r="BD348" s="266"/>
      <c r="BE348" s="266"/>
      <c r="BF348" s="266"/>
      <c r="BG348" s="266"/>
      <c r="BH348" s="266"/>
    </row>
    <row r="349" spans="1:60" outlineLevel="1">
      <c r="A349" s="258"/>
      <c r="B349" s="259"/>
      <c r="C349" s="283" t="s">
        <v>611</v>
      </c>
      <c r="D349" s="284"/>
      <c r="E349" s="285">
        <v>11.5</v>
      </c>
      <c r="F349" s="264"/>
      <c r="G349" s="264"/>
      <c r="H349" s="264"/>
      <c r="I349" s="264"/>
      <c r="J349" s="264"/>
      <c r="K349" s="264"/>
      <c r="L349" s="264"/>
      <c r="M349" s="264"/>
      <c r="N349" s="264"/>
      <c r="O349" s="264"/>
      <c r="P349" s="264"/>
      <c r="Q349" s="264"/>
      <c r="R349" s="264"/>
      <c r="S349" s="264"/>
      <c r="T349" s="264"/>
      <c r="U349" s="265"/>
      <c r="V349" s="264"/>
      <c r="W349" s="266"/>
      <c r="X349" s="266"/>
      <c r="Y349" s="266"/>
      <c r="Z349" s="266"/>
      <c r="AA349" s="266"/>
      <c r="AB349" s="266"/>
      <c r="AC349" s="266"/>
      <c r="AD349" s="266"/>
      <c r="AE349" s="266"/>
      <c r="AF349" s="266"/>
      <c r="AG349" s="266" t="s">
        <v>236</v>
      </c>
      <c r="AH349" s="266">
        <v>0</v>
      </c>
      <c r="AI349" s="266"/>
      <c r="AJ349" s="266"/>
      <c r="AK349" s="266"/>
      <c r="AL349" s="266"/>
      <c r="AM349" s="266"/>
      <c r="AN349" s="266"/>
      <c r="AO349" s="266"/>
      <c r="AP349" s="266"/>
      <c r="AQ349" s="266"/>
      <c r="AR349" s="266"/>
      <c r="AS349" s="266"/>
      <c r="AT349" s="266"/>
      <c r="AU349" s="266"/>
      <c r="AV349" s="266"/>
      <c r="AW349" s="266"/>
      <c r="AX349" s="266"/>
      <c r="AY349" s="266"/>
      <c r="AZ349" s="266"/>
      <c r="BA349" s="266"/>
      <c r="BB349" s="266"/>
      <c r="BC349" s="266"/>
      <c r="BD349" s="266"/>
      <c r="BE349" s="266"/>
      <c r="BF349" s="266"/>
      <c r="BG349" s="266"/>
      <c r="BH349" s="266"/>
    </row>
    <row r="350" spans="1:60" outlineLevel="1">
      <c r="A350" s="258">
        <v>103</v>
      </c>
      <c r="B350" s="259" t="s">
        <v>612</v>
      </c>
      <c r="C350" s="260" t="s">
        <v>613</v>
      </c>
      <c r="D350" s="261" t="s">
        <v>223</v>
      </c>
      <c r="E350" s="262">
        <v>23.21</v>
      </c>
      <c r="F350" s="10"/>
      <c r="G350" s="264">
        <f>ROUND(E350*F350,2)</f>
        <v>0</v>
      </c>
      <c r="H350" s="263"/>
      <c r="I350" s="264">
        <f>ROUND(E350*H350,2)</f>
        <v>0</v>
      </c>
      <c r="J350" s="263"/>
      <c r="K350" s="264">
        <f>ROUND(E350*J350,2)</f>
        <v>0</v>
      </c>
      <c r="L350" s="264">
        <v>21</v>
      </c>
      <c r="M350" s="264">
        <f>G350*(1+L350/100)</f>
        <v>0</v>
      </c>
      <c r="N350" s="264">
        <v>5.8000000000000003E-2</v>
      </c>
      <c r="O350" s="264">
        <f>ROUND(E350*N350,2)</f>
        <v>1.35</v>
      </c>
      <c r="P350" s="264">
        <v>0</v>
      </c>
      <c r="Q350" s="264">
        <f>ROUND(E350*P350,2)</f>
        <v>0</v>
      </c>
      <c r="R350" s="264" t="s">
        <v>366</v>
      </c>
      <c r="S350" s="264" t="s">
        <v>202</v>
      </c>
      <c r="T350" s="264">
        <v>0</v>
      </c>
      <c r="U350" s="265">
        <f>ROUND(E350*T350,2)</f>
        <v>0</v>
      </c>
      <c r="V350" s="264"/>
      <c r="W350" s="266"/>
      <c r="X350" s="266"/>
      <c r="Y350" s="266"/>
      <c r="Z350" s="266"/>
      <c r="AA350" s="266"/>
      <c r="AB350" s="266"/>
      <c r="AC350" s="266"/>
      <c r="AD350" s="266"/>
      <c r="AE350" s="266"/>
      <c r="AF350" s="266"/>
      <c r="AG350" s="266" t="s">
        <v>367</v>
      </c>
      <c r="AH350" s="266"/>
      <c r="AI350" s="266"/>
      <c r="AJ350" s="266"/>
      <c r="AK350" s="266"/>
      <c r="AL350" s="266"/>
      <c r="AM350" s="266"/>
      <c r="AN350" s="266"/>
      <c r="AO350" s="266"/>
      <c r="AP350" s="266"/>
      <c r="AQ350" s="266"/>
      <c r="AR350" s="266"/>
      <c r="AS350" s="266"/>
      <c r="AT350" s="266"/>
      <c r="AU350" s="266"/>
      <c r="AV350" s="266"/>
      <c r="AW350" s="266"/>
      <c r="AX350" s="266"/>
      <c r="AY350" s="266"/>
      <c r="AZ350" s="266"/>
      <c r="BA350" s="266"/>
      <c r="BB350" s="266"/>
      <c r="BC350" s="266"/>
      <c r="BD350" s="266"/>
      <c r="BE350" s="266"/>
      <c r="BF350" s="266"/>
      <c r="BG350" s="266"/>
      <c r="BH350" s="266"/>
    </row>
    <row r="351" spans="1:60" outlineLevel="1">
      <c r="A351" s="258"/>
      <c r="B351" s="259"/>
      <c r="C351" s="283" t="s">
        <v>614</v>
      </c>
      <c r="D351" s="284"/>
      <c r="E351" s="285">
        <v>23.21</v>
      </c>
      <c r="F351" s="264"/>
      <c r="G351" s="264"/>
      <c r="H351" s="264"/>
      <c r="I351" s="264"/>
      <c r="J351" s="264"/>
      <c r="K351" s="264"/>
      <c r="L351" s="264"/>
      <c r="M351" s="264"/>
      <c r="N351" s="264"/>
      <c r="O351" s="264"/>
      <c r="P351" s="264"/>
      <c r="Q351" s="264"/>
      <c r="R351" s="264"/>
      <c r="S351" s="264"/>
      <c r="T351" s="264"/>
      <c r="U351" s="265"/>
      <c r="V351" s="264"/>
      <c r="W351" s="266"/>
      <c r="X351" s="266"/>
      <c r="Y351" s="266"/>
      <c r="Z351" s="266"/>
      <c r="AA351" s="266"/>
      <c r="AB351" s="266"/>
      <c r="AC351" s="266"/>
      <c r="AD351" s="266"/>
      <c r="AE351" s="266"/>
      <c r="AF351" s="266"/>
      <c r="AG351" s="266" t="s">
        <v>236</v>
      </c>
      <c r="AH351" s="266">
        <v>0</v>
      </c>
      <c r="AI351" s="266"/>
      <c r="AJ351" s="266"/>
      <c r="AK351" s="266"/>
      <c r="AL351" s="266"/>
      <c r="AM351" s="266"/>
      <c r="AN351" s="266"/>
      <c r="AO351" s="266"/>
      <c r="AP351" s="266"/>
      <c r="AQ351" s="266"/>
      <c r="AR351" s="266"/>
      <c r="AS351" s="266"/>
      <c r="AT351" s="266"/>
      <c r="AU351" s="266"/>
      <c r="AV351" s="266"/>
      <c r="AW351" s="266"/>
      <c r="AX351" s="266"/>
      <c r="AY351" s="266"/>
      <c r="AZ351" s="266"/>
      <c r="BA351" s="266"/>
      <c r="BB351" s="266"/>
      <c r="BC351" s="266"/>
      <c r="BD351" s="266"/>
      <c r="BE351" s="266"/>
      <c r="BF351" s="266"/>
      <c r="BG351" s="266"/>
      <c r="BH351" s="266"/>
    </row>
    <row r="352" spans="1:60">
      <c r="A352" s="286" t="s">
        <v>198</v>
      </c>
      <c r="B352" s="287" t="s">
        <v>143</v>
      </c>
      <c r="C352" s="288" t="s">
        <v>144</v>
      </c>
      <c r="D352" s="289"/>
      <c r="E352" s="290"/>
      <c r="F352" s="291"/>
      <c r="G352" s="291">
        <f>SUMIF(AG353:AG366,"&lt;&gt;NOR",G353:G366)</f>
        <v>0</v>
      </c>
      <c r="H352" s="291"/>
      <c r="I352" s="291">
        <f>SUM(I353:I366)</f>
        <v>0</v>
      </c>
      <c r="J352" s="291"/>
      <c r="K352" s="291">
        <f>SUM(K353:K366)</f>
        <v>0</v>
      </c>
      <c r="L352" s="291"/>
      <c r="M352" s="291">
        <f>SUM(M353:M366)</f>
        <v>0</v>
      </c>
      <c r="N352" s="291"/>
      <c r="O352" s="291">
        <f>SUM(O353:O366)</f>
        <v>4.8600000000000003</v>
      </c>
      <c r="P352" s="291"/>
      <c r="Q352" s="291">
        <f>SUM(Q353:Q366)</f>
        <v>0</v>
      </c>
      <c r="R352" s="291"/>
      <c r="S352" s="291"/>
      <c r="T352" s="291"/>
      <c r="U352" s="292">
        <f>SUM(U353:U366)</f>
        <v>71.900000000000006</v>
      </c>
      <c r="V352" s="291"/>
      <c r="AG352" s="85" t="s">
        <v>199</v>
      </c>
    </row>
    <row r="353" spans="1:60" outlineLevel="1">
      <c r="A353" s="258">
        <v>104</v>
      </c>
      <c r="B353" s="259" t="s">
        <v>615</v>
      </c>
      <c r="C353" s="260" t="s">
        <v>616</v>
      </c>
      <c r="D353" s="261" t="s">
        <v>233</v>
      </c>
      <c r="E353" s="262">
        <v>263.04768000000001</v>
      </c>
      <c r="F353" s="10"/>
      <c r="G353" s="264">
        <f>ROUND(E353*F353,2)</f>
        <v>0</v>
      </c>
      <c r="H353" s="263"/>
      <c r="I353" s="264">
        <f>ROUND(E353*H353,2)</f>
        <v>0</v>
      </c>
      <c r="J353" s="263"/>
      <c r="K353" s="264">
        <f>ROUND(E353*J353,2)</f>
        <v>0</v>
      </c>
      <c r="L353" s="264">
        <v>21</v>
      </c>
      <c r="M353" s="264">
        <f>G353*(1+L353/100)</f>
        <v>0</v>
      </c>
      <c r="N353" s="264">
        <v>1.8380000000000001E-2</v>
      </c>
      <c r="O353" s="264">
        <f>ROUND(E353*N353,2)</f>
        <v>4.83</v>
      </c>
      <c r="P353" s="264">
        <v>0</v>
      </c>
      <c r="Q353" s="264">
        <f>ROUND(E353*P353,2)</f>
        <v>0</v>
      </c>
      <c r="R353" s="264" t="s">
        <v>617</v>
      </c>
      <c r="S353" s="264" t="s">
        <v>202</v>
      </c>
      <c r="T353" s="264">
        <v>0.13</v>
      </c>
      <c r="U353" s="265">
        <f>ROUND(E353*T353,2)</f>
        <v>34.200000000000003</v>
      </c>
      <c r="V353" s="264"/>
      <c r="W353" s="266"/>
      <c r="X353" s="266"/>
      <c r="Y353" s="266"/>
      <c r="Z353" s="266"/>
      <c r="AA353" s="266"/>
      <c r="AB353" s="266"/>
      <c r="AC353" s="266"/>
      <c r="AD353" s="266"/>
      <c r="AE353" s="266"/>
      <c r="AF353" s="266"/>
      <c r="AG353" s="266" t="s">
        <v>225</v>
      </c>
      <c r="AH353" s="266"/>
      <c r="AI353" s="266"/>
      <c r="AJ353" s="266"/>
      <c r="AK353" s="266"/>
      <c r="AL353" s="266"/>
      <c r="AM353" s="266"/>
      <c r="AN353" s="266"/>
      <c r="AO353" s="266"/>
      <c r="AP353" s="266"/>
      <c r="AQ353" s="266"/>
      <c r="AR353" s="266"/>
      <c r="AS353" s="266"/>
      <c r="AT353" s="266"/>
      <c r="AU353" s="266"/>
      <c r="AV353" s="266"/>
      <c r="AW353" s="266"/>
      <c r="AX353" s="266"/>
      <c r="AY353" s="266"/>
      <c r="AZ353" s="266"/>
      <c r="BA353" s="266"/>
      <c r="BB353" s="266"/>
      <c r="BC353" s="266"/>
      <c r="BD353" s="266"/>
      <c r="BE353" s="266"/>
      <c r="BF353" s="266"/>
      <c r="BG353" s="266"/>
      <c r="BH353" s="266"/>
    </row>
    <row r="354" spans="1:60" outlineLevel="1">
      <c r="A354" s="258"/>
      <c r="B354" s="259"/>
      <c r="C354" s="477" t="s">
        <v>618</v>
      </c>
      <c r="D354" s="478"/>
      <c r="E354" s="479"/>
      <c r="F354" s="480"/>
      <c r="G354" s="481"/>
      <c r="H354" s="264"/>
      <c r="I354" s="264"/>
      <c r="J354" s="264"/>
      <c r="K354" s="264"/>
      <c r="L354" s="264"/>
      <c r="M354" s="264"/>
      <c r="N354" s="264"/>
      <c r="O354" s="264"/>
      <c r="P354" s="264"/>
      <c r="Q354" s="264"/>
      <c r="R354" s="264"/>
      <c r="S354" s="264"/>
      <c r="T354" s="264"/>
      <c r="U354" s="265"/>
      <c r="V354" s="264"/>
      <c r="W354" s="266"/>
      <c r="X354" s="266"/>
      <c r="Y354" s="266"/>
      <c r="Z354" s="266"/>
      <c r="AA354" s="266"/>
      <c r="AB354" s="266"/>
      <c r="AC354" s="266"/>
      <c r="AD354" s="266"/>
      <c r="AE354" s="266"/>
      <c r="AF354" s="266"/>
      <c r="AG354" s="266" t="s">
        <v>205</v>
      </c>
      <c r="AH354" s="266"/>
      <c r="AI354" s="266"/>
      <c r="AJ354" s="266"/>
      <c r="AK354" s="266"/>
      <c r="AL354" s="266"/>
      <c r="AM354" s="266"/>
      <c r="AN354" s="266"/>
      <c r="AO354" s="266"/>
      <c r="AP354" s="266"/>
      <c r="AQ354" s="266"/>
      <c r="AR354" s="266"/>
      <c r="AS354" s="266"/>
      <c r="AT354" s="266"/>
      <c r="AU354" s="266"/>
      <c r="AV354" s="266"/>
      <c r="AW354" s="266"/>
      <c r="AX354" s="266"/>
      <c r="AY354" s="266"/>
      <c r="AZ354" s="266"/>
      <c r="BA354" s="267" t="str">
        <f>C354</f>
        <v>Včetně kotvení lešení.</v>
      </c>
      <c r="BB354" s="266"/>
      <c r="BC354" s="266"/>
      <c r="BD354" s="266"/>
      <c r="BE354" s="266"/>
      <c r="BF354" s="266"/>
      <c r="BG354" s="266"/>
      <c r="BH354" s="266"/>
    </row>
    <row r="355" spans="1:60" outlineLevel="1">
      <c r="A355" s="258"/>
      <c r="B355" s="259"/>
      <c r="C355" s="283" t="s">
        <v>619</v>
      </c>
      <c r="D355" s="284"/>
      <c r="E355" s="285">
        <v>20.79</v>
      </c>
      <c r="F355" s="264"/>
      <c r="G355" s="264"/>
      <c r="H355" s="264"/>
      <c r="I355" s="264"/>
      <c r="J355" s="264"/>
      <c r="K355" s="264"/>
      <c r="L355" s="264"/>
      <c r="M355" s="264"/>
      <c r="N355" s="264"/>
      <c r="O355" s="264"/>
      <c r="P355" s="264"/>
      <c r="Q355" s="264"/>
      <c r="R355" s="264"/>
      <c r="S355" s="264"/>
      <c r="T355" s="264"/>
      <c r="U355" s="265"/>
      <c r="V355" s="264"/>
      <c r="W355" s="266"/>
      <c r="X355" s="266"/>
      <c r="Y355" s="266"/>
      <c r="Z355" s="266"/>
      <c r="AA355" s="266"/>
      <c r="AB355" s="266"/>
      <c r="AC355" s="266"/>
      <c r="AD355" s="266"/>
      <c r="AE355" s="266"/>
      <c r="AF355" s="266"/>
      <c r="AG355" s="266" t="s">
        <v>236</v>
      </c>
      <c r="AH355" s="266">
        <v>0</v>
      </c>
      <c r="AI355" s="266"/>
      <c r="AJ355" s="266"/>
      <c r="AK355" s="266"/>
      <c r="AL355" s="266"/>
      <c r="AM355" s="266"/>
      <c r="AN355" s="266"/>
      <c r="AO355" s="266"/>
      <c r="AP355" s="266"/>
      <c r="AQ355" s="266"/>
      <c r="AR355" s="266"/>
      <c r="AS355" s="266"/>
      <c r="AT355" s="266"/>
      <c r="AU355" s="266"/>
      <c r="AV355" s="266"/>
      <c r="AW355" s="266"/>
      <c r="AX355" s="266"/>
      <c r="AY355" s="266"/>
      <c r="AZ355" s="266"/>
      <c r="BA355" s="266"/>
      <c r="BB355" s="266"/>
      <c r="BC355" s="266"/>
      <c r="BD355" s="266"/>
      <c r="BE355" s="266"/>
      <c r="BF355" s="266"/>
      <c r="BG355" s="266"/>
      <c r="BH355" s="266"/>
    </row>
    <row r="356" spans="1:60" outlineLevel="1">
      <c r="A356" s="258"/>
      <c r="B356" s="259"/>
      <c r="C356" s="283" t="s">
        <v>620</v>
      </c>
      <c r="D356" s="284"/>
      <c r="E356" s="285">
        <v>29.4</v>
      </c>
      <c r="F356" s="264"/>
      <c r="G356" s="264"/>
      <c r="H356" s="264"/>
      <c r="I356" s="264"/>
      <c r="J356" s="264"/>
      <c r="K356" s="264"/>
      <c r="L356" s="264"/>
      <c r="M356" s="264"/>
      <c r="N356" s="264"/>
      <c r="O356" s="264"/>
      <c r="P356" s="264"/>
      <c r="Q356" s="264"/>
      <c r="R356" s="264"/>
      <c r="S356" s="264"/>
      <c r="T356" s="264"/>
      <c r="U356" s="265"/>
      <c r="V356" s="264"/>
      <c r="W356" s="266"/>
      <c r="X356" s="266"/>
      <c r="Y356" s="266"/>
      <c r="Z356" s="266"/>
      <c r="AA356" s="266"/>
      <c r="AB356" s="266"/>
      <c r="AC356" s="266"/>
      <c r="AD356" s="266"/>
      <c r="AE356" s="266"/>
      <c r="AF356" s="266"/>
      <c r="AG356" s="266" t="s">
        <v>236</v>
      </c>
      <c r="AH356" s="266">
        <v>0</v>
      </c>
      <c r="AI356" s="266"/>
      <c r="AJ356" s="266"/>
      <c r="AK356" s="266"/>
      <c r="AL356" s="266"/>
      <c r="AM356" s="266"/>
      <c r="AN356" s="266"/>
      <c r="AO356" s="266"/>
      <c r="AP356" s="266"/>
      <c r="AQ356" s="266"/>
      <c r="AR356" s="266"/>
      <c r="AS356" s="266"/>
      <c r="AT356" s="266"/>
      <c r="AU356" s="266"/>
      <c r="AV356" s="266"/>
      <c r="AW356" s="266"/>
      <c r="AX356" s="266"/>
      <c r="AY356" s="266"/>
      <c r="AZ356" s="266"/>
      <c r="BA356" s="266"/>
      <c r="BB356" s="266"/>
      <c r="BC356" s="266"/>
      <c r="BD356" s="266"/>
      <c r="BE356" s="266"/>
      <c r="BF356" s="266"/>
      <c r="BG356" s="266"/>
      <c r="BH356" s="266"/>
    </row>
    <row r="357" spans="1:60" outlineLevel="1">
      <c r="A357" s="258"/>
      <c r="B357" s="259"/>
      <c r="C357" s="283" t="s">
        <v>621</v>
      </c>
      <c r="D357" s="284"/>
      <c r="E357" s="285">
        <v>12.6</v>
      </c>
      <c r="F357" s="264"/>
      <c r="G357" s="264"/>
      <c r="H357" s="264"/>
      <c r="I357" s="264"/>
      <c r="J357" s="264"/>
      <c r="K357" s="264"/>
      <c r="L357" s="264"/>
      <c r="M357" s="264"/>
      <c r="N357" s="264"/>
      <c r="O357" s="264"/>
      <c r="P357" s="264"/>
      <c r="Q357" s="264"/>
      <c r="R357" s="264"/>
      <c r="S357" s="264"/>
      <c r="T357" s="264"/>
      <c r="U357" s="265"/>
      <c r="V357" s="264"/>
      <c r="W357" s="266"/>
      <c r="X357" s="266"/>
      <c r="Y357" s="266"/>
      <c r="Z357" s="266"/>
      <c r="AA357" s="266"/>
      <c r="AB357" s="266"/>
      <c r="AC357" s="266"/>
      <c r="AD357" s="266"/>
      <c r="AE357" s="266"/>
      <c r="AF357" s="266"/>
      <c r="AG357" s="266" t="s">
        <v>236</v>
      </c>
      <c r="AH357" s="266">
        <v>0</v>
      </c>
      <c r="AI357" s="266"/>
      <c r="AJ357" s="266"/>
      <c r="AK357" s="266"/>
      <c r="AL357" s="266"/>
      <c r="AM357" s="266"/>
      <c r="AN357" s="266"/>
      <c r="AO357" s="266"/>
      <c r="AP357" s="266"/>
      <c r="AQ357" s="266"/>
      <c r="AR357" s="266"/>
      <c r="AS357" s="266"/>
      <c r="AT357" s="266"/>
      <c r="AU357" s="266"/>
      <c r="AV357" s="266"/>
      <c r="AW357" s="266"/>
      <c r="AX357" s="266"/>
      <c r="AY357" s="266"/>
      <c r="AZ357" s="266"/>
      <c r="BA357" s="266"/>
      <c r="BB357" s="266"/>
      <c r="BC357" s="266"/>
      <c r="BD357" s="266"/>
      <c r="BE357" s="266"/>
      <c r="BF357" s="266"/>
      <c r="BG357" s="266"/>
      <c r="BH357" s="266"/>
    </row>
    <row r="358" spans="1:60" outlineLevel="1">
      <c r="A358" s="258"/>
      <c r="B358" s="259"/>
      <c r="C358" s="283" t="s">
        <v>622</v>
      </c>
      <c r="D358" s="284"/>
      <c r="E358" s="285"/>
      <c r="F358" s="264"/>
      <c r="G358" s="264"/>
      <c r="H358" s="264"/>
      <c r="I358" s="264"/>
      <c r="J358" s="264"/>
      <c r="K358" s="264"/>
      <c r="L358" s="264"/>
      <c r="M358" s="264"/>
      <c r="N358" s="264"/>
      <c r="O358" s="264"/>
      <c r="P358" s="264"/>
      <c r="Q358" s="264"/>
      <c r="R358" s="264"/>
      <c r="S358" s="264"/>
      <c r="T358" s="264"/>
      <c r="U358" s="265"/>
      <c r="V358" s="264"/>
      <c r="W358" s="266"/>
      <c r="X358" s="266"/>
      <c r="Y358" s="266"/>
      <c r="Z358" s="266"/>
      <c r="AA358" s="266"/>
      <c r="AB358" s="266"/>
      <c r="AC358" s="266"/>
      <c r="AD358" s="266"/>
      <c r="AE358" s="266"/>
      <c r="AF358" s="266"/>
      <c r="AG358" s="266" t="s">
        <v>236</v>
      </c>
      <c r="AH358" s="266">
        <v>0</v>
      </c>
      <c r="AI358" s="266"/>
      <c r="AJ358" s="266"/>
      <c r="AK358" s="266"/>
      <c r="AL358" s="266"/>
      <c r="AM358" s="266"/>
      <c r="AN358" s="266"/>
      <c r="AO358" s="266"/>
      <c r="AP358" s="266"/>
      <c r="AQ358" s="266"/>
      <c r="AR358" s="266"/>
      <c r="AS358" s="266"/>
      <c r="AT358" s="266"/>
      <c r="AU358" s="266"/>
      <c r="AV358" s="266"/>
      <c r="AW358" s="266"/>
      <c r="AX358" s="266"/>
      <c r="AY358" s="266"/>
      <c r="AZ358" s="266"/>
      <c r="BA358" s="266"/>
      <c r="BB358" s="266"/>
      <c r="BC358" s="266"/>
      <c r="BD358" s="266"/>
      <c r="BE358" s="266"/>
      <c r="BF358" s="266"/>
      <c r="BG358" s="266"/>
      <c r="BH358" s="266"/>
    </row>
    <row r="359" spans="1:60" outlineLevel="1">
      <c r="A359" s="258"/>
      <c r="B359" s="259"/>
      <c r="C359" s="283" t="s">
        <v>623</v>
      </c>
      <c r="D359" s="284"/>
      <c r="E359" s="285">
        <v>200.25767999999999</v>
      </c>
      <c r="F359" s="264"/>
      <c r="G359" s="264"/>
      <c r="H359" s="264"/>
      <c r="I359" s="264"/>
      <c r="J359" s="264"/>
      <c r="K359" s="264"/>
      <c r="L359" s="264"/>
      <c r="M359" s="264"/>
      <c r="N359" s="264"/>
      <c r="O359" s="264"/>
      <c r="P359" s="264"/>
      <c r="Q359" s="264"/>
      <c r="R359" s="264"/>
      <c r="S359" s="264"/>
      <c r="T359" s="264"/>
      <c r="U359" s="265"/>
      <c r="V359" s="264"/>
      <c r="W359" s="266"/>
      <c r="X359" s="266"/>
      <c r="Y359" s="266"/>
      <c r="Z359" s="266"/>
      <c r="AA359" s="266"/>
      <c r="AB359" s="266"/>
      <c r="AC359" s="266"/>
      <c r="AD359" s="266"/>
      <c r="AE359" s="266"/>
      <c r="AF359" s="266"/>
      <c r="AG359" s="266" t="s">
        <v>236</v>
      </c>
      <c r="AH359" s="266">
        <v>0</v>
      </c>
      <c r="AI359" s="266"/>
      <c r="AJ359" s="266"/>
      <c r="AK359" s="266"/>
      <c r="AL359" s="266"/>
      <c r="AM359" s="266"/>
      <c r="AN359" s="266"/>
      <c r="AO359" s="266"/>
      <c r="AP359" s="266"/>
      <c r="AQ359" s="266"/>
      <c r="AR359" s="266"/>
      <c r="AS359" s="266"/>
      <c r="AT359" s="266"/>
      <c r="AU359" s="266"/>
      <c r="AV359" s="266"/>
      <c r="AW359" s="266"/>
      <c r="AX359" s="266"/>
      <c r="AY359" s="266"/>
      <c r="AZ359" s="266"/>
      <c r="BA359" s="266"/>
      <c r="BB359" s="266"/>
      <c r="BC359" s="266"/>
      <c r="BD359" s="266"/>
      <c r="BE359" s="266"/>
      <c r="BF359" s="266"/>
      <c r="BG359" s="266"/>
      <c r="BH359" s="266"/>
    </row>
    <row r="360" spans="1:60" outlineLevel="1">
      <c r="A360" s="258">
        <v>105</v>
      </c>
      <c r="B360" s="259" t="s">
        <v>624</v>
      </c>
      <c r="C360" s="260" t="s">
        <v>625</v>
      </c>
      <c r="D360" s="261" t="s">
        <v>233</v>
      </c>
      <c r="E360" s="262">
        <v>7891.4304000000002</v>
      </c>
      <c r="F360" s="10"/>
      <c r="G360" s="264">
        <f>ROUND(E360*F360,2)</f>
        <v>0</v>
      </c>
      <c r="H360" s="263"/>
      <c r="I360" s="264">
        <f>ROUND(E360*H360,2)</f>
        <v>0</v>
      </c>
      <c r="J360" s="263"/>
      <c r="K360" s="264">
        <f>ROUND(E360*J360,2)</f>
        <v>0</v>
      </c>
      <c r="L360" s="264">
        <v>21</v>
      </c>
      <c r="M360" s="264">
        <f>G360*(1+L360/100)</f>
        <v>0</v>
      </c>
      <c r="N360" s="264">
        <v>0</v>
      </c>
      <c r="O360" s="264">
        <f>ROUND(E360*N360,2)</f>
        <v>0</v>
      </c>
      <c r="P360" s="264">
        <v>0</v>
      </c>
      <c r="Q360" s="264">
        <f>ROUND(E360*P360,2)</f>
        <v>0</v>
      </c>
      <c r="R360" s="264" t="s">
        <v>617</v>
      </c>
      <c r="S360" s="264" t="s">
        <v>202</v>
      </c>
      <c r="T360" s="264">
        <v>0</v>
      </c>
      <c r="U360" s="265">
        <f>ROUND(E360*T360,2)</f>
        <v>0</v>
      </c>
      <c r="V360" s="264"/>
      <c r="W360" s="266"/>
      <c r="X360" s="266"/>
      <c r="Y360" s="266"/>
      <c r="Z360" s="266"/>
      <c r="AA360" s="266"/>
      <c r="AB360" s="266"/>
      <c r="AC360" s="266"/>
      <c r="AD360" s="266"/>
      <c r="AE360" s="266"/>
      <c r="AF360" s="266"/>
      <c r="AG360" s="266" t="s">
        <v>225</v>
      </c>
      <c r="AH360" s="266"/>
      <c r="AI360" s="266"/>
      <c r="AJ360" s="266"/>
      <c r="AK360" s="266"/>
      <c r="AL360" s="266"/>
      <c r="AM360" s="266"/>
      <c r="AN360" s="266"/>
      <c r="AO360" s="266"/>
      <c r="AP360" s="266"/>
      <c r="AQ360" s="266"/>
      <c r="AR360" s="266"/>
      <c r="AS360" s="266"/>
      <c r="AT360" s="266"/>
      <c r="AU360" s="266"/>
      <c r="AV360" s="266"/>
      <c r="AW360" s="266"/>
      <c r="AX360" s="266"/>
      <c r="AY360" s="266"/>
      <c r="AZ360" s="266"/>
      <c r="BA360" s="266"/>
      <c r="BB360" s="266"/>
      <c r="BC360" s="266"/>
      <c r="BD360" s="266"/>
      <c r="BE360" s="266"/>
      <c r="BF360" s="266"/>
      <c r="BG360" s="266"/>
      <c r="BH360" s="266"/>
    </row>
    <row r="361" spans="1:60" outlineLevel="1">
      <c r="A361" s="258"/>
      <c r="B361" s="259"/>
      <c r="C361" s="283" t="s">
        <v>626</v>
      </c>
      <c r="D361" s="284"/>
      <c r="E361" s="285">
        <v>1883.7</v>
      </c>
      <c r="F361" s="264"/>
      <c r="G361" s="264"/>
      <c r="H361" s="264"/>
      <c r="I361" s="264"/>
      <c r="J361" s="264"/>
      <c r="K361" s="264"/>
      <c r="L361" s="264"/>
      <c r="M361" s="264"/>
      <c r="N361" s="264"/>
      <c r="O361" s="264"/>
      <c r="P361" s="264"/>
      <c r="Q361" s="264"/>
      <c r="R361" s="264"/>
      <c r="S361" s="264"/>
      <c r="T361" s="264"/>
      <c r="U361" s="265"/>
      <c r="V361" s="264"/>
      <c r="W361" s="266"/>
      <c r="X361" s="266"/>
      <c r="Y361" s="266"/>
      <c r="Z361" s="266"/>
      <c r="AA361" s="266"/>
      <c r="AB361" s="266"/>
      <c r="AC361" s="266"/>
      <c r="AD361" s="266"/>
      <c r="AE361" s="266"/>
      <c r="AF361" s="266"/>
      <c r="AG361" s="266" t="s">
        <v>236</v>
      </c>
      <c r="AH361" s="266">
        <v>0</v>
      </c>
      <c r="AI361" s="266"/>
      <c r="AJ361" s="266"/>
      <c r="AK361" s="266"/>
      <c r="AL361" s="266"/>
      <c r="AM361" s="266"/>
      <c r="AN361" s="266"/>
      <c r="AO361" s="266"/>
      <c r="AP361" s="266"/>
      <c r="AQ361" s="266"/>
      <c r="AR361" s="266"/>
      <c r="AS361" s="266"/>
      <c r="AT361" s="266"/>
      <c r="AU361" s="266"/>
      <c r="AV361" s="266"/>
      <c r="AW361" s="266"/>
      <c r="AX361" s="266"/>
      <c r="AY361" s="266"/>
      <c r="AZ361" s="266"/>
      <c r="BA361" s="266"/>
      <c r="BB361" s="266"/>
      <c r="BC361" s="266"/>
      <c r="BD361" s="266"/>
      <c r="BE361" s="266"/>
      <c r="BF361" s="266"/>
      <c r="BG361" s="266"/>
      <c r="BH361" s="266"/>
    </row>
    <row r="362" spans="1:60" outlineLevel="1">
      <c r="A362" s="258"/>
      <c r="B362" s="259"/>
      <c r="C362" s="283" t="s">
        <v>627</v>
      </c>
      <c r="D362" s="284"/>
      <c r="E362" s="285">
        <v>6007.7304000000004</v>
      </c>
      <c r="F362" s="264"/>
      <c r="G362" s="264"/>
      <c r="H362" s="264"/>
      <c r="I362" s="264"/>
      <c r="J362" s="264"/>
      <c r="K362" s="264"/>
      <c r="L362" s="264"/>
      <c r="M362" s="264"/>
      <c r="N362" s="264"/>
      <c r="O362" s="264"/>
      <c r="P362" s="264"/>
      <c r="Q362" s="264"/>
      <c r="R362" s="264"/>
      <c r="S362" s="264"/>
      <c r="T362" s="264"/>
      <c r="U362" s="265"/>
      <c r="V362" s="264"/>
      <c r="W362" s="266"/>
      <c r="X362" s="266"/>
      <c r="Y362" s="266"/>
      <c r="Z362" s="266"/>
      <c r="AA362" s="266"/>
      <c r="AB362" s="266"/>
      <c r="AC362" s="266"/>
      <c r="AD362" s="266"/>
      <c r="AE362" s="266"/>
      <c r="AF362" s="266"/>
      <c r="AG362" s="266" t="s">
        <v>236</v>
      </c>
      <c r="AH362" s="266">
        <v>0</v>
      </c>
      <c r="AI362" s="266"/>
      <c r="AJ362" s="266"/>
      <c r="AK362" s="266"/>
      <c r="AL362" s="266"/>
      <c r="AM362" s="266"/>
      <c r="AN362" s="266"/>
      <c r="AO362" s="266"/>
      <c r="AP362" s="266"/>
      <c r="AQ362" s="266"/>
      <c r="AR362" s="266"/>
      <c r="AS362" s="266"/>
      <c r="AT362" s="266"/>
      <c r="AU362" s="266"/>
      <c r="AV362" s="266"/>
      <c r="AW362" s="266"/>
      <c r="AX362" s="266"/>
      <c r="AY362" s="266"/>
      <c r="AZ362" s="266"/>
      <c r="BA362" s="266"/>
      <c r="BB362" s="266"/>
      <c r="BC362" s="266"/>
      <c r="BD362" s="266"/>
      <c r="BE362" s="266"/>
      <c r="BF362" s="266"/>
      <c r="BG362" s="266"/>
      <c r="BH362" s="266"/>
    </row>
    <row r="363" spans="1:60" outlineLevel="1">
      <c r="A363" s="258">
        <v>106</v>
      </c>
      <c r="B363" s="259" t="s">
        <v>628</v>
      </c>
      <c r="C363" s="260" t="s">
        <v>629</v>
      </c>
      <c r="D363" s="261" t="s">
        <v>233</v>
      </c>
      <c r="E363" s="262">
        <v>263.04768000000001</v>
      </c>
      <c r="F363" s="10"/>
      <c r="G363" s="264">
        <f>ROUND(E363*F363,2)</f>
        <v>0</v>
      </c>
      <c r="H363" s="263"/>
      <c r="I363" s="264">
        <f>ROUND(E363*H363,2)</f>
        <v>0</v>
      </c>
      <c r="J363" s="263"/>
      <c r="K363" s="264">
        <f>ROUND(E363*J363,2)</f>
        <v>0</v>
      </c>
      <c r="L363" s="264">
        <v>21</v>
      </c>
      <c r="M363" s="264">
        <f>G363*(1+L363/100)</f>
        <v>0</v>
      </c>
      <c r="N363" s="264">
        <v>0</v>
      </c>
      <c r="O363" s="264">
        <f>ROUND(E363*N363,2)</f>
        <v>0</v>
      </c>
      <c r="P363" s="264">
        <v>0</v>
      </c>
      <c r="Q363" s="264">
        <f>ROUND(E363*P363,2)</f>
        <v>0</v>
      </c>
      <c r="R363" s="264" t="s">
        <v>617</v>
      </c>
      <c r="S363" s="264" t="s">
        <v>202</v>
      </c>
      <c r="T363" s="264">
        <v>0.112</v>
      </c>
      <c r="U363" s="265">
        <f>ROUND(E363*T363,2)</f>
        <v>29.46</v>
      </c>
      <c r="V363" s="264"/>
      <c r="W363" s="266"/>
      <c r="X363" s="266"/>
      <c r="Y363" s="266"/>
      <c r="Z363" s="266"/>
      <c r="AA363" s="266"/>
      <c r="AB363" s="266"/>
      <c r="AC363" s="266"/>
      <c r="AD363" s="266"/>
      <c r="AE363" s="266"/>
      <c r="AF363" s="266"/>
      <c r="AG363" s="266" t="s">
        <v>225</v>
      </c>
      <c r="AH363" s="266"/>
      <c r="AI363" s="266"/>
      <c r="AJ363" s="266"/>
      <c r="AK363" s="266"/>
      <c r="AL363" s="266"/>
      <c r="AM363" s="266"/>
      <c r="AN363" s="266"/>
      <c r="AO363" s="266"/>
      <c r="AP363" s="266"/>
      <c r="AQ363" s="266"/>
      <c r="AR363" s="266"/>
      <c r="AS363" s="266"/>
      <c r="AT363" s="266"/>
      <c r="AU363" s="266"/>
      <c r="AV363" s="266"/>
      <c r="AW363" s="266"/>
      <c r="AX363" s="266"/>
      <c r="AY363" s="266"/>
      <c r="AZ363" s="266"/>
      <c r="BA363" s="266"/>
      <c r="BB363" s="266"/>
      <c r="BC363" s="266"/>
      <c r="BD363" s="266"/>
      <c r="BE363" s="266"/>
      <c r="BF363" s="266"/>
      <c r="BG363" s="266"/>
      <c r="BH363" s="266"/>
    </row>
    <row r="364" spans="1:60" outlineLevel="1">
      <c r="A364" s="258"/>
      <c r="B364" s="259"/>
      <c r="C364" s="283" t="s">
        <v>630</v>
      </c>
      <c r="D364" s="284"/>
      <c r="E364" s="285">
        <v>263.04768000000001</v>
      </c>
      <c r="F364" s="264"/>
      <c r="G364" s="264"/>
      <c r="H364" s="264"/>
      <c r="I364" s="264"/>
      <c r="J364" s="264"/>
      <c r="K364" s="264"/>
      <c r="L364" s="264"/>
      <c r="M364" s="264"/>
      <c r="N364" s="264"/>
      <c r="O364" s="264"/>
      <c r="P364" s="264"/>
      <c r="Q364" s="264"/>
      <c r="R364" s="264"/>
      <c r="S364" s="264"/>
      <c r="T364" s="264"/>
      <c r="U364" s="265"/>
      <c r="V364" s="264"/>
      <c r="W364" s="266"/>
      <c r="X364" s="266"/>
      <c r="Y364" s="266"/>
      <c r="Z364" s="266"/>
      <c r="AA364" s="266"/>
      <c r="AB364" s="266"/>
      <c r="AC364" s="266"/>
      <c r="AD364" s="266"/>
      <c r="AE364" s="266"/>
      <c r="AF364" s="266"/>
      <c r="AG364" s="266" t="s">
        <v>236</v>
      </c>
      <c r="AH364" s="266">
        <v>5</v>
      </c>
      <c r="AI364" s="266"/>
      <c r="AJ364" s="266"/>
      <c r="AK364" s="266"/>
      <c r="AL364" s="266"/>
      <c r="AM364" s="266"/>
      <c r="AN364" s="266"/>
      <c r="AO364" s="266"/>
      <c r="AP364" s="266"/>
      <c r="AQ364" s="266"/>
      <c r="AR364" s="266"/>
      <c r="AS364" s="266"/>
      <c r="AT364" s="266"/>
      <c r="AU364" s="266"/>
      <c r="AV364" s="266"/>
      <c r="AW364" s="266"/>
      <c r="AX364" s="266"/>
      <c r="AY364" s="266"/>
      <c r="AZ364" s="266"/>
      <c r="BA364" s="266"/>
      <c r="BB364" s="266"/>
      <c r="BC364" s="266"/>
      <c r="BD364" s="266"/>
      <c r="BE364" s="266"/>
      <c r="BF364" s="266"/>
      <c r="BG364" s="266"/>
      <c r="BH364" s="266"/>
    </row>
    <row r="365" spans="1:60" outlineLevel="1">
      <c r="A365" s="258">
        <v>107</v>
      </c>
      <c r="B365" s="259" t="s">
        <v>631</v>
      </c>
      <c r="C365" s="260" t="s">
        <v>632</v>
      </c>
      <c r="D365" s="261" t="s">
        <v>233</v>
      </c>
      <c r="E365" s="262">
        <v>13.94</v>
      </c>
      <c r="F365" s="10"/>
      <c r="G365" s="264">
        <f>ROUND(E365*F365,2)</f>
        <v>0</v>
      </c>
      <c r="H365" s="263"/>
      <c r="I365" s="264">
        <f>ROUND(E365*H365,2)</f>
        <v>0</v>
      </c>
      <c r="J365" s="263"/>
      <c r="K365" s="264">
        <f>ROUND(E365*J365,2)</f>
        <v>0</v>
      </c>
      <c r="L365" s="264">
        <v>21</v>
      </c>
      <c r="M365" s="264">
        <f>G365*(1+L365/100)</f>
        <v>0</v>
      </c>
      <c r="N365" s="264">
        <v>2.14E-3</v>
      </c>
      <c r="O365" s="264">
        <f>ROUND(E365*N365,2)</f>
        <v>0.03</v>
      </c>
      <c r="P365" s="264">
        <v>0</v>
      </c>
      <c r="Q365" s="264">
        <f>ROUND(E365*P365,2)</f>
        <v>0</v>
      </c>
      <c r="R365" s="264" t="s">
        <v>617</v>
      </c>
      <c r="S365" s="264" t="s">
        <v>202</v>
      </c>
      <c r="T365" s="264">
        <v>0.59099999999999997</v>
      </c>
      <c r="U365" s="265">
        <f>ROUND(E365*T365,2)</f>
        <v>8.24</v>
      </c>
      <c r="V365" s="264"/>
      <c r="W365" s="266"/>
      <c r="X365" s="266"/>
      <c r="Y365" s="266"/>
      <c r="Z365" s="266"/>
      <c r="AA365" s="266"/>
      <c r="AB365" s="266"/>
      <c r="AC365" s="266"/>
      <c r="AD365" s="266"/>
      <c r="AE365" s="266"/>
      <c r="AF365" s="266"/>
      <c r="AG365" s="266" t="s">
        <v>225</v>
      </c>
      <c r="AH365" s="266"/>
      <c r="AI365" s="266"/>
      <c r="AJ365" s="266"/>
      <c r="AK365" s="266"/>
      <c r="AL365" s="266"/>
      <c r="AM365" s="266"/>
      <c r="AN365" s="266"/>
      <c r="AO365" s="266"/>
      <c r="AP365" s="266"/>
      <c r="AQ365" s="266"/>
      <c r="AR365" s="266"/>
      <c r="AS365" s="266"/>
      <c r="AT365" s="266"/>
      <c r="AU365" s="266"/>
      <c r="AV365" s="266"/>
      <c r="AW365" s="266"/>
      <c r="AX365" s="266"/>
      <c r="AY365" s="266"/>
      <c r="AZ365" s="266"/>
      <c r="BA365" s="266"/>
      <c r="BB365" s="266"/>
      <c r="BC365" s="266"/>
      <c r="BD365" s="266"/>
      <c r="BE365" s="266"/>
      <c r="BF365" s="266"/>
      <c r="BG365" s="266"/>
      <c r="BH365" s="266"/>
    </row>
    <row r="366" spans="1:60" outlineLevel="1">
      <c r="A366" s="258"/>
      <c r="B366" s="259"/>
      <c r="C366" s="283" t="s">
        <v>633</v>
      </c>
      <c r="D366" s="284"/>
      <c r="E366" s="285">
        <v>13.94</v>
      </c>
      <c r="F366" s="264"/>
      <c r="G366" s="264"/>
      <c r="H366" s="264"/>
      <c r="I366" s="264"/>
      <c r="J366" s="264"/>
      <c r="K366" s="264"/>
      <c r="L366" s="264"/>
      <c r="M366" s="264"/>
      <c r="N366" s="264"/>
      <c r="O366" s="264"/>
      <c r="P366" s="264"/>
      <c r="Q366" s="264"/>
      <c r="R366" s="264"/>
      <c r="S366" s="264"/>
      <c r="T366" s="264"/>
      <c r="U366" s="265"/>
      <c r="V366" s="264"/>
      <c r="W366" s="266"/>
      <c r="X366" s="266"/>
      <c r="Y366" s="266"/>
      <c r="Z366" s="266"/>
      <c r="AA366" s="266"/>
      <c r="AB366" s="266"/>
      <c r="AC366" s="266"/>
      <c r="AD366" s="266"/>
      <c r="AE366" s="266"/>
      <c r="AF366" s="266"/>
      <c r="AG366" s="266" t="s">
        <v>236</v>
      </c>
      <c r="AH366" s="266">
        <v>0</v>
      </c>
      <c r="AI366" s="266"/>
      <c r="AJ366" s="266"/>
      <c r="AK366" s="266"/>
      <c r="AL366" s="266"/>
      <c r="AM366" s="266"/>
      <c r="AN366" s="266"/>
      <c r="AO366" s="266"/>
      <c r="AP366" s="266"/>
      <c r="AQ366" s="266"/>
      <c r="AR366" s="266"/>
      <c r="AS366" s="266"/>
      <c r="AT366" s="266"/>
      <c r="AU366" s="266"/>
      <c r="AV366" s="266"/>
      <c r="AW366" s="266"/>
      <c r="AX366" s="266"/>
      <c r="AY366" s="266"/>
      <c r="AZ366" s="266"/>
      <c r="BA366" s="266"/>
      <c r="BB366" s="266"/>
      <c r="BC366" s="266"/>
      <c r="BD366" s="266"/>
      <c r="BE366" s="266"/>
      <c r="BF366" s="266"/>
      <c r="BG366" s="266"/>
      <c r="BH366" s="266"/>
    </row>
    <row r="367" spans="1:60" ht="25.5">
      <c r="A367" s="286" t="s">
        <v>198</v>
      </c>
      <c r="B367" s="287" t="s">
        <v>145</v>
      </c>
      <c r="C367" s="288" t="s">
        <v>146</v>
      </c>
      <c r="D367" s="289"/>
      <c r="E367" s="290"/>
      <c r="F367" s="291"/>
      <c r="G367" s="291">
        <f>SUMIF(AG368:AG375,"&lt;&gt;NOR",G368:G375)</f>
        <v>0</v>
      </c>
      <c r="H367" s="291"/>
      <c r="I367" s="291">
        <f>SUM(I368:I375)</f>
        <v>0</v>
      </c>
      <c r="J367" s="291"/>
      <c r="K367" s="291">
        <f>SUM(K368:K375)</f>
        <v>0</v>
      </c>
      <c r="L367" s="291"/>
      <c r="M367" s="291">
        <f>SUM(M368:M375)</f>
        <v>0</v>
      </c>
      <c r="N367" s="291"/>
      <c r="O367" s="291">
        <f>SUM(O368:O375)</f>
        <v>0</v>
      </c>
      <c r="P367" s="291"/>
      <c r="Q367" s="291">
        <f>SUM(Q368:Q375)</f>
        <v>0</v>
      </c>
      <c r="R367" s="291"/>
      <c r="S367" s="291"/>
      <c r="T367" s="291"/>
      <c r="U367" s="292">
        <f>SUM(U368:U375)</f>
        <v>10.219999999999999</v>
      </c>
      <c r="V367" s="291"/>
      <c r="AG367" s="85" t="s">
        <v>199</v>
      </c>
    </row>
    <row r="368" spans="1:60" outlineLevel="1">
      <c r="A368" s="258">
        <v>108</v>
      </c>
      <c r="B368" s="259" t="s">
        <v>634</v>
      </c>
      <c r="C368" s="260" t="s">
        <v>635</v>
      </c>
      <c r="D368" s="261" t="s">
        <v>233</v>
      </c>
      <c r="E368" s="262">
        <v>44.73</v>
      </c>
      <c r="F368" s="10"/>
      <c r="G368" s="264">
        <f>ROUND(E368*F368,2)</f>
        <v>0</v>
      </c>
      <c r="H368" s="263"/>
      <c r="I368" s="264">
        <f>ROUND(E368*H368,2)</f>
        <v>0</v>
      </c>
      <c r="J368" s="263"/>
      <c r="K368" s="264">
        <f>ROUND(E368*J368,2)</f>
        <v>0</v>
      </c>
      <c r="L368" s="264">
        <v>21</v>
      </c>
      <c r="M368" s="264">
        <f>G368*(1+L368/100)</f>
        <v>0</v>
      </c>
      <c r="N368" s="264">
        <v>0</v>
      </c>
      <c r="O368" s="264">
        <f>ROUND(E368*N368,2)</f>
        <v>0</v>
      </c>
      <c r="P368" s="264">
        <v>0</v>
      </c>
      <c r="Q368" s="264">
        <f>ROUND(E368*P368,2)</f>
        <v>0</v>
      </c>
      <c r="R368" s="264" t="s">
        <v>454</v>
      </c>
      <c r="S368" s="264" t="s">
        <v>202</v>
      </c>
      <c r="T368" s="264">
        <v>0.13900000000000001</v>
      </c>
      <c r="U368" s="265">
        <f>ROUND(E368*T368,2)</f>
        <v>6.22</v>
      </c>
      <c r="V368" s="264"/>
      <c r="W368" s="266"/>
      <c r="X368" s="266"/>
      <c r="Y368" s="266"/>
      <c r="Z368" s="266"/>
      <c r="AA368" s="266"/>
      <c r="AB368" s="266"/>
      <c r="AC368" s="266"/>
      <c r="AD368" s="266"/>
      <c r="AE368" s="266"/>
      <c r="AF368" s="266"/>
      <c r="AG368" s="266" t="s">
        <v>225</v>
      </c>
      <c r="AH368" s="266"/>
      <c r="AI368" s="266"/>
      <c r="AJ368" s="266"/>
      <c r="AK368" s="266"/>
      <c r="AL368" s="266"/>
      <c r="AM368" s="266"/>
      <c r="AN368" s="266"/>
      <c r="AO368" s="266"/>
      <c r="AP368" s="266"/>
      <c r="AQ368" s="266"/>
      <c r="AR368" s="266"/>
      <c r="AS368" s="266"/>
      <c r="AT368" s="266"/>
      <c r="AU368" s="266"/>
      <c r="AV368" s="266"/>
      <c r="AW368" s="266"/>
      <c r="AX368" s="266"/>
      <c r="AY368" s="266"/>
      <c r="AZ368" s="266"/>
      <c r="BA368" s="266"/>
      <c r="BB368" s="266"/>
      <c r="BC368" s="266"/>
      <c r="BD368" s="266"/>
      <c r="BE368" s="266"/>
      <c r="BF368" s="266"/>
      <c r="BG368" s="266"/>
      <c r="BH368" s="266"/>
    </row>
    <row r="369" spans="1:60" outlineLevel="1">
      <c r="A369" s="258"/>
      <c r="B369" s="259"/>
      <c r="C369" s="283" t="s">
        <v>636</v>
      </c>
      <c r="D369" s="284"/>
      <c r="E369" s="285">
        <v>44.73</v>
      </c>
      <c r="F369" s="264"/>
      <c r="G369" s="264"/>
      <c r="H369" s="264"/>
      <c r="I369" s="264"/>
      <c r="J369" s="264"/>
      <c r="K369" s="264"/>
      <c r="L369" s="264"/>
      <c r="M369" s="264"/>
      <c r="N369" s="264"/>
      <c r="O369" s="264"/>
      <c r="P369" s="264"/>
      <c r="Q369" s="264"/>
      <c r="R369" s="264"/>
      <c r="S369" s="264"/>
      <c r="T369" s="264"/>
      <c r="U369" s="265"/>
      <c r="V369" s="264"/>
      <c r="W369" s="266"/>
      <c r="X369" s="266"/>
      <c r="Y369" s="266"/>
      <c r="Z369" s="266"/>
      <c r="AA369" s="266"/>
      <c r="AB369" s="266"/>
      <c r="AC369" s="266"/>
      <c r="AD369" s="266"/>
      <c r="AE369" s="266"/>
      <c r="AF369" s="266"/>
      <c r="AG369" s="266" t="s">
        <v>236</v>
      </c>
      <c r="AH369" s="266">
        <v>0</v>
      </c>
      <c r="AI369" s="266"/>
      <c r="AJ369" s="266"/>
      <c r="AK369" s="266"/>
      <c r="AL369" s="266"/>
      <c r="AM369" s="266"/>
      <c r="AN369" s="266"/>
      <c r="AO369" s="266"/>
      <c r="AP369" s="266"/>
      <c r="AQ369" s="266"/>
      <c r="AR369" s="266"/>
      <c r="AS369" s="266"/>
      <c r="AT369" s="266"/>
      <c r="AU369" s="266"/>
      <c r="AV369" s="266"/>
      <c r="AW369" s="266"/>
      <c r="AX369" s="266"/>
      <c r="AY369" s="266"/>
      <c r="AZ369" s="266"/>
      <c r="BA369" s="266"/>
      <c r="BB369" s="266"/>
      <c r="BC369" s="266"/>
      <c r="BD369" s="266"/>
      <c r="BE369" s="266"/>
      <c r="BF369" s="266"/>
      <c r="BG369" s="266"/>
      <c r="BH369" s="266"/>
    </row>
    <row r="370" spans="1:60" outlineLevel="1">
      <c r="A370" s="258">
        <v>109</v>
      </c>
      <c r="B370" s="259" t="s">
        <v>637</v>
      </c>
      <c r="C370" s="260" t="s">
        <v>638</v>
      </c>
      <c r="D370" s="261" t="s">
        <v>223</v>
      </c>
      <c r="E370" s="262">
        <v>16</v>
      </c>
      <c r="F370" s="10"/>
      <c r="G370" s="264">
        <f>ROUND(E370*F370,2)</f>
        <v>0</v>
      </c>
      <c r="H370" s="263"/>
      <c r="I370" s="264">
        <f>ROUND(E370*H370,2)</f>
        <v>0</v>
      </c>
      <c r="J370" s="263"/>
      <c r="K370" s="264">
        <f>ROUND(E370*J370,2)</f>
        <v>0</v>
      </c>
      <c r="L370" s="264">
        <v>21</v>
      </c>
      <c r="M370" s="264">
        <f>G370*(1+L370/100)</f>
        <v>0</v>
      </c>
      <c r="N370" s="264">
        <v>4.0000000000000003E-5</v>
      </c>
      <c r="O370" s="264">
        <f>ROUND(E370*N370,2)</f>
        <v>0</v>
      </c>
      <c r="P370" s="264">
        <v>0</v>
      </c>
      <c r="Q370" s="264">
        <f>ROUND(E370*P370,2)</f>
        <v>0</v>
      </c>
      <c r="R370" s="264" t="s">
        <v>454</v>
      </c>
      <c r="S370" s="264" t="s">
        <v>202</v>
      </c>
      <c r="T370" s="264">
        <v>0.25</v>
      </c>
      <c r="U370" s="265">
        <f>ROUND(E370*T370,2)</f>
        <v>4</v>
      </c>
      <c r="V370" s="264"/>
      <c r="W370" s="266"/>
      <c r="X370" s="266"/>
      <c r="Y370" s="266"/>
      <c r="Z370" s="266"/>
      <c r="AA370" s="266"/>
      <c r="AB370" s="266"/>
      <c r="AC370" s="266"/>
      <c r="AD370" s="266"/>
      <c r="AE370" s="266"/>
      <c r="AF370" s="266"/>
      <c r="AG370" s="266" t="s">
        <v>225</v>
      </c>
      <c r="AH370" s="266"/>
      <c r="AI370" s="266"/>
      <c r="AJ370" s="266"/>
      <c r="AK370" s="266"/>
      <c r="AL370" s="266"/>
      <c r="AM370" s="266"/>
      <c r="AN370" s="266"/>
      <c r="AO370" s="266"/>
      <c r="AP370" s="266"/>
      <c r="AQ370" s="266"/>
      <c r="AR370" s="266"/>
      <c r="AS370" s="266"/>
      <c r="AT370" s="266"/>
      <c r="AU370" s="266"/>
      <c r="AV370" s="266"/>
      <c r="AW370" s="266"/>
      <c r="AX370" s="266"/>
      <c r="AY370" s="266"/>
      <c r="AZ370" s="266"/>
      <c r="BA370" s="266"/>
      <c r="BB370" s="266"/>
      <c r="BC370" s="266"/>
      <c r="BD370" s="266"/>
      <c r="BE370" s="266"/>
      <c r="BF370" s="266"/>
      <c r="BG370" s="266"/>
      <c r="BH370" s="266"/>
    </row>
    <row r="371" spans="1:60" outlineLevel="1">
      <c r="A371" s="258"/>
      <c r="B371" s="259"/>
      <c r="C371" s="283" t="s">
        <v>639</v>
      </c>
      <c r="D371" s="284"/>
      <c r="E371" s="285">
        <v>8</v>
      </c>
      <c r="F371" s="264"/>
      <c r="G371" s="264"/>
      <c r="H371" s="264"/>
      <c r="I371" s="264"/>
      <c r="J371" s="264"/>
      <c r="K371" s="264"/>
      <c r="L371" s="264"/>
      <c r="M371" s="264"/>
      <c r="N371" s="264"/>
      <c r="O371" s="264"/>
      <c r="P371" s="264"/>
      <c r="Q371" s="264"/>
      <c r="R371" s="264"/>
      <c r="S371" s="264"/>
      <c r="T371" s="264"/>
      <c r="U371" s="265"/>
      <c r="V371" s="264"/>
      <c r="W371" s="266"/>
      <c r="X371" s="266"/>
      <c r="Y371" s="266"/>
      <c r="Z371" s="266"/>
      <c r="AA371" s="266"/>
      <c r="AB371" s="266"/>
      <c r="AC371" s="266"/>
      <c r="AD371" s="266"/>
      <c r="AE371" s="266"/>
      <c r="AF371" s="266"/>
      <c r="AG371" s="266" t="s">
        <v>236</v>
      </c>
      <c r="AH371" s="266">
        <v>0</v>
      </c>
      <c r="AI371" s="266"/>
      <c r="AJ371" s="266"/>
      <c r="AK371" s="266"/>
      <c r="AL371" s="266"/>
      <c r="AM371" s="266"/>
      <c r="AN371" s="266"/>
      <c r="AO371" s="266"/>
      <c r="AP371" s="266"/>
      <c r="AQ371" s="266"/>
      <c r="AR371" s="266"/>
      <c r="AS371" s="266"/>
      <c r="AT371" s="266"/>
      <c r="AU371" s="266"/>
      <c r="AV371" s="266"/>
      <c r="AW371" s="266"/>
      <c r="AX371" s="266"/>
      <c r="AY371" s="266"/>
      <c r="AZ371" s="266"/>
      <c r="BA371" s="266"/>
      <c r="BB371" s="266"/>
      <c r="BC371" s="266"/>
      <c r="BD371" s="266"/>
      <c r="BE371" s="266"/>
      <c r="BF371" s="266"/>
      <c r="BG371" s="266"/>
      <c r="BH371" s="266"/>
    </row>
    <row r="372" spans="1:60" outlineLevel="1">
      <c r="A372" s="258"/>
      <c r="B372" s="259"/>
      <c r="C372" s="283" t="s">
        <v>640</v>
      </c>
      <c r="D372" s="284"/>
      <c r="E372" s="285">
        <v>8</v>
      </c>
      <c r="F372" s="264"/>
      <c r="G372" s="264"/>
      <c r="H372" s="264"/>
      <c r="I372" s="264"/>
      <c r="J372" s="264"/>
      <c r="K372" s="264"/>
      <c r="L372" s="264"/>
      <c r="M372" s="264"/>
      <c r="N372" s="264"/>
      <c r="O372" s="264"/>
      <c r="P372" s="264"/>
      <c r="Q372" s="264"/>
      <c r="R372" s="264"/>
      <c r="S372" s="264"/>
      <c r="T372" s="264"/>
      <c r="U372" s="265"/>
      <c r="V372" s="264"/>
      <c r="W372" s="266"/>
      <c r="X372" s="266"/>
      <c r="Y372" s="266"/>
      <c r="Z372" s="266"/>
      <c r="AA372" s="266"/>
      <c r="AB372" s="266"/>
      <c r="AC372" s="266"/>
      <c r="AD372" s="266"/>
      <c r="AE372" s="266"/>
      <c r="AF372" s="266"/>
      <c r="AG372" s="266" t="s">
        <v>236</v>
      </c>
      <c r="AH372" s="266">
        <v>0</v>
      </c>
      <c r="AI372" s="266"/>
      <c r="AJ372" s="266"/>
      <c r="AK372" s="266"/>
      <c r="AL372" s="266"/>
      <c r="AM372" s="266"/>
      <c r="AN372" s="266"/>
      <c r="AO372" s="266"/>
      <c r="AP372" s="266"/>
      <c r="AQ372" s="266"/>
      <c r="AR372" s="266"/>
      <c r="AS372" s="266"/>
      <c r="AT372" s="266"/>
      <c r="AU372" s="266"/>
      <c r="AV372" s="266"/>
      <c r="AW372" s="266"/>
      <c r="AX372" s="266"/>
      <c r="AY372" s="266"/>
      <c r="AZ372" s="266"/>
      <c r="BA372" s="266"/>
      <c r="BB372" s="266"/>
      <c r="BC372" s="266"/>
      <c r="BD372" s="266"/>
      <c r="BE372" s="266"/>
      <c r="BF372" s="266"/>
      <c r="BG372" s="266"/>
      <c r="BH372" s="266"/>
    </row>
    <row r="373" spans="1:60" outlineLevel="1">
      <c r="A373" s="258">
        <v>110</v>
      </c>
      <c r="B373" s="259" t="s">
        <v>641</v>
      </c>
      <c r="C373" s="260" t="s">
        <v>642</v>
      </c>
      <c r="D373" s="261" t="s">
        <v>223</v>
      </c>
      <c r="E373" s="262">
        <v>16</v>
      </c>
      <c r="F373" s="10"/>
      <c r="G373" s="264">
        <f>ROUND(E373*F373,2)</f>
        <v>0</v>
      </c>
      <c r="H373" s="263"/>
      <c r="I373" s="264">
        <f>ROUND(E373*H373,2)</f>
        <v>0</v>
      </c>
      <c r="J373" s="263"/>
      <c r="K373" s="264">
        <f>ROUND(E373*J373,2)</f>
        <v>0</v>
      </c>
      <c r="L373" s="264">
        <v>21</v>
      </c>
      <c r="M373" s="264">
        <f>G373*(1+L373/100)</f>
        <v>0</v>
      </c>
      <c r="N373" s="264">
        <v>2.9999999999999997E-4</v>
      </c>
      <c r="O373" s="264">
        <f>ROUND(E373*N373,2)</f>
        <v>0</v>
      </c>
      <c r="P373" s="264">
        <v>0</v>
      </c>
      <c r="Q373" s="264">
        <f>ROUND(E373*P373,2)</f>
        <v>0</v>
      </c>
      <c r="R373" s="264" t="s">
        <v>366</v>
      </c>
      <c r="S373" s="264" t="s">
        <v>202</v>
      </c>
      <c r="T373" s="264">
        <v>0</v>
      </c>
      <c r="U373" s="265">
        <f>ROUND(E373*T373,2)</f>
        <v>0</v>
      </c>
      <c r="V373" s="264"/>
      <c r="W373" s="266"/>
      <c r="X373" s="266"/>
      <c r="Y373" s="266"/>
      <c r="Z373" s="266"/>
      <c r="AA373" s="266"/>
      <c r="AB373" s="266"/>
      <c r="AC373" s="266"/>
      <c r="AD373" s="266"/>
      <c r="AE373" s="266"/>
      <c r="AF373" s="266"/>
      <c r="AG373" s="266" t="s">
        <v>367</v>
      </c>
      <c r="AH373" s="266"/>
      <c r="AI373" s="266"/>
      <c r="AJ373" s="266"/>
      <c r="AK373" s="266"/>
      <c r="AL373" s="266"/>
      <c r="AM373" s="266"/>
      <c r="AN373" s="266"/>
      <c r="AO373" s="266"/>
      <c r="AP373" s="266"/>
      <c r="AQ373" s="266"/>
      <c r="AR373" s="266"/>
      <c r="AS373" s="266"/>
      <c r="AT373" s="266"/>
      <c r="AU373" s="266"/>
      <c r="AV373" s="266"/>
      <c r="AW373" s="266"/>
      <c r="AX373" s="266"/>
      <c r="AY373" s="266"/>
      <c r="AZ373" s="266"/>
      <c r="BA373" s="266"/>
      <c r="BB373" s="266"/>
      <c r="BC373" s="266"/>
      <c r="BD373" s="266"/>
      <c r="BE373" s="266"/>
      <c r="BF373" s="266"/>
      <c r="BG373" s="266"/>
      <c r="BH373" s="266"/>
    </row>
    <row r="374" spans="1:60" outlineLevel="1">
      <c r="A374" s="258"/>
      <c r="B374" s="259"/>
      <c r="C374" s="283" t="s">
        <v>643</v>
      </c>
      <c r="D374" s="284"/>
      <c r="E374" s="285">
        <v>8</v>
      </c>
      <c r="F374" s="264"/>
      <c r="G374" s="264"/>
      <c r="H374" s="264"/>
      <c r="I374" s="264"/>
      <c r="J374" s="264"/>
      <c r="K374" s="264"/>
      <c r="L374" s="264"/>
      <c r="M374" s="264"/>
      <c r="N374" s="264"/>
      <c r="O374" s="264"/>
      <c r="P374" s="264"/>
      <c r="Q374" s="264"/>
      <c r="R374" s="264"/>
      <c r="S374" s="264"/>
      <c r="T374" s="264"/>
      <c r="U374" s="265"/>
      <c r="V374" s="264"/>
      <c r="W374" s="266"/>
      <c r="X374" s="266"/>
      <c r="Y374" s="266"/>
      <c r="Z374" s="266"/>
      <c r="AA374" s="266"/>
      <c r="AB374" s="266"/>
      <c r="AC374" s="266"/>
      <c r="AD374" s="266"/>
      <c r="AE374" s="266"/>
      <c r="AF374" s="266"/>
      <c r="AG374" s="266" t="s">
        <v>236</v>
      </c>
      <c r="AH374" s="266">
        <v>0</v>
      </c>
      <c r="AI374" s="266"/>
      <c r="AJ374" s="266"/>
      <c r="AK374" s="266"/>
      <c r="AL374" s="266"/>
      <c r="AM374" s="266"/>
      <c r="AN374" s="266"/>
      <c r="AO374" s="266"/>
      <c r="AP374" s="266"/>
      <c r="AQ374" s="266"/>
      <c r="AR374" s="266"/>
      <c r="AS374" s="266"/>
      <c r="AT374" s="266"/>
      <c r="AU374" s="266"/>
      <c r="AV374" s="266"/>
      <c r="AW374" s="266"/>
      <c r="AX374" s="266"/>
      <c r="AY374" s="266"/>
      <c r="AZ374" s="266"/>
      <c r="BA374" s="266"/>
      <c r="BB374" s="266"/>
      <c r="BC374" s="266"/>
      <c r="BD374" s="266"/>
      <c r="BE374" s="266"/>
      <c r="BF374" s="266"/>
      <c r="BG374" s="266"/>
      <c r="BH374" s="266"/>
    </row>
    <row r="375" spans="1:60" outlineLevel="1">
      <c r="A375" s="258"/>
      <c r="B375" s="259"/>
      <c r="C375" s="283" t="s">
        <v>644</v>
      </c>
      <c r="D375" s="284"/>
      <c r="E375" s="285">
        <v>8</v>
      </c>
      <c r="F375" s="264"/>
      <c r="G375" s="264"/>
      <c r="H375" s="264"/>
      <c r="I375" s="264"/>
      <c r="J375" s="264"/>
      <c r="K375" s="264"/>
      <c r="L375" s="264"/>
      <c r="M375" s="264"/>
      <c r="N375" s="264"/>
      <c r="O375" s="264"/>
      <c r="P375" s="264"/>
      <c r="Q375" s="264"/>
      <c r="R375" s="264"/>
      <c r="S375" s="264"/>
      <c r="T375" s="264"/>
      <c r="U375" s="265"/>
      <c r="V375" s="264"/>
      <c r="W375" s="266"/>
      <c r="X375" s="266"/>
      <c r="Y375" s="266"/>
      <c r="Z375" s="266"/>
      <c r="AA375" s="266"/>
      <c r="AB375" s="266"/>
      <c r="AC375" s="266"/>
      <c r="AD375" s="266"/>
      <c r="AE375" s="266"/>
      <c r="AF375" s="266"/>
      <c r="AG375" s="266" t="s">
        <v>236</v>
      </c>
      <c r="AH375" s="266">
        <v>0</v>
      </c>
      <c r="AI375" s="266"/>
      <c r="AJ375" s="266"/>
      <c r="AK375" s="266"/>
      <c r="AL375" s="266"/>
      <c r="AM375" s="266"/>
      <c r="AN375" s="266"/>
      <c r="AO375" s="266"/>
      <c r="AP375" s="266"/>
      <c r="AQ375" s="266"/>
      <c r="AR375" s="266"/>
      <c r="AS375" s="266"/>
      <c r="AT375" s="266"/>
      <c r="AU375" s="266"/>
      <c r="AV375" s="266"/>
      <c r="AW375" s="266"/>
      <c r="AX375" s="266"/>
      <c r="AY375" s="266"/>
      <c r="AZ375" s="266"/>
      <c r="BA375" s="266"/>
      <c r="BB375" s="266"/>
      <c r="BC375" s="266"/>
      <c r="BD375" s="266"/>
      <c r="BE375" s="266"/>
      <c r="BF375" s="266"/>
      <c r="BG375" s="266"/>
      <c r="BH375" s="266"/>
    </row>
    <row r="376" spans="1:60">
      <c r="A376" s="286" t="s">
        <v>198</v>
      </c>
      <c r="B376" s="287" t="s">
        <v>147</v>
      </c>
      <c r="C376" s="288" t="s">
        <v>148</v>
      </c>
      <c r="D376" s="289"/>
      <c r="E376" s="290"/>
      <c r="F376" s="291"/>
      <c r="G376" s="291">
        <f>SUMIF(AG377:AG403,"&lt;&gt;NOR",G377:G403)</f>
        <v>0</v>
      </c>
      <c r="H376" s="291"/>
      <c r="I376" s="291">
        <f>SUM(I377:I403)</f>
        <v>0</v>
      </c>
      <c r="J376" s="291"/>
      <c r="K376" s="291">
        <f>SUM(K377:K403)</f>
        <v>0</v>
      </c>
      <c r="L376" s="291"/>
      <c r="M376" s="291">
        <f>SUM(M377:M403)</f>
        <v>0</v>
      </c>
      <c r="N376" s="291"/>
      <c r="O376" s="291">
        <f>SUM(O377:O403)</f>
        <v>7.0000000000000007E-2</v>
      </c>
      <c r="P376" s="291"/>
      <c r="Q376" s="291">
        <f>SUM(Q377:Q403)</f>
        <v>78.8</v>
      </c>
      <c r="R376" s="291"/>
      <c r="S376" s="291"/>
      <c r="T376" s="291"/>
      <c r="U376" s="292">
        <f>SUM(U377:U403)</f>
        <v>151.24</v>
      </c>
      <c r="V376" s="291"/>
      <c r="AG376" s="85" t="s">
        <v>199</v>
      </c>
    </row>
    <row r="377" spans="1:60" outlineLevel="1">
      <c r="A377" s="258">
        <v>111</v>
      </c>
      <c r="B377" s="259" t="s">
        <v>645</v>
      </c>
      <c r="C377" s="260" t="s">
        <v>646</v>
      </c>
      <c r="D377" s="261" t="s">
        <v>233</v>
      </c>
      <c r="E377" s="262">
        <v>16.239999999999998</v>
      </c>
      <c r="F377" s="10"/>
      <c r="G377" s="264">
        <f>ROUND(E377*F377,2)</f>
        <v>0</v>
      </c>
      <c r="H377" s="263"/>
      <c r="I377" s="264">
        <f>ROUND(E377*H377,2)</f>
        <v>0</v>
      </c>
      <c r="J377" s="263"/>
      <c r="K377" s="264">
        <f>ROUND(E377*J377,2)</f>
        <v>0</v>
      </c>
      <c r="L377" s="264">
        <v>21</v>
      </c>
      <c r="M377" s="264">
        <f>G377*(1+L377/100)</f>
        <v>0</v>
      </c>
      <c r="N377" s="264">
        <v>6.7000000000000002E-4</v>
      </c>
      <c r="O377" s="264">
        <f>ROUND(E377*N377,2)</f>
        <v>0.01</v>
      </c>
      <c r="P377" s="264">
        <v>0.11700000000000001</v>
      </c>
      <c r="Q377" s="264">
        <f>ROUND(E377*P377,2)</f>
        <v>1.9</v>
      </c>
      <c r="R377" s="264" t="s">
        <v>647</v>
      </c>
      <c r="S377" s="264" t="s">
        <v>202</v>
      </c>
      <c r="T377" s="264">
        <v>0.193</v>
      </c>
      <c r="U377" s="265">
        <f>ROUND(E377*T377,2)</f>
        <v>3.13</v>
      </c>
      <c r="V377" s="264"/>
      <c r="W377" s="266"/>
      <c r="X377" s="266"/>
      <c r="Y377" s="266"/>
      <c r="Z377" s="266"/>
      <c r="AA377" s="266"/>
      <c r="AB377" s="266"/>
      <c r="AC377" s="266"/>
      <c r="AD377" s="266"/>
      <c r="AE377" s="266"/>
      <c r="AF377" s="266"/>
      <c r="AG377" s="266" t="s">
        <v>225</v>
      </c>
      <c r="AH377" s="266"/>
      <c r="AI377" s="266"/>
      <c r="AJ377" s="266"/>
      <c r="AK377" s="266"/>
      <c r="AL377" s="266"/>
      <c r="AM377" s="266"/>
      <c r="AN377" s="266"/>
      <c r="AO377" s="266"/>
      <c r="AP377" s="266"/>
      <c r="AQ377" s="266"/>
      <c r="AR377" s="266"/>
      <c r="AS377" s="266"/>
      <c r="AT377" s="266"/>
      <c r="AU377" s="266"/>
      <c r="AV377" s="266"/>
      <c r="AW377" s="266"/>
      <c r="AX377" s="266"/>
      <c r="AY377" s="266"/>
      <c r="AZ377" s="266"/>
      <c r="BA377" s="266"/>
      <c r="BB377" s="266"/>
      <c r="BC377" s="266"/>
      <c r="BD377" s="266"/>
      <c r="BE377" s="266"/>
      <c r="BF377" s="266"/>
      <c r="BG377" s="266"/>
      <c r="BH377" s="266"/>
    </row>
    <row r="378" spans="1:60" outlineLevel="1">
      <c r="A378" s="258"/>
      <c r="B378" s="259"/>
      <c r="C378" s="283" t="s">
        <v>648</v>
      </c>
      <c r="D378" s="284"/>
      <c r="E378" s="285">
        <v>16.239999999999998</v>
      </c>
      <c r="F378" s="264"/>
      <c r="G378" s="264"/>
      <c r="H378" s="264"/>
      <c r="I378" s="264"/>
      <c r="J378" s="264"/>
      <c r="K378" s="264"/>
      <c r="L378" s="264"/>
      <c r="M378" s="264"/>
      <c r="N378" s="264"/>
      <c r="O378" s="264"/>
      <c r="P378" s="264"/>
      <c r="Q378" s="264"/>
      <c r="R378" s="264"/>
      <c r="S378" s="264"/>
      <c r="T378" s="264"/>
      <c r="U378" s="265"/>
      <c r="V378" s="264"/>
      <c r="W378" s="266"/>
      <c r="X378" s="266"/>
      <c r="Y378" s="266"/>
      <c r="Z378" s="266"/>
      <c r="AA378" s="266"/>
      <c r="AB378" s="266"/>
      <c r="AC378" s="266"/>
      <c r="AD378" s="266"/>
      <c r="AE378" s="266"/>
      <c r="AF378" s="266"/>
      <c r="AG378" s="266" t="s">
        <v>236</v>
      </c>
      <c r="AH378" s="266">
        <v>0</v>
      </c>
      <c r="AI378" s="266"/>
      <c r="AJ378" s="266"/>
      <c r="AK378" s="266"/>
      <c r="AL378" s="266"/>
      <c r="AM378" s="266"/>
      <c r="AN378" s="266"/>
      <c r="AO378" s="266"/>
      <c r="AP378" s="266"/>
      <c r="AQ378" s="266"/>
      <c r="AR378" s="266"/>
      <c r="AS378" s="266"/>
      <c r="AT378" s="266"/>
      <c r="AU378" s="266"/>
      <c r="AV378" s="266"/>
      <c r="AW378" s="266"/>
      <c r="AX378" s="266"/>
      <c r="AY378" s="266"/>
      <c r="AZ378" s="266"/>
      <c r="BA378" s="266"/>
      <c r="BB378" s="266"/>
      <c r="BC378" s="266"/>
      <c r="BD378" s="266"/>
      <c r="BE378" s="266"/>
      <c r="BF378" s="266"/>
      <c r="BG378" s="266"/>
      <c r="BH378" s="266"/>
    </row>
    <row r="379" spans="1:60" outlineLevel="1">
      <c r="A379" s="258">
        <v>112</v>
      </c>
      <c r="B379" s="259" t="s">
        <v>649</v>
      </c>
      <c r="C379" s="260" t="s">
        <v>650</v>
      </c>
      <c r="D379" s="261" t="s">
        <v>241</v>
      </c>
      <c r="E379" s="262">
        <v>27.0395</v>
      </c>
      <c r="F379" s="10"/>
      <c r="G379" s="264">
        <f>ROUND(E379*F379,2)</f>
        <v>0</v>
      </c>
      <c r="H379" s="263"/>
      <c r="I379" s="264">
        <f>ROUND(E379*H379,2)</f>
        <v>0</v>
      </c>
      <c r="J379" s="263"/>
      <c r="K379" s="264">
        <f>ROUND(E379*J379,2)</f>
        <v>0</v>
      </c>
      <c r="L379" s="264">
        <v>21</v>
      </c>
      <c r="M379" s="264">
        <f>G379*(1+L379/100)</f>
        <v>0</v>
      </c>
      <c r="N379" s="264">
        <v>1.2800000000000001E-3</v>
      </c>
      <c r="O379" s="264">
        <f>ROUND(E379*N379,2)</f>
        <v>0.03</v>
      </c>
      <c r="P379" s="264">
        <v>1.95</v>
      </c>
      <c r="Q379" s="264">
        <f>ROUND(E379*P379,2)</f>
        <v>52.73</v>
      </c>
      <c r="R379" s="264" t="s">
        <v>647</v>
      </c>
      <c r="S379" s="264" t="s">
        <v>202</v>
      </c>
      <c r="T379" s="264">
        <v>1.7010000000000001</v>
      </c>
      <c r="U379" s="265">
        <f>ROUND(E379*T379,2)</f>
        <v>45.99</v>
      </c>
      <c r="V379" s="264"/>
      <c r="W379" s="266"/>
      <c r="X379" s="266"/>
      <c r="Y379" s="266"/>
      <c r="Z379" s="266"/>
      <c r="AA379" s="266"/>
      <c r="AB379" s="266"/>
      <c r="AC379" s="266"/>
      <c r="AD379" s="266"/>
      <c r="AE379" s="266"/>
      <c r="AF379" s="266"/>
      <c r="AG379" s="266" t="s">
        <v>225</v>
      </c>
      <c r="AH379" s="266"/>
      <c r="AI379" s="266"/>
      <c r="AJ379" s="266"/>
      <c r="AK379" s="266"/>
      <c r="AL379" s="266"/>
      <c r="AM379" s="266"/>
      <c r="AN379" s="266"/>
      <c r="AO379" s="266"/>
      <c r="AP379" s="266"/>
      <c r="AQ379" s="266"/>
      <c r="AR379" s="266"/>
      <c r="AS379" s="266"/>
      <c r="AT379" s="266"/>
      <c r="AU379" s="266"/>
      <c r="AV379" s="266"/>
      <c r="AW379" s="266"/>
      <c r="AX379" s="266"/>
      <c r="AY379" s="266"/>
      <c r="AZ379" s="266"/>
      <c r="BA379" s="266"/>
      <c r="BB379" s="266"/>
      <c r="BC379" s="266"/>
      <c r="BD379" s="266"/>
      <c r="BE379" s="266"/>
      <c r="BF379" s="266"/>
      <c r="BG379" s="266"/>
      <c r="BH379" s="266"/>
    </row>
    <row r="380" spans="1:60" ht="22.5" outlineLevel="1">
      <c r="A380" s="258"/>
      <c r="B380" s="259"/>
      <c r="C380" s="283" t="s">
        <v>651</v>
      </c>
      <c r="D380" s="284"/>
      <c r="E380" s="285">
        <v>12.872</v>
      </c>
      <c r="F380" s="264"/>
      <c r="G380" s="264"/>
      <c r="H380" s="264"/>
      <c r="I380" s="264"/>
      <c r="J380" s="264"/>
      <c r="K380" s="264"/>
      <c r="L380" s="264"/>
      <c r="M380" s="264"/>
      <c r="N380" s="264"/>
      <c r="O380" s="264"/>
      <c r="P380" s="264"/>
      <c r="Q380" s="264"/>
      <c r="R380" s="264"/>
      <c r="S380" s="264"/>
      <c r="T380" s="264"/>
      <c r="U380" s="265"/>
      <c r="V380" s="264"/>
      <c r="W380" s="266"/>
      <c r="X380" s="266"/>
      <c r="Y380" s="266"/>
      <c r="Z380" s="266"/>
      <c r="AA380" s="266"/>
      <c r="AB380" s="266"/>
      <c r="AC380" s="266"/>
      <c r="AD380" s="266"/>
      <c r="AE380" s="266"/>
      <c r="AF380" s="266"/>
      <c r="AG380" s="266" t="s">
        <v>236</v>
      </c>
      <c r="AH380" s="266">
        <v>0</v>
      </c>
      <c r="AI380" s="266"/>
      <c r="AJ380" s="266"/>
      <c r="AK380" s="266"/>
      <c r="AL380" s="266"/>
      <c r="AM380" s="266"/>
      <c r="AN380" s="266"/>
      <c r="AO380" s="266"/>
      <c r="AP380" s="266"/>
      <c r="AQ380" s="266"/>
      <c r="AR380" s="266"/>
      <c r="AS380" s="266"/>
      <c r="AT380" s="266"/>
      <c r="AU380" s="266"/>
      <c r="AV380" s="266"/>
      <c r="AW380" s="266"/>
      <c r="AX380" s="266"/>
      <c r="AY380" s="266"/>
      <c r="AZ380" s="266"/>
      <c r="BA380" s="266"/>
      <c r="BB380" s="266"/>
      <c r="BC380" s="266"/>
      <c r="BD380" s="266"/>
      <c r="BE380" s="266"/>
      <c r="BF380" s="266"/>
      <c r="BG380" s="266"/>
      <c r="BH380" s="266"/>
    </row>
    <row r="381" spans="1:60" outlineLevel="1">
      <c r="A381" s="258"/>
      <c r="B381" s="259"/>
      <c r="C381" s="283" t="s">
        <v>652</v>
      </c>
      <c r="D381" s="284"/>
      <c r="E381" s="285">
        <v>13.56</v>
      </c>
      <c r="F381" s="264"/>
      <c r="G381" s="264"/>
      <c r="H381" s="264"/>
      <c r="I381" s="264"/>
      <c r="J381" s="264"/>
      <c r="K381" s="264"/>
      <c r="L381" s="264"/>
      <c r="M381" s="264"/>
      <c r="N381" s="264"/>
      <c r="O381" s="264"/>
      <c r="P381" s="264"/>
      <c r="Q381" s="264"/>
      <c r="R381" s="264"/>
      <c r="S381" s="264"/>
      <c r="T381" s="264"/>
      <c r="U381" s="265"/>
      <c r="V381" s="264"/>
      <c r="W381" s="266"/>
      <c r="X381" s="266"/>
      <c r="Y381" s="266"/>
      <c r="Z381" s="266"/>
      <c r="AA381" s="266"/>
      <c r="AB381" s="266"/>
      <c r="AC381" s="266"/>
      <c r="AD381" s="266"/>
      <c r="AE381" s="266"/>
      <c r="AF381" s="266"/>
      <c r="AG381" s="266" t="s">
        <v>236</v>
      </c>
      <c r="AH381" s="266">
        <v>0</v>
      </c>
      <c r="AI381" s="266"/>
      <c r="AJ381" s="266"/>
      <c r="AK381" s="266"/>
      <c r="AL381" s="266"/>
      <c r="AM381" s="266"/>
      <c r="AN381" s="266"/>
      <c r="AO381" s="266"/>
      <c r="AP381" s="266"/>
      <c r="AQ381" s="266"/>
      <c r="AR381" s="266"/>
      <c r="AS381" s="266"/>
      <c r="AT381" s="266"/>
      <c r="AU381" s="266"/>
      <c r="AV381" s="266"/>
      <c r="AW381" s="266"/>
      <c r="AX381" s="266"/>
      <c r="AY381" s="266"/>
      <c r="AZ381" s="266"/>
      <c r="BA381" s="266"/>
      <c r="BB381" s="266"/>
      <c r="BC381" s="266"/>
      <c r="BD381" s="266"/>
      <c r="BE381" s="266"/>
      <c r="BF381" s="266"/>
      <c r="BG381" s="266"/>
      <c r="BH381" s="266"/>
    </row>
    <row r="382" spans="1:60" outlineLevel="1">
      <c r="A382" s="258"/>
      <c r="B382" s="259"/>
      <c r="C382" s="283" t="s">
        <v>653</v>
      </c>
      <c r="D382" s="284"/>
      <c r="E382" s="285">
        <v>0.60750000000000004</v>
      </c>
      <c r="F382" s="264"/>
      <c r="G382" s="264"/>
      <c r="H382" s="264"/>
      <c r="I382" s="264"/>
      <c r="J382" s="264"/>
      <c r="K382" s="264"/>
      <c r="L382" s="264"/>
      <c r="M382" s="264"/>
      <c r="N382" s="264"/>
      <c r="O382" s="264"/>
      <c r="P382" s="264"/>
      <c r="Q382" s="264"/>
      <c r="R382" s="264"/>
      <c r="S382" s="264"/>
      <c r="T382" s="264"/>
      <c r="U382" s="265"/>
      <c r="V382" s="264"/>
      <c r="W382" s="266"/>
      <c r="X382" s="266"/>
      <c r="Y382" s="266"/>
      <c r="Z382" s="266"/>
      <c r="AA382" s="266"/>
      <c r="AB382" s="266"/>
      <c r="AC382" s="266"/>
      <c r="AD382" s="266"/>
      <c r="AE382" s="266"/>
      <c r="AF382" s="266"/>
      <c r="AG382" s="266" t="s">
        <v>236</v>
      </c>
      <c r="AH382" s="266">
        <v>0</v>
      </c>
      <c r="AI382" s="266"/>
      <c r="AJ382" s="266"/>
      <c r="AK382" s="266"/>
      <c r="AL382" s="266"/>
      <c r="AM382" s="266"/>
      <c r="AN382" s="266"/>
      <c r="AO382" s="266"/>
      <c r="AP382" s="266"/>
      <c r="AQ382" s="266"/>
      <c r="AR382" s="266"/>
      <c r="AS382" s="266"/>
      <c r="AT382" s="266"/>
      <c r="AU382" s="266"/>
      <c r="AV382" s="266"/>
      <c r="AW382" s="266"/>
      <c r="AX382" s="266"/>
      <c r="AY382" s="266"/>
      <c r="AZ382" s="266"/>
      <c r="BA382" s="266"/>
      <c r="BB382" s="266"/>
      <c r="BC382" s="266"/>
      <c r="BD382" s="266"/>
      <c r="BE382" s="266"/>
      <c r="BF382" s="266"/>
      <c r="BG382" s="266"/>
      <c r="BH382" s="266"/>
    </row>
    <row r="383" spans="1:60" outlineLevel="1">
      <c r="A383" s="258">
        <v>113</v>
      </c>
      <c r="B383" s="259" t="s">
        <v>654</v>
      </c>
      <c r="C383" s="260" t="s">
        <v>655</v>
      </c>
      <c r="D383" s="261" t="s">
        <v>241</v>
      </c>
      <c r="E383" s="262">
        <v>2.4983</v>
      </c>
      <c r="F383" s="10"/>
      <c r="G383" s="264">
        <f>ROUND(E383*F383,2)</f>
        <v>0</v>
      </c>
      <c r="H383" s="263"/>
      <c r="I383" s="264">
        <f>ROUND(E383*H383,2)</f>
        <v>0</v>
      </c>
      <c r="J383" s="263"/>
      <c r="K383" s="264">
        <f>ROUND(E383*J383,2)</f>
        <v>0</v>
      </c>
      <c r="L383" s="264">
        <v>21</v>
      </c>
      <c r="M383" s="264">
        <f>G383*(1+L383/100)</f>
        <v>0</v>
      </c>
      <c r="N383" s="264">
        <v>1.47E-3</v>
      </c>
      <c r="O383" s="264">
        <f>ROUND(E383*N383,2)</f>
        <v>0</v>
      </c>
      <c r="P383" s="264">
        <v>2.4</v>
      </c>
      <c r="Q383" s="264">
        <f>ROUND(E383*P383,2)</f>
        <v>6</v>
      </c>
      <c r="R383" s="264" t="s">
        <v>647</v>
      </c>
      <c r="S383" s="264" t="s">
        <v>202</v>
      </c>
      <c r="T383" s="264">
        <v>8.5</v>
      </c>
      <c r="U383" s="265">
        <f>ROUND(E383*T383,2)</f>
        <v>21.24</v>
      </c>
      <c r="V383" s="264"/>
      <c r="W383" s="266"/>
      <c r="X383" s="266"/>
      <c r="Y383" s="266"/>
      <c r="Z383" s="266"/>
      <c r="AA383" s="266"/>
      <c r="AB383" s="266"/>
      <c r="AC383" s="266"/>
      <c r="AD383" s="266"/>
      <c r="AE383" s="266"/>
      <c r="AF383" s="266"/>
      <c r="AG383" s="266" t="s">
        <v>225</v>
      </c>
      <c r="AH383" s="266"/>
      <c r="AI383" s="266"/>
      <c r="AJ383" s="266"/>
      <c r="AK383" s="266"/>
      <c r="AL383" s="266"/>
      <c r="AM383" s="266"/>
      <c r="AN383" s="266"/>
      <c r="AO383" s="266"/>
      <c r="AP383" s="266"/>
      <c r="AQ383" s="266"/>
      <c r="AR383" s="266"/>
      <c r="AS383" s="266"/>
      <c r="AT383" s="266"/>
      <c r="AU383" s="266"/>
      <c r="AV383" s="266"/>
      <c r="AW383" s="266"/>
      <c r="AX383" s="266"/>
      <c r="AY383" s="266"/>
      <c r="AZ383" s="266"/>
      <c r="BA383" s="266"/>
      <c r="BB383" s="266"/>
      <c r="BC383" s="266"/>
      <c r="BD383" s="266"/>
      <c r="BE383" s="266"/>
      <c r="BF383" s="266"/>
      <c r="BG383" s="266"/>
      <c r="BH383" s="266"/>
    </row>
    <row r="384" spans="1:60" outlineLevel="1">
      <c r="A384" s="258"/>
      <c r="B384" s="259"/>
      <c r="C384" s="283" t="s">
        <v>656</v>
      </c>
      <c r="D384" s="284"/>
      <c r="E384" s="285"/>
      <c r="F384" s="264"/>
      <c r="G384" s="264"/>
      <c r="H384" s="264"/>
      <c r="I384" s="264"/>
      <c r="J384" s="264"/>
      <c r="K384" s="264"/>
      <c r="L384" s="264"/>
      <c r="M384" s="264"/>
      <c r="N384" s="264"/>
      <c r="O384" s="264"/>
      <c r="P384" s="264"/>
      <c r="Q384" s="264"/>
      <c r="R384" s="264"/>
      <c r="S384" s="264"/>
      <c r="T384" s="264"/>
      <c r="U384" s="265"/>
      <c r="V384" s="264"/>
      <c r="W384" s="266"/>
      <c r="X384" s="266"/>
      <c r="Y384" s="266"/>
      <c r="Z384" s="266"/>
      <c r="AA384" s="266"/>
      <c r="AB384" s="266"/>
      <c r="AC384" s="266"/>
      <c r="AD384" s="266"/>
      <c r="AE384" s="266"/>
      <c r="AF384" s="266"/>
      <c r="AG384" s="266" t="s">
        <v>236</v>
      </c>
      <c r="AH384" s="266">
        <v>0</v>
      </c>
      <c r="AI384" s="266"/>
      <c r="AJ384" s="266"/>
      <c r="AK384" s="266"/>
      <c r="AL384" s="266"/>
      <c r="AM384" s="266"/>
      <c r="AN384" s="266"/>
      <c r="AO384" s="266"/>
      <c r="AP384" s="266"/>
      <c r="AQ384" s="266"/>
      <c r="AR384" s="266"/>
      <c r="AS384" s="266"/>
      <c r="AT384" s="266"/>
      <c r="AU384" s="266"/>
      <c r="AV384" s="266"/>
      <c r="AW384" s="266"/>
      <c r="AX384" s="266"/>
      <c r="AY384" s="266"/>
      <c r="AZ384" s="266"/>
      <c r="BA384" s="266"/>
      <c r="BB384" s="266"/>
      <c r="BC384" s="266"/>
      <c r="BD384" s="266"/>
      <c r="BE384" s="266"/>
      <c r="BF384" s="266"/>
      <c r="BG384" s="266"/>
      <c r="BH384" s="266"/>
    </row>
    <row r="385" spans="1:60" ht="22.5" outlineLevel="1">
      <c r="A385" s="258"/>
      <c r="B385" s="259"/>
      <c r="C385" s="283" t="s">
        <v>657</v>
      </c>
      <c r="D385" s="284"/>
      <c r="E385" s="285">
        <v>2.1248</v>
      </c>
      <c r="F385" s="264"/>
      <c r="G385" s="264"/>
      <c r="H385" s="264"/>
      <c r="I385" s="264"/>
      <c r="J385" s="264"/>
      <c r="K385" s="264"/>
      <c r="L385" s="264"/>
      <c r="M385" s="264"/>
      <c r="N385" s="264"/>
      <c r="O385" s="264"/>
      <c r="P385" s="264"/>
      <c r="Q385" s="264"/>
      <c r="R385" s="264"/>
      <c r="S385" s="264"/>
      <c r="T385" s="264"/>
      <c r="U385" s="265"/>
      <c r="V385" s="264"/>
      <c r="W385" s="266"/>
      <c r="X385" s="266"/>
      <c r="Y385" s="266"/>
      <c r="Z385" s="266"/>
      <c r="AA385" s="266"/>
      <c r="AB385" s="266"/>
      <c r="AC385" s="266"/>
      <c r="AD385" s="266"/>
      <c r="AE385" s="266"/>
      <c r="AF385" s="266"/>
      <c r="AG385" s="266" t="s">
        <v>236</v>
      </c>
      <c r="AH385" s="266">
        <v>0</v>
      </c>
      <c r="AI385" s="266"/>
      <c r="AJ385" s="266"/>
      <c r="AK385" s="266"/>
      <c r="AL385" s="266"/>
      <c r="AM385" s="266"/>
      <c r="AN385" s="266"/>
      <c r="AO385" s="266"/>
      <c r="AP385" s="266"/>
      <c r="AQ385" s="266"/>
      <c r="AR385" s="266"/>
      <c r="AS385" s="266"/>
      <c r="AT385" s="266"/>
      <c r="AU385" s="266"/>
      <c r="AV385" s="266"/>
      <c r="AW385" s="266"/>
      <c r="AX385" s="266"/>
      <c r="AY385" s="266"/>
      <c r="AZ385" s="266"/>
      <c r="BA385" s="266"/>
      <c r="BB385" s="266"/>
      <c r="BC385" s="266"/>
      <c r="BD385" s="266"/>
      <c r="BE385" s="266"/>
      <c r="BF385" s="266"/>
      <c r="BG385" s="266"/>
      <c r="BH385" s="266"/>
    </row>
    <row r="386" spans="1:60" ht="22.5" outlineLevel="1">
      <c r="A386" s="258"/>
      <c r="B386" s="259"/>
      <c r="C386" s="283" t="s">
        <v>658</v>
      </c>
      <c r="D386" s="284"/>
      <c r="E386" s="285">
        <v>0.3735</v>
      </c>
      <c r="F386" s="264"/>
      <c r="G386" s="264"/>
      <c r="H386" s="264"/>
      <c r="I386" s="264"/>
      <c r="J386" s="264"/>
      <c r="K386" s="264"/>
      <c r="L386" s="264"/>
      <c r="M386" s="264"/>
      <c r="N386" s="264"/>
      <c r="O386" s="264"/>
      <c r="P386" s="264"/>
      <c r="Q386" s="264"/>
      <c r="R386" s="264"/>
      <c r="S386" s="264"/>
      <c r="T386" s="264"/>
      <c r="U386" s="265"/>
      <c r="V386" s="264"/>
      <c r="W386" s="266"/>
      <c r="X386" s="266"/>
      <c r="Y386" s="266"/>
      <c r="Z386" s="266"/>
      <c r="AA386" s="266"/>
      <c r="AB386" s="266"/>
      <c r="AC386" s="266"/>
      <c r="AD386" s="266"/>
      <c r="AE386" s="266"/>
      <c r="AF386" s="266"/>
      <c r="AG386" s="266" t="s">
        <v>236</v>
      </c>
      <c r="AH386" s="266">
        <v>0</v>
      </c>
      <c r="AI386" s="266"/>
      <c r="AJ386" s="266"/>
      <c r="AK386" s="266"/>
      <c r="AL386" s="266"/>
      <c r="AM386" s="266"/>
      <c r="AN386" s="266"/>
      <c r="AO386" s="266"/>
      <c r="AP386" s="266"/>
      <c r="AQ386" s="266"/>
      <c r="AR386" s="266"/>
      <c r="AS386" s="266"/>
      <c r="AT386" s="266"/>
      <c r="AU386" s="266"/>
      <c r="AV386" s="266"/>
      <c r="AW386" s="266"/>
      <c r="AX386" s="266"/>
      <c r="AY386" s="266"/>
      <c r="AZ386" s="266"/>
      <c r="BA386" s="266"/>
      <c r="BB386" s="266"/>
      <c r="BC386" s="266"/>
      <c r="BD386" s="266"/>
      <c r="BE386" s="266"/>
      <c r="BF386" s="266"/>
      <c r="BG386" s="266"/>
      <c r="BH386" s="266"/>
    </row>
    <row r="387" spans="1:60" outlineLevel="1">
      <c r="A387" s="258">
        <v>114</v>
      </c>
      <c r="B387" s="259" t="s">
        <v>659</v>
      </c>
      <c r="C387" s="260" t="s">
        <v>660</v>
      </c>
      <c r="D387" s="261" t="s">
        <v>241</v>
      </c>
      <c r="E387" s="262">
        <v>1.4571000000000001</v>
      </c>
      <c r="F387" s="10"/>
      <c r="G387" s="264">
        <f>ROUND(E387*F387,2)</f>
        <v>0</v>
      </c>
      <c r="H387" s="263"/>
      <c r="I387" s="264">
        <f>ROUND(E387*H387,2)</f>
        <v>0</v>
      </c>
      <c r="J387" s="263"/>
      <c r="K387" s="264">
        <f>ROUND(E387*J387,2)</f>
        <v>0</v>
      </c>
      <c r="L387" s="264">
        <v>21</v>
      </c>
      <c r="M387" s="264">
        <f>G387*(1+L387/100)</f>
        <v>0</v>
      </c>
      <c r="N387" s="264">
        <v>7.4099999999999999E-3</v>
      </c>
      <c r="O387" s="264">
        <f>ROUND(E387*N387,2)</f>
        <v>0.01</v>
      </c>
      <c r="P387" s="264">
        <v>2.1</v>
      </c>
      <c r="Q387" s="264">
        <f>ROUND(E387*P387,2)</f>
        <v>3.06</v>
      </c>
      <c r="R387" s="264" t="s">
        <v>647</v>
      </c>
      <c r="S387" s="264" t="s">
        <v>202</v>
      </c>
      <c r="T387" s="264">
        <v>7.476</v>
      </c>
      <c r="U387" s="265">
        <f>ROUND(E387*T387,2)</f>
        <v>10.89</v>
      </c>
      <c r="V387" s="264"/>
      <c r="W387" s="266"/>
      <c r="X387" s="266"/>
      <c r="Y387" s="266"/>
      <c r="Z387" s="266"/>
      <c r="AA387" s="266"/>
      <c r="AB387" s="266"/>
      <c r="AC387" s="266"/>
      <c r="AD387" s="266"/>
      <c r="AE387" s="266"/>
      <c r="AF387" s="266"/>
      <c r="AG387" s="266" t="s">
        <v>225</v>
      </c>
      <c r="AH387" s="266"/>
      <c r="AI387" s="266"/>
      <c r="AJ387" s="266"/>
      <c r="AK387" s="266"/>
      <c r="AL387" s="266"/>
      <c r="AM387" s="266"/>
      <c r="AN387" s="266"/>
      <c r="AO387" s="266"/>
      <c r="AP387" s="266"/>
      <c r="AQ387" s="266"/>
      <c r="AR387" s="266"/>
      <c r="AS387" s="266"/>
      <c r="AT387" s="266"/>
      <c r="AU387" s="266"/>
      <c r="AV387" s="266"/>
      <c r="AW387" s="266"/>
      <c r="AX387" s="266"/>
      <c r="AY387" s="266"/>
      <c r="AZ387" s="266"/>
      <c r="BA387" s="266"/>
      <c r="BB387" s="266"/>
      <c r="BC387" s="266"/>
      <c r="BD387" s="266"/>
      <c r="BE387" s="266"/>
      <c r="BF387" s="266"/>
      <c r="BG387" s="266"/>
      <c r="BH387" s="266"/>
    </row>
    <row r="388" spans="1:60" outlineLevel="1">
      <c r="A388" s="258"/>
      <c r="B388" s="259"/>
      <c r="C388" s="283" t="s">
        <v>661</v>
      </c>
      <c r="D388" s="284"/>
      <c r="E388" s="285">
        <v>1.2545999999999999</v>
      </c>
      <c r="F388" s="264"/>
      <c r="G388" s="264"/>
      <c r="H388" s="264"/>
      <c r="I388" s="264"/>
      <c r="J388" s="264"/>
      <c r="K388" s="264"/>
      <c r="L388" s="264"/>
      <c r="M388" s="264"/>
      <c r="N388" s="264"/>
      <c r="O388" s="264"/>
      <c r="P388" s="264"/>
      <c r="Q388" s="264"/>
      <c r="R388" s="264"/>
      <c r="S388" s="264"/>
      <c r="T388" s="264"/>
      <c r="U388" s="265"/>
      <c r="V388" s="264"/>
      <c r="W388" s="266"/>
      <c r="X388" s="266"/>
      <c r="Y388" s="266"/>
      <c r="Z388" s="266"/>
      <c r="AA388" s="266"/>
      <c r="AB388" s="266"/>
      <c r="AC388" s="266"/>
      <c r="AD388" s="266"/>
      <c r="AE388" s="266"/>
      <c r="AF388" s="266"/>
      <c r="AG388" s="266" t="s">
        <v>236</v>
      </c>
      <c r="AH388" s="266">
        <v>0</v>
      </c>
      <c r="AI388" s="266"/>
      <c r="AJ388" s="266"/>
      <c r="AK388" s="266"/>
      <c r="AL388" s="266"/>
      <c r="AM388" s="266"/>
      <c r="AN388" s="266"/>
      <c r="AO388" s="266"/>
      <c r="AP388" s="266"/>
      <c r="AQ388" s="266"/>
      <c r="AR388" s="266"/>
      <c r="AS388" s="266"/>
      <c r="AT388" s="266"/>
      <c r="AU388" s="266"/>
      <c r="AV388" s="266"/>
      <c r="AW388" s="266"/>
      <c r="AX388" s="266"/>
      <c r="AY388" s="266"/>
      <c r="AZ388" s="266"/>
      <c r="BA388" s="266"/>
      <c r="BB388" s="266"/>
      <c r="BC388" s="266"/>
      <c r="BD388" s="266"/>
      <c r="BE388" s="266"/>
      <c r="BF388" s="266"/>
      <c r="BG388" s="266"/>
      <c r="BH388" s="266"/>
    </row>
    <row r="389" spans="1:60" outlineLevel="1">
      <c r="A389" s="258"/>
      <c r="B389" s="259"/>
      <c r="C389" s="283" t="s">
        <v>662</v>
      </c>
      <c r="D389" s="284"/>
      <c r="E389" s="285">
        <v>0.20250000000000001</v>
      </c>
      <c r="F389" s="264"/>
      <c r="G389" s="264"/>
      <c r="H389" s="264"/>
      <c r="I389" s="264"/>
      <c r="J389" s="264"/>
      <c r="K389" s="264"/>
      <c r="L389" s="264"/>
      <c r="M389" s="264"/>
      <c r="N389" s="264"/>
      <c r="O389" s="264"/>
      <c r="P389" s="264"/>
      <c r="Q389" s="264"/>
      <c r="R389" s="264"/>
      <c r="S389" s="264"/>
      <c r="T389" s="264"/>
      <c r="U389" s="265"/>
      <c r="V389" s="264"/>
      <c r="W389" s="266"/>
      <c r="X389" s="266"/>
      <c r="Y389" s="266"/>
      <c r="Z389" s="266"/>
      <c r="AA389" s="266"/>
      <c r="AB389" s="266"/>
      <c r="AC389" s="266"/>
      <c r="AD389" s="266"/>
      <c r="AE389" s="266"/>
      <c r="AF389" s="266"/>
      <c r="AG389" s="266" t="s">
        <v>236</v>
      </c>
      <c r="AH389" s="266">
        <v>0</v>
      </c>
      <c r="AI389" s="266"/>
      <c r="AJ389" s="266"/>
      <c r="AK389" s="266"/>
      <c r="AL389" s="266"/>
      <c r="AM389" s="266"/>
      <c r="AN389" s="266"/>
      <c r="AO389" s="266"/>
      <c r="AP389" s="266"/>
      <c r="AQ389" s="266"/>
      <c r="AR389" s="266"/>
      <c r="AS389" s="266"/>
      <c r="AT389" s="266"/>
      <c r="AU389" s="266"/>
      <c r="AV389" s="266"/>
      <c r="AW389" s="266"/>
      <c r="AX389" s="266"/>
      <c r="AY389" s="266"/>
      <c r="AZ389" s="266"/>
      <c r="BA389" s="266"/>
      <c r="BB389" s="266"/>
      <c r="BC389" s="266"/>
      <c r="BD389" s="266"/>
      <c r="BE389" s="266"/>
      <c r="BF389" s="266"/>
      <c r="BG389" s="266"/>
      <c r="BH389" s="266"/>
    </row>
    <row r="390" spans="1:60" outlineLevel="1">
      <c r="A390" s="258">
        <v>115</v>
      </c>
      <c r="B390" s="259" t="s">
        <v>663</v>
      </c>
      <c r="C390" s="260" t="s">
        <v>664</v>
      </c>
      <c r="D390" s="261" t="s">
        <v>241</v>
      </c>
      <c r="E390" s="262">
        <v>1.9528000000000001</v>
      </c>
      <c r="F390" s="10"/>
      <c r="G390" s="264">
        <f>ROUND(E390*F390,2)</f>
        <v>0</v>
      </c>
      <c r="H390" s="263"/>
      <c r="I390" s="264">
        <f>ROUND(E390*H390,2)</f>
        <v>0</v>
      </c>
      <c r="J390" s="263"/>
      <c r="K390" s="264">
        <f>ROUND(E390*J390,2)</f>
        <v>0</v>
      </c>
      <c r="L390" s="264">
        <v>21</v>
      </c>
      <c r="M390" s="264">
        <f>G390*(1+L390/100)</f>
        <v>0</v>
      </c>
      <c r="N390" s="264">
        <v>6.6600000000000001E-3</v>
      </c>
      <c r="O390" s="264">
        <f>ROUND(E390*N390,2)</f>
        <v>0.01</v>
      </c>
      <c r="P390" s="264">
        <v>2.4</v>
      </c>
      <c r="Q390" s="264">
        <f>ROUND(E390*P390,2)</f>
        <v>4.6900000000000004</v>
      </c>
      <c r="R390" s="264" t="s">
        <v>647</v>
      </c>
      <c r="S390" s="264" t="s">
        <v>202</v>
      </c>
      <c r="T390" s="264">
        <v>6.72</v>
      </c>
      <c r="U390" s="265">
        <f>ROUND(E390*T390,2)</f>
        <v>13.12</v>
      </c>
      <c r="V390" s="264"/>
      <c r="W390" s="266"/>
      <c r="X390" s="266"/>
      <c r="Y390" s="266"/>
      <c r="Z390" s="266"/>
      <c r="AA390" s="266"/>
      <c r="AB390" s="266"/>
      <c r="AC390" s="266"/>
      <c r="AD390" s="266"/>
      <c r="AE390" s="266"/>
      <c r="AF390" s="266"/>
      <c r="AG390" s="266" t="s">
        <v>225</v>
      </c>
      <c r="AH390" s="266"/>
      <c r="AI390" s="266"/>
      <c r="AJ390" s="266"/>
      <c r="AK390" s="266"/>
      <c r="AL390" s="266"/>
      <c r="AM390" s="266"/>
      <c r="AN390" s="266"/>
      <c r="AO390" s="266"/>
      <c r="AP390" s="266"/>
      <c r="AQ390" s="266"/>
      <c r="AR390" s="266"/>
      <c r="AS390" s="266"/>
      <c r="AT390" s="266"/>
      <c r="AU390" s="266"/>
      <c r="AV390" s="266"/>
      <c r="AW390" s="266"/>
      <c r="AX390" s="266"/>
      <c r="AY390" s="266"/>
      <c r="AZ390" s="266"/>
      <c r="BA390" s="266"/>
      <c r="BB390" s="266"/>
      <c r="BC390" s="266"/>
      <c r="BD390" s="266"/>
      <c r="BE390" s="266"/>
      <c r="BF390" s="266"/>
      <c r="BG390" s="266"/>
      <c r="BH390" s="266"/>
    </row>
    <row r="391" spans="1:60" ht="22.5" outlineLevel="1">
      <c r="A391" s="258"/>
      <c r="B391" s="259"/>
      <c r="C391" s="283" t="s">
        <v>665</v>
      </c>
      <c r="D391" s="284"/>
      <c r="E391" s="285">
        <v>1.8688</v>
      </c>
      <c r="F391" s="264"/>
      <c r="G391" s="264"/>
      <c r="H391" s="264"/>
      <c r="I391" s="264"/>
      <c r="J391" s="264"/>
      <c r="K391" s="264"/>
      <c r="L391" s="264"/>
      <c r="M391" s="264"/>
      <c r="N391" s="264"/>
      <c r="O391" s="264"/>
      <c r="P391" s="264"/>
      <c r="Q391" s="264"/>
      <c r="R391" s="264"/>
      <c r="S391" s="264"/>
      <c r="T391" s="264"/>
      <c r="U391" s="265"/>
      <c r="V391" s="264"/>
      <c r="W391" s="266"/>
      <c r="X391" s="266"/>
      <c r="Y391" s="266"/>
      <c r="Z391" s="266"/>
      <c r="AA391" s="266"/>
      <c r="AB391" s="266"/>
      <c r="AC391" s="266"/>
      <c r="AD391" s="266"/>
      <c r="AE391" s="266"/>
      <c r="AF391" s="266"/>
      <c r="AG391" s="266" t="s">
        <v>236</v>
      </c>
      <c r="AH391" s="266">
        <v>0</v>
      </c>
      <c r="AI391" s="266"/>
      <c r="AJ391" s="266"/>
      <c r="AK391" s="266"/>
      <c r="AL391" s="266"/>
      <c r="AM391" s="266"/>
      <c r="AN391" s="266"/>
      <c r="AO391" s="266"/>
      <c r="AP391" s="266"/>
      <c r="AQ391" s="266"/>
      <c r="AR391" s="266"/>
      <c r="AS391" s="266"/>
      <c r="AT391" s="266"/>
      <c r="AU391" s="266"/>
      <c r="AV391" s="266"/>
      <c r="AW391" s="266"/>
      <c r="AX391" s="266"/>
      <c r="AY391" s="266"/>
      <c r="AZ391" s="266"/>
      <c r="BA391" s="266"/>
      <c r="BB391" s="266"/>
      <c r="BC391" s="266"/>
      <c r="BD391" s="266"/>
      <c r="BE391" s="266"/>
      <c r="BF391" s="266"/>
      <c r="BG391" s="266"/>
      <c r="BH391" s="266"/>
    </row>
    <row r="392" spans="1:60" outlineLevel="1">
      <c r="A392" s="258"/>
      <c r="B392" s="259"/>
      <c r="C392" s="283" t="s">
        <v>666</v>
      </c>
      <c r="D392" s="284"/>
      <c r="E392" s="285">
        <v>8.4000000000000005E-2</v>
      </c>
      <c r="F392" s="264"/>
      <c r="G392" s="264"/>
      <c r="H392" s="264"/>
      <c r="I392" s="264"/>
      <c r="J392" s="264"/>
      <c r="K392" s="264"/>
      <c r="L392" s="264"/>
      <c r="M392" s="264"/>
      <c r="N392" s="264"/>
      <c r="O392" s="264"/>
      <c r="P392" s="264"/>
      <c r="Q392" s="264"/>
      <c r="R392" s="264"/>
      <c r="S392" s="264"/>
      <c r="T392" s="264"/>
      <c r="U392" s="265"/>
      <c r="V392" s="264"/>
      <c r="W392" s="266"/>
      <c r="X392" s="266"/>
      <c r="Y392" s="266"/>
      <c r="Z392" s="266"/>
      <c r="AA392" s="266"/>
      <c r="AB392" s="266"/>
      <c r="AC392" s="266"/>
      <c r="AD392" s="266"/>
      <c r="AE392" s="266"/>
      <c r="AF392" s="266"/>
      <c r="AG392" s="266" t="s">
        <v>236</v>
      </c>
      <c r="AH392" s="266">
        <v>0</v>
      </c>
      <c r="AI392" s="266"/>
      <c r="AJ392" s="266"/>
      <c r="AK392" s="266"/>
      <c r="AL392" s="266"/>
      <c r="AM392" s="266"/>
      <c r="AN392" s="266"/>
      <c r="AO392" s="266"/>
      <c r="AP392" s="266"/>
      <c r="AQ392" s="266"/>
      <c r="AR392" s="266"/>
      <c r="AS392" s="266"/>
      <c r="AT392" s="266"/>
      <c r="AU392" s="266"/>
      <c r="AV392" s="266"/>
      <c r="AW392" s="266"/>
      <c r="AX392" s="266"/>
      <c r="AY392" s="266"/>
      <c r="AZ392" s="266"/>
      <c r="BA392" s="266"/>
      <c r="BB392" s="266"/>
      <c r="BC392" s="266"/>
      <c r="BD392" s="266"/>
      <c r="BE392" s="266"/>
      <c r="BF392" s="266"/>
      <c r="BG392" s="266"/>
      <c r="BH392" s="266"/>
    </row>
    <row r="393" spans="1:60" outlineLevel="1">
      <c r="A393" s="258">
        <v>116</v>
      </c>
      <c r="B393" s="259" t="s">
        <v>667</v>
      </c>
      <c r="C393" s="260" t="s">
        <v>668</v>
      </c>
      <c r="D393" s="261" t="s">
        <v>241</v>
      </c>
      <c r="E393" s="262">
        <v>0.58399999999999996</v>
      </c>
      <c r="F393" s="10"/>
      <c r="G393" s="264">
        <f>ROUND(E393*F393,2)</f>
        <v>0</v>
      </c>
      <c r="H393" s="263"/>
      <c r="I393" s="264">
        <f>ROUND(E393*H393,2)</f>
        <v>0</v>
      </c>
      <c r="J393" s="263"/>
      <c r="K393" s="264">
        <f>ROUND(E393*J393,2)</f>
        <v>0</v>
      </c>
      <c r="L393" s="264">
        <v>21</v>
      </c>
      <c r="M393" s="264">
        <f>G393*(1+L393/100)</f>
        <v>0</v>
      </c>
      <c r="N393" s="264">
        <v>0</v>
      </c>
      <c r="O393" s="264">
        <f>ROUND(E393*N393,2)</f>
        <v>0</v>
      </c>
      <c r="P393" s="264">
        <v>2.2000000000000002</v>
      </c>
      <c r="Q393" s="264">
        <f>ROUND(E393*P393,2)</f>
        <v>1.28</v>
      </c>
      <c r="R393" s="264" t="s">
        <v>647</v>
      </c>
      <c r="S393" s="264" t="s">
        <v>202</v>
      </c>
      <c r="T393" s="264">
        <v>7.51</v>
      </c>
      <c r="U393" s="265">
        <f>ROUND(E393*T393,2)</f>
        <v>4.3899999999999997</v>
      </c>
      <c r="V393" s="264"/>
      <c r="W393" s="266"/>
      <c r="X393" s="266"/>
      <c r="Y393" s="266"/>
      <c r="Z393" s="266"/>
      <c r="AA393" s="266"/>
      <c r="AB393" s="266"/>
      <c r="AC393" s="266"/>
      <c r="AD393" s="266"/>
      <c r="AE393" s="266"/>
      <c r="AF393" s="266"/>
      <c r="AG393" s="266" t="s">
        <v>225</v>
      </c>
      <c r="AH393" s="266"/>
      <c r="AI393" s="266"/>
      <c r="AJ393" s="266"/>
      <c r="AK393" s="266"/>
      <c r="AL393" s="266"/>
      <c r="AM393" s="266"/>
      <c r="AN393" s="266"/>
      <c r="AO393" s="266"/>
      <c r="AP393" s="266"/>
      <c r="AQ393" s="266"/>
      <c r="AR393" s="266"/>
      <c r="AS393" s="266"/>
      <c r="AT393" s="266"/>
      <c r="AU393" s="266"/>
      <c r="AV393" s="266"/>
      <c r="AW393" s="266"/>
      <c r="AX393" s="266"/>
      <c r="AY393" s="266"/>
      <c r="AZ393" s="266"/>
      <c r="BA393" s="266"/>
      <c r="BB393" s="266"/>
      <c r="BC393" s="266"/>
      <c r="BD393" s="266"/>
      <c r="BE393" s="266"/>
      <c r="BF393" s="266"/>
      <c r="BG393" s="266"/>
      <c r="BH393" s="266"/>
    </row>
    <row r="394" spans="1:60" ht="22.5" outlineLevel="1">
      <c r="A394" s="258"/>
      <c r="B394" s="259"/>
      <c r="C394" s="283" t="s">
        <v>669</v>
      </c>
      <c r="D394" s="284"/>
      <c r="E394" s="285">
        <v>0.58399999999999996</v>
      </c>
      <c r="F394" s="264"/>
      <c r="G394" s="264"/>
      <c r="H394" s="264"/>
      <c r="I394" s="264"/>
      <c r="J394" s="264"/>
      <c r="K394" s="264"/>
      <c r="L394" s="264"/>
      <c r="M394" s="264"/>
      <c r="N394" s="264"/>
      <c r="O394" s="264"/>
      <c r="P394" s="264"/>
      <c r="Q394" s="264"/>
      <c r="R394" s="264"/>
      <c r="S394" s="264"/>
      <c r="T394" s="264"/>
      <c r="U394" s="265"/>
      <c r="V394" s="264"/>
      <c r="W394" s="266"/>
      <c r="X394" s="266"/>
      <c r="Y394" s="266"/>
      <c r="Z394" s="266"/>
      <c r="AA394" s="266"/>
      <c r="AB394" s="266"/>
      <c r="AC394" s="266"/>
      <c r="AD394" s="266"/>
      <c r="AE394" s="266"/>
      <c r="AF394" s="266"/>
      <c r="AG394" s="266" t="s">
        <v>236</v>
      </c>
      <c r="AH394" s="266">
        <v>0</v>
      </c>
      <c r="AI394" s="266"/>
      <c r="AJ394" s="266"/>
      <c r="AK394" s="266"/>
      <c r="AL394" s="266"/>
      <c r="AM394" s="266"/>
      <c r="AN394" s="266"/>
      <c r="AO394" s="266"/>
      <c r="AP394" s="266"/>
      <c r="AQ394" s="266"/>
      <c r="AR394" s="266"/>
      <c r="AS394" s="266"/>
      <c r="AT394" s="266"/>
      <c r="AU394" s="266"/>
      <c r="AV394" s="266"/>
      <c r="AW394" s="266"/>
      <c r="AX394" s="266"/>
      <c r="AY394" s="266"/>
      <c r="AZ394" s="266"/>
      <c r="BA394" s="266"/>
      <c r="BB394" s="266"/>
      <c r="BC394" s="266"/>
      <c r="BD394" s="266"/>
      <c r="BE394" s="266"/>
      <c r="BF394" s="266"/>
      <c r="BG394" s="266"/>
      <c r="BH394" s="266"/>
    </row>
    <row r="395" spans="1:60" outlineLevel="1">
      <c r="A395" s="258">
        <v>117</v>
      </c>
      <c r="B395" s="259" t="s">
        <v>670</v>
      </c>
      <c r="C395" s="260" t="s">
        <v>671</v>
      </c>
      <c r="D395" s="261" t="s">
        <v>233</v>
      </c>
      <c r="E395" s="262">
        <v>35.608319999999999</v>
      </c>
      <c r="F395" s="10"/>
      <c r="G395" s="264">
        <f>ROUND(E395*F395,2)</f>
        <v>0</v>
      </c>
      <c r="H395" s="263"/>
      <c r="I395" s="264">
        <f>ROUND(E395*H395,2)</f>
        <v>0</v>
      </c>
      <c r="J395" s="263"/>
      <c r="K395" s="264">
        <f>ROUND(E395*J395,2)</f>
        <v>0</v>
      </c>
      <c r="L395" s="264">
        <v>21</v>
      </c>
      <c r="M395" s="264">
        <f>G395*(1+L395/100)</f>
        <v>0</v>
      </c>
      <c r="N395" s="264">
        <v>3.4000000000000002E-4</v>
      </c>
      <c r="O395" s="264">
        <f>ROUND(E395*N395,2)</f>
        <v>0.01</v>
      </c>
      <c r="P395" s="264">
        <v>0.25</v>
      </c>
      <c r="Q395" s="264">
        <f>ROUND(E395*P395,2)</f>
        <v>8.9</v>
      </c>
      <c r="R395" s="264" t="s">
        <v>647</v>
      </c>
      <c r="S395" s="264" t="s">
        <v>202</v>
      </c>
      <c r="T395" s="264">
        <v>1.383</v>
      </c>
      <c r="U395" s="265">
        <f>ROUND(E395*T395,2)</f>
        <v>49.25</v>
      </c>
      <c r="V395" s="264"/>
      <c r="W395" s="266"/>
      <c r="X395" s="266"/>
      <c r="Y395" s="266"/>
      <c r="Z395" s="266"/>
      <c r="AA395" s="266"/>
      <c r="AB395" s="266"/>
      <c r="AC395" s="266"/>
      <c r="AD395" s="266"/>
      <c r="AE395" s="266"/>
      <c r="AF395" s="266"/>
      <c r="AG395" s="266" t="s">
        <v>225</v>
      </c>
      <c r="AH395" s="266"/>
      <c r="AI395" s="266"/>
      <c r="AJ395" s="266"/>
      <c r="AK395" s="266"/>
      <c r="AL395" s="266"/>
      <c r="AM395" s="266"/>
      <c r="AN395" s="266"/>
      <c r="AO395" s="266"/>
      <c r="AP395" s="266"/>
      <c r="AQ395" s="266"/>
      <c r="AR395" s="266"/>
      <c r="AS395" s="266"/>
      <c r="AT395" s="266"/>
      <c r="AU395" s="266"/>
      <c r="AV395" s="266"/>
      <c r="AW395" s="266"/>
      <c r="AX395" s="266"/>
      <c r="AY395" s="266"/>
      <c r="AZ395" s="266"/>
      <c r="BA395" s="266"/>
      <c r="BB395" s="266"/>
      <c r="BC395" s="266"/>
      <c r="BD395" s="266"/>
      <c r="BE395" s="266"/>
      <c r="BF395" s="266"/>
      <c r="BG395" s="266"/>
      <c r="BH395" s="266"/>
    </row>
    <row r="396" spans="1:60" outlineLevel="1">
      <c r="A396" s="258"/>
      <c r="B396" s="259"/>
      <c r="C396" s="283" t="s">
        <v>672</v>
      </c>
      <c r="D396" s="284"/>
      <c r="E396" s="285">
        <v>35.608319999999999</v>
      </c>
      <c r="F396" s="264"/>
      <c r="G396" s="264"/>
      <c r="H396" s="264"/>
      <c r="I396" s="264"/>
      <c r="J396" s="264"/>
      <c r="K396" s="264"/>
      <c r="L396" s="264"/>
      <c r="M396" s="264"/>
      <c r="N396" s="264"/>
      <c r="O396" s="264"/>
      <c r="P396" s="264"/>
      <c r="Q396" s="264"/>
      <c r="R396" s="264"/>
      <c r="S396" s="264"/>
      <c r="T396" s="264"/>
      <c r="U396" s="265"/>
      <c r="V396" s="264"/>
      <c r="W396" s="266"/>
      <c r="X396" s="266"/>
      <c r="Y396" s="266"/>
      <c r="Z396" s="266"/>
      <c r="AA396" s="266"/>
      <c r="AB396" s="266"/>
      <c r="AC396" s="266"/>
      <c r="AD396" s="266"/>
      <c r="AE396" s="266"/>
      <c r="AF396" s="266"/>
      <c r="AG396" s="266" t="s">
        <v>236</v>
      </c>
      <c r="AH396" s="266">
        <v>0</v>
      </c>
      <c r="AI396" s="266"/>
      <c r="AJ396" s="266"/>
      <c r="AK396" s="266"/>
      <c r="AL396" s="266"/>
      <c r="AM396" s="266"/>
      <c r="AN396" s="266"/>
      <c r="AO396" s="266"/>
      <c r="AP396" s="266"/>
      <c r="AQ396" s="266"/>
      <c r="AR396" s="266"/>
      <c r="AS396" s="266"/>
      <c r="AT396" s="266"/>
      <c r="AU396" s="266"/>
      <c r="AV396" s="266"/>
      <c r="AW396" s="266"/>
      <c r="AX396" s="266"/>
      <c r="AY396" s="266"/>
      <c r="AZ396" s="266"/>
      <c r="BA396" s="266"/>
      <c r="BB396" s="266"/>
      <c r="BC396" s="266"/>
      <c r="BD396" s="266"/>
      <c r="BE396" s="266"/>
      <c r="BF396" s="266"/>
      <c r="BG396" s="266"/>
      <c r="BH396" s="266"/>
    </row>
    <row r="397" spans="1:60" outlineLevel="1">
      <c r="A397" s="258">
        <v>118</v>
      </c>
      <c r="B397" s="259" t="s">
        <v>673</v>
      </c>
      <c r="C397" s="260" t="s">
        <v>674</v>
      </c>
      <c r="D397" s="261" t="s">
        <v>233</v>
      </c>
      <c r="E397" s="262">
        <v>2.2000000000000002</v>
      </c>
      <c r="F397" s="10"/>
      <c r="G397" s="264">
        <f>ROUND(E397*F397,2)</f>
        <v>0</v>
      </c>
      <c r="H397" s="263"/>
      <c r="I397" s="264">
        <f>ROUND(E397*H397,2)</f>
        <v>0</v>
      </c>
      <c r="J397" s="263"/>
      <c r="K397" s="264">
        <f>ROUND(E397*J397,2)</f>
        <v>0</v>
      </c>
      <c r="L397" s="264">
        <v>21</v>
      </c>
      <c r="M397" s="264">
        <f>G397*(1+L397/100)</f>
        <v>0</v>
      </c>
      <c r="N397" s="264">
        <v>1E-3</v>
      </c>
      <c r="O397" s="264">
        <f>ROUND(E397*N397,2)</f>
        <v>0</v>
      </c>
      <c r="P397" s="264">
        <v>3.492E-2</v>
      </c>
      <c r="Q397" s="264">
        <f>ROUND(E397*P397,2)</f>
        <v>0.08</v>
      </c>
      <c r="R397" s="264" t="s">
        <v>647</v>
      </c>
      <c r="S397" s="264" t="s">
        <v>202</v>
      </c>
      <c r="T397" s="264">
        <v>0.52100000000000002</v>
      </c>
      <c r="U397" s="265">
        <f>ROUND(E397*T397,2)</f>
        <v>1.1499999999999999</v>
      </c>
      <c r="V397" s="264"/>
      <c r="W397" s="266"/>
      <c r="X397" s="266"/>
      <c r="Y397" s="266"/>
      <c r="Z397" s="266"/>
      <c r="AA397" s="266"/>
      <c r="AB397" s="266"/>
      <c r="AC397" s="266"/>
      <c r="AD397" s="266"/>
      <c r="AE397" s="266"/>
      <c r="AF397" s="266"/>
      <c r="AG397" s="266" t="s">
        <v>225</v>
      </c>
      <c r="AH397" s="266"/>
      <c r="AI397" s="266"/>
      <c r="AJ397" s="266"/>
      <c r="AK397" s="266"/>
      <c r="AL397" s="266"/>
      <c r="AM397" s="266"/>
      <c r="AN397" s="266"/>
      <c r="AO397" s="266"/>
      <c r="AP397" s="266"/>
      <c r="AQ397" s="266"/>
      <c r="AR397" s="266"/>
      <c r="AS397" s="266"/>
      <c r="AT397" s="266"/>
      <c r="AU397" s="266"/>
      <c r="AV397" s="266"/>
      <c r="AW397" s="266"/>
      <c r="AX397" s="266"/>
      <c r="AY397" s="266"/>
      <c r="AZ397" s="266"/>
      <c r="BA397" s="266"/>
      <c r="BB397" s="266"/>
      <c r="BC397" s="266"/>
      <c r="BD397" s="266"/>
      <c r="BE397" s="266"/>
      <c r="BF397" s="266"/>
      <c r="BG397" s="266"/>
      <c r="BH397" s="266"/>
    </row>
    <row r="398" spans="1:60" outlineLevel="1">
      <c r="A398" s="258"/>
      <c r="B398" s="259"/>
      <c r="C398" s="283" t="s">
        <v>597</v>
      </c>
      <c r="D398" s="284"/>
      <c r="E398" s="285">
        <v>2.2000000000000002</v>
      </c>
      <c r="F398" s="264"/>
      <c r="G398" s="264"/>
      <c r="H398" s="264"/>
      <c r="I398" s="264"/>
      <c r="J398" s="264"/>
      <c r="K398" s="264"/>
      <c r="L398" s="264"/>
      <c r="M398" s="264"/>
      <c r="N398" s="264"/>
      <c r="O398" s="264"/>
      <c r="P398" s="264"/>
      <c r="Q398" s="264"/>
      <c r="R398" s="264"/>
      <c r="S398" s="264"/>
      <c r="T398" s="264"/>
      <c r="U398" s="265"/>
      <c r="V398" s="264"/>
      <c r="W398" s="266"/>
      <c r="X398" s="266"/>
      <c r="Y398" s="266"/>
      <c r="Z398" s="266"/>
      <c r="AA398" s="266"/>
      <c r="AB398" s="266"/>
      <c r="AC398" s="266"/>
      <c r="AD398" s="266"/>
      <c r="AE398" s="266"/>
      <c r="AF398" s="266"/>
      <c r="AG398" s="266" t="s">
        <v>236</v>
      </c>
      <c r="AH398" s="266">
        <v>0</v>
      </c>
      <c r="AI398" s="266"/>
      <c r="AJ398" s="266"/>
      <c r="AK398" s="266"/>
      <c r="AL398" s="266"/>
      <c r="AM398" s="266"/>
      <c r="AN398" s="266"/>
      <c r="AO398" s="266"/>
      <c r="AP398" s="266"/>
      <c r="AQ398" s="266"/>
      <c r="AR398" s="266"/>
      <c r="AS398" s="266"/>
      <c r="AT398" s="266"/>
      <c r="AU398" s="266"/>
      <c r="AV398" s="266"/>
      <c r="AW398" s="266"/>
      <c r="AX398" s="266"/>
      <c r="AY398" s="266"/>
      <c r="AZ398" s="266"/>
      <c r="BA398" s="266"/>
      <c r="BB398" s="266"/>
      <c r="BC398" s="266"/>
      <c r="BD398" s="266"/>
      <c r="BE398" s="266"/>
      <c r="BF398" s="266"/>
      <c r="BG398" s="266"/>
      <c r="BH398" s="266"/>
    </row>
    <row r="399" spans="1:60" outlineLevel="1">
      <c r="A399" s="258">
        <v>119</v>
      </c>
      <c r="B399" s="259" t="s">
        <v>675</v>
      </c>
      <c r="C399" s="260" t="s">
        <v>676</v>
      </c>
      <c r="D399" s="261" t="s">
        <v>233</v>
      </c>
      <c r="E399" s="262">
        <v>3.5459999999999998</v>
      </c>
      <c r="F399" s="10"/>
      <c r="G399" s="264">
        <f>ROUND(E399*F399,2)</f>
        <v>0</v>
      </c>
      <c r="H399" s="263"/>
      <c r="I399" s="264">
        <f>ROUND(E399*H399,2)</f>
        <v>0</v>
      </c>
      <c r="J399" s="263"/>
      <c r="K399" s="264">
        <f>ROUND(E399*J399,2)</f>
        <v>0</v>
      </c>
      <c r="L399" s="264">
        <v>21</v>
      </c>
      <c r="M399" s="264">
        <f>G399*(1+L399/100)</f>
        <v>0</v>
      </c>
      <c r="N399" s="264">
        <v>1.17E-3</v>
      </c>
      <c r="O399" s="264">
        <f>ROUND(E399*N399,2)</f>
        <v>0</v>
      </c>
      <c r="P399" s="264">
        <v>0.03</v>
      </c>
      <c r="Q399" s="264">
        <f>ROUND(E399*P399,2)</f>
        <v>0.11</v>
      </c>
      <c r="R399" s="264" t="s">
        <v>647</v>
      </c>
      <c r="S399" s="264" t="s">
        <v>202</v>
      </c>
      <c r="T399" s="264">
        <v>0.48099999999999998</v>
      </c>
      <c r="U399" s="265">
        <f>ROUND(E399*T399,2)</f>
        <v>1.71</v>
      </c>
      <c r="V399" s="264"/>
      <c r="W399" s="266"/>
      <c r="X399" s="266"/>
      <c r="Y399" s="266"/>
      <c r="Z399" s="266"/>
      <c r="AA399" s="266"/>
      <c r="AB399" s="266"/>
      <c r="AC399" s="266"/>
      <c r="AD399" s="266"/>
      <c r="AE399" s="266"/>
      <c r="AF399" s="266"/>
      <c r="AG399" s="266" t="s">
        <v>225</v>
      </c>
      <c r="AH399" s="266"/>
      <c r="AI399" s="266"/>
      <c r="AJ399" s="266"/>
      <c r="AK399" s="266"/>
      <c r="AL399" s="266"/>
      <c r="AM399" s="266"/>
      <c r="AN399" s="266"/>
      <c r="AO399" s="266"/>
      <c r="AP399" s="266"/>
      <c r="AQ399" s="266"/>
      <c r="AR399" s="266"/>
      <c r="AS399" s="266"/>
      <c r="AT399" s="266"/>
      <c r="AU399" s="266"/>
      <c r="AV399" s="266"/>
      <c r="AW399" s="266"/>
      <c r="AX399" s="266"/>
      <c r="AY399" s="266"/>
      <c r="AZ399" s="266"/>
      <c r="BA399" s="266"/>
      <c r="BB399" s="266"/>
      <c r="BC399" s="266"/>
      <c r="BD399" s="266"/>
      <c r="BE399" s="266"/>
      <c r="BF399" s="266"/>
      <c r="BG399" s="266"/>
      <c r="BH399" s="266"/>
    </row>
    <row r="400" spans="1:60" outlineLevel="1">
      <c r="A400" s="258"/>
      <c r="B400" s="259"/>
      <c r="C400" s="283" t="s">
        <v>677</v>
      </c>
      <c r="D400" s="284"/>
      <c r="E400" s="285">
        <v>3.5459999999999998</v>
      </c>
      <c r="F400" s="264"/>
      <c r="G400" s="264"/>
      <c r="H400" s="264"/>
      <c r="I400" s="264"/>
      <c r="J400" s="264"/>
      <c r="K400" s="264"/>
      <c r="L400" s="264"/>
      <c r="M400" s="264"/>
      <c r="N400" s="264"/>
      <c r="O400" s="264"/>
      <c r="P400" s="264"/>
      <c r="Q400" s="264"/>
      <c r="R400" s="264"/>
      <c r="S400" s="264"/>
      <c r="T400" s="264"/>
      <c r="U400" s="265"/>
      <c r="V400" s="264"/>
      <c r="W400" s="266"/>
      <c r="X400" s="266"/>
      <c r="Y400" s="266"/>
      <c r="Z400" s="266"/>
      <c r="AA400" s="266"/>
      <c r="AB400" s="266"/>
      <c r="AC400" s="266"/>
      <c r="AD400" s="266"/>
      <c r="AE400" s="266"/>
      <c r="AF400" s="266"/>
      <c r="AG400" s="266" t="s">
        <v>236</v>
      </c>
      <c r="AH400" s="266">
        <v>0</v>
      </c>
      <c r="AI400" s="266"/>
      <c r="AJ400" s="266"/>
      <c r="AK400" s="266"/>
      <c r="AL400" s="266"/>
      <c r="AM400" s="266"/>
      <c r="AN400" s="266"/>
      <c r="AO400" s="266"/>
      <c r="AP400" s="266"/>
      <c r="AQ400" s="266"/>
      <c r="AR400" s="266"/>
      <c r="AS400" s="266"/>
      <c r="AT400" s="266"/>
      <c r="AU400" s="266"/>
      <c r="AV400" s="266"/>
      <c r="AW400" s="266"/>
      <c r="AX400" s="266"/>
      <c r="AY400" s="266"/>
      <c r="AZ400" s="266"/>
      <c r="BA400" s="266"/>
      <c r="BB400" s="266"/>
      <c r="BC400" s="266"/>
      <c r="BD400" s="266"/>
      <c r="BE400" s="266"/>
      <c r="BF400" s="266"/>
      <c r="BG400" s="266"/>
      <c r="BH400" s="266"/>
    </row>
    <row r="401" spans="1:60" outlineLevel="1">
      <c r="A401" s="258">
        <v>120</v>
      </c>
      <c r="B401" s="259" t="s">
        <v>678</v>
      </c>
      <c r="C401" s="260" t="s">
        <v>679</v>
      </c>
      <c r="D401" s="261" t="s">
        <v>401</v>
      </c>
      <c r="E401" s="262">
        <v>4</v>
      </c>
      <c r="F401" s="10"/>
      <c r="G401" s="264">
        <f>ROUND(E401*F401,2)</f>
        <v>0</v>
      </c>
      <c r="H401" s="263"/>
      <c r="I401" s="264">
        <f>ROUND(E401*H401,2)</f>
        <v>0</v>
      </c>
      <c r="J401" s="263"/>
      <c r="K401" s="264">
        <f>ROUND(E401*J401,2)</f>
        <v>0</v>
      </c>
      <c r="L401" s="264">
        <v>21</v>
      </c>
      <c r="M401" s="264">
        <f>G401*(1+L401/100)</f>
        <v>0</v>
      </c>
      <c r="N401" s="264">
        <v>0</v>
      </c>
      <c r="O401" s="264">
        <f>ROUND(E401*N401,2)</f>
        <v>0</v>
      </c>
      <c r="P401" s="264">
        <v>1.188E-2</v>
      </c>
      <c r="Q401" s="264">
        <f>ROUND(E401*P401,2)</f>
        <v>0.05</v>
      </c>
      <c r="R401" s="264" t="s">
        <v>647</v>
      </c>
      <c r="S401" s="264" t="s">
        <v>202</v>
      </c>
      <c r="T401" s="264">
        <v>9.2999999999999999E-2</v>
      </c>
      <c r="U401" s="265">
        <f>ROUND(E401*T401,2)</f>
        <v>0.37</v>
      </c>
      <c r="V401" s="264"/>
      <c r="W401" s="266"/>
      <c r="X401" s="266"/>
      <c r="Y401" s="266"/>
      <c r="Z401" s="266"/>
      <c r="AA401" s="266"/>
      <c r="AB401" s="266"/>
      <c r="AC401" s="266"/>
      <c r="AD401" s="266"/>
      <c r="AE401" s="266"/>
      <c r="AF401" s="266"/>
      <c r="AG401" s="266" t="s">
        <v>225</v>
      </c>
      <c r="AH401" s="266"/>
      <c r="AI401" s="266"/>
      <c r="AJ401" s="266"/>
      <c r="AK401" s="266"/>
      <c r="AL401" s="266"/>
      <c r="AM401" s="266"/>
      <c r="AN401" s="266"/>
      <c r="AO401" s="266"/>
      <c r="AP401" s="266"/>
      <c r="AQ401" s="266"/>
      <c r="AR401" s="266"/>
      <c r="AS401" s="266"/>
      <c r="AT401" s="266"/>
      <c r="AU401" s="266"/>
      <c r="AV401" s="266"/>
      <c r="AW401" s="266"/>
      <c r="AX401" s="266"/>
      <c r="AY401" s="266"/>
      <c r="AZ401" s="266"/>
      <c r="BA401" s="266"/>
      <c r="BB401" s="266"/>
      <c r="BC401" s="266"/>
      <c r="BD401" s="266"/>
      <c r="BE401" s="266"/>
      <c r="BF401" s="266"/>
      <c r="BG401" s="266"/>
      <c r="BH401" s="266"/>
    </row>
    <row r="402" spans="1:60" outlineLevel="1">
      <c r="A402" s="258"/>
      <c r="B402" s="259"/>
      <c r="C402" s="283" t="s">
        <v>680</v>
      </c>
      <c r="D402" s="284"/>
      <c r="E402" s="285">
        <v>2</v>
      </c>
      <c r="F402" s="264"/>
      <c r="G402" s="264"/>
      <c r="H402" s="264"/>
      <c r="I402" s="264"/>
      <c r="J402" s="264"/>
      <c r="K402" s="264"/>
      <c r="L402" s="264"/>
      <c r="M402" s="264"/>
      <c r="N402" s="264"/>
      <c r="O402" s="264"/>
      <c r="P402" s="264"/>
      <c r="Q402" s="264"/>
      <c r="R402" s="264"/>
      <c r="S402" s="264"/>
      <c r="T402" s="264"/>
      <c r="U402" s="265"/>
      <c r="V402" s="264"/>
      <c r="W402" s="266"/>
      <c r="X402" s="266"/>
      <c r="Y402" s="266"/>
      <c r="Z402" s="266"/>
      <c r="AA402" s="266"/>
      <c r="AB402" s="266"/>
      <c r="AC402" s="266"/>
      <c r="AD402" s="266"/>
      <c r="AE402" s="266"/>
      <c r="AF402" s="266"/>
      <c r="AG402" s="266" t="s">
        <v>236</v>
      </c>
      <c r="AH402" s="266">
        <v>0</v>
      </c>
      <c r="AI402" s="266"/>
      <c r="AJ402" s="266"/>
      <c r="AK402" s="266"/>
      <c r="AL402" s="266"/>
      <c r="AM402" s="266"/>
      <c r="AN402" s="266"/>
      <c r="AO402" s="266"/>
      <c r="AP402" s="266"/>
      <c r="AQ402" s="266"/>
      <c r="AR402" s="266"/>
      <c r="AS402" s="266"/>
      <c r="AT402" s="266"/>
      <c r="AU402" s="266"/>
      <c r="AV402" s="266"/>
      <c r="AW402" s="266"/>
      <c r="AX402" s="266"/>
      <c r="AY402" s="266"/>
      <c r="AZ402" s="266"/>
      <c r="BA402" s="266"/>
      <c r="BB402" s="266"/>
      <c r="BC402" s="266"/>
      <c r="BD402" s="266"/>
      <c r="BE402" s="266"/>
      <c r="BF402" s="266"/>
      <c r="BG402" s="266"/>
      <c r="BH402" s="266"/>
    </row>
    <row r="403" spans="1:60" outlineLevel="1">
      <c r="A403" s="258"/>
      <c r="B403" s="259"/>
      <c r="C403" s="283" t="s">
        <v>681</v>
      </c>
      <c r="D403" s="284"/>
      <c r="E403" s="285">
        <v>2</v>
      </c>
      <c r="F403" s="264"/>
      <c r="G403" s="264"/>
      <c r="H403" s="264"/>
      <c r="I403" s="264"/>
      <c r="J403" s="264"/>
      <c r="K403" s="264"/>
      <c r="L403" s="264"/>
      <c r="M403" s="264"/>
      <c r="N403" s="264"/>
      <c r="O403" s="264"/>
      <c r="P403" s="264"/>
      <c r="Q403" s="264"/>
      <c r="R403" s="264"/>
      <c r="S403" s="264"/>
      <c r="T403" s="264"/>
      <c r="U403" s="265"/>
      <c r="V403" s="264"/>
      <c r="W403" s="266"/>
      <c r="X403" s="266"/>
      <c r="Y403" s="266"/>
      <c r="Z403" s="266"/>
      <c r="AA403" s="266"/>
      <c r="AB403" s="266"/>
      <c r="AC403" s="266"/>
      <c r="AD403" s="266"/>
      <c r="AE403" s="266"/>
      <c r="AF403" s="266"/>
      <c r="AG403" s="266" t="s">
        <v>236</v>
      </c>
      <c r="AH403" s="266">
        <v>0</v>
      </c>
      <c r="AI403" s="266"/>
      <c r="AJ403" s="266"/>
      <c r="AK403" s="266"/>
      <c r="AL403" s="266"/>
      <c r="AM403" s="266"/>
      <c r="AN403" s="266"/>
      <c r="AO403" s="266"/>
      <c r="AP403" s="266"/>
      <c r="AQ403" s="266"/>
      <c r="AR403" s="266"/>
      <c r="AS403" s="266"/>
      <c r="AT403" s="266"/>
      <c r="AU403" s="266"/>
      <c r="AV403" s="266"/>
      <c r="AW403" s="266"/>
      <c r="AX403" s="266"/>
      <c r="AY403" s="266"/>
      <c r="AZ403" s="266"/>
      <c r="BA403" s="266"/>
      <c r="BB403" s="266"/>
      <c r="BC403" s="266"/>
      <c r="BD403" s="266"/>
      <c r="BE403" s="266"/>
      <c r="BF403" s="266"/>
      <c r="BG403" s="266"/>
      <c r="BH403" s="266"/>
    </row>
    <row r="404" spans="1:60">
      <c r="A404" s="286" t="s">
        <v>198</v>
      </c>
      <c r="B404" s="287" t="s">
        <v>149</v>
      </c>
      <c r="C404" s="288" t="s">
        <v>150</v>
      </c>
      <c r="D404" s="289"/>
      <c r="E404" s="290"/>
      <c r="F404" s="291"/>
      <c r="G404" s="291">
        <f>SUMIF(AG405:AG406,"&lt;&gt;NOR",G405:G406)</f>
        <v>0</v>
      </c>
      <c r="H404" s="291"/>
      <c r="I404" s="291">
        <f>SUM(I405:I406)</f>
        <v>0</v>
      </c>
      <c r="J404" s="291"/>
      <c r="K404" s="291">
        <f>SUM(K405:K406)</f>
        <v>0</v>
      </c>
      <c r="L404" s="291"/>
      <c r="M404" s="291">
        <f>SUM(M405:M406)</f>
        <v>0</v>
      </c>
      <c r="N404" s="291"/>
      <c r="O404" s="291">
        <f>SUM(O405:O406)</f>
        <v>0</v>
      </c>
      <c r="P404" s="291"/>
      <c r="Q404" s="291">
        <f>SUM(Q405:Q406)</f>
        <v>0.21</v>
      </c>
      <c r="R404" s="291"/>
      <c r="S404" s="291"/>
      <c r="T404" s="291"/>
      <c r="U404" s="292">
        <f>SUM(U405:U406)</f>
        <v>3.14</v>
      </c>
      <c r="V404" s="291"/>
      <c r="AG404" s="85" t="s">
        <v>199</v>
      </c>
    </row>
    <row r="405" spans="1:60" outlineLevel="1">
      <c r="A405" s="258">
        <v>121</v>
      </c>
      <c r="B405" s="259" t="s">
        <v>682</v>
      </c>
      <c r="C405" s="260" t="s">
        <v>683</v>
      </c>
      <c r="D405" s="261" t="s">
        <v>401</v>
      </c>
      <c r="E405" s="262">
        <v>5.7</v>
      </c>
      <c r="F405" s="10"/>
      <c r="G405" s="264">
        <f>ROUND(E405*F405,2)</f>
        <v>0</v>
      </c>
      <c r="H405" s="263"/>
      <c r="I405" s="264">
        <f>ROUND(E405*H405,2)</f>
        <v>0</v>
      </c>
      <c r="J405" s="263"/>
      <c r="K405" s="264">
        <f>ROUND(E405*J405,2)</f>
        <v>0</v>
      </c>
      <c r="L405" s="264">
        <v>21</v>
      </c>
      <c r="M405" s="264">
        <f>G405*(1+L405/100)</f>
        <v>0</v>
      </c>
      <c r="N405" s="264">
        <v>0</v>
      </c>
      <c r="O405" s="264">
        <f>ROUND(E405*N405,2)</f>
        <v>0</v>
      </c>
      <c r="P405" s="264">
        <v>3.6999999999999998E-2</v>
      </c>
      <c r="Q405" s="264">
        <f>ROUND(E405*P405,2)</f>
        <v>0.21</v>
      </c>
      <c r="R405" s="264" t="s">
        <v>647</v>
      </c>
      <c r="S405" s="264" t="s">
        <v>202</v>
      </c>
      <c r="T405" s="264">
        <v>0.55000000000000004</v>
      </c>
      <c r="U405" s="265">
        <f>ROUND(E405*T405,2)</f>
        <v>3.14</v>
      </c>
      <c r="V405" s="264"/>
      <c r="W405" s="266"/>
      <c r="X405" s="266"/>
      <c r="Y405" s="266"/>
      <c r="Z405" s="266"/>
      <c r="AA405" s="266"/>
      <c r="AB405" s="266"/>
      <c r="AC405" s="266"/>
      <c r="AD405" s="266"/>
      <c r="AE405" s="266"/>
      <c r="AF405" s="266"/>
      <c r="AG405" s="266" t="s">
        <v>225</v>
      </c>
      <c r="AH405" s="266"/>
      <c r="AI405" s="266"/>
      <c r="AJ405" s="266"/>
      <c r="AK405" s="266"/>
      <c r="AL405" s="266"/>
      <c r="AM405" s="266"/>
      <c r="AN405" s="266"/>
      <c r="AO405" s="266"/>
      <c r="AP405" s="266"/>
      <c r="AQ405" s="266"/>
      <c r="AR405" s="266"/>
      <c r="AS405" s="266"/>
      <c r="AT405" s="266"/>
      <c r="AU405" s="266"/>
      <c r="AV405" s="266"/>
      <c r="AW405" s="266"/>
      <c r="AX405" s="266"/>
      <c r="AY405" s="266"/>
      <c r="AZ405" s="266"/>
      <c r="BA405" s="266"/>
      <c r="BB405" s="266"/>
      <c r="BC405" s="266"/>
      <c r="BD405" s="266"/>
      <c r="BE405" s="266"/>
      <c r="BF405" s="266"/>
      <c r="BG405" s="266"/>
      <c r="BH405" s="266"/>
    </row>
    <row r="406" spans="1:60" outlineLevel="1">
      <c r="A406" s="258"/>
      <c r="B406" s="259"/>
      <c r="C406" s="283" t="s">
        <v>684</v>
      </c>
      <c r="D406" s="284"/>
      <c r="E406" s="285">
        <v>5.7</v>
      </c>
      <c r="F406" s="264"/>
      <c r="G406" s="264"/>
      <c r="H406" s="264"/>
      <c r="I406" s="264"/>
      <c r="J406" s="264"/>
      <c r="K406" s="264"/>
      <c r="L406" s="264"/>
      <c r="M406" s="264"/>
      <c r="N406" s="264"/>
      <c r="O406" s="264"/>
      <c r="P406" s="264"/>
      <c r="Q406" s="264"/>
      <c r="R406" s="264"/>
      <c r="S406" s="264"/>
      <c r="T406" s="264"/>
      <c r="U406" s="265"/>
      <c r="V406" s="264"/>
      <c r="W406" s="266"/>
      <c r="X406" s="266"/>
      <c r="Y406" s="266"/>
      <c r="Z406" s="266"/>
      <c r="AA406" s="266"/>
      <c r="AB406" s="266"/>
      <c r="AC406" s="266"/>
      <c r="AD406" s="266"/>
      <c r="AE406" s="266"/>
      <c r="AF406" s="266"/>
      <c r="AG406" s="266" t="s">
        <v>236</v>
      </c>
      <c r="AH406" s="266">
        <v>0</v>
      </c>
      <c r="AI406" s="266"/>
      <c r="AJ406" s="266"/>
      <c r="AK406" s="266"/>
      <c r="AL406" s="266"/>
      <c r="AM406" s="266"/>
      <c r="AN406" s="266"/>
      <c r="AO406" s="266"/>
      <c r="AP406" s="266"/>
      <c r="AQ406" s="266"/>
      <c r="AR406" s="266"/>
      <c r="AS406" s="266"/>
      <c r="AT406" s="266"/>
      <c r="AU406" s="266"/>
      <c r="AV406" s="266"/>
      <c r="AW406" s="266"/>
      <c r="AX406" s="266"/>
      <c r="AY406" s="266"/>
      <c r="AZ406" s="266"/>
      <c r="BA406" s="266"/>
      <c r="BB406" s="266"/>
      <c r="BC406" s="266"/>
      <c r="BD406" s="266"/>
      <c r="BE406" s="266"/>
      <c r="BF406" s="266"/>
      <c r="BG406" s="266"/>
      <c r="BH406" s="266"/>
    </row>
    <row r="407" spans="1:60">
      <c r="A407" s="286" t="s">
        <v>198</v>
      </c>
      <c r="B407" s="287" t="s">
        <v>151</v>
      </c>
      <c r="C407" s="288" t="s">
        <v>152</v>
      </c>
      <c r="D407" s="289"/>
      <c r="E407" s="290"/>
      <c r="F407" s="291"/>
      <c r="G407" s="291">
        <f>SUMIF(AG408:AG408,"&lt;&gt;NOR",G408:G408)</f>
        <v>0</v>
      </c>
      <c r="H407" s="291"/>
      <c r="I407" s="291">
        <f>SUM(I408:I408)</f>
        <v>0</v>
      </c>
      <c r="J407" s="291"/>
      <c r="K407" s="291">
        <f>SUM(K408:K408)</f>
        <v>0</v>
      </c>
      <c r="L407" s="291"/>
      <c r="M407" s="291">
        <f>SUM(M408:M408)</f>
        <v>0</v>
      </c>
      <c r="N407" s="291"/>
      <c r="O407" s="291">
        <f>SUM(O408:O408)</f>
        <v>0</v>
      </c>
      <c r="P407" s="291"/>
      <c r="Q407" s="291">
        <f>SUM(Q408:Q408)</f>
        <v>0</v>
      </c>
      <c r="R407" s="291"/>
      <c r="S407" s="291"/>
      <c r="T407" s="291"/>
      <c r="U407" s="292">
        <f>SUM(U408:U408)</f>
        <v>394.66</v>
      </c>
      <c r="V407" s="291"/>
      <c r="AG407" s="85" t="s">
        <v>199</v>
      </c>
    </row>
    <row r="408" spans="1:60" outlineLevel="1">
      <c r="A408" s="258">
        <v>122</v>
      </c>
      <c r="B408" s="259" t="s">
        <v>685</v>
      </c>
      <c r="C408" s="260" t="s">
        <v>686</v>
      </c>
      <c r="D408" s="261" t="s">
        <v>345</v>
      </c>
      <c r="E408" s="262">
        <v>208.59584000000001</v>
      </c>
      <c r="F408" s="10"/>
      <c r="G408" s="264">
        <f>ROUND(E408*F408,2)</f>
        <v>0</v>
      </c>
      <c r="H408" s="263"/>
      <c r="I408" s="264">
        <f>ROUND(E408*H408,2)</f>
        <v>0</v>
      </c>
      <c r="J408" s="263"/>
      <c r="K408" s="264">
        <f>ROUND(E408*J408,2)</f>
        <v>0</v>
      </c>
      <c r="L408" s="264">
        <v>21</v>
      </c>
      <c r="M408" s="264">
        <f>G408*(1+L408/100)</f>
        <v>0</v>
      </c>
      <c r="N408" s="264">
        <v>0</v>
      </c>
      <c r="O408" s="264">
        <f>ROUND(E408*N408,2)</f>
        <v>0</v>
      </c>
      <c r="P408" s="264">
        <v>0</v>
      </c>
      <c r="Q408" s="264">
        <f>ROUND(E408*P408,2)</f>
        <v>0</v>
      </c>
      <c r="R408" s="264" t="s">
        <v>505</v>
      </c>
      <c r="S408" s="264" t="s">
        <v>202</v>
      </c>
      <c r="T408" s="264">
        <v>1.8919999999999999</v>
      </c>
      <c r="U408" s="265">
        <f>ROUND(E408*T408,2)</f>
        <v>394.66</v>
      </c>
      <c r="V408" s="264"/>
      <c r="W408" s="266"/>
      <c r="X408" s="266"/>
      <c r="Y408" s="266"/>
      <c r="Z408" s="266"/>
      <c r="AA408" s="266"/>
      <c r="AB408" s="266"/>
      <c r="AC408" s="266"/>
      <c r="AD408" s="266"/>
      <c r="AE408" s="266"/>
      <c r="AF408" s="266"/>
      <c r="AG408" s="266" t="s">
        <v>687</v>
      </c>
      <c r="AH408" s="266"/>
      <c r="AI408" s="266"/>
      <c r="AJ408" s="266"/>
      <c r="AK408" s="266"/>
      <c r="AL408" s="266"/>
      <c r="AM408" s="266"/>
      <c r="AN408" s="266"/>
      <c r="AO408" s="266"/>
      <c r="AP408" s="266"/>
      <c r="AQ408" s="266"/>
      <c r="AR408" s="266"/>
      <c r="AS408" s="266"/>
      <c r="AT408" s="266"/>
      <c r="AU408" s="266"/>
      <c r="AV408" s="266"/>
      <c r="AW408" s="266"/>
      <c r="AX408" s="266"/>
      <c r="AY408" s="266"/>
      <c r="AZ408" s="266"/>
      <c r="BA408" s="266"/>
      <c r="BB408" s="266"/>
      <c r="BC408" s="266"/>
      <c r="BD408" s="266"/>
      <c r="BE408" s="266"/>
      <c r="BF408" s="266"/>
      <c r="BG408" s="266"/>
      <c r="BH408" s="266"/>
    </row>
    <row r="409" spans="1:60">
      <c r="A409" s="286" t="s">
        <v>198</v>
      </c>
      <c r="B409" s="287" t="s">
        <v>153</v>
      </c>
      <c r="C409" s="288" t="s">
        <v>154</v>
      </c>
      <c r="D409" s="289"/>
      <c r="E409" s="290"/>
      <c r="F409" s="291"/>
      <c r="G409" s="291">
        <f>SUMIF(AG410:AG434,"&lt;&gt;NOR",G410:G434)</f>
        <v>0</v>
      </c>
      <c r="H409" s="291"/>
      <c r="I409" s="291">
        <f>SUM(I410:I434)</f>
        <v>0</v>
      </c>
      <c r="J409" s="291"/>
      <c r="K409" s="291">
        <f>SUM(K410:K434)</f>
        <v>0</v>
      </c>
      <c r="L409" s="291"/>
      <c r="M409" s="291">
        <f>SUM(M410:M434)</f>
        <v>0</v>
      </c>
      <c r="N409" s="291"/>
      <c r="O409" s="291">
        <f>SUM(O410:O434)</f>
        <v>0.89000000000000012</v>
      </c>
      <c r="P409" s="291"/>
      <c r="Q409" s="291">
        <f>SUM(Q410:Q434)</f>
        <v>0</v>
      </c>
      <c r="R409" s="291"/>
      <c r="S409" s="291"/>
      <c r="T409" s="291"/>
      <c r="U409" s="292">
        <f>SUM(U410:U434)</f>
        <v>100.97999999999999</v>
      </c>
      <c r="V409" s="291"/>
      <c r="AG409" s="85" t="s">
        <v>199</v>
      </c>
    </row>
    <row r="410" spans="1:60" ht="22.5" outlineLevel="1">
      <c r="A410" s="258">
        <v>123</v>
      </c>
      <c r="B410" s="259" t="s">
        <v>688</v>
      </c>
      <c r="C410" s="260" t="s">
        <v>689</v>
      </c>
      <c r="D410" s="261" t="s">
        <v>233</v>
      </c>
      <c r="E410" s="262">
        <v>39.448</v>
      </c>
      <c r="F410" s="10"/>
      <c r="G410" s="264">
        <f>ROUND(E410*F410,2)</f>
        <v>0</v>
      </c>
      <c r="H410" s="263"/>
      <c r="I410" s="264">
        <f>ROUND(E410*H410,2)</f>
        <v>0</v>
      </c>
      <c r="J410" s="263"/>
      <c r="K410" s="264">
        <f>ROUND(E410*J410,2)</f>
        <v>0</v>
      </c>
      <c r="L410" s="264">
        <v>21</v>
      </c>
      <c r="M410" s="264">
        <f>G410*(1+L410/100)</f>
        <v>0</v>
      </c>
      <c r="N410" s="264">
        <v>5.1999999999999995E-4</v>
      </c>
      <c r="O410" s="264">
        <f>ROUND(E410*N410,2)</f>
        <v>0.02</v>
      </c>
      <c r="P410" s="264">
        <v>0</v>
      </c>
      <c r="Q410" s="264">
        <f>ROUND(E410*P410,2)</f>
        <v>0</v>
      </c>
      <c r="R410" s="264" t="s">
        <v>690</v>
      </c>
      <c r="S410" s="264" t="s">
        <v>202</v>
      </c>
      <c r="T410" s="264">
        <v>4.9000000000000002E-2</v>
      </c>
      <c r="U410" s="265">
        <f>ROUND(E410*T410,2)</f>
        <v>1.93</v>
      </c>
      <c r="V410" s="264"/>
      <c r="W410" s="266"/>
      <c r="X410" s="266"/>
      <c r="Y410" s="266"/>
      <c r="Z410" s="266"/>
      <c r="AA410" s="266"/>
      <c r="AB410" s="266"/>
      <c r="AC410" s="266"/>
      <c r="AD410" s="266"/>
      <c r="AE410" s="266"/>
      <c r="AF410" s="266"/>
      <c r="AG410" s="266" t="s">
        <v>225</v>
      </c>
      <c r="AH410" s="266"/>
      <c r="AI410" s="266"/>
      <c r="AJ410" s="266"/>
      <c r="AK410" s="266"/>
      <c r="AL410" s="266"/>
      <c r="AM410" s="266"/>
      <c r="AN410" s="266"/>
      <c r="AO410" s="266"/>
      <c r="AP410" s="266"/>
      <c r="AQ410" s="266"/>
      <c r="AR410" s="266"/>
      <c r="AS410" s="266"/>
      <c r="AT410" s="266"/>
      <c r="AU410" s="266"/>
      <c r="AV410" s="266"/>
      <c r="AW410" s="266"/>
      <c r="AX410" s="266"/>
      <c r="AY410" s="266"/>
      <c r="AZ410" s="266"/>
      <c r="BA410" s="266"/>
      <c r="BB410" s="266"/>
      <c r="BC410" s="266"/>
      <c r="BD410" s="266"/>
      <c r="BE410" s="266"/>
      <c r="BF410" s="266"/>
      <c r="BG410" s="266"/>
      <c r="BH410" s="266"/>
    </row>
    <row r="411" spans="1:60" ht="22.5" outlineLevel="1">
      <c r="A411" s="258"/>
      <c r="B411" s="259"/>
      <c r="C411" s="283" t="s">
        <v>691</v>
      </c>
      <c r="D411" s="284"/>
      <c r="E411" s="285"/>
      <c r="F411" s="264"/>
      <c r="G411" s="264"/>
      <c r="H411" s="264"/>
      <c r="I411" s="264"/>
      <c r="J411" s="264"/>
      <c r="K411" s="264"/>
      <c r="L411" s="264"/>
      <c r="M411" s="264"/>
      <c r="N411" s="264"/>
      <c r="O411" s="264"/>
      <c r="P411" s="264"/>
      <c r="Q411" s="264"/>
      <c r="R411" s="264"/>
      <c r="S411" s="264"/>
      <c r="T411" s="264"/>
      <c r="U411" s="265"/>
      <c r="V411" s="264"/>
      <c r="W411" s="266"/>
      <c r="X411" s="266"/>
      <c r="Y411" s="266"/>
      <c r="Z411" s="266"/>
      <c r="AA411" s="266"/>
      <c r="AB411" s="266"/>
      <c r="AC411" s="266"/>
      <c r="AD411" s="266"/>
      <c r="AE411" s="266"/>
      <c r="AF411" s="266"/>
      <c r="AG411" s="266" t="s">
        <v>236</v>
      </c>
      <c r="AH411" s="266">
        <v>0</v>
      </c>
      <c r="AI411" s="266"/>
      <c r="AJ411" s="266"/>
      <c r="AK411" s="266"/>
      <c r="AL411" s="266"/>
      <c r="AM411" s="266"/>
      <c r="AN411" s="266"/>
      <c r="AO411" s="266"/>
      <c r="AP411" s="266"/>
      <c r="AQ411" s="266"/>
      <c r="AR411" s="266"/>
      <c r="AS411" s="266"/>
      <c r="AT411" s="266"/>
      <c r="AU411" s="266"/>
      <c r="AV411" s="266"/>
      <c r="AW411" s="266"/>
      <c r="AX411" s="266"/>
      <c r="AY411" s="266"/>
      <c r="AZ411" s="266"/>
      <c r="BA411" s="266"/>
      <c r="BB411" s="266"/>
      <c r="BC411" s="266"/>
      <c r="BD411" s="266"/>
      <c r="BE411" s="266"/>
      <c r="BF411" s="266"/>
      <c r="BG411" s="266"/>
      <c r="BH411" s="266"/>
    </row>
    <row r="412" spans="1:60" outlineLevel="1">
      <c r="A412" s="258"/>
      <c r="B412" s="259"/>
      <c r="C412" s="283" t="s">
        <v>692</v>
      </c>
      <c r="D412" s="284"/>
      <c r="E412" s="285">
        <v>0.78</v>
      </c>
      <c r="F412" s="264"/>
      <c r="G412" s="264"/>
      <c r="H412" s="264"/>
      <c r="I412" s="264"/>
      <c r="J412" s="264"/>
      <c r="K412" s="264"/>
      <c r="L412" s="264"/>
      <c r="M412" s="264"/>
      <c r="N412" s="264"/>
      <c r="O412" s="264"/>
      <c r="P412" s="264"/>
      <c r="Q412" s="264"/>
      <c r="R412" s="264"/>
      <c r="S412" s="264"/>
      <c r="T412" s="264"/>
      <c r="U412" s="265"/>
      <c r="V412" s="264"/>
      <c r="W412" s="266"/>
      <c r="X412" s="266"/>
      <c r="Y412" s="266"/>
      <c r="Z412" s="266"/>
      <c r="AA412" s="266"/>
      <c r="AB412" s="266"/>
      <c r="AC412" s="266"/>
      <c r="AD412" s="266"/>
      <c r="AE412" s="266"/>
      <c r="AF412" s="266"/>
      <c r="AG412" s="266" t="s">
        <v>236</v>
      </c>
      <c r="AH412" s="266">
        <v>0</v>
      </c>
      <c r="AI412" s="266"/>
      <c r="AJ412" s="266"/>
      <c r="AK412" s="266"/>
      <c r="AL412" s="266"/>
      <c r="AM412" s="266"/>
      <c r="AN412" s="266"/>
      <c r="AO412" s="266"/>
      <c r="AP412" s="266"/>
      <c r="AQ412" s="266"/>
      <c r="AR412" s="266"/>
      <c r="AS412" s="266"/>
      <c r="AT412" s="266"/>
      <c r="AU412" s="266"/>
      <c r="AV412" s="266"/>
      <c r="AW412" s="266"/>
      <c r="AX412" s="266"/>
      <c r="AY412" s="266"/>
      <c r="AZ412" s="266"/>
      <c r="BA412" s="266"/>
      <c r="BB412" s="266"/>
      <c r="BC412" s="266"/>
      <c r="BD412" s="266"/>
      <c r="BE412" s="266"/>
      <c r="BF412" s="266"/>
      <c r="BG412" s="266"/>
      <c r="BH412" s="266"/>
    </row>
    <row r="413" spans="1:60" outlineLevel="1">
      <c r="A413" s="258"/>
      <c r="B413" s="259"/>
      <c r="C413" s="283" t="s">
        <v>693</v>
      </c>
      <c r="D413" s="284"/>
      <c r="E413" s="285">
        <v>11.13</v>
      </c>
      <c r="F413" s="264"/>
      <c r="G413" s="264"/>
      <c r="H413" s="264"/>
      <c r="I413" s="264"/>
      <c r="J413" s="264"/>
      <c r="K413" s="264"/>
      <c r="L413" s="264"/>
      <c r="M413" s="264"/>
      <c r="N413" s="264"/>
      <c r="O413" s="264"/>
      <c r="P413" s="264"/>
      <c r="Q413" s="264"/>
      <c r="R413" s="264"/>
      <c r="S413" s="264"/>
      <c r="T413" s="264"/>
      <c r="U413" s="265"/>
      <c r="V413" s="264"/>
      <c r="W413" s="266"/>
      <c r="X413" s="266"/>
      <c r="Y413" s="266"/>
      <c r="Z413" s="266"/>
      <c r="AA413" s="266"/>
      <c r="AB413" s="266"/>
      <c r="AC413" s="266"/>
      <c r="AD413" s="266"/>
      <c r="AE413" s="266"/>
      <c r="AF413" s="266"/>
      <c r="AG413" s="266" t="s">
        <v>236</v>
      </c>
      <c r="AH413" s="266">
        <v>0</v>
      </c>
      <c r="AI413" s="266"/>
      <c r="AJ413" s="266"/>
      <c r="AK413" s="266"/>
      <c r="AL413" s="266"/>
      <c r="AM413" s="266"/>
      <c r="AN413" s="266"/>
      <c r="AO413" s="266"/>
      <c r="AP413" s="266"/>
      <c r="AQ413" s="266"/>
      <c r="AR413" s="266"/>
      <c r="AS413" s="266"/>
      <c r="AT413" s="266"/>
      <c r="AU413" s="266"/>
      <c r="AV413" s="266"/>
      <c r="AW413" s="266"/>
      <c r="AX413" s="266"/>
      <c r="AY413" s="266"/>
      <c r="AZ413" s="266"/>
      <c r="BA413" s="266"/>
      <c r="BB413" s="266"/>
      <c r="BC413" s="266"/>
      <c r="BD413" s="266"/>
      <c r="BE413" s="266"/>
      <c r="BF413" s="266"/>
      <c r="BG413" s="266"/>
      <c r="BH413" s="266"/>
    </row>
    <row r="414" spans="1:60" ht="22.5" outlineLevel="1">
      <c r="A414" s="258"/>
      <c r="B414" s="259"/>
      <c r="C414" s="283" t="s">
        <v>694</v>
      </c>
      <c r="D414" s="284"/>
      <c r="E414" s="285">
        <v>21.867999999999999</v>
      </c>
      <c r="F414" s="264"/>
      <c r="G414" s="264"/>
      <c r="H414" s="264"/>
      <c r="I414" s="264"/>
      <c r="J414" s="264"/>
      <c r="K414" s="264"/>
      <c r="L414" s="264"/>
      <c r="M414" s="264"/>
      <c r="N414" s="264"/>
      <c r="O414" s="264"/>
      <c r="P414" s="264"/>
      <c r="Q414" s="264"/>
      <c r="R414" s="264"/>
      <c r="S414" s="264"/>
      <c r="T414" s="264"/>
      <c r="U414" s="265"/>
      <c r="V414" s="264"/>
      <c r="W414" s="266"/>
      <c r="X414" s="266"/>
      <c r="Y414" s="266"/>
      <c r="Z414" s="266"/>
      <c r="AA414" s="266"/>
      <c r="AB414" s="266"/>
      <c r="AC414" s="266"/>
      <c r="AD414" s="266"/>
      <c r="AE414" s="266"/>
      <c r="AF414" s="266"/>
      <c r="AG414" s="266" t="s">
        <v>236</v>
      </c>
      <c r="AH414" s="266">
        <v>0</v>
      </c>
      <c r="AI414" s="266"/>
      <c r="AJ414" s="266"/>
      <c r="AK414" s="266"/>
      <c r="AL414" s="266"/>
      <c r="AM414" s="266"/>
      <c r="AN414" s="266"/>
      <c r="AO414" s="266"/>
      <c r="AP414" s="266"/>
      <c r="AQ414" s="266"/>
      <c r="AR414" s="266"/>
      <c r="AS414" s="266"/>
      <c r="AT414" s="266"/>
      <c r="AU414" s="266"/>
      <c r="AV414" s="266"/>
      <c r="AW414" s="266"/>
      <c r="AX414" s="266"/>
      <c r="AY414" s="266"/>
      <c r="AZ414" s="266"/>
      <c r="BA414" s="266"/>
      <c r="BB414" s="266"/>
      <c r="BC414" s="266"/>
      <c r="BD414" s="266"/>
      <c r="BE414" s="266"/>
      <c r="BF414" s="266"/>
      <c r="BG414" s="266"/>
      <c r="BH414" s="266"/>
    </row>
    <row r="415" spans="1:60" outlineLevel="1">
      <c r="A415" s="258"/>
      <c r="B415" s="259"/>
      <c r="C415" s="283" t="s">
        <v>695</v>
      </c>
      <c r="D415" s="284"/>
      <c r="E415" s="285">
        <v>5.67</v>
      </c>
      <c r="F415" s="264"/>
      <c r="G415" s="264"/>
      <c r="H415" s="264"/>
      <c r="I415" s="264"/>
      <c r="J415" s="264"/>
      <c r="K415" s="264"/>
      <c r="L415" s="264"/>
      <c r="M415" s="264"/>
      <c r="N415" s="264"/>
      <c r="O415" s="264"/>
      <c r="P415" s="264"/>
      <c r="Q415" s="264"/>
      <c r="R415" s="264"/>
      <c r="S415" s="264"/>
      <c r="T415" s="264"/>
      <c r="U415" s="265"/>
      <c r="V415" s="264"/>
      <c r="W415" s="266"/>
      <c r="X415" s="266"/>
      <c r="Y415" s="266"/>
      <c r="Z415" s="266"/>
      <c r="AA415" s="266"/>
      <c r="AB415" s="266"/>
      <c r="AC415" s="266"/>
      <c r="AD415" s="266"/>
      <c r="AE415" s="266"/>
      <c r="AF415" s="266"/>
      <c r="AG415" s="266" t="s">
        <v>236</v>
      </c>
      <c r="AH415" s="266">
        <v>0</v>
      </c>
      <c r="AI415" s="266"/>
      <c r="AJ415" s="266"/>
      <c r="AK415" s="266"/>
      <c r="AL415" s="266"/>
      <c r="AM415" s="266"/>
      <c r="AN415" s="266"/>
      <c r="AO415" s="266"/>
      <c r="AP415" s="266"/>
      <c r="AQ415" s="266"/>
      <c r="AR415" s="266"/>
      <c r="AS415" s="266"/>
      <c r="AT415" s="266"/>
      <c r="AU415" s="266"/>
      <c r="AV415" s="266"/>
      <c r="AW415" s="266"/>
      <c r="AX415" s="266"/>
      <c r="AY415" s="266"/>
      <c r="AZ415" s="266"/>
      <c r="BA415" s="266"/>
      <c r="BB415" s="266"/>
      <c r="BC415" s="266"/>
      <c r="BD415" s="266"/>
      <c r="BE415" s="266"/>
      <c r="BF415" s="266"/>
      <c r="BG415" s="266"/>
      <c r="BH415" s="266"/>
    </row>
    <row r="416" spans="1:60" ht="22.5" outlineLevel="1">
      <c r="A416" s="258">
        <v>124</v>
      </c>
      <c r="B416" s="259" t="s">
        <v>696</v>
      </c>
      <c r="C416" s="260" t="s">
        <v>697</v>
      </c>
      <c r="D416" s="261" t="s">
        <v>233</v>
      </c>
      <c r="E416" s="262">
        <v>295.17363999999998</v>
      </c>
      <c r="F416" s="10"/>
      <c r="G416" s="264">
        <f>ROUND(E416*F416,2)</f>
        <v>0</v>
      </c>
      <c r="H416" s="263"/>
      <c r="I416" s="264">
        <f>ROUND(E416*H416,2)</f>
        <v>0</v>
      </c>
      <c r="J416" s="263"/>
      <c r="K416" s="264">
        <f>ROUND(E416*J416,2)</f>
        <v>0</v>
      </c>
      <c r="L416" s="264">
        <v>21</v>
      </c>
      <c r="M416" s="264">
        <f>G416*(1+L416/100)</f>
        <v>0</v>
      </c>
      <c r="N416" s="264">
        <v>1.09E-3</v>
      </c>
      <c r="O416" s="264">
        <f>ROUND(E416*N416,2)</f>
        <v>0.32</v>
      </c>
      <c r="P416" s="264">
        <v>0</v>
      </c>
      <c r="Q416" s="264">
        <f>ROUND(E416*P416,2)</f>
        <v>0</v>
      </c>
      <c r="R416" s="264" t="s">
        <v>690</v>
      </c>
      <c r="S416" s="264" t="s">
        <v>202</v>
      </c>
      <c r="T416" s="264">
        <v>8.2000000000000003E-2</v>
      </c>
      <c r="U416" s="265">
        <f>ROUND(E416*T416,2)</f>
        <v>24.2</v>
      </c>
      <c r="V416" s="264"/>
      <c r="W416" s="266"/>
      <c r="X416" s="266"/>
      <c r="Y416" s="266"/>
      <c r="Z416" s="266"/>
      <c r="AA416" s="266"/>
      <c r="AB416" s="266"/>
      <c r="AC416" s="266"/>
      <c r="AD416" s="266"/>
      <c r="AE416" s="266"/>
      <c r="AF416" s="266"/>
      <c r="AG416" s="266" t="s">
        <v>225</v>
      </c>
      <c r="AH416" s="266"/>
      <c r="AI416" s="266"/>
      <c r="AJ416" s="266"/>
      <c r="AK416" s="266"/>
      <c r="AL416" s="266"/>
      <c r="AM416" s="266"/>
      <c r="AN416" s="266"/>
      <c r="AO416" s="266"/>
      <c r="AP416" s="266"/>
      <c r="AQ416" s="266"/>
      <c r="AR416" s="266"/>
      <c r="AS416" s="266"/>
      <c r="AT416" s="266"/>
      <c r="AU416" s="266"/>
      <c r="AV416" s="266"/>
      <c r="AW416" s="266"/>
      <c r="AX416" s="266"/>
      <c r="AY416" s="266"/>
      <c r="AZ416" s="266"/>
      <c r="BA416" s="266"/>
      <c r="BB416" s="266"/>
      <c r="BC416" s="266"/>
      <c r="BD416" s="266"/>
      <c r="BE416" s="266"/>
      <c r="BF416" s="266"/>
      <c r="BG416" s="266"/>
      <c r="BH416" s="266"/>
    </row>
    <row r="417" spans="1:60" ht="22.5" outlineLevel="1">
      <c r="A417" s="258"/>
      <c r="B417" s="259"/>
      <c r="C417" s="283" t="s">
        <v>691</v>
      </c>
      <c r="D417" s="284"/>
      <c r="E417" s="285"/>
      <c r="F417" s="264"/>
      <c r="G417" s="264"/>
      <c r="H417" s="264"/>
      <c r="I417" s="264"/>
      <c r="J417" s="264"/>
      <c r="K417" s="264"/>
      <c r="L417" s="264"/>
      <c r="M417" s="264"/>
      <c r="N417" s="264"/>
      <c r="O417" s="264"/>
      <c r="P417" s="264"/>
      <c r="Q417" s="264"/>
      <c r="R417" s="264"/>
      <c r="S417" s="264"/>
      <c r="T417" s="264"/>
      <c r="U417" s="265"/>
      <c r="V417" s="264"/>
      <c r="W417" s="266"/>
      <c r="X417" s="266"/>
      <c r="Y417" s="266"/>
      <c r="Z417" s="266"/>
      <c r="AA417" s="266"/>
      <c r="AB417" s="266"/>
      <c r="AC417" s="266"/>
      <c r="AD417" s="266"/>
      <c r="AE417" s="266"/>
      <c r="AF417" s="266"/>
      <c r="AG417" s="266" t="s">
        <v>236</v>
      </c>
      <c r="AH417" s="266">
        <v>0</v>
      </c>
      <c r="AI417" s="266"/>
      <c r="AJ417" s="266"/>
      <c r="AK417" s="266"/>
      <c r="AL417" s="266"/>
      <c r="AM417" s="266"/>
      <c r="AN417" s="266"/>
      <c r="AO417" s="266"/>
      <c r="AP417" s="266"/>
      <c r="AQ417" s="266"/>
      <c r="AR417" s="266"/>
      <c r="AS417" s="266"/>
      <c r="AT417" s="266"/>
      <c r="AU417" s="266"/>
      <c r="AV417" s="266"/>
      <c r="AW417" s="266"/>
      <c r="AX417" s="266"/>
      <c r="AY417" s="266"/>
      <c r="AZ417" s="266"/>
      <c r="BA417" s="266"/>
      <c r="BB417" s="266"/>
      <c r="BC417" s="266"/>
      <c r="BD417" s="266"/>
      <c r="BE417" s="266"/>
      <c r="BF417" s="266"/>
      <c r="BG417" s="266"/>
      <c r="BH417" s="266"/>
    </row>
    <row r="418" spans="1:60" outlineLevel="1">
      <c r="A418" s="258"/>
      <c r="B418" s="259"/>
      <c r="C418" s="283" t="s">
        <v>692</v>
      </c>
      <c r="D418" s="284"/>
      <c r="E418" s="285">
        <v>0.78</v>
      </c>
      <c r="F418" s="264"/>
      <c r="G418" s="264"/>
      <c r="H418" s="264"/>
      <c r="I418" s="264"/>
      <c r="J418" s="264"/>
      <c r="K418" s="264"/>
      <c r="L418" s="264"/>
      <c r="M418" s="264"/>
      <c r="N418" s="264"/>
      <c r="O418" s="264"/>
      <c r="P418" s="264"/>
      <c r="Q418" s="264"/>
      <c r="R418" s="264"/>
      <c r="S418" s="264"/>
      <c r="T418" s="264"/>
      <c r="U418" s="265"/>
      <c r="V418" s="264"/>
      <c r="W418" s="266"/>
      <c r="X418" s="266"/>
      <c r="Y418" s="266"/>
      <c r="Z418" s="266"/>
      <c r="AA418" s="266"/>
      <c r="AB418" s="266"/>
      <c r="AC418" s="266"/>
      <c r="AD418" s="266"/>
      <c r="AE418" s="266"/>
      <c r="AF418" s="266"/>
      <c r="AG418" s="266" t="s">
        <v>236</v>
      </c>
      <c r="AH418" s="266">
        <v>0</v>
      </c>
      <c r="AI418" s="266"/>
      <c r="AJ418" s="266"/>
      <c r="AK418" s="266"/>
      <c r="AL418" s="266"/>
      <c r="AM418" s="266"/>
      <c r="AN418" s="266"/>
      <c r="AO418" s="266"/>
      <c r="AP418" s="266"/>
      <c r="AQ418" s="266"/>
      <c r="AR418" s="266"/>
      <c r="AS418" s="266"/>
      <c r="AT418" s="266"/>
      <c r="AU418" s="266"/>
      <c r="AV418" s="266"/>
      <c r="AW418" s="266"/>
      <c r="AX418" s="266"/>
      <c r="AY418" s="266"/>
      <c r="AZ418" s="266"/>
      <c r="BA418" s="266"/>
      <c r="BB418" s="266"/>
      <c r="BC418" s="266"/>
      <c r="BD418" s="266"/>
      <c r="BE418" s="266"/>
      <c r="BF418" s="266"/>
      <c r="BG418" s="266"/>
      <c r="BH418" s="266"/>
    </row>
    <row r="419" spans="1:60" outlineLevel="1">
      <c r="A419" s="258"/>
      <c r="B419" s="259"/>
      <c r="C419" s="283" t="s">
        <v>693</v>
      </c>
      <c r="D419" s="284"/>
      <c r="E419" s="285">
        <v>11.13</v>
      </c>
      <c r="F419" s="264"/>
      <c r="G419" s="264"/>
      <c r="H419" s="264"/>
      <c r="I419" s="264"/>
      <c r="J419" s="264"/>
      <c r="K419" s="264"/>
      <c r="L419" s="264"/>
      <c r="M419" s="264"/>
      <c r="N419" s="264"/>
      <c r="O419" s="264"/>
      <c r="P419" s="264"/>
      <c r="Q419" s="264"/>
      <c r="R419" s="264"/>
      <c r="S419" s="264"/>
      <c r="T419" s="264"/>
      <c r="U419" s="265"/>
      <c r="V419" s="264"/>
      <c r="W419" s="266"/>
      <c r="X419" s="266"/>
      <c r="Y419" s="266"/>
      <c r="Z419" s="266"/>
      <c r="AA419" s="266"/>
      <c r="AB419" s="266"/>
      <c r="AC419" s="266"/>
      <c r="AD419" s="266"/>
      <c r="AE419" s="266"/>
      <c r="AF419" s="266"/>
      <c r="AG419" s="266" t="s">
        <v>236</v>
      </c>
      <c r="AH419" s="266">
        <v>0</v>
      </c>
      <c r="AI419" s="266"/>
      <c r="AJ419" s="266"/>
      <c r="AK419" s="266"/>
      <c r="AL419" s="266"/>
      <c r="AM419" s="266"/>
      <c r="AN419" s="266"/>
      <c r="AO419" s="266"/>
      <c r="AP419" s="266"/>
      <c r="AQ419" s="266"/>
      <c r="AR419" s="266"/>
      <c r="AS419" s="266"/>
      <c r="AT419" s="266"/>
      <c r="AU419" s="266"/>
      <c r="AV419" s="266"/>
      <c r="AW419" s="266"/>
      <c r="AX419" s="266"/>
      <c r="AY419" s="266"/>
      <c r="AZ419" s="266"/>
      <c r="BA419" s="266"/>
      <c r="BB419" s="266"/>
      <c r="BC419" s="266"/>
      <c r="BD419" s="266"/>
      <c r="BE419" s="266"/>
      <c r="BF419" s="266"/>
      <c r="BG419" s="266"/>
      <c r="BH419" s="266"/>
    </row>
    <row r="420" spans="1:60" ht="22.5" outlineLevel="1">
      <c r="A420" s="258"/>
      <c r="B420" s="259"/>
      <c r="C420" s="283" t="s">
        <v>694</v>
      </c>
      <c r="D420" s="284"/>
      <c r="E420" s="285">
        <v>21.867999999999999</v>
      </c>
      <c r="F420" s="264"/>
      <c r="G420" s="264"/>
      <c r="H420" s="264"/>
      <c r="I420" s="264"/>
      <c r="J420" s="264"/>
      <c r="K420" s="264"/>
      <c r="L420" s="264"/>
      <c r="M420" s="264"/>
      <c r="N420" s="264"/>
      <c r="O420" s="264"/>
      <c r="P420" s="264"/>
      <c r="Q420" s="264"/>
      <c r="R420" s="264"/>
      <c r="S420" s="264"/>
      <c r="T420" s="264"/>
      <c r="U420" s="265"/>
      <c r="V420" s="264"/>
      <c r="W420" s="266"/>
      <c r="X420" s="266"/>
      <c r="Y420" s="266"/>
      <c r="Z420" s="266"/>
      <c r="AA420" s="266"/>
      <c r="AB420" s="266"/>
      <c r="AC420" s="266"/>
      <c r="AD420" s="266"/>
      <c r="AE420" s="266"/>
      <c r="AF420" s="266"/>
      <c r="AG420" s="266" t="s">
        <v>236</v>
      </c>
      <c r="AH420" s="266">
        <v>0</v>
      </c>
      <c r="AI420" s="266"/>
      <c r="AJ420" s="266"/>
      <c r="AK420" s="266"/>
      <c r="AL420" s="266"/>
      <c r="AM420" s="266"/>
      <c r="AN420" s="266"/>
      <c r="AO420" s="266"/>
      <c r="AP420" s="266"/>
      <c r="AQ420" s="266"/>
      <c r="AR420" s="266"/>
      <c r="AS420" s="266"/>
      <c r="AT420" s="266"/>
      <c r="AU420" s="266"/>
      <c r="AV420" s="266"/>
      <c r="AW420" s="266"/>
      <c r="AX420" s="266"/>
      <c r="AY420" s="266"/>
      <c r="AZ420" s="266"/>
      <c r="BA420" s="266"/>
      <c r="BB420" s="266"/>
      <c r="BC420" s="266"/>
      <c r="BD420" s="266"/>
      <c r="BE420" s="266"/>
      <c r="BF420" s="266"/>
      <c r="BG420" s="266"/>
      <c r="BH420" s="266"/>
    </row>
    <row r="421" spans="1:60" outlineLevel="1">
      <c r="A421" s="258"/>
      <c r="B421" s="259"/>
      <c r="C421" s="283" t="s">
        <v>695</v>
      </c>
      <c r="D421" s="284"/>
      <c r="E421" s="285">
        <v>5.67</v>
      </c>
      <c r="F421" s="264"/>
      <c r="G421" s="264"/>
      <c r="H421" s="264"/>
      <c r="I421" s="264"/>
      <c r="J421" s="264"/>
      <c r="K421" s="264"/>
      <c r="L421" s="264"/>
      <c r="M421" s="264"/>
      <c r="N421" s="264"/>
      <c r="O421" s="264"/>
      <c r="P421" s="264"/>
      <c r="Q421" s="264"/>
      <c r="R421" s="264"/>
      <c r="S421" s="264"/>
      <c r="T421" s="264"/>
      <c r="U421" s="265"/>
      <c r="V421" s="264"/>
      <c r="W421" s="266"/>
      <c r="X421" s="266"/>
      <c r="Y421" s="266"/>
      <c r="Z421" s="266"/>
      <c r="AA421" s="266"/>
      <c r="AB421" s="266"/>
      <c r="AC421" s="266"/>
      <c r="AD421" s="266"/>
      <c r="AE421" s="266"/>
      <c r="AF421" s="266"/>
      <c r="AG421" s="266" t="s">
        <v>236</v>
      </c>
      <c r="AH421" s="266">
        <v>0</v>
      </c>
      <c r="AI421" s="266"/>
      <c r="AJ421" s="266"/>
      <c r="AK421" s="266"/>
      <c r="AL421" s="266"/>
      <c r="AM421" s="266"/>
      <c r="AN421" s="266"/>
      <c r="AO421" s="266"/>
      <c r="AP421" s="266"/>
      <c r="AQ421" s="266"/>
      <c r="AR421" s="266"/>
      <c r="AS421" s="266"/>
      <c r="AT421" s="266"/>
      <c r="AU421" s="266"/>
      <c r="AV421" s="266"/>
      <c r="AW421" s="266"/>
      <c r="AX421" s="266"/>
      <c r="AY421" s="266"/>
      <c r="AZ421" s="266"/>
      <c r="BA421" s="266"/>
      <c r="BB421" s="266"/>
      <c r="BC421" s="266"/>
      <c r="BD421" s="266"/>
      <c r="BE421" s="266"/>
      <c r="BF421" s="266"/>
      <c r="BG421" s="266"/>
      <c r="BH421" s="266"/>
    </row>
    <row r="422" spans="1:60" outlineLevel="1">
      <c r="A422" s="258"/>
      <c r="B422" s="259"/>
      <c r="C422" s="283" t="s">
        <v>698</v>
      </c>
      <c r="D422" s="284"/>
      <c r="E422" s="285">
        <v>255.72564</v>
      </c>
      <c r="F422" s="264"/>
      <c r="G422" s="264"/>
      <c r="H422" s="264"/>
      <c r="I422" s="264"/>
      <c r="J422" s="264"/>
      <c r="K422" s="264"/>
      <c r="L422" s="264"/>
      <c r="M422" s="264"/>
      <c r="N422" s="264"/>
      <c r="O422" s="264"/>
      <c r="P422" s="264"/>
      <c r="Q422" s="264"/>
      <c r="R422" s="264"/>
      <c r="S422" s="264"/>
      <c r="T422" s="264"/>
      <c r="U422" s="265"/>
      <c r="V422" s="264"/>
      <c r="W422" s="266"/>
      <c r="X422" s="266"/>
      <c r="Y422" s="266"/>
      <c r="Z422" s="266"/>
      <c r="AA422" s="266"/>
      <c r="AB422" s="266"/>
      <c r="AC422" s="266"/>
      <c r="AD422" s="266"/>
      <c r="AE422" s="266"/>
      <c r="AF422" s="266"/>
      <c r="AG422" s="266" t="s">
        <v>236</v>
      </c>
      <c r="AH422" s="266">
        <v>0</v>
      </c>
      <c r="AI422" s="266"/>
      <c r="AJ422" s="266"/>
      <c r="AK422" s="266"/>
      <c r="AL422" s="266"/>
      <c r="AM422" s="266"/>
      <c r="AN422" s="266"/>
      <c r="AO422" s="266"/>
      <c r="AP422" s="266"/>
      <c r="AQ422" s="266"/>
      <c r="AR422" s="266"/>
      <c r="AS422" s="266"/>
      <c r="AT422" s="266"/>
      <c r="AU422" s="266"/>
      <c r="AV422" s="266"/>
      <c r="AW422" s="266"/>
      <c r="AX422" s="266"/>
      <c r="AY422" s="266"/>
      <c r="AZ422" s="266"/>
      <c r="BA422" s="266"/>
      <c r="BB422" s="266"/>
      <c r="BC422" s="266"/>
      <c r="BD422" s="266"/>
      <c r="BE422" s="266"/>
      <c r="BF422" s="266"/>
      <c r="BG422" s="266"/>
      <c r="BH422" s="266"/>
    </row>
    <row r="423" spans="1:60" ht="33.75" outlineLevel="1">
      <c r="A423" s="258">
        <v>125</v>
      </c>
      <c r="B423" s="259" t="s">
        <v>699</v>
      </c>
      <c r="C423" s="260" t="s">
        <v>700</v>
      </c>
      <c r="D423" s="261" t="s">
        <v>233</v>
      </c>
      <c r="E423" s="262">
        <v>575.78868999999997</v>
      </c>
      <c r="F423" s="10"/>
      <c r="G423" s="264">
        <f>ROUND(E423*F423,2)</f>
        <v>0</v>
      </c>
      <c r="H423" s="263"/>
      <c r="I423" s="264">
        <f>ROUND(E423*H423,2)</f>
        <v>0</v>
      </c>
      <c r="J423" s="263"/>
      <c r="K423" s="264">
        <f>ROUND(E423*J423,2)</f>
        <v>0</v>
      </c>
      <c r="L423" s="264">
        <v>21</v>
      </c>
      <c r="M423" s="264">
        <f>G423*(1+L423/100)</f>
        <v>0</v>
      </c>
      <c r="N423" s="264">
        <v>9.5E-4</v>
      </c>
      <c r="O423" s="264">
        <f>ROUND(E423*N423,2)</f>
        <v>0.55000000000000004</v>
      </c>
      <c r="P423" s="264">
        <v>0</v>
      </c>
      <c r="Q423" s="264">
        <f>ROUND(E423*P423,2)</f>
        <v>0</v>
      </c>
      <c r="R423" s="264" t="s">
        <v>690</v>
      </c>
      <c r="S423" s="264" t="s">
        <v>202</v>
      </c>
      <c r="T423" s="264">
        <v>0.13</v>
      </c>
      <c r="U423" s="265">
        <f>ROUND(E423*T423,2)</f>
        <v>74.849999999999994</v>
      </c>
      <c r="V423" s="264"/>
      <c r="W423" s="266"/>
      <c r="X423" s="266"/>
      <c r="Y423" s="266"/>
      <c r="Z423" s="266"/>
      <c r="AA423" s="266"/>
      <c r="AB423" s="266"/>
      <c r="AC423" s="266"/>
      <c r="AD423" s="266"/>
      <c r="AE423" s="266"/>
      <c r="AF423" s="266"/>
      <c r="AG423" s="266" t="s">
        <v>225</v>
      </c>
      <c r="AH423" s="266"/>
      <c r="AI423" s="266"/>
      <c r="AJ423" s="266"/>
      <c r="AK423" s="266"/>
      <c r="AL423" s="266"/>
      <c r="AM423" s="266"/>
      <c r="AN423" s="266"/>
      <c r="AO423" s="266"/>
      <c r="AP423" s="266"/>
      <c r="AQ423" s="266"/>
      <c r="AR423" s="266"/>
      <c r="AS423" s="266"/>
      <c r="AT423" s="266"/>
      <c r="AU423" s="266"/>
      <c r="AV423" s="266"/>
      <c r="AW423" s="266"/>
      <c r="AX423" s="266"/>
      <c r="AY423" s="266"/>
      <c r="AZ423" s="266"/>
      <c r="BA423" s="266"/>
      <c r="BB423" s="266"/>
      <c r="BC423" s="266"/>
      <c r="BD423" s="266"/>
      <c r="BE423" s="266"/>
      <c r="BF423" s="266"/>
      <c r="BG423" s="266"/>
      <c r="BH423" s="266"/>
    </row>
    <row r="424" spans="1:60" outlineLevel="1">
      <c r="A424" s="258"/>
      <c r="B424" s="259"/>
      <c r="C424" s="283" t="s">
        <v>701</v>
      </c>
      <c r="D424" s="284"/>
      <c r="E424" s="285"/>
      <c r="F424" s="264"/>
      <c r="G424" s="264"/>
      <c r="H424" s="264"/>
      <c r="I424" s="264"/>
      <c r="J424" s="264"/>
      <c r="K424" s="264"/>
      <c r="L424" s="264"/>
      <c r="M424" s="264"/>
      <c r="N424" s="264"/>
      <c r="O424" s="264"/>
      <c r="P424" s="264"/>
      <c r="Q424" s="264"/>
      <c r="R424" s="264"/>
      <c r="S424" s="264"/>
      <c r="T424" s="264"/>
      <c r="U424" s="265"/>
      <c r="V424" s="264"/>
      <c r="W424" s="266"/>
      <c r="X424" s="266"/>
      <c r="Y424" s="266"/>
      <c r="Z424" s="266"/>
      <c r="AA424" s="266"/>
      <c r="AB424" s="266"/>
      <c r="AC424" s="266"/>
      <c r="AD424" s="266"/>
      <c r="AE424" s="266"/>
      <c r="AF424" s="266"/>
      <c r="AG424" s="266" t="s">
        <v>236</v>
      </c>
      <c r="AH424" s="266">
        <v>0</v>
      </c>
      <c r="AI424" s="266"/>
      <c r="AJ424" s="266"/>
      <c r="AK424" s="266"/>
      <c r="AL424" s="266"/>
      <c r="AM424" s="266"/>
      <c r="AN424" s="266"/>
      <c r="AO424" s="266"/>
      <c r="AP424" s="266"/>
      <c r="AQ424" s="266"/>
      <c r="AR424" s="266"/>
      <c r="AS424" s="266"/>
      <c r="AT424" s="266"/>
      <c r="AU424" s="266"/>
      <c r="AV424" s="266"/>
      <c r="AW424" s="266"/>
      <c r="AX424" s="266"/>
      <c r="AY424" s="266"/>
      <c r="AZ424" s="266"/>
      <c r="BA424" s="266"/>
      <c r="BB424" s="266"/>
      <c r="BC424" s="266"/>
      <c r="BD424" s="266"/>
      <c r="BE424" s="266"/>
      <c r="BF424" s="266"/>
      <c r="BG424" s="266"/>
      <c r="BH424" s="266"/>
    </row>
    <row r="425" spans="1:60" outlineLevel="1">
      <c r="A425" s="258"/>
      <c r="B425" s="259"/>
      <c r="C425" s="283" t="s">
        <v>381</v>
      </c>
      <c r="D425" s="284"/>
      <c r="E425" s="285"/>
      <c r="F425" s="264"/>
      <c r="G425" s="264"/>
      <c r="H425" s="264"/>
      <c r="I425" s="264"/>
      <c r="J425" s="264"/>
      <c r="K425" s="264"/>
      <c r="L425" s="264"/>
      <c r="M425" s="264"/>
      <c r="N425" s="264"/>
      <c r="O425" s="264"/>
      <c r="P425" s="264"/>
      <c r="Q425" s="264"/>
      <c r="R425" s="264"/>
      <c r="S425" s="264"/>
      <c r="T425" s="264"/>
      <c r="U425" s="265"/>
      <c r="V425" s="264"/>
      <c r="W425" s="266"/>
      <c r="X425" s="266"/>
      <c r="Y425" s="266"/>
      <c r="Z425" s="266"/>
      <c r="AA425" s="266"/>
      <c r="AB425" s="266"/>
      <c r="AC425" s="266"/>
      <c r="AD425" s="266"/>
      <c r="AE425" s="266"/>
      <c r="AF425" s="266"/>
      <c r="AG425" s="266" t="s">
        <v>236</v>
      </c>
      <c r="AH425" s="266">
        <v>0</v>
      </c>
      <c r="AI425" s="266"/>
      <c r="AJ425" s="266"/>
      <c r="AK425" s="266"/>
      <c r="AL425" s="266"/>
      <c r="AM425" s="266"/>
      <c r="AN425" s="266"/>
      <c r="AO425" s="266"/>
      <c r="AP425" s="266"/>
      <c r="AQ425" s="266"/>
      <c r="AR425" s="266"/>
      <c r="AS425" s="266"/>
      <c r="AT425" s="266"/>
      <c r="AU425" s="266"/>
      <c r="AV425" s="266"/>
      <c r="AW425" s="266"/>
      <c r="AX425" s="266"/>
      <c r="AY425" s="266"/>
      <c r="AZ425" s="266"/>
      <c r="BA425" s="266"/>
      <c r="BB425" s="266"/>
      <c r="BC425" s="266"/>
      <c r="BD425" s="266"/>
      <c r="BE425" s="266"/>
      <c r="BF425" s="266"/>
      <c r="BG425" s="266"/>
      <c r="BH425" s="266"/>
    </row>
    <row r="426" spans="1:60" outlineLevel="1">
      <c r="A426" s="258"/>
      <c r="B426" s="259"/>
      <c r="C426" s="283" t="s">
        <v>382</v>
      </c>
      <c r="D426" s="284"/>
      <c r="E426" s="285">
        <v>200.25767999999999</v>
      </c>
      <c r="F426" s="264"/>
      <c r="G426" s="264"/>
      <c r="H426" s="264"/>
      <c r="I426" s="264"/>
      <c r="J426" s="264"/>
      <c r="K426" s="264"/>
      <c r="L426" s="264"/>
      <c r="M426" s="264"/>
      <c r="N426" s="264"/>
      <c r="O426" s="264"/>
      <c r="P426" s="264"/>
      <c r="Q426" s="264"/>
      <c r="R426" s="264"/>
      <c r="S426" s="264"/>
      <c r="T426" s="264"/>
      <c r="U426" s="265"/>
      <c r="V426" s="264"/>
      <c r="W426" s="266"/>
      <c r="X426" s="266"/>
      <c r="Y426" s="266"/>
      <c r="Z426" s="266"/>
      <c r="AA426" s="266"/>
      <c r="AB426" s="266"/>
      <c r="AC426" s="266"/>
      <c r="AD426" s="266"/>
      <c r="AE426" s="266"/>
      <c r="AF426" s="266"/>
      <c r="AG426" s="266" t="s">
        <v>236</v>
      </c>
      <c r="AH426" s="266">
        <v>0</v>
      </c>
      <c r="AI426" s="266"/>
      <c r="AJ426" s="266"/>
      <c r="AK426" s="266"/>
      <c r="AL426" s="266"/>
      <c r="AM426" s="266"/>
      <c r="AN426" s="266"/>
      <c r="AO426" s="266"/>
      <c r="AP426" s="266"/>
      <c r="AQ426" s="266"/>
      <c r="AR426" s="266"/>
      <c r="AS426" s="266"/>
      <c r="AT426" s="266"/>
      <c r="AU426" s="266"/>
      <c r="AV426" s="266"/>
      <c r="AW426" s="266"/>
      <c r="AX426" s="266"/>
      <c r="AY426" s="266"/>
      <c r="AZ426" s="266"/>
      <c r="BA426" s="266"/>
      <c r="BB426" s="266"/>
      <c r="BC426" s="266"/>
      <c r="BD426" s="266"/>
      <c r="BE426" s="266"/>
      <c r="BF426" s="266"/>
      <c r="BG426" s="266"/>
      <c r="BH426" s="266"/>
    </row>
    <row r="427" spans="1:60" outlineLevel="1">
      <c r="A427" s="258"/>
      <c r="B427" s="259"/>
      <c r="C427" s="283" t="s">
        <v>383</v>
      </c>
      <c r="D427" s="284"/>
      <c r="E427" s="285">
        <v>155.82551000000001</v>
      </c>
      <c r="F427" s="264"/>
      <c r="G427" s="264"/>
      <c r="H427" s="264"/>
      <c r="I427" s="264"/>
      <c r="J427" s="264"/>
      <c r="K427" s="264"/>
      <c r="L427" s="264"/>
      <c r="M427" s="264"/>
      <c r="N427" s="264"/>
      <c r="O427" s="264"/>
      <c r="P427" s="264"/>
      <c r="Q427" s="264"/>
      <c r="R427" s="264"/>
      <c r="S427" s="264"/>
      <c r="T427" s="264"/>
      <c r="U427" s="265"/>
      <c r="V427" s="264"/>
      <c r="W427" s="266"/>
      <c r="X427" s="266"/>
      <c r="Y427" s="266"/>
      <c r="Z427" s="266"/>
      <c r="AA427" s="266"/>
      <c r="AB427" s="266"/>
      <c r="AC427" s="266"/>
      <c r="AD427" s="266"/>
      <c r="AE427" s="266"/>
      <c r="AF427" s="266"/>
      <c r="AG427" s="266" t="s">
        <v>236</v>
      </c>
      <c r="AH427" s="266">
        <v>0</v>
      </c>
      <c r="AI427" s="266"/>
      <c r="AJ427" s="266"/>
      <c r="AK427" s="266"/>
      <c r="AL427" s="266"/>
      <c r="AM427" s="266"/>
      <c r="AN427" s="266"/>
      <c r="AO427" s="266"/>
      <c r="AP427" s="266"/>
      <c r="AQ427" s="266"/>
      <c r="AR427" s="266"/>
      <c r="AS427" s="266"/>
      <c r="AT427" s="266"/>
      <c r="AU427" s="266"/>
      <c r="AV427" s="266"/>
      <c r="AW427" s="266"/>
      <c r="AX427" s="266"/>
      <c r="AY427" s="266"/>
      <c r="AZ427" s="266"/>
      <c r="BA427" s="266"/>
      <c r="BB427" s="266"/>
      <c r="BC427" s="266"/>
      <c r="BD427" s="266"/>
      <c r="BE427" s="266"/>
      <c r="BF427" s="266"/>
      <c r="BG427" s="266"/>
      <c r="BH427" s="266"/>
    </row>
    <row r="428" spans="1:60" outlineLevel="1">
      <c r="A428" s="258"/>
      <c r="B428" s="259"/>
      <c r="C428" s="283" t="s">
        <v>702</v>
      </c>
      <c r="D428" s="284"/>
      <c r="E428" s="285">
        <v>155.82551000000001</v>
      </c>
      <c r="F428" s="264"/>
      <c r="G428" s="264"/>
      <c r="H428" s="264"/>
      <c r="I428" s="264"/>
      <c r="J428" s="264"/>
      <c r="K428" s="264"/>
      <c r="L428" s="264"/>
      <c r="M428" s="264"/>
      <c r="N428" s="264"/>
      <c r="O428" s="264"/>
      <c r="P428" s="264"/>
      <c r="Q428" s="264"/>
      <c r="R428" s="264"/>
      <c r="S428" s="264"/>
      <c r="T428" s="264"/>
      <c r="U428" s="265"/>
      <c r="V428" s="264"/>
      <c r="W428" s="266"/>
      <c r="X428" s="266"/>
      <c r="Y428" s="266"/>
      <c r="Z428" s="266"/>
      <c r="AA428" s="266"/>
      <c r="AB428" s="266"/>
      <c r="AC428" s="266"/>
      <c r="AD428" s="266"/>
      <c r="AE428" s="266"/>
      <c r="AF428" s="266"/>
      <c r="AG428" s="266" t="s">
        <v>236</v>
      </c>
      <c r="AH428" s="266">
        <v>0</v>
      </c>
      <c r="AI428" s="266"/>
      <c r="AJ428" s="266"/>
      <c r="AK428" s="266"/>
      <c r="AL428" s="266"/>
      <c r="AM428" s="266"/>
      <c r="AN428" s="266"/>
      <c r="AO428" s="266"/>
      <c r="AP428" s="266"/>
      <c r="AQ428" s="266"/>
      <c r="AR428" s="266"/>
      <c r="AS428" s="266"/>
      <c r="AT428" s="266"/>
      <c r="AU428" s="266"/>
      <c r="AV428" s="266"/>
      <c r="AW428" s="266"/>
      <c r="AX428" s="266"/>
      <c r="AY428" s="266"/>
      <c r="AZ428" s="266"/>
      <c r="BA428" s="266"/>
      <c r="BB428" s="266"/>
      <c r="BC428" s="266"/>
      <c r="BD428" s="266"/>
      <c r="BE428" s="266"/>
      <c r="BF428" s="266"/>
      <c r="BG428" s="266"/>
      <c r="BH428" s="266"/>
    </row>
    <row r="429" spans="1:60" outlineLevel="1">
      <c r="A429" s="258"/>
      <c r="B429" s="259"/>
      <c r="C429" s="283" t="s">
        <v>703</v>
      </c>
      <c r="D429" s="284"/>
      <c r="E429" s="285"/>
      <c r="F429" s="264"/>
      <c r="G429" s="264"/>
      <c r="H429" s="264"/>
      <c r="I429" s="264"/>
      <c r="J429" s="264"/>
      <c r="K429" s="264"/>
      <c r="L429" s="264"/>
      <c r="M429" s="264"/>
      <c r="N429" s="264"/>
      <c r="O429" s="264"/>
      <c r="P429" s="264"/>
      <c r="Q429" s="264"/>
      <c r="R429" s="264"/>
      <c r="S429" s="264"/>
      <c r="T429" s="264"/>
      <c r="U429" s="265"/>
      <c r="V429" s="264"/>
      <c r="W429" s="266"/>
      <c r="X429" s="266"/>
      <c r="Y429" s="266"/>
      <c r="Z429" s="266"/>
      <c r="AA429" s="266"/>
      <c r="AB429" s="266"/>
      <c r="AC429" s="266"/>
      <c r="AD429" s="266"/>
      <c r="AE429" s="266"/>
      <c r="AF429" s="266"/>
      <c r="AG429" s="266" t="s">
        <v>236</v>
      </c>
      <c r="AH429" s="266">
        <v>0</v>
      </c>
      <c r="AI429" s="266"/>
      <c r="AJ429" s="266"/>
      <c r="AK429" s="266"/>
      <c r="AL429" s="266"/>
      <c r="AM429" s="266"/>
      <c r="AN429" s="266"/>
      <c r="AO429" s="266"/>
      <c r="AP429" s="266"/>
      <c r="AQ429" s="266"/>
      <c r="AR429" s="266"/>
      <c r="AS429" s="266"/>
      <c r="AT429" s="266"/>
      <c r="AU429" s="266"/>
      <c r="AV429" s="266"/>
      <c r="AW429" s="266"/>
      <c r="AX429" s="266"/>
      <c r="AY429" s="266"/>
      <c r="AZ429" s="266"/>
      <c r="BA429" s="266"/>
      <c r="BB429" s="266"/>
      <c r="BC429" s="266"/>
      <c r="BD429" s="266"/>
      <c r="BE429" s="266"/>
      <c r="BF429" s="266"/>
      <c r="BG429" s="266"/>
      <c r="BH429" s="266"/>
    </row>
    <row r="430" spans="1:60" outlineLevel="1">
      <c r="A430" s="258"/>
      <c r="B430" s="259"/>
      <c r="C430" s="283" t="s">
        <v>704</v>
      </c>
      <c r="D430" s="284"/>
      <c r="E430" s="285">
        <v>13.94</v>
      </c>
      <c r="F430" s="264"/>
      <c r="G430" s="264"/>
      <c r="H430" s="264"/>
      <c r="I430" s="264"/>
      <c r="J430" s="264"/>
      <c r="K430" s="264"/>
      <c r="L430" s="264"/>
      <c r="M430" s="264"/>
      <c r="N430" s="264"/>
      <c r="O430" s="264"/>
      <c r="P430" s="264"/>
      <c r="Q430" s="264"/>
      <c r="R430" s="264"/>
      <c r="S430" s="264"/>
      <c r="T430" s="264"/>
      <c r="U430" s="265"/>
      <c r="V430" s="264"/>
      <c r="W430" s="266"/>
      <c r="X430" s="266"/>
      <c r="Y430" s="266"/>
      <c r="Z430" s="266"/>
      <c r="AA430" s="266"/>
      <c r="AB430" s="266"/>
      <c r="AC430" s="266"/>
      <c r="AD430" s="266"/>
      <c r="AE430" s="266"/>
      <c r="AF430" s="266"/>
      <c r="AG430" s="266" t="s">
        <v>236</v>
      </c>
      <c r="AH430" s="266">
        <v>0</v>
      </c>
      <c r="AI430" s="266"/>
      <c r="AJ430" s="266"/>
      <c r="AK430" s="266"/>
      <c r="AL430" s="266"/>
      <c r="AM430" s="266"/>
      <c r="AN430" s="266"/>
      <c r="AO430" s="266"/>
      <c r="AP430" s="266"/>
      <c r="AQ430" s="266"/>
      <c r="AR430" s="266"/>
      <c r="AS430" s="266"/>
      <c r="AT430" s="266"/>
      <c r="AU430" s="266"/>
      <c r="AV430" s="266"/>
      <c r="AW430" s="266"/>
      <c r="AX430" s="266"/>
      <c r="AY430" s="266"/>
      <c r="AZ430" s="266"/>
      <c r="BA430" s="266"/>
      <c r="BB430" s="266"/>
      <c r="BC430" s="266"/>
      <c r="BD430" s="266"/>
      <c r="BE430" s="266"/>
      <c r="BF430" s="266"/>
      <c r="BG430" s="266"/>
      <c r="BH430" s="266"/>
    </row>
    <row r="431" spans="1:60" outlineLevel="1">
      <c r="A431" s="258"/>
      <c r="B431" s="259"/>
      <c r="C431" s="283" t="s">
        <v>705</v>
      </c>
      <c r="D431" s="284"/>
      <c r="E431" s="285">
        <v>19.68</v>
      </c>
      <c r="F431" s="264"/>
      <c r="G431" s="264"/>
      <c r="H431" s="264"/>
      <c r="I431" s="264"/>
      <c r="J431" s="264"/>
      <c r="K431" s="264"/>
      <c r="L431" s="264"/>
      <c r="M431" s="264"/>
      <c r="N431" s="264"/>
      <c r="O431" s="264"/>
      <c r="P431" s="264"/>
      <c r="Q431" s="264"/>
      <c r="R431" s="264"/>
      <c r="S431" s="264"/>
      <c r="T431" s="264"/>
      <c r="U431" s="265"/>
      <c r="V431" s="264"/>
      <c r="W431" s="266"/>
      <c r="X431" s="266"/>
      <c r="Y431" s="266"/>
      <c r="Z431" s="266"/>
      <c r="AA431" s="266"/>
      <c r="AB431" s="266"/>
      <c r="AC431" s="266"/>
      <c r="AD431" s="266"/>
      <c r="AE431" s="266"/>
      <c r="AF431" s="266"/>
      <c r="AG431" s="266" t="s">
        <v>236</v>
      </c>
      <c r="AH431" s="266">
        <v>0</v>
      </c>
      <c r="AI431" s="266"/>
      <c r="AJ431" s="266"/>
      <c r="AK431" s="266"/>
      <c r="AL431" s="266"/>
      <c r="AM431" s="266"/>
      <c r="AN431" s="266"/>
      <c r="AO431" s="266"/>
      <c r="AP431" s="266"/>
      <c r="AQ431" s="266"/>
      <c r="AR431" s="266"/>
      <c r="AS431" s="266"/>
      <c r="AT431" s="266"/>
      <c r="AU431" s="266"/>
      <c r="AV431" s="266"/>
      <c r="AW431" s="266"/>
      <c r="AX431" s="266"/>
      <c r="AY431" s="266"/>
      <c r="AZ431" s="266"/>
      <c r="BA431" s="266"/>
      <c r="BB431" s="266"/>
      <c r="BC431" s="266"/>
      <c r="BD431" s="266"/>
      <c r="BE431" s="266"/>
      <c r="BF431" s="266"/>
      <c r="BG431" s="266"/>
      <c r="BH431" s="266"/>
    </row>
    <row r="432" spans="1:60" outlineLevel="1">
      <c r="A432" s="258"/>
      <c r="B432" s="259"/>
      <c r="C432" s="283" t="s">
        <v>706</v>
      </c>
      <c r="D432" s="284"/>
      <c r="E432" s="285">
        <v>16.32</v>
      </c>
      <c r="F432" s="264"/>
      <c r="G432" s="264"/>
      <c r="H432" s="264"/>
      <c r="I432" s="264"/>
      <c r="J432" s="264"/>
      <c r="K432" s="264"/>
      <c r="L432" s="264"/>
      <c r="M432" s="264"/>
      <c r="N432" s="264"/>
      <c r="O432" s="264"/>
      <c r="P432" s="264"/>
      <c r="Q432" s="264"/>
      <c r="R432" s="264"/>
      <c r="S432" s="264"/>
      <c r="T432" s="264"/>
      <c r="U432" s="265"/>
      <c r="V432" s="264"/>
      <c r="W432" s="266"/>
      <c r="X432" s="266"/>
      <c r="Y432" s="266"/>
      <c r="Z432" s="266"/>
      <c r="AA432" s="266"/>
      <c r="AB432" s="266"/>
      <c r="AC432" s="266"/>
      <c r="AD432" s="266"/>
      <c r="AE432" s="266"/>
      <c r="AF432" s="266"/>
      <c r="AG432" s="266" t="s">
        <v>236</v>
      </c>
      <c r="AH432" s="266">
        <v>0</v>
      </c>
      <c r="AI432" s="266"/>
      <c r="AJ432" s="266"/>
      <c r="AK432" s="266"/>
      <c r="AL432" s="266"/>
      <c r="AM432" s="266"/>
      <c r="AN432" s="266"/>
      <c r="AO432" s="266"/>
      <c r="AP432" s="266"/>
      <c r="AQ432" s="266"/>
      <c r="AR432" s="266"/>
      <c r="AS432" s="266"/>
      <c r="AT432" s="266"/>
      <c r="AU432" s="266"/>
      <c r="AV432" s="266"/>
      <c r="AW432" s="266"/>
      <c r="AX432" s="266"/>
      <c r="AY432" s="266"/>
      <c r="AZ432" s="266"/>
      <c r="BA432" s="266"/>
      <c r="BB432" s="266"/>
      <c r="BC432" s="266"/>
      <c r="BD432" s="266"/>
      <c r="BE432" s="266"/>
      <c r="BF432" s="266"/>
      <c r="BG432" s="266"/>
      <c r="BH432" s="266"/>
    </row>
    <row r="433" spans="1:60" outlineLevel="1">
      <c r="A433" s="258"/>
      <c r="B433" s="259"/>
      <c r="C433" s="283" t="s">
        <v>512</v>
      </c>
      <c r="D433" s="284"/>
      <c r="E433" s="285">
        <v>13.94</v>
      </c>
      <c r="F433" s="264"/>
      <c r="G433" s="264"/>
      <c r="H433" s="264"/>
      <c r="I433" s="264"/>
      <c r="J433" s="264"/>
      <c r="K433" s="264"/>
      <c r="L433" s="264"/>
      <c r="M433" s="264"/>
      <c r="N433" s="264"/>
      <c r="O433" s="264"/>
      <c r="P433" s="264"/>
      <c r="Q433" s="264"/>
      <c r="R433" s="264"/>
      <c r="S433" s="264"/>
      <c r="T433" s="264"/>
      <c r="U433" s="265"/>
      <c r="V433" s="264"/>
      <c r="W433" s="266"/>
      <c r="X433" s="266"/>
      <c r="Y433" s="266"/>
      <c r="Z433" s="266"/>
      <c r="AA433" s="266"/>
      <c r="AB433" s="266"/>
      <c r="AC433" s="266"/>
      <c r="AD433" s="266"/>
      <c r="AE433" s="266"/>
      <c r="AF433" s="266"/>
      <c r="AG433" s="266" t="s">
        <v>236</v>
      </c>
      <c r="AH433" s="266">
        <v>0</v>
      </c>
      <c r="AI433" s="266"/>
      <c r="AJ433" s="266"/>
      <c r="AK433" s="266"/>
      <c r="AL433" s="266"/>
      <c r="AM433" s="266"/>
      <c r="AN433" s="266"/>
      <c r="AO433" s="266"/>
      <c r="AP433" s="266"/>
      <c r="AQ433" s="266"/>
      <c r="AR433" s="266"/>
      <c r="AS433" s="266"/>
      <c r="AT433" s="266"/>
      <c r="AU433" s="266"/>
      <c r="AV433" s="266"/>
      <c r="AW433" s="266"/>
      <c r="AX433" s="266"/>
      <c r="AY433" s="266"/>
      <c r="AZ433" s="266"/>
      <c r="BA433" s="266"/>
      <c r="BB433" s="266"/>
      <c r="BC433" s="266"/>
      <c r="BD433" s="266"/>
      <c r="BE433" s="266"/>
      <c r="BF433" s="266"/>
      <c r="BG433" s="266"/>
      <c r="BH433" s="266"/>
    </row>
    <row r="434" spans="1:60" outlineLevel="1">
      <c r="A434" s="258">
        <v>126</v>
      </c>
      <c r="B434" s="259" t="s">
        <v>707</v>
      </c>
      <c r="C434" s="260" t="s">
        <v>708</v>
      </c>
      <c r="D434" s="261" t="s">
        <v>0</v>
      </c>
      <c r="E434" s="11"/>
      <c r="F434" s="10"/>
      <c r="G434" s="264">
        <f>ROUND(E434*F434,2)</f>
        <v>0</v>
      </c>
      <c r="H434" s="263"/>
      <c r="I434" s="264">
        <f>ROUND(E434*H434,2)</f>
        <v>0</v>
      </c>
      <c r="J434" s="263"/>
      <c r="K434" s="264">
        <f>ROUND(E434*J434,2)</f>
        <v>0</v>
      </c>
      <c r="L434" s="264">
        <v>21</v>
      </c>
      <c r="M434" s="264">
        <f>G434*(1+L434/100)</f>
        <v>0</v>
      </c>
      <c r="N434" s="264">
        <v>0</v>
      </c>
      <c r="O434" s="264">
        <f>ROUND(E434*N434,2)</f>
        <v>0</v>
      </c>
      <c r="P434" s="264">
        <v>0</v>
      </c>
      <c r="Q434" s="264">
        <f>ROUND(E434*P434,2)</f>
        <v>0</v>
      </c>
      <c r="R434" s="264" t="s">
        <v>690</v>
      </c>
      <c r="S434" s="264" t="s">
        <v>202</v>
      </c>
      <c r="T434" s="264">
        <v>0</v>
      </c>
      <c r="U434" s="265">
        <f>ROUND(E434*T434,2)</f>
        <v>0</v>
      </c>
      <c r="V434" s="264"/>
      <c r="W434" s="266"/>
      <c r="X434" s="266"/>
      <c r="Y434" s="266"/>
      <c r="Z434" s="266"/>
      <c r="AA434" s="266"/>
      <c r="AB434" s="266"/>
      <c r="AC434" s="266"/>
      <c r="AD434" s="266"/>
      <c r="AE434" s="266"/>
      <c r="AF434" s="266"/>
      <c r="AG434" s="266" t="s">
        <v>687</v>
      </c>
      <c r="AH434" s="266"/>
      <c r="AI434" s="266"/>
      <c r="AJ434" s="266"/>
      <c r="AK434" s="266"/>
      <c r="AL434" s="266"/>
      <c r="AM434" s="266"/>
      <c r="AN434" s="266"/>
      <c r="AO434" s="266"/>
      <c r="AP434" s="266"/>
      <c r="AQ434" s="266"/>
      <c r="AR434" s="266"/>
      <c r="AS434" s="266"/>
      <c r="AT434" s="266"/>
      <c r="AU434" s="266"/>
      <c r="AV434" s="266"/>
      <c r="AW434" s="266"/>
      <c r="AX434" s="266"/>
      <c r="AY434" s="266"/>
      <c r="AZ434" s="266"/>
      <c r="BA434" s="266"/>
      <c r="BB434" s="266"/>
      <c r="BC434" s="266"/>
      <c r="BD434" s="266"/>
      <c r="BE434" s="266"/>
      <c r="BF434" s="266"/>
      <c r="BG434" s="266"/>
      <c r="BH434" s="266"/>
    </row>
    <row r="435" spans="1:60">
      <c r="A435" s="286" t="s">
        <v>198</v>
      </c>
      <c r="B435" s="287" t="s">
        <v>155</v>
      </c>
      <c r="C435" s="288" t="s">
        <v>156</v>
      </c>
      <c r="D435" s="289"/>
      <c r="E435" s="290"/>
      <c r="F435" s="291"/>
      <c r="G435" s="291">
        <f>SUMIF(AG436:AG500,"&lt;&gt;NOR",G436:G500)</f>
        <v>0</v>
      </c>
      <c r="H435" s="291"/>
      <c r="I435" s="291">
        <f>SUM(I436:I500)</f>
        <v>0</v>
      </c>
      <c r="J435" s="291"/>
      <c r="K435" s="291">
        <f>SUM(K436:K500)</f>
        <v>0</v>
      </c>
      <c r="L435" s="291"/>
      <c r="M435" s="291">
        <f>SUM(M436:M500)</f>
        <v>0</v>
      </c>
      <c r="N435" s="291"/>
      <c r="O435" s="291">
        <f>SUM(O436:O500)</f>
        <v>1.02</v>
      </c>
      <c r="P435" s="291"/>
      <c r="Q435" s="291">
        <f>SUM(Q436:Q500)</f>
        <v>0.49</v>
      </c>
      <c r="R435" s="291"/>
      <c r="S435" s="291"/>
      <c r="T435" s="291"/>
      <c r="U435" s="292">
        <f>SUM(U436:U500)</f>
        <v>166.92999999999998</v>
      </c>
      <c r="V435" s="291"/>
      <c r="AG435" s="85" t="s">
        <v>199</v>
      </c>
    </row>
    <row r="436" spans="1:60" ht="22.5" outlineLevel="1">
      <c r="A436" s="258">
        <v>127</v>
      </c>
      <c r="B436" s="259" t="s">
        <v>709</v>
      </c>
      <c r="C436" s="260" t="s">
        <v>710</v>
      </c>
      <c r="D436" s="261" t="s">
        <v>233</v>
      </c>
      <c r="E436" s="262">
        <v>34.912500000000001</v>
      </c>
      <c r="F436" s="10"/>
      <c r="G436" s="264">
        <f>ROUND(E436*F436,2)</f>
        <v>0</v>
      </c>
      <c r="H436" s="263"/>
      <c r="I436" s="264">
        <f>ROUND(E436*H436,2)</f>
        <v>0</v>
      </c>
      <c r="J436" s="263"/>
      <c r="K436" s="264">
        <f>ROUND(E436*J436,2)</f>
        <v>0</v>
      </c>
      <c r="L436" s="264">
        <v>21</v>
      </c>
      <c r="M436" s="264">
        <f>G436*(1+L436/100)</f>
        <v>0</v>
      </c>
      <c r="N436" s="264">
        <v>0</v>
      </c>
      <c r="O436" s="264">
        <f>ROUND(E436*N436,2)</f>
        <v>0</v>
      </c>
      <c r="P436" s="264">
        <v>1.4E-2</v>
      </c>
      <c r="Q436" s="264">
        <f>ROUND(E436*P436,2)</f>
        <v>0.49</v>
      </c>
      <c r="R436" s="264" t="s">
        <v>690</v>
      </c>
      <c r="S436" s="264" t="s">
        <v>202</v>
      </c>
      <c r="T436" s="264">
        <v>8.5000000000000006E-2</v>
      </c>
      <c r="U436" s="265">
        <f>ROUND(E436*T436,2)</f>
        <v>2.97</v>
      </c>
      <c r="V436" s="264"/>
      <c r="W436" s="266"/>
      <c r="X436" s="266"/>
      <c r="Y436" s="266"/>
      <c r="Z436" s="266"/>
      <c r="AA436" s="266"/>
      <c r="AB436" s="266"/>
      <c r="AC436" s="266"/>
      <c r="AD436" s="266"/>
      <c r="AE436" s="266"/>
      <c r="AF436" s="266"/>
      <c r="AG436" s="266" t="s">
        <v>225</v>
      </c>
      <c r="AH436" s="266"/>
      <c r="AI436" s="266"/>
      <c r="AJ436" s="266"/>
      <c r="AK436" s="266"/>
      <c r="AL436" s="266"/>
      <c r="AM436" s="266"/>
      <c r="AN436" s="266"/>
      <c r="AO436" s="266"/>
      <c r="AP436" s="266"/>
      <c r="AQ436" s="266"/>
      <c r="AR436" s="266"/>
      <c r="AS436" s="266"/>
      <c r="AT436" s="266"/>
      <c r="AU436" s="266"/>
      <c r="AV436" s="266"/>
      <c r="AW436" s="266"/>
      <c r="AX436" s="266"/>
      <c r="AY436" s="266"/>
      <c r="AZ436" s="266"/>
      <c r="BA436" s="266"/>
      <c r="BB436" s="266"/>
      <c r="BC436" s="266"/>
      <c r="BD436" s="266"/>
      <c r="BE436" s="266"/>
      <c r="BF436" s="266"/>
      <c r="BG436" s="266"/>
      <c r="BH436" s="266"/>
    </row>
    <row r="437" spans="1:60" outlineLevel="1">
      <c r="A437" s="258"/>
      <c r="B437" s="259"/>
      <c r="C437" s="283" t="s">
        <v>711</v>
      </c>
      <c r="D437" s="284"/>
      <c r="E437" s="285">
        <v>34.912500000000001</v>
      </c>
      <c r="F437" s="264"/>
      <c r="G437" s="264"/>
      <c r="H437" s="264"/>
      <c r="I437" s="264"/>
      <c r="J437" s="264"/>
      <c r="K437" s="264"/>
      <c r="L437" s="264"/>
      <c r="M437" s="264"/>
      <c r="N437" s="264"/>
      <c r="O437" s="264"/>
      <c r="P437" s="264"/>
      <c r="Q437" s="264"/>
      <c r="R437" s="264"/>
      <c r="S437" s="264"/>
      <c r="T437" s="264"/>
      <c r="U437" s="265"/>
      <c r="V437" s="264"/>
      <c r="W437" s="266"/>
      <c r="X437" s="266"/>
      <c r="Y437" s="266"/>
      <c r="Z437" s="266"/>
      <c r="AA437" s="266"/>
      <c r="AB437" s="266"/>
      <c r="AC437" s="266"/>
      <c r="AD437" s="266"/>
      <c r="AE437" s="266"/>
      <c r="AF437" s="266"/>
      <c r="AG437" s="266" t="s">
        <v>236</v>
      </c>
      <c r="AH437" s="266">
        <v>0</v>
      </c>
      <c r="AI437" s="266"/>
      <c r="AJ437" s="266"/>
      <c r="AK437" s="266"/>
      <c r="AL437" s="266"/>
      <c r="AM437" s="266"/>
      <c r="AN437" s="266"/>
      <c r="AO437" s="266"/>
      <c r="AP437" s="266"/>
      <c r="AQ437" s="266"/>
      <c r="AR437" s="266"/>
      <c r="AS437" s="266"/>
      <c r="AT437" s="266"/>
      <c r="AU437" s="266"/>
      <c r="AV437" s="266"/>
      <c r="AW437" s="266"/>
      <c r="AX437" s="266"/>
      <c r="AY437" s="266"/>
      <c r="AZ437" s="266"/>
      <c r="BA437" s="266"/>
      <c r="BB437" s="266"/>
      <c r="BC437" s="266"/>
      <c r="BD437" s="266"/>
      <c r="BE437" s="266"/>
      <c r="BF437" s="266"/>
      <c r="BG437" s="266"/>
      <c r="BH437" s="266"/>
    </row>
    <row r="438" spans="1:60" outlineLevel="1">
      <c r="A438" s="258">
        <v>128</v>
      </c>
      <c r="B438" s="259" t="s">
        <v>712</v>
      </c>
      <c r="C438" s="260" t="s">
        <v>713</v>
      </c>
      <c r="D438" s="261" t="s">
        <v>233</v>
      </c>
      <c r="E438" s="262">
        <v>21.885000000000002</v>
      </c>
      <c r="F438" s="10"/>
      <c r="G438" s="264">
        <f>ROUND(E438*F438,2)</f>
        <v>0</v>
      </c>
      <c r="H438" s="263"/>
      <c r="I438" s="264">
        <f>ROUND(E438*H438,2)</f>
        <v>0</v>
      </c>
      <c r="J438" s="263"/>
      <c r="K438" s="264">
        <f>ROUND(E438*J438,2)</f>
        <v>0</v>
      </c>
      <c r="L438" s="264">
        <v>21</v>
      </c>
      <c r="M438" s="264">
        <f>G438*(1+L438/100)</f>
        <v>0</v>
      </c>
      <c r="N438" s="264">
        <v>8.3000000000000001E-4</v>
      </c>
      <c r="O438" s="264">
        <f>ROUND(E438*N438,2)</f>
        <v>0.02</v>
      </c>
      <c r="P438" s="264">
        <v>0</v>
      </c>
      <c r="Q438" s="264">
        <f>ROUND(E438*P438,2)</f>
        <v>0</v>
      </c>
      <c r="R438" s="264" t="s">
        <v>690</v>
      </c>
      <c r="S438" s="264" t="s">
        <v>202</v>
      </c>
      <c r="T438" s="264">
        <v>0.14099999999999999</v>
      </c>
      <c r="U438" s="265">
        <f>ROUND(E438*T438,2)</f>
        <v>3.09</v>
      </c>
      <c r="V438" s="264"/>
      <c r="W438" s="266"/>
      <c r="X438" s="266"/>
      <c r="Y438" s="266"/>
      <c r="Z438" s="266"/>
      <c r="AA438" s="266"/>
      <c r="AB438" s="266"/>
      <c r="AC438" s="266"/>
      <c r="AD438" s="266"/>
      <c r="AE438" s="266"/>
      <c r="AF438" s="266"/>
      <c r="AG438" s="266" t="s">
        <v>225</v>
      </c>
      <c r="AH438" s="266"/>
      <c r="AI438" s="266"/>
      <c r="AJ438" s="266"/>
      <c r="AK438" s="266"/>
      <c r="AL438" s="266"/>
      <c r="AM438" s="266"/>
      <c r="AN438" s="266"/>
      <c r="AO438" s="266"/>
      <c r="AP438" s="266"/>
      <c r="AQ438" s="266"/>
      <c r="AR438" s="266"/>
      <c r="AS438" s="266"/>
      <c r="AT438" s="266"/>
      <c r="AU438" s="266"/>
      <c r="AV438" s="266"/>
      <c r="AW438" s="266"/>
      <c r="AX438" s="266"/>
      <c r="AY438" s="266"/>
      <c r="AZ438" s="266"/>
      <c r="BA438" s="266"/>
      <c r="BB438" s="266"/>
      <c r="BC438" s="266"/>
      <c r="BD438" s="266"/>
      <c r="BE438" s="266"/>
      <c r="BF438" s="266"/>
      <c r="BG438" s="266"/>
      <c r="BH438" s="266"/>
    </row>
    <row r="439" spans="1:60" outlineLevel="1">
      <c r="A439" s="258"/>
      <c r="B439" s="259"/>
      <c r="C439" s="283" t="s">
        <v>714</v>
      </c>
      <c r="D439" s="284"/>
      <c r="E439" s="285">
        <v>17.760000000000002</v>
      </c>
      <c r="F439" s="264"/>
      <c r="G439" s="264"/>
      <c r="H439" s="264"/>
      <c r="I439" s="264"/>
      <c r="J439" s="264"/>
      <c r="K439" s="264"/>
      <c r="L439" s="264"/>
      <c r="M439" s="264"/>
      <c r="N439" s="264"/>
      <c r="O439" s="264"/>
      <c r="P439" s="264"/>
      <c r="Q439" s="264"/>
      <c r="R439" s="264"/>
      <c r="S439" s="264"/>
      <c r="T439" s="264"/>
      <c r="U439" s="265"/>
      <c r="V439" s="264"/>
      <c r="W439" s="266"/>
      <c r="X439" s="266"/>
      <c r="Y439" s="266"/>
      <c r="Z439" s="266"/>
      <c r="AA439" s="266"/>
      <c r="AB439" s="266"/>
      <c r="AC439" s="266"/>
      <c r="AD439" s="266"/>
      <c r="AE439" s="266"/>
      <c r="AF439" s="266"/>
      <c r="AG439" s="266" t="s">
        <v>236</v>
      </c>
      <c r="AH439" s="266">
        <v>0</v>
      </c>
      <c r="AI439" s="266"/>
      <c r="AJ439" s="266"/>
      <c r="AK439" s="266"/>
      <c r="AL439" s="266"/>
      <c r="AM439" s="266"/>
      <c r="AN439" s="266"/>
      <c r="AO439" s="266"/>
      <c r="AP439" s="266"/>
      <c r="AQ439" s="266"/>
      <c r="AR439" s="266"/>
      <c r="AS439" s="266"/>
      <c r="AT439" s="266"/>
      <c r="AU439" s="266"/>
      <c r="AV439" s="266"/>
      <c r="AW439" s="266"/>
      <c r="AX439" s="266"/>
      <c r="AY439" s="266"/>
      <c r="AZ439" s="266"/>
      <c r="BA439" s="266"/>
      <c r="BB439" s="266"/>
      <c r="BC439" s="266"/>
      <c r="BD439" s="266"/>
      <c r="BE439" s="266"/>
      <c r="BF439" s="266"/>
      <c r="BG439" s="266"/>
      <c r="BH439" s="266"/>
    </row>
    <row r="440" spans="1:60" outlineLevel="1">
      <c r="A440" s="258"/>
      <c r="B440" s="259"/>
      <c r="C440" s="283" t="s">
        <v>715</v>
      </c>
      <c r="D440" s="284"/>
      <c r="E440" s="285">
        <v>4.125</v>
      </c>
      <c r="F440" s="264"/>
      <c r="G440" s="264"/>
      <c r="H440" s="264"/>
      <c r="I440" s="264"/>
      <c r="J440" s="264"/>
      <c r="K440" s="264"/>
      <c r="L440" s="264"/>
      <c r="M440" s="264"/>
      <c r="N440" s="264"/>
      <c r="O440" s="264"/>
      <c r="P440" s="264"/>
      <c r="Q440" s="264"/>
      <c r="R440" s="264"/>
      <c r="S440" s="264"/>
      <c r="T440" s="264"/>
      <c r="U440" s="265"/>
      <c r="V440" s="264"/>
      <c r="W440" s="266"/>
      <c r="X440" s="266"/>
      <c r="Y440" s="266"/>
      <c r="Z440" s="266"/>
      <c r="AA440" s="266"/>
      <c r="AB440" s="266"/>
      <c r="AC440" s="266"/>
      <c r="AD440" s="266"/>
      <c r="AE440" s="266"/>
      <c r="AF440" s="266"/>
      <c r="AG440" s="266" t="s">
        <v>236</v>
      </c>
      <c r="AH440" s="266">
        <v>0</v>
      </c>
      <c r="AI440" s="266"/>
      <c r="AJ440" s="266"/>
      <c r="AK440" s="266"/>
      <c r="AL440" s="266"/>
      <c r="AM440" s="266"/>
      <c r="AN440" s="266"/>
      <c r="AO440" s="266"/>
      <c r="AP440" s="266"/>
      <c r="AQ440" s="266"/>
      <c r="AR440" s="266"/>
      <c r="AS440" s="266"/>
      <c r="AT440" s="266"/>
      <c r="AU440" s="266"/>
      <c r="AV440" s="266"/>
      <c r="AW440" s="266"/>
      <c r="AX440" s="266"/>
      <c r="AY440" s="266"/>
      <c r="AZ440" s="266"/>
      <c r="BA440" s="266"/>
      <c r="BB440" s="266"/>
      <c r="BC440" s="266"/>
      <c r="BD440" s="266"/>
      <c r="BE440" s="266"/>
      <c r="BF440" s="266"/>
      <c r="BG440" s="266"/>
      <c r="BH440" s="266"/>
    </row>
    <row r="441" spans="1:60" outlineLevel="1">
      <c r="A441" s="258">
        <v>129</v>
      </c>
      <c r="B441" s="259" t="s">
        <v>716</v>
      </c>
      <c r="C441" s="260" t="s">
        <v>717</v>
      </c>
      <c r="D441" s="261" t="s">
        <v>233</v>
      </c>
      <c r="E441" s="262">
        <v>194.25467</v>
      </c>
      <c r="F441" s="10"/>
      <c r="G441" s="264">
        <f>ROUND(E441*F441,2)</f>
        <v>0</v>
      </c>
      <c r="H441" s="263"/>
      <c r="I441" s="264">
        <f>ROUND(E441*H441,2)</f>
        <v>0</v>
      </c>
      <c r="J441" s="263"/>
      <c r="K441" s="264">
        <f>ROUND(E441*J441,2)</f>
        <v>0</v>
      </c>
      <c r="L441" s="264">
        <v>21</v>
      </c>
      <c r="M441" s="264">
        <f>G441*(1+L441/100)</f>
        <v>0</v>
      </c>
      <c r="N441" s="264">
        <v>1.7000000000000001E-4</v>
      </c>
      <c r="O441" s="264">
        <f>ROUND(E441*N441,2)</f>
        <v>0.03</v>
      </c>
      <c r="P441" s="264">
        <v>0</v>
      </c>
      <c r="Q441" s="264">
        <f>ROUND(E441*P441,2)</f>
        <v>0</v>
      </c>
      <c r="R441" s="264" t="s">
        <v>690</v>
      </c>
      <c r="S441" s="264" t="s">
        <v>202</v>
      </c>
      <c r="T441" s="264">
        <v>6.9000000000000006E-2</v>
      </c>
      <c r="U441" s="265">
        <f>ROUND(E441*T441,2)</f>
        <v>13.4</v>
      </c>
      <c r="V441" s="264"/>
      <c r="W441" s="266"/>
      <c r="X441" s="266"/>
      <c r="Y441" s="266"/>
      <c r="Z441" s="266"/>
      <c r="AA441" s="266"/>
      <c r="AB441" s="266"/>
      <c r="AC441" s="266"/>
      <c r="AD441" s="266"/>
      <c r="AE441" s="266"/>
      <c r="AF441" s="266"/>
      <c r="AG441" s="266" t="s">
        <v>225</v>
      </c>
      <c r="AH441" s="266"/>
      <c r="AI441" s="266"/>
      <c r="AJ441" s="266"/>
      <c r="AK441" s="266"/>
      <c r="AL441" s="266"/>
      <c r="AM441" s="266"/>
      <c r="AN441" s="266"/>
      <c r="AO441" s="266"/>
      <c r="AP441" s="266"/>
      <c r="AQ441" s="266"/>
      <c r="AR441" s="266"/>
      <c r="AS441" s="266"/>
      <c r="AT441" s="266"/>
      <c r="AU441" s="266"/>
      <c r="AV441" s="266"/>
      <c r="AW441" s="266"/>
      <c r="AX441" s="266"/>
      <c r="AY441" s="266"/>
      <c r="AZ441" s="266"/>
      <c r="BA441" s="266"/>
      <c r="BB441" s="266"/>
      <c r="BC441" s="266"/>
      <c r="BD441" s="266"/>
      <c r="BE441" s="266"/>
      <c r="BF441" s="266"/>
      <c r="BG441" s="266"/>
      <c r="BH441" s="266"/>
    </row>
    <row r="442" spans="1:60" outlineLevel="1">
      <c r="A442" s="258"/>
      <c r="B442" s="259"/>
      <c r="C442" s="283" t="s">
        <v>714</v>
      </c>
      <c r="D442" s="284"/>
      <c r="E442" s="285">
        <v>17.760000000000002</v>
      </c>
      <c r="F442" s="264"/>
      <c r="G442" s="264"/>
      <c r="H442" s="264"/>
      <c r="I442" s="264"/>
      <c r="J442" s="264"/>
      <c r="K442" s="264"/>
      <c r="L442" s="264"/>
      <c r="M442" s="264"/>
      <c r="N442" s="264"/>
      <c r="O442" s="264"/>
      <c r="P442" s="264"/>
      <c r="Q442" s="264"/>
      <c r="R442" s="264"/>
      <c r="S442" s="264"/>
      <c r="T442" s="264"/>
      <c r="U442" s="265"/>
      <c r="V442" s="264"/>
      <c r="W442" s="266"/>
      <c r="X442" s="266"/>
      <c r="Y442" s="266"/>
      <c r="Z442" s="266"/>
      <c r="AA442" s="266"/>
      <c r="AB442" s="266"/>
      <c r="AC442" s="266"/>
      <c r="AD442" s="266"/>
      <c r="AE442" s="266"/>
      <c r="AF442" s="266"/>
      <c r="AG442" s="266" t="s">
        <v>236</v>
      </c>
      <c r="AH442" s="266">
        <v>0</v>
      </c>
      <c r="AI442" s="266"/>
      <c r="AJ442" s="266"/>
      <c r="AK442" s="266"/>
      <c r="AL442" s="266"/>
      <c r="AM442" s="266"/>
      <c r="AN442" s="266"/>
      <c r="AO442" s="266"/>
      <c r="AP442" s="266"/>
      <c r="AQ442" s="266"/>
      <c r="AR442" s="266"/>
      <c r="AS442" s="266"/>
      <c r="AT442" s="266"/>
      <c r="AU442" s="266"/>
      <c r="AV442" s="266"/>
      <c r="AW442" s="266"/>
      <c r="AX442" s="266"/>
      <c r="AY442" s="266"/>
      <c r="AZ442" s="266"/>
      <c r="BA442" s="266"/>
      <c r="BB442" s="266"/>
      <c r="BC442" s="266"/>
      <c r="BD442" s="266"/>
      <c r="BE442" s="266"/>
      <c r="BF442" s="266"/>
      <c r="BG442" s="266"/>
      <c r="BH442" s="266"/>
    </row>
    <row r="443" spans="1:60" outlineLevel="1">
      <c r="A443" s="258"/>
      <c r="B443" s="259"/>
      <c r="C443" s="283" t="s">
        <v>715</v>
      </c>
      <c r="D443" s="284"/>
      <c r="E443" s="285">
        <v>4.125</v>
      </c>
      <c r="F443" s="264"/>
      <c r="G443" s="264"/>
      <c r="H443" s="264"/>
      <c r="I443" s="264"/>
      <c r="J443" s="264"/>
      <c r="K443" s="264"/>
      <c r="L443" s="264"/>
      <c r="M443" s="264"/>
      <c r="N443" s="264"/>
      <c r="O443" s="264"/>
      <c r="P443" s="264"/>
      <c r="Q443" s="264"/>
      <c r="R443" s="264"/>
      <c r="S443" s="264"/>
      <c r="T443" s="264"/>
      <c r="U443" s="265"/>
      <c r="V443" s="264"/>
      <c r="W443" s="266"/>
      <c r="X443" s="266"/>
      <c r="Y443" s="266"/>
      <c r="Z443" s="266"/>
      <c r="AA443" s="266"/>
      <c r="AB443" s="266"/>
      <c r="AC443" s="266"/>
      <c r="AD443" s="266"/>
      <c r="AE443" s="266"/>
      <c r="AF443" s="266"/>
      <c r="AG443" s="266" t="s">
        <v>236</v>
      </c>
      <c r="AH443" s="266">
        <v>0</v>
      </c>
      <c r="AI443" s="266"/>
      <c r="AJ443" s="266"/>
      <c r="AK443" s="266"/>
      <c r="AL443" s="266"/>
      <c r="AM443" s="266"/>
      <c r="AN443" s="266"/>
      <c r="AO443" s="266"/>
      <c r="AP443" s="266"/>
      <c r="AQ443" s="266"/>
      <c r="AR443" s="266"/>
      <c r="AS443" s="266"/>
      <c r="AT443" s="266"/>
      <c r="AU443" s="266"/>
      <c r="AV443" s="266"/>
      <c r="AW443" s="266"/>
      <c r="AX443" s="266"/>
      <c r="AY443" s="266"/>
      <c r="AZ443" s="266"/>
      <c r="BA443" s="266"/>
      <c r="BB443" s="266"/>
      <c r="BC443" s="266"/>
      <c r="BD443" s="266"/>
      <c r="BE443" s="266"/>
      <c r="BF443" s="266"/>
      <c r="BG443" s="266"/>
      <c r="BH443" s="266"/>
    </row>
    <row r="444" spans="1:60" outlineLevel="1">
      <c r="A444" s="258"/>
      <c r="B444" s="259"/>
      <c r="C444" s="283" t="s">
        <v>718</v>
      </c>
      <c r="D444" s="284"/>
      <c r="E444" s="285">
        <v>172.36967000000001</v>
      </c>
      <c r="F444" s="264"/>
      <c r="G444" s="264"/>
      <c r="H444" s="264"/>
      <c r="I444" s="264"/>
      <c r="J444" s="264"/>
      <c r="K444" s="264"/>
      <c r="L444" s="264"/>
      <c r="M444" s="264"/>
      <c r="N444" s="264"/>
      <c r="O444" s="264"/>
      <c r="P444" s="264"/>
      <c r="Q444" s="264"/>
      <c r="R444" s="264"/>
      <c r="S444" s="264"/>
      <c r="T444" s="264"/>
      <c r="U444" s="265"/>
      <c r="V444" s="264"/>
      <c r="W444" s="266"/>
      <c r="X444" s="266"/>
      <c r="Y444" s="266"/>
      <c r="Z444" s="266"/>
      <c r="AA444" s="266"/>
      <c r="AB444" s="266"/>
      <c r="AC444" s="266"/>
      <c r="AD444" s="266"/>
      <c r="AE444" s="266"/>
      <c r="AF444" s="266"/>
      <c r="AG444" s="266" t="s">
        <v>236</v>
      </c>
      <c r="AH444" s="266">
        <v>0</v>
      </c>
      <c r="AI444" s="266"/>
      <c r="AJ444" s="266"/>
      <c r="AK444" s="266"/>
      <c r="AL444" s="266"/>
      <c r="AM444" s="266"/>
      <c r="AN444" s="266"/>
      <c r="AO444" s="266"/>
      <c r="AP444" s="266"/>
      <c r="AQ444" s="266"/>
      <c r="AR444" s="266"/>
      <c r="AS444" s="266"/>
      <c r="AT444" s="266"/>
      <c r="AU444" s="266"/>
      <c r="AV444" s="266"/>
      <c r="AW444" s="266"/>
      <c r="AX444" s="266"/>
      <c r="AY444" s="266"/>
      <c r="AZ444" s="266"/>
      <c r="BA444" s="266"/>
      <c r="BB444" s="266"/>
      <c r="BC444" s="266"/>
      <c r="BD444" s="266"/>
      <c r="BE444" s="266"/>
      <c r="BF444" s="266"/>
      <c r="BG444" s="266"/>
      <c r="BH444" s="266"/>
    </row>
    <row r="445" spans="1:60" outlineLevel="1">
      <c r="A445" s="258">
        <v>130</v>
      </c>
      <c r="B445" s="259" t="s">
        <v>719</v>
      </c>
      <c r="C445" s="260" t="s">
        <v>720</v>
      </c>
      <c r="D445" s="261" t="s">
        <v>233</v>
      </c>
      <c r="E445" s="262">
        <v>172.36967000000001</v>
      </c>
      <c r="F445" s="10"/>
      <c r="G445" s="264">
        <f>ROUND(E445*F445,2)</f>
        <v>0</v>
      </c>
      <c r="H445" s="263"/>
      <c r="I445" s="264">
        <f>ROUND(E445*H445,2)</f>
        <v>0</v>
      </c>
      <c r="J445" s="263"/>
      <c r="K445" s="264">
        <f>ROUND(E445*J445,2)</f>
        <v>0</v>
      </c>
      <c r="L445" s="264">
        <v>21</v>
      </c>
      <c r="M445" s="264">
        <f>G445*(1+L445/100)</f>
        <v>0</v>
      </c>
      <c r="N445" s="264">
        <v>3.0000000000000001E-5</v>
      </c>
      <c r="O445" s="264">
        <f>ROUND(E445*N445,2)</f>
        <v>0.01</v>
      </c>
      <c r="P445" s="264">
        <v>0</v>
      </c>
      <c r="Q445" s="264">
        <f>ROUND(E445*P445,2)</f>
        <v>0</v>
      </c>
      <c r="R445" s="264" t="s">
        <v>690</v>
      </c>
      <c r="S445" s="264" t="s">
        <v>202</v>
      </c>
      <c r="T445" s="264">
        <v>0.317</v>
      </c>
      <c r="U445" s="265">
        <f>ROUND(E445*T445,2)</f>
        <v>54.64</v>
      </c>
      <c r="V445" s="264"/>
      <c r="W445" s="266"/>
      <c r="X445" s="266"/>
      <c r="Y445" s="266"/>
      <c r="Z445" s="266"/>
      <c r="AA445" s="266"/>
      <c r="AB445" s="266"/>
      <c r="AC445" s="266"/>
      <c r="AD445" s="266"/>
      <c r="AE445" s="266"/>
      <c r="AF445" s="266"/>
      <c r="AG445" s="266" t="s">
        <v>225</v>
      </c>
      <c r="AH445" s="266"/>
      <c r="AI445" s="266"/>
      <c r="AJ445" s="266"/>
      <c r="AK445" s="266"/>
      <c r="AL445" s="266"/>
      <c r="AM445" s="266"/>
      <c r="AN445" s="266"/>
      <c r="AO445" s="266"/>
      <c r="AP445" s="266"/>
      <c r="AQ445" s="266"/>
      <c r="AR445" s="266"/>
      <c r="AS445" s="266"/>
      <c r="AT445" s="266"/>
      <c r="AU445" s="266"/>
      <c r="AV445" s="266"/>
      <c r="AW445" s="266"/>
      <c r="AX445" s="266"/>
      <c r="AY445" s="266"/>
      <c r="AZ445" s="266"/>
      <c r="BA445" s="266"/>
      <c r="BB445" s="266"/>
      <c r="BC445" s="266"/>
      <c r="BD445" s="266"/>
      <c r="BE445" s="266"/>
      <c r="BF445" s="266"/>
      <c r="BG445" s="266"/>
      <c r="BH445" s="266"/>
    </row>
    <row r="446" spans="1:60" outlineLevel="1">
      <c r="A446" s="258"/>
      <c r="B446" s="259"/>
      <c r="C446" s="283" t="s">
        <v>718</v>
      </c>
      <c r="D446" s="284"/>
      <c r="E446" s="285">
        <v>172.36967000000001</v>
      </c>
      <c r="F446" s="264"/>
      <c r="G446" s="264"/>
      <c r="H446" s="264"/>
      <c r="I446" s="264"/>
      <c r="J446" s="264"/>
      <c r="K446" s="264"/>
      <c r="L446" s="264"/>
      <c r="M446" s="264"/>
      <c r="N446" s="264"/>
      <c r="O446" s="264"/>
      <c r="P446" s="264"/>
      <c r="Q446" s="264"/>
      <c r="R446" s="264"/>
      <c r="S446" s="264"/>
      <c r="T446" s="264"/>
      <c r="U446" s="265"/>
      <c r="V446" s="264"/>
      <c r="W446" s="266"/>
      <c r="X446" s="266"/>
      <c r="Y446" s="266"/>
      <c r="Z446" s="266"/>
      <c r="AA446" s="266"/>
      <c r="AB446" s="266"/>
      <c r="AC446" s="266"/>
      <c r="AD446" s="266"/>
      <c r="AE446" s="266"/>
      <c r="AF446" s="266"/>
      <c r="AG446" s="266" t="s">
        <v>236</v>
      </c>
      <c r="AH446" s="266">
        <v>0</v>
      </c>
      <c r="AI446" s="266"/>
      <c r="AJ446" s="266"/>
      <c r="AK446" s="266"/>
      <c r="AL446" s="266"/>
      <c r="AM446" s="266"/>
      <c r="AN446" s="266"/>
      <c r="AO446" s="266"/>
      <c r="AP446" s="266"/>
      <c r="AQ446" s="266"/>
      <c r="AR446" s="266"/>
      <c r="AS446" s="266"/>
      <c r="AT446" s="266"/>
      <c r="AU446" s="266"/>
      <c r="AV446" s="266"/>
      <c r="AW446" s="266"/>
      <c r="AX446" s="266"/>
      <c r="AY446" s="266"/>
      <c r="AZ446" s="266"/>
      <c r="BA446" s="266"/>
      <c r="BB446" s="266"/>
      <c r="BC446" s="266"/>
      <c r="BD446" s="266"/>
      <c r="BE446" s="266"/>
      <c r="BF446" s="266"/>
      <c r="BG446" s="266"/>
      <c r="BH446" s="266"/>
    </row>
    <row r="447" spans="1:60" outlineLevel="1">
      <c r="A447" s="258">
        <v>131</v>
      </c>
      <c r="B447" s="259" t="s">
        <v>721</v>
      </c>
      <c r="C447" s="260" t="s">
        <v>722</v>
      </c>
      <c r="D447" s="261" t="s">
        <v>401</v>
      </c>
      <c r="E447" s="262">
        <v>13.7</v>
      </c>
      <c r="F447" s="10"/>
      <c r="G447" s="264">
        <f>ROUND(E447*F447,2)</f>
        <v>0</v>
      </c>
      <c r="H447" s="263"/>
      <c r="I447" s="264">
        <f>ROUND(E447*H447,2)</f>
        <v>0</v>
      </c>
      <c r="J447" s="263"/>
      <c r="K447" s="264">
        <f>ROUND(E447*J447,2)</f>
        <v>0</v>
      </c>
      <c r="L447" s="264">
        <v>21</v>
      </c>
      <c r="M447" s="264">
        <f>G447*(1+L447/100)</f>
        <v>0</v>
      </c>
      <c r="N447" s="264">
        <v>1.8400000000000001E-3</v>
      </c>
      <c r="O447" s="264">
        <f>ROUND(E447*N447,2)</f>
        <v>0.03</v>
      </c>
      <c r="P447" s="264">
        <v>0</v>
      </c>
      <c r="Q447" s="264">
        <f>ROUND(E447*P447,2)</f>
        <v>0</v>
      </c>
      <c r="R447" s="264" t="s">
        <v>690</v>
      </c>
      <c r="S447" s="264" t="s">
        <v>202</v>
      </c>
      <c r="T447" s="264">
        <v>0.252</v>
      </c>
      <c r="U447" s="265">
        <f>ROUND(E447*T447,2)</f>
        <v>3.45</v>
      </c>
      <c r="V447" s="264"/>
      <c r="W447" s="266"/>
      <c r="X447" s="266"/>
      <c r="Y447" s="266"/>
      <c r="Z447" s="266"/>
      <c r="AA447" s="266"/>
      <c r="AB447" s="266"/>
      <c r="AC447" s="266"/>
      <c r="AD447" s="266"/>
      <c r="AE447" s="266"/>
      <c r="AF447" s="266"/>
      <c r="AG447" s="266" t="s">
        <v>225</v>
      </c>
      <c r="AH447" s="266"/>
      <c r="AI447" s="266"/>
      <c r="AJ447" s="266"/>
      <c r="AK447" s="266"/>
      <c r="AL447" s="266"/>
      <c r="AM447" s="266"/>
      <c r="AN447" s="266"/>
      <c r="AO447" s="266"/>
      <c r="AP447" s="266"/>
      <c r="AQ447" s="266"/>
      <c r="AR447" s="266"/>
      <c r="AS447" s="266"/>
      <c r="AT447" s="266"/>
      <c r="AU447" s="266"/>
      <c r="AV447" s="266"/>
      <c r="AW447" s="266"/>
      <c r="AX447" s="266"/>
      <c r="AY447" s="266"/>
      <c r="AZ447" s="266"/>
      <c r="BA447" s="266"/>
      <c r="BB447" s="266"/>
      <c r="BC447" s="266"/>
      <c r="BD447" s="266"/>
      <c r="BE447" s="266"/>
      <c r="BF447" s="266"/>
      <c r="BG447" s="266"/>
      <c r="BH447" s="266"/>
    </row>
    <row r="448" spans="1:60" outlineLevel="1">
      <c r="A448" s="258"/>
      <c r="B448" s="259"/>
      <c r="C448" s="477" t="s">
        <v>723</v>
      </c>
      <c r="D448" s="478"/>
      <c r="E448" s="479"/>
      <c r="F448" s="480"/>
      <c r="G448" s="481"/>
      <c r="H448" s="264"/>
      <c r="I448" s="264"/>
      <c r="J448" s="264"/>
      <c r="K448" s="264"/>
      <c r="L448" s="264"/>
      <c r="M448" s="264"/>
      <c r="N448" s="264"/>
      <c r="O448" s="264"/>
      <c r="P448" s="264"/>
      <c r="Q448" s="264"/>
      <c r="R448" s="264"/>
      <c r="S448" s="264"/>
      <c r="T448" s="264"/>
      <c r="U448" s="265"/>
      <c r="V448" s="264"/>
      <c r="W448" s="266"/>
      <c r="X448" s="266"/>
      <c r="Y448" s="266"/>
      <c r="Z448" s="266"/>
      <c r="AA448" s="266"/>
      <c r="AB448" s="266"/>
      <c r="AC448" s="266"/>
      <c r="AD448" s="266"/>
      <c r="AE448" s="266"/>
      <c r="AF448" s="266"/>
      <c r="AG448" s="266" t="s">
        <v>205</v>
      </c>
      <c r="AH448" s="266"/>
      <c r="AI448" s="266"/>
      <c r="AJ448" s="266"/>
      <c r="AK448" s="266"/>
      <c r="AL448" s="266"/>
      <c r="AM448" s="266"/>
      <c r="AN448" s="266"/>
      <c r="AO448" s="266"/>
      <c r="AP448" s="266"/>
      <c r="AQ448" s="266"/>
      <c r="AR448" s="266"/>
      <c r="AS448" s="266"/>
      <c r="AT448" s="266"/>
      <c r="AU448" s="266"/>
      <c r="AV448" s="266"/>
      <c r="AW448" s="266"/>
      <c r="AX448" s="266"/>
      <c r="AY448" s="266"/>
      <c r="AZ448" s="266"/>
      <c r="BA448" s="267" t="str">
        <f>C448</f>
        <v>Úprava délky a připevnění okapnice natloukacími hmoždinkami včetně dodávky okapnice.</v>
      </c>
      <c r="BB448" s="266"/>
      <c r="BC448" s="266"/>
      <c r="BD448" s="266"/>
      <c r="BE448" s="266"/>
      <c r="BF448" s="266"/>
      <c r="BG448" s="266"/>
      <c r="BH448" s="266"/>
    </row>
    <row r="449" spans="1:60" outlineLevel="1">
      <c r="A449" s="258"/>
      <c r="B449" s="259"/>
      <c r="C449" s="283" t="s">
        <v>724</v>
      </c>
      <c r="D449" s="284"/>
      <c r="E449" s="285">
        <v>13.7</v>
      </c>
      <c r="F449" s="264"/>
      <c r="G449" s="264"/>
      <c r="H449" s="264"/>
      <c r="I449" s="264"/>
      <c r="J449" s="264"/>
      <c r="K449" s="264"/>
      <c r="L449" s="264"/>
      <c r="M449" s="264"/>
      <c r="N449" s="264"/>
      <c r="O449" s="264"/>
      <c r="P449" s="264"/>
      <c r="Q449" s="264"/>
      <c r="R449" s="264"/>
      <c r="S449" s="264"/>
      <c r="T449" s="264"/>
      <c r="U449" s="265"/>
      <c r="V449" s="264"/>
      <c r="W449" s="266"/>
      <c r="X449" s="266"/>
      <c r="Y449" s="266"/>
      <c r="Z449" s="266"/>
      <c r="AA449" s="266"/>
      <c r="AB449" s="266"/>
      <c r="AC449" s="266"/>
      <c r="AD449" s="266"/>
      <c r="AE449" s="266"/>
      <c r="AF449" s="266"/>
      <c r="AG449" s="266" t="s">
        <v>236</v>
      </c>
      <c r="AH449" s="266">
        <v>0</v>
      </c>
      <c r="AI449" s="266"/>
      <c r="AJ449" s="266"/>
      <c r="AK449" s="266"/>
      <c r="AL449" s="266"/>
      <c r="AM449" s="266"/>
      <c r="AN449" s="266"/>
      <c r="AO449" s="266"/>
      <c r="AP449" s="266"/>
      <c r="AQ449" s="266"/>
      <c r="AR449" s="266"/>
      <c r="AS449" s="266"/>
      <c r="AT449" s="266"/>
      <c r="AU449" s="266"/>
      <c r="AV449" s="266"/>
      <c r="AW449" s="266"/>
      <c r="AX449" s="266"/>
      <c r="AY449" s="266"/>
      <c r="AZ449" s="266"/>
      <c r="BA449" s="266"/>
      <c r="BB449" s="266"/>
      <c r="BC449" s="266"/>
      <c r="BD449" s="266"/>
      <c r="BE449" s="266"/>
      <c r="BF449" s="266"/>
      <c r="BG449" s="266"/>
      <c r="BH449" s="266"/>
    </row>
    <row r="450" spans="1:60" outlineLevel="1">
      <c r="A450" s="258">
        <v>132</v>
      </c>
      <c r="B450" s="259" t="s">
        <v>725</v>
      </c>
      <c r="C450" s="260" t="s">
        <v>726</v>
      </c>
      <c r="D450" s="261" t="s">
        <v>401</v>
      </c>
      <c r="E450" s="262">
        <v>6.6</v>
      </c>
      <c r="F450" s="10"/>
      <c r="G450" s="264">
        <f>ROUND(E450*F450,2)</f>
        <v>0</v>
      </c>
      <c r="H450" s="263"/>
      <c r="I450" s="264">
        <f>ROUND(E450*H450,2)</f>
        <v>0</v>
      </c>
      <c r="J450" s="263"/>
      <c r="K450" s="264">
        <f>ROUND(E450*J450,2)</f>
        <v>0</v>
      </c>
      <c r="L450" s="264">
        <v>21</v>
      </c>
      <c r="M450" s="264">
        <f>G450*(1+L450/100)</f>
        <v>0</v>
      </c>
      <c r="N450" s="264">
        <v>1.8400000000000001E-3</v>
      </c>
      <c r="O450" s="264">
        <f>ROUND(E450*N450,2)</f>
        <v>0.01</v>
      </c>
      <c r="P450" s="264">
        <v>0</v>
      </c>
      <c r="Q450" s="264">
        <f>ROUND(E450*P450,2)</f>
        <v>0</v>
      </c>
      <c r="R450" s="264" t="s">
        <v>690</v>
      </c>
      <c r="S450" s="264" t="s">
        <v>202</v>
      </c>
      <c r="T450" s="264">
        <v>0.252</v>
      </c>
      <c r="U450" s="265">
        <f>ROUND(E450*T450,2)</f>
        <v>1.66</v>
      </c>
      <c r="V450" s="264"/>
      <c r="W450" s="266"/>
      <c r="X450" s="266"/>
      <c r="Y450" s="266"/>
      <c r="Z450" s="266"/>
      <c r="AA450" s="266"/>
      <c r="AB450" s="266"/>
      <c r="AC450" s="266"/>
      <c r="AD450" s="266"/>
      <c r="AE450" s="266"/>
      <c r="AF450" s="266"/>
      <c r="AG450" s="266" t="s">
        <v>225</v>
      </c>
      <c r="AH450" s="266"/>
      <c r="AI450" s="266"/>
      <c r="AJ450" s="266"/>
      <c r="AK450" s="266"/>
      <c r="AL450" s="266"/>
      <c r="AM450" s="266"/>
      <c r="AN450" s="266"/>
      <c r="AO450" s="266"/>
      <c r="AP450" s="266"/>
      <c r="AQ450" s="266"/>
      <c r="AR450" s="266"/>
      <c r="AS450" s="266"/>
      <c r="AT450" s="266"/>
      <c r="AU450" s="266"/>
      <c r="AV450" s="266"/>
      <c r="AW450" s="266"/>
      <c r="AX450" s="266"/>
      <c r="AY450" s="266"/>
      <c r="AZ450" s="266"/>
      <c r="BA450" s="266"/>
      <c r="BB450" s="266"/>
      <c r="BC450" s="266"/>
      <c r="BD450" s="266"/>
      <c r="BE450" s="266"/>
      <c r="BF450" s="266"/>
      <c r="BG450" s="266"/>
      <c r="BH450" s="266"/>
    </row>
    <row r="451" spans="1:60" outlineLevel="1">
      <c r="A451" s="258"/>
      <c r="B451" s="259"/>
      <c r="C451" s="477" t="s">
        <v>727</v>
      </c>
      <c r="D451" s="478"/>
      <c r="E451" s="479"/>
      <c r="F451" s="480"/>
      <c r="G451" s="481"/>
      <c r="H451" s="264"/>
      <c r="I451" s="264"/>
      <c r="J451" s="264"/>
      <c r="K451" s="264"/>
      <c r="L451" s="264"/>
      <c r="M451" s="264"/>
      <c r="N451" s="264"/>
      <c r="O451" s="264"/>
      <c r="P451" s="264"/>
      <c r="Q451" s="264"/>
      <c r="R451" s="264"/>
      <c r="S451" s="264"/>
      <c r="T451" s="264"/>
      <c r="U451" s="265"/>
      <c r="V451" s="264"/>
      <c r="W451" s="266"/>
      <c r="X451" s="266"/>
      <c r="Y451" s="266"/>
      <c r="Z451" s="266"/>
      <c r="AA451" s="266"/>
      <c r="AB451" s="266"/>
      <c r="AC451" s="266"/>
      <c r="AD451" s="266"/>
      <c r="AE451" s="266"/>
      <c r="AF451" s="266"/>
      <c r="AG451" s="266" t="s">
        <v>205</v>
      </c>
      <c r="AH451" s="266"/>
      <c r="AI451" s="266"/>
      <c r="AJ451" s="266"/>
      <c r="AK451" s="266"/>
      <c r="AL451" s="266"/>
      <c r="AM451" s="266"/>
      <c r="AN451" s="266"/>
      <c r="AO451" s="266"/>
      <c r="AP451" s="266"/>
      <c r="AQ451" s="266"/>
      <c r="AR451" s="266"/>
      <c r="AS451" s="266"/>
      <c r="AT451" s="266"/>
      <c r="AU451" s="266"/>
      <c r="AV451" s="266"/>
      <c r="AW451" s="266"/>
      <c r="AX451" s="266"/>
      <c r="AY451" s="266"/>
      <c r="AZ451" s="266"/>
      <c r="BA451" s="267" t="str">
        <f>C451</f>
        <v>Úprava délky a připevnění závětrné lišty natloukacími hmoždinkami včetně dodávky lišty.</v>
      </c>
      <c r="BB451" s="266"/>
      <c r="BC451" s="266"/>
      <c r="BD451" s="266"/>
      <c r="BE451" s="266"/>
      <c r="BF451" s="266"/>
      <c r="BG451" s="266"/>
      <c r="BH451" s="266"/>
    </row>
    <row r="452" spans="1:60" outlineLevel="1">
      <c r="A452" s="258"/>
      <c r="B452" s="259"/>
      <c r="C452" s="283" t="s">
        <v>728</v>
      </c>
      <c r="D452" s="284"/>
      <c r="E452" s="285">
        <v>6.6</v>
      </c>
      <c r="F452" s="264"/>
      <c r="G452" s="264"/>
      <c r="H452" s="264"/>
      <c r="I452" s="264"/>
      <c r="J452" s="264"/>
      <c r="K452" s="264"/>
      <c r="L452" s="264"/>
      <c r="M452" s="264"/>
      <c r="N452" s="264"/>
      <c r="O452" s="264"/>
      <c r="P452" s="264"/>
      <c r="Q452" s="264"/>
      <c r="R452" s="264"/>
      <c r="S452" s="264"/>
      <c r="T452" s="264"/>
      <c r="U452" s="265"/>
      <c r="V452" s="264"/>
      <c r="W452" s="266"/>
      <c r="X452" s="266"/>
      <c r="Y452" s="266"/>
      <c r="Z452" s="266"/>
      <c r="AA452" s="266"/>
      <c r="AB452" s="266"/>
      <c r="AC452" s="266"/>
      <c r="AD452" s="266"/>
      <c r="AE452" s="266"/>
      <c r="AF452" s="266"/>
      <c r="AG452" s="266" t="s">
        <v>236</v>
      </c>
      <c r="AH452" s="266">
        <v>0</v>
      </c>
      <c r="AI452" s="266"/>
      <c r="AJ452" s="266"/>
      <c r="AK452" s="266"/>
      <c r="AL452" s="266"/>
      <c r="AM452" s="266"/>
      <c r="AN452" s="266"/>
      <c r="AO452" s="266"/>
      <c r="AP452" s="266"/>
      <c r="AQ452" s="266"/>
      <c r="AR452" s="266"/>
      <c r="AS452" s="266"/>
      <c r="AT452" s="266"/>
      <c r="AU452" s="266"/>
      <c r="AV452" s="266"/>
      <c r="AW452" s="266"/>
      <c r="AX452" s="266"/>
      <c r="AY452" s="266"/>
      <c r="AZ452" s="266"/>
      <c r="BA452" s="266"/>
      <c r="BB452" s="266"/>
      <c r="BC452" s="266"/>
      <c r="BD452" s="266"/>
      <c r="BE452" s="266"/>
      <c r="BF452" s="266"/>
      <c r="BG452" s="266"/>
      <c r="BH452" s="266"/>
    </row>
    <row r="453" spans="1:60" outlineLevel="1">
      <c r="A453" s="258">
        <v>133</v>
      </c>
      <c r="B453" s="259" t="s">
        <v>729</v>
      </c>
      <c r="C453" s="260" t="s">
        <v>730</v>
      </c>
      <c r="D453" s="261" t="s">
        <v>401</v>
      </c>
      <c r="E453" s="262">
        <v>1.6</v>
      </c>
      <c r="F453" s="10"/>
      <c r="G453" s="264">
        <f>ROUND(E453*F453,2)</f>
        <v>0</v>
      </c>
      <c r="H453" s="263"/>
      <c r="I453" s="264">
        <f>ROUND(E453*H453,2)</f>
        <v>0</v>
      </c>
      <c r="J453" s="263"/>
      <c r="K453" s="264">
        <f>ROUND(E453*J453,2)</f>
        <v>0</v>
      </c>
      <c r="L453" s="264">
        <v>21</v>
      </c>
      <c r="M453" s="264">
        <f>G453*(1+L453/100)</f>
        <v>0</v>
      </c>
      <c r="N453" s="264">
        <v>7.6000000000000004E-4</v>
      </c>
      <c r="O453" s="264">
        <f>ROUND(E453*N453,2)</f>
        <v>0</v>
      </c>
      <c r="P453" s="264">
        <v>0</v>
      </c>
      <c r="Q453" s="264">
        <f>ROUND(E453*P453,2)</f>
        <v>0</v>
      </c>
      <c r="R453" s="264" t="s">
        <v>690</v>
      </c>
      <c r="S453" s="264" t="s">
        <v>202</v>
      </c>
      <c r="T453" s="264">
        <v>0.189</v>
      </c>
      <c r="U453" s="265">
        <f>ROUND(E453*T453,2)</f>
        <v>0.3</v>
      </c>
      <c r="V453" s="264"/>
      <c r="W453" s="266"/>
      <c r="X453" s="266"/>
      <c r="Y453" s="266"/>
      <c r="Z453" s="266"/>
      <c r="AA453" s="266"/>
      <c r="AB453" s="266"/>
      <c r="AC453" s="266"/>
      <c r="AD453" s="266"/>
      <c r="AE453" s="266"/>
      <c r="AF453" s="266"/>
      <c r="AG453" s="266" t="s">
        <v>225</v>
      </c>
      <c r="AH453" s="266"/>
      <c r="AI453" s="266"/>
      <c r="AJ453" s="266"/>
      <c r="AK453" s="266"/>
      <c r="AL453" s="266"/>
      <c r="AM453" s="266"/>
      <c r="AN453" s="266"/>
      <c r="AO453" s="266"/>
      <c r="AP453" s="266"/>
      <c r="AQ453" s="266"/>
      <c r="AR453" s="266"/>
      <c r="AS453" s="266"/>
      <c r="AT453" s="266"/>
      <c r="AU453" s="266"/>
      <c r="AV453" s="266"/>
      <c r="AW453" s="266"/>
      <c r="AX453" s="266"/>
      <c r="AY453" s="266"/>
      <c r="AZ453" s="266"/>
      <c r="BA453" s="266"/>
      <c r="BB453" s="266"/>
      <c r="BC453" s="266"/>
      <c r="BD453" s="266"/>
      <c r="BE453" s="266"/>
      <c r="BF453" s="266"/>
      <c r="BG453" s="266"/>
      <c r="BH453" s="266"/>
    </row>
    <row r="454" spans="1:60" outlineLevel="1">
      <c r="A454" s="258"/>
      <c r="B454" s="259"/>
      <c r="C454" s="477" t="s">
        <v>731</v>
      </c>
      <c r="D454" s="478"/>
      <c r="E454" s="479"/>
      <c r="F454" s="480"/>
      <c r="G454" s="481"/>
      <c r="H454" s="264"/>
      <c r="I454" s="264"/>
      <c r="J454" s="264"/>
      <c r="K454" s="264"/>
      <c r="L454" s="264"/>
      <c r="M454" s="264"/>
      <c r="N454" s="264"/>
      <c r="O454" s="264"/>
      <c r="P454" s="264"/>
      <c r="Q454" s="264"/>
      <c r="R454" s="264"/>
      <c r="S454" s="264"/>
      <c r="T454" s="264"/>
      <c r="U454" s="265"/>
      <c r="V454" s="264"/>
      <c r="W454" s="266"/>
      <c r="X454" s="266"/>
      <c r="Y454" s="266"/>
      <c r="Z454" s="266"/>
      <c r="AA454" s="266"/>
      <c r="AB454" s="266"/>
      <c r="AC454" s="266"/>
      <c r="AD454" s="266"/>
      <c r="AE454" s="266"/>
      <c r="AF454" s="266"/>
      <c r="AG454" s="266" t="s">
        <v>205</v>
      </c>
      <c r="AH454" s="266"/>
      <c r="AI454" s="266"/>
      <c r="AJ454" s="266"/>
      <c r="AK454" s="266"/>
      <c r="AL454" s="266"/>
      <c r="AM454" s="266"/>
      <c r="AN454" s="266"/>
      <c r="AO454" s="266"/>
      <c r="AP454" s="266"/>
      <c r="AQ454" s="266"/>
      <c r="AR454" s="266"/>
      <c r="AS454" s="266"/>
      <c r="AT454" s="266"/>
      <c r="AU454" s="266"/>
      <c r="AV454" s="266"/>
      <c r="AW454" s="266"/>
      <c r="AX454" s="266"/>
      <c r="AY454" s="266"/>
      <c r="AZ454" s="266"/>
      <c r="BA454" s="267" t="str">
        <f>C454</f>
        <v>Úprava délky a připevnění rohové lišty natloukacími hmoždinkami včetně dodávky lišty.</v>
      </c>
      <c r="BB454" s="266"/>
      <c r="BC454" s="266"/>
      <c r="BD454" s="266"/>
      <c r="BE454" s="266"/>
      <c r="BF454" s="266"/>
      <c r="BG454" s="266"/>
      <c r="BH454" s="266"/>
    </row>
    <row r="455" spans="1:60" outlineLevel="1">
      <c r="A455" s="258"/>
      <c r="B455" s="259"/>
      <c r="C455" s="283" t="s">
        <v>732</v>
      </c>
      <c r="D455" s="284"/>
      <c r="E455" s="285">
        <v>1.6</v>
      </c>
      <c r="F455" s="264"/>
      <c r="G455" s="264"/>
      <c r="H455" s="264"/>
      <c r="I455" s="264"/>
      <c r="J455" s="264"/>
      <c r="K455" s="264"/>
      <c r="L455" s="264"/>
      <c r="M455" s="264"/>
      <c r="N455" s="264"/>
      <c r="O455" s="264"/>
      <c r="P455" s="264"/>
      <c r="Q455" s="264"/>
      <c r="R455" s="264"/>
      <c r="S455" s="264"/>
      <c r="T455" s="264"/>
      <c r="U455" s="265"/>
      <c r="V455" s="264"/>
      <c r="W455" s="266"/>
      <c r="X455" s="266"/>
      <c r="Y455" s="266"/>
      <c r="Z455" s="266"/>
      <c r="AA455" s="266"/>
      <c r="AB455" s="266"/>
      <c r="AC455" s="266"/>
      <c r="AD455" s="266"/>
      <c r="AE455" s="266"/>
      <c r="AF455" s="266"/>
      <c r="AG455" s="266" t="s">
        <v>236</v>
      </c>
      <c r="AH455" s="266">
        <v>0</v>
      </c>
      <c r="AI455" s="266"/>
      <c r="AJ455" s="266"/>
      <c r="AK455" s="266"/>
      <c r="AL455" s="266"/>
      <c r="AM455" s="266"/>
      <c r="AN455" s="266"/>
      <c r="AO455" s="266"/>
      <c r="AP455" s="266"/>
      <c r="AQ455" s="266"/>
      <c r="AR455" s="266"/>
      <c r="AS455" s="266"/>
      <c r="AT455" s="266"/>
      <c r="AU455" s="266"/>
      <c r="AV455" s="266"/>
      <c r="AW455" s="266"/>
      <c r="AX455" s="266"/>
      <c r="AY455" s="266"/>
      <c r="AZ455" s="266"/>
      <c r="BA455" s="266"/>
      <c r="BB455" s="266"/>
      <c r="BC455" s="266"/>
      <c r="BD455" s="266"/>
      <c r="BE455" s="266"/>
      <c r="BF455" s="266"/>
      <c r="BG455" s="266"/>
      <c r="BH455" s="266"/>
    </row>
    <row r="456" spans="1:60" outlineLevel="1">
      <c r="A456" s="258">
        <v>134</v>
      </c>
      <c r="B456" s="259" t="s">
        <v>733</v>
      </c>
      <c r="C456" s="260" t="s">
        <v>734</v>
      </c>
      <c r="D456" s="261" t="s">
        <v>401</v>
      </c>
      <c r="E456" s="262">
        <v>0.6</v>
      </c>
      <c r="F456" s="10"/>
      <c r="G456" s="264">
        <f>ROUND(E456*F456,2)</f>
        <v>0</v>
      </c>
      <c r="H456" s="263"/>
      <c r="I456" s="264">
        <f>ROUND(E456*H456,2)</f>
        <v>0</v>
      </c>
      <c r="J456" s="263"/>
      <c r="K456" s="264">
        <f>ROUND(E456*J456,2)</f>
        <v>0</v>
      </c>
      <c r="L456" s="264">
        <v>21</v>
      </c>
      <c r="M456" s="264">
        <f>G456*(1+L456/100)</f>
        <v>0</v>
      </c>
      <c r="N456" s="264">
        <v>7.6000000000000004E-4</v>
      </c>
      <c r="O456" s="264">
        <f>ROUND(E456*N456,2)</f>
        <v>0</v>
      </c>
      <c r="P456" s="264">
        <v>0</v>
      </c>
      <c r="Q456" s="264">
        <f>ROUND(E456*P456,2)</f>
        <v>0</v>
      </c>
      <c r="R456" s="264" t="s">
        <v>690</v>
      </c>
      <c r="S456" s="264" t="s">
        <v>202</v>
      </c>
      <c r="T456" s="264">
        <v>0.189</v>
      </c>
      <c r="U456" s="265">
        <f>ROUND(E456*T456,2)</f>
        <v>0.11</v>
      </c>
      <c r="V456" s="264"/>
      <c r="W456" s="266"/>
      <c r="X456" s="266"/>
      <c r="Y456" s="266"/>
      <c r="Z456" s="266"/>
      <c r="AA456" s="266"/>
      <c r="AB456" s="266"/>
      <c r="AC456" s="266"/>
      <c r="AD456" s="266"/>
      <c r="AE456" s="266"/>
      <c r="AF456" s="266"/>
      <c r="AG456" s="266" t="s">
        <v>225</v>
      </c>
      <c r="AH456" s="266"/>
      <c r="AI456" s="266"/>
      <c r="AJ456" s="266"/>
      <c r="AK456" s="266"/>
      <c r="AL456" s="266"/>
      <c r="AM456" s="266"/>
      <c r="AN456" s="266"/>
      <c r="AO456" s="266"/>
      <c r="AP456" s="266"/>
      <c r="AQ456" s="266"/>
      <c r="AR456" s="266"/>
      <c r="AS456" s="266"/>
      <c r="AT456" s="266"/>
      <c r="AU456" s="266"/>
      <c r="AV456" s="266"/>
      <c r="AW456" s="266"/>
      <c r="AX456" s="266"/>
      <c r="AY456" s="266"/>
      <c r="AZ456" s="266"/>
      <c r="BA456" s="266"/>
      <c r="BB456" s="266"/>
      <c r="BC456" s="266"/>
      <c r="BD456" s="266"/>
      <c r="BE456" s="266"/>
      <c r="BF456" s="266"/>
      <c r="BG456" s="266"/>
      <c r="BH456" s="266"/>
    </row>
    <row r="457" spans="1:60" outlineLevel="1">
      <c r="A457" s="258"/>
      <c r="B457" s="259"/>
      <c r="C457" s="477" t="s">
        <v>731</v>
      </c>
      <c r="D457" s="478"/>
      <c r="E457" s="479"/>
      <c r="F457" s="480"/>
      <c r="G457" s="481"/>
      <c r="H457" s="264"/>
      <c r="I457" s="264"/>
      <c r="J457" s="264"/>
      <c r="K457" s="264"/>
      <c r="L457" s="264"/>
      <c r="M457" s="264"/>
      <c r="N457" s="264"/>
      <c r="O457" s="264"/>
      <c r="P457" s="264"/>
      <c r="Q457" s="264"/>
      <c r="R457" s="264"/>
      <c r="S457" s="264"/>
      <c r="T457" s="264"/>
      <c r="U457" s="265"/>
      <c r="V457" s="264"/>
      <c r="W457" s="266"/>
      <c r="X457" s="266"/>
      <c r="Y457" s="266"/>
      <c r="Z457" s="266"/>
      <c r="AA457" s="266"/>
      <c r="AB457" s="266"/>
      <c r="AC457" s="266"/>
      <c r="AD457" s="266"/>
      <c r="AE457" s="266"/>
      <c r="AF457" s="266"/>
      <c r="AG457" s="266" t="s">
        <v>205</v>
      </c>
      <c r="AH457" s="266"/>
      <c r="AI457" s="266"/>
      <c r="AJ457" s="266"/>
      <c r="AK457" s="266"/>
      <c r="AL457" s="266"/>
      <c r="AM457" s="266"/>
      <c r="AN457" s="266"/>
      <c r="AO457" s="266"/>
      <c r="AP457" s="266"/>
      <c r="AQ457" s="266"/>
      <c r="AR457" s="266"/>
      <c r="AS457" s="266"/>
      <c r="AT457" s="266"/>
      <c r="AU457" s="266"/>
      <c r="AV457" s="266"/>
      <c r="AW457" s="266"/>
      <c r="AX457" s="266"/>
      <c r="AY457" s="266"/>
      <c r="AZ457" s="266"/>
      <c r="BA457" s="267" t="str">
        <f>C457</f>
        <v>Úprava délky a připevnění rohové lišty natloukacími hmoždinkami včetně dodávky lišty.</v>
      </c>
      <c r="BB457" s="266"/>
      <c r="BC457" s="266"/>
      <c r="BD457" s="266"/>
      <c r="BE457" s="266"/>
      <c r="BF457" s="266"/>
      <c r="BG457" s="266"/>
      <c r="BH457" s="266"/>
    </row>
    <row r="458" spans="1:60" outlineLevel="1">
      <c r="A458" s="258"/>
      <c r="B458" s="259"/>
      <c r="C458" s="283" t="s">
        <v>735</v>
      </c>
      <c r="D458" s="284"/>
      <c r="E458" s="285">
        <v>0.6</v>
      </c>
      <c r="F458" s="264"/>
      <c r="G458" s="264"/>
      <c r="H458" s="264"/>
      <c r="I458" s="264"/>
      <c r="J458" s="264"/>
      <c r="K458" s="264"/>
      <c r="L458" s="264"/>
      <c r="M458" s="264"/>
      <c r="N458" s="264"/>
      <c r="O458" s="264"/>
      <c r="P458" s="264"/>
      <c r="Q458" s="264"/>
      <c r="R458" s="264"/>
      <c r="S458" s="264"/>
      <c r="T458" s="264"/>
      <c r="U458" s="265"/>
      <c r="V458" s="264"/>
      <c r="W458" s="266"/>
      <c r="X458" s="266"/>
      <c r="Y458" s="266"/>
      <c r="Z458" s="266"/>
      <c r="AA458" s="266"/>
      <c r="AB458" s="266"/>
      <c r="AC458" s="266"/>
      <c r="AD458" s="266"/>
      <c r="AE458" s="266"/>
      <c r="AF458" s="266"/>
      <c r="AG458" s="266" t="s">
        <v>236</v>
      </c>
      <c r="AH458" s="266">
        <v>0</v>
      </c>
      <c r="AI458" s="266"/>
      <c r="AJ458" s="266"/>
      <c r="AK458" s="266"/>
      <c r="AL458" s="266"/>
      <c r="AM458" s="266"/>
      <c r="AN458" s="266"/>
      <c r="AO458" s="266"/>
      <c r="AP458" s="266"/>
      <c r="AQ458" s="266"/>
      <c r="AR458" s="266"/>
      <c r="AS458" s="266"/>
      <c r="AT458" s="266"/>
      <c r="AU458" s="266"/>
      <c r="AV458" s="266"/>
      <c r="AW458" s="266"/>
      <c r="AX458" s="266"/>
      <c r="AY458" s="266"/>
      <c r="AZ458" s="266"/>
      <c r="BA458" s="266"/>
      <c r="BB458" s="266"/>
      <c r="BC458" s="266"/>
      <c r="BD458" s="266"/>
      <c r="BE458" s="266"/>
      <c r="BF458" s="266"/>
      <c r="BG458" s="266"/>
      <c r="BH458" s="266"/>
    </row>
    <row r="459" spans="1:60" outlineLevel="1">
      <c r="A459" s="258">
        <v>135</v>
      </c>
      <c r="B459" s="259" t="s">
        <v>736</v>
      </c>
      <c r="C459" s="260" t="s">
        <v>737</v>
      </c>
      <c r="D459" s="261" t="s">
        <v>401</v>
      </c>
      <c r="E459" s="262">
        <v>66.601759999999999</v>
      </c>
      <c r="F459" s="10"/>
      <c r="G459" s="264">
        <f>ROUND(E459*F459,2)</f>
        <v>0</v>
      </c>
      <c r="H459" s="263"/>
      <c r="I459" s="264">
        <f>ROUND(E459*H459,2)</f>
        <v>0</v>
      </c>
      <c r="J459" s="263"/>
      <c r="K459" s="264">
        <f>ROUND(E459*J459,2)</f>
        <v>0</v>
      </c>
      <c r="L459" s="264">
        <v>21</v>
      </c>
      <c r="M459" s="264">
        <f>G459*(1+L459/100)</f>
        <v>0</v>
      </c>
      <c r="N459" s="264">
        <v>4.2999999999999999E-4</v>
      </c>
      <c r="O459" s="264">
        <f>ROUND(E459*N459,2)</f>
        <v>0.03</v>
      </c>
      <c r="P459" s="264">
        <v>0</v>
      </c>
      <c r="Q459" s="264">
        <f>ROUND(E459*P459,2)</f>
        <v>0</v>
      </c>
      <c r="R459" s="264" t="s">
        <v>690</v>
      </c>
      <c r="S459" s="264" t="s">
        <v>202</v>
      </c>
      <c r="T459" s="264">
        <v>0.189</v>
      </c>
      <c r="U459" s="265">
        <f>ROUND(E459*T459,2)</f>
        <v>12.59</v>
      </c>
      <c r="V459" s="264"/>
      <c r="W459" s="266"/>
      <c r="X459" s="266"/>
      <c r="Y459" s="266"/>
      <c r="Z459" s="266"/>
      <c r="AA459" s="266"/>
      <c r="AB459" s="266"/>
      <c r="AC459" s="266"/>
      <c r="AD459" s="266"/>
      <c r="AE459" s="266"/>
      <c r="AF459" s="266"/>
      <c r="AG459" s="266" t="s">
        <v>225</v>
      </c>
      <c r="AH459" s="266"/>
      <c r="AI459" s="266"/>
      <c r="AJ459" s="266"/>
      <c r="AK459" s="266"/>
      <c r="AL459" s="266"/>
      <c r="AM459" s="266"/>
      <c r="AN459" s="266"/>
      <c r="AO459" s="266"/>
      <c r="AP459" s="266"/>
      <c r="AQ459" s="266"/>
      <c r="AR459" s="266"/>
      <c r="AS459" s="266"/>
      <c r="AT459" s="266"/>
      <c r="AU459" s="266"/>
      <c r="AV459" s="266"/>
      <c r="AW459" s="266"/>
      <c r="AX459" s="266"/>
      <c r="AY459" s="266"/>
      <c r="AZ459" s="266"/>
      <c r="BA459" s="266"/>
      <c r="BB459" s="266"/>
      <c r="BC459" s="266"/>
      <c r="BD459" s="266"/>
      <c r="BE459" s="266"/>
      <c r="BF459" s="266"/>
      <c r="BG459" s="266"/>
      <c r="BH459" s="266"/>
    </row>
    <row r="460" spans="1:60" outlineLevel="1">
      <c r="A460" s="258"/>
      <c r="B460" s="259"/>
      <c r="C460" s="477" t="s">
        <v>738</v>
      </c>
      <c r="D460" s="478"/>
      <c r="E460" s="479"/>
      <c r="F460" s="480"/>
      <c r="G460" s="481"/>
      <c r="H460" s="264"/>
      <c r="I460" s="264"/>
      <c r="J460" s="264"/>
      <c r="K460" s="264"/>
      <c r="L460" s="264"/>
      <c r="M460" s="264"/>
      <c r="N460" s="264"/>
      <c r="O460" s="264"/>
      <c r="P460" s="264"/>
      <c r="Q460" s="264"/>
      <c r="R460" s="264"/>
      <c r="S460" s="264"/>
      <c r="T460" s="264"/>
      <c r="U460" s="265"/>
      <c r="V460" s="264"/>
      <c r="W460" s="266"/>
      <c r="X460" s="266"/>
      <c r="Y460" s="266"/>
      <c r="Z460" s="266"/>
      <c r="AA460" s="266"/>
      <c r="AB460" s="266"/>
      <c r="AC460" s="266"/>
      <c r="AD460" s="266"/>
      <c r="AE460" s="266"/>
      <c r="AF460" s="266"/>
      <c r="AG460" s="266" t="s">
        <v>205</v>
      </c>
      <c r="AH460" s="266"/>
      <c r="AI460" s="266"/>
      <c r="AJ460" s="266"/>
      <c r="AK460" s="266"/>
      <c r="AL460" s="266"/>
      <c r="AM460" s="266"/>
      <c r="AN460" s="266"/>
      <c r="AO460" s="266"/>
      <c r="AP460" s="266"/>
      <c r="AQ460" s="266"/>
      <c r="AR460" s="266"/>
      <c r="AS460" s="266"/>
      <c r="AT460" s="266"/>
      <c r="AU460" s="266"/>
      <c r="AV460" s="266"/>
      <c r="AW460" s="266"/>
      <c r="AX460" s="266"/>
      <c r="AY460" s="266"/>
      <c r="AZ460" s="266"/>
      <c r="BA460" s="267" t="str">
        <f>C460</f>
        <v>Úprava délky a připevnění pásku natloukacími hmoždinkami včetně dodávky pásku.</v>
      </c>
      <c r="BB460" s="266"/>
      <c r="BC460" s="266"/>
      <c r="BD460" s="266"/>
      <c r="BE460" s="266"/>
      <c r="BF460" s="266"/>
      <c r="BG460" s="266"/>
      <c r="BH460" s="266"/>
    </row>
    <row r="461" spans="1:60" ht="22.5" outlineLevel="1">
      <c r="A461" s="258"/>
      <c r="B461" s="259"/>
      <c r="C461" s="283" t="s">
        <v>739</v>
      </c>
      <c r="D461" s="284"/>
      <c r="E461" s="285">
        <v>3.3</v>
      </c>
      <c r="F461" s="264"/>
      <c r="G461" s="264"/>
      <c r="H461" s="264"/>
      <c r="I461" s="264"/>
      <c r="J461" s="264"/>
      <c r="K461" s="264"/>
      <c r="L461" s="264"/>
      <c r="M461" s="264"/>
      <c r="N461" s="264"/>
      <c r="O461" s="264"/>
      <c r="P461" s="264"/>
      <c r="Q461" s="264"/>
      <c r="R461" s="264"/>
      <c r="S461" s="264"/>
      <c r="T461" s="264"/>
      <c r="U461" s="265"/>
      <c r="V461" s="264"/>
      <c r="W461" s="266"/>
      <c r="X461" s="266"/>
      <c r="Y461" s="266"/>
      <c r="Z461" s="266"/>
      <c r="AA461" s="266"/>
      <c r="AB461" s="266"/>
      <c r="AC461" s="266"/>
      <c r="AD461" s="266"/>
      <c r="AE461" s="266"/>
      <c r="AF461" s="266"/>
      <c r="AG461" s="266" t="s">
        <v>236</v>
      </c>
      <c r="AH461" s="266">
        <v>0</v>
      </c>
      <c r="AI461" s="266"/>
      <c r="AJ461" s="266"/>
      <c r="AK461" s="266"/>
      <c r="AL461" s="266"/>
      <c r="AM461" s="266"/>
      <c r="AN461" s="266"/>
      <c r="AO461" s="266"/>
      <c r="AP461" s="266"/>
      <c r="AQ461" s="266"/>
      <c r="AR461" s="266"/>
      <c r="AS461" s="266"/>
      <c r="AT461" s="266"/>
      <c r="AU461" s="266"/>
      <c r="AV461" s="266"/>
      <c r="AW461" s="266"/>
      <c r="AX461" s="266"/>
      <c r="AY461" s="266"/>
      <c r="AZ461" s="266"/>
      <c r="BA461" s="266"/>
      <c r="BB461" s="266"/>
      <c r="BC461" s="266"/>
      <c r="BD461" s="266"/>
      <c r="BE461" s="266"/>
      <c r="BF461" s="266"/>
      <c r="BG461" s="266"/>
      <c r="BH461" s="266"/>
    </row>
    <row r="462" spans="1:60" ht="22.5" outlineLevel="1">
      <c r="A462" s="258"/>
      <c r="B462" s="259"/>
      <c r="C462" s="283" t="s">
        <v>740</v>
      </c>
      <c r="D462" s="284"/>
      <c r="E462" s="285">
        <v>63.301760000000002</v>
      </c>
      <c r="F462" s="264"/>
      <c r="G462" s="264"/>
      <c r="H462" s="264"/>
      <c r="I462" s="264"/>
      <c r="J462" s="264"/>
      <c r="K462" s="264"/>
      <c r="L462" s="264"/>
      <c r="M462" s="264"/>
      <c r="N462" s="264"/>
      <c r="O462" s="264"/>
      <c r="P462" s="264"/>
      <c r="Q462" s="264"/>
      <c r="R462" s="264"/>
      <c r="S462" s="264"/>
      <c r="T462" s="264"/>
      <c r="U462" s="265"/>
      <c r="V462" s="264"/>
      <c r="W462" s="266"/>
      <c r="X462" s="266"/>
      <c r="Y462" s="266"/>
      <c r="Z462" s="266"/>
      <c r="AA462" s="266"/>
      <c r="AB462" s="266"/>
      <c r="AC462" s="266"/>
      <c r="AD462" s="266"/>
      <c r="AE462" s="266"/>
      <c r="AF462" s="266"/>
      <c r="AG462" s="266" t="s">
        <v>236</v>
      </c>
      <c r="AH462" s="266">
        <v>0</v>
      </c>
      <c r="AI462" s="266"/>
      <c r="AJ462" s="266"/>
      <c r="AK462" s="266"/>
      <c r="AL462" s="266"/>
      <c r="AM462" s="266"/>
      <c r="AN462" s="266"/>
      <c r="AO462" s="266"/>
      <c r="AP462" s="266"/>
      <c r="AQ462" s="266"/>
      <c r="AR462" s="266"/>
      <c r="AS462" s="266"/>
      <c r="AT462" s="266"/>
      <c r="AU462" s="266"/>
      <c r="AV462" s="266"/>
      <c r="AW462" s="266"/>
      <c r="AX462" s="266"/>
      <c r="AY462" s="266"/>
      <c r="AZ462" s="266"/>
      <c r="BA462" s="266"/>
      <c r="BB462" s="266"/>
      <c r="BC462" s="266"/>
      <c r="BD462" s="266"/>
      <c r="BE462" s="266"/>
      <c r="BF462" s="266"/>
      <c r="BG462" s="266"/>
      <c r="BH462" s="266"/>
    </row>
    <row r="463" spans="1:60" outlineLevel="1">
      <c r="A463" s="258">
        <v>136</v>
      </c>
      <c r="B463" s="259" t="s">
        <v>741</v>
      </c>
      <c r="C463" s="260" t="s">
        <v>742</v>
      </c>
      <c r="D463" s="261" t="s">
        <v>233</v>
      </c>
      <c r="E463" s="262">
        <v>368.74934000000002</v>
      </c>
      <c r="F463" s="10"/>
      <c r="G463" s="264">
        <f>ROUND(E463*F463,2)</f>
        <v>0</v>
      </c>
      <c r="H463" s="263"/>
      <c r="I463" s="264">
        <f>ROUND(E463*H463,2)</f>
        <v>0</v>
      </c>
      <c r="J463" s="263"/>
      <c r="K463" s="264">
        <f>ROUND(E463*J463,2)</f>
        <v>0</v>
      </c>
      <c r="L463" s="264">
        <v>21</v>
      </c>
      <c r="M463" s="264">
        <f>G463*(1+L463/100)</f>
        <v>0</v>
      </c>
      <c r="N463" s="264">
        <v>0</v>
      </c>
      <c r="O463" s="264">
        <f>ROUND(E463*N463,2)</f>
        <v>0</v>
      </c>
      <c r="P463" s="264">
        <v>0</v>
      </c>
      <c r="Q463" s="264">
        <f>ROUND(E463*P463,2)</f>
        <v>0</v>
      </c>
      <c r="R463" s="264" t="s">
        <v>690</v>
      </c>
      <c r="S463" s="264" t="s">
        <v>202</v>
      </c>
      <c r="T463" s="264">
        <v>0.1</v>
      </c>
      <c r="U463" s="265">
        <f>ROUND(E463*T463,2)</f>
        <v>36.869999999999997</v>
      </c>
      <c r="V463" s="264"/>
      <c r="W463" s="266"/>
      <c r="X463" s="266"/>
      <c r="Y463" s="266"/>
      <c r="Z463" s="266"/>
      <c r="AA463" s="266"/>
      <c r="AB463" s="266"/>
      <c r="AC463" s="266"/>
      <c r="AD463" s="266"/>
      <c r="AE463" s="266"/>
      <c r="AF463" s="266"/>
      <c r="AG463" s="266" t="s">
        <v>225</v>
      </c>
      <c r="AH463" s="266"/>
      <c r="AI463" s="266"/>
      <c r="AJ463" s="266"/>
      <c r="AK463" s="266"/>
      <c r="AL463" s="266"/>
      <c r="AM463" s="266"/>
      <c r="AN463" s="266"/>
      <c r="AO463" s="266"/>
      <c r="AP463" s="266"/>
      <c r="AQ463" s="266"/>
      <c r="AR463" s="266"/>
      <c r="AS463" s="266"/>
      <c r="AT463" s="266"/>
      <c r="AU463" s="266"/>
      <c r="AV463" s="266"/>
      <c r="AW463" s="266"/>
      <c r="AX463" s="266"/>
      <c r="AY463" s="266"/>
      <c r="AZ463" s="266"/>
      <c r="BA463" s="266"/>
      <c r="BB463" s="266"/>
      <c r="BC463" s="266"/>
      <c r="BD463" s="266"/>
      <c r="BE463" s="266"/>
      <c r="BF463" s="266"/>
      <c r="BG463" s="266"/>
      <c r="BH463" s="266"/>
    </row>
    <row r="464" spans="1:60" outlineLevel="1">
      <c r="A464" s="258"/>
      <c r="B464" s="259"/>
      <c r="C464" s="283" t="s">
        <v>743</v>
      </c>
      <c r="D464" s="284"/>
      <c r="E464" s="285">
        <v>16.649999999999999</v>
      </c>
      <c r="F464" s="264"/>
      <c r="G464" s="264"/>
      <c r="H464" s="264"/>
      <c r="I464" s="264"/>
      <c r="J464" s="264"/>
      <c r="K464" s="264"/>
      <c r="L464" s="264"/>
      <c r="M464" s="264"/>
      <c r="N464" s="264"/>
      <c r="O464" s="264"/>
      <c r="P464" s="264"/>
      <c r="Q464" s="264"/>
      <c r="R464" s="264"/>
      <c r="S464" s="264"/>
      <c r="T464" s="264"/>
      <c r="U464" s="265"/>
      <c r="V464" s="264"/>
      <c r="W464" s="266"/>
      <c r="X464" s="266"/>
      <c r="Y464" s="266"/>
      <c r="Z464" s="266"/>
      <c r="AA464" s="266"/>
      <c r="AB464" s="266"/>
      <c r="AC464" s="266"/>
      <c r="AD464" s="266"/>
      <c r="AE464" s="266"/>
      <c r="AF464" s="266"/>
      <c r="AG464" s="266" t="s">
        <v>236</v>
      </c>
      <c r="AH464" s="266">
        <v>0</v>
      </c>
      <c r="AI464" s="266"/>
      <c r="AJ464" s="266"/>
      <c r="AK464" s="266"/>
      <c r="AL464" s="266"/>
      <c r="AM464" s="266"/>
      <c r="AN464" s="266"/>
      <c r="AO464" s="266"/>
      <c r="AP464" s="266"/>
      <c r="AQ464" s="266"/>
      <c r="AR464" s="266"/>
      <c r="AS464" s="266"/>
      <c r="AT464" s="266"/>
      <c r="AU464" s="266"/>
      <c r="AV464" s="266"/>
      <c r="AW464" s="266"/>
      <c r="AX464" s="266"/>
      <c r="AY464" s="266"/>
      <c r="AZ464" s="266"/>
      <c r="BA464" s="266"/>
      <c r="BB464" s="266"/>
      <c r="BC464" s="266"/>
      <c r="BD464" s="266"/>
      <c r="BE464" s="266"/>
      <c r="BF464" s="266"/>
      <c r="BG464" s="266"/>
      <c r="BH464" s="266"/>
    </row>
    <row r="465" spans="1:60" outlineLevel="1">
      <c r="A465" s="258"/>
      <c r="B465" s="259"/>
      <c r="C465" s="283" t="s">
        <v>744</v>
      </c>
      <c r="D465" s="284"/>
      <c r="E465" s="285">
        <v>7.36</v>
      </c>
      <c r="F465" s="264"/>
      <c r="G465" s="264"/>
      <c r="H465" s="264"/>
      <c r="I465" s="264"/>
      <c r="J465" s="264"/>
      <c r="K465" s="264"/>
      <c r="L465" s="264"/>
      <c r="M465" s="264"/>
      <c r="N465" s="264"/>
      <c r="O465" s="264"/>
      <c r="P465" s="264"/>
      <c r="Q465" s="264"/>
      <c r="R465" s="264"/>
      <c r="S465" s="264"/>
      <c r="T465" s="264"/>
      <c r="U465" s="265"/>
      <c r="V465" s="264"/>
      <c r="W465" s="266"/>
      <c r="X465" s="266"/>
      <c r="Y465" s="266"/>
      <c r="Z465" s="266"/>
      <c r="AA465" s="266"/>
      <c r="AB465" s="266"/>
      <c r="AC465" s="266"/>
      <c r="AD465" s="266"/>
      <c r="AE465" s="266"/>
      <c r="AF465" s="266"/>
      <c r="AG465" s="266" t="s">
        <v>236</v>
      </c>
      <c r="AH465" s="266">
        <v>0</v>
      </c>
      <c r="AI465" s="266"/>
      <c r="AJ465" s="266"/>
      <c r="AK465" s="266"/>
      <c r="AL465" s="266"/>
      <c r="AM465" s="266"/>
      <c r="AN465" s="266"/>
      <c r="AO465" s="266"/>
      <c r="AP465" s="266"/>
      <c r="AQ465" s="266"/>
      <c r="AR465" s="266"/>
      <c r="AS465" s="266"/>
      <c r="AT465" s="266"/>
      <c r="AU465" s="266"/>
      <c r="AV465" s="266"/>
      <c r="AW465" s="266"/>
      <c r="AX465" s="266"/>
      <c r="AY465" s="266"/>
      <c r="AZ465" s="266"/>
      <c r="BA465" s="266"/>
      <c r="BB465" s="266"/>
      <c r="BC465" s="266"/>
      <c r="BD465" s="266"/>
      <c r="BE465" s="266"/>
      <c r="BF465" s="266"/>
      <c r="BG465" s="266"/>
      <c r="BH465" s="266"/>
    </row>
    <row r="466" spans="1:60" ht="22.5" outlineLevel="1">
      <c r="A466" s="258"/>
      <c r="B466" s="259"/>
      <c r="C466" s="283" t="s">
        <v>745</v>
      </c>
      <c r="D466" s="284"/>
      <c r="E466" s="285">
        <v>344.73934000000003</v>
      </c>
      <c r="F466" s="264"/>
      <c r="G466" s="264"/>
      <c r="H466" s="264"/>
      <c r="I466" s="264"/>
      <c r="J466" s="264"/>
      <c r="K466" s="264"/>
      <c r="L466" s="264"/>
      <c r="M466" s="264"/>
      <c r="N466" s="264"/>
      <c r="O466" s="264"/>
      <c r="P466" s="264"/>
      <c r="Q466" s="264"/>
      <c r="R466" s="264"/>
      <c r="S466" s="264"/>
      <c r="T466" s="264"/>
      <c r="U466" s="265"/>
      <c r="V466" s="264"/>
      <c r="W466" s="266"/>
      <c r="X466" s="266"/>
      <c r="Y466" s="266"/>
      <c r="Z466" s="266"/>
      <c r="AA466" s="266"/>
      <c r="AB466" s="266"/>
      <c r="AC466" s="266"/>
      <c r="AD466" s="266"/>
      <c r="AE466" s="266"/>
      <c r="AF466" s="266"/>
      <c r="AG466" s="266" t="s">
        <v>236</v>
      </c>
      <c r="AH466" s="266">
        <v>0</v>
      </c>
      <c r="AI466" s="266"/>
      <c r="AJ466" s="266"/>
      <c r="AK466" s="266"/>
      <c r="AL466" s="266"/>
      <c r="AM466" s="266"/>
      <c r="AN466" s="266"/>
      <c r="AO466" s="266"/>
      <c r="AP466" s="266"/>
      <c r="AQ466" s="266"/>
      <c r="AR466" s="266"/>
      <c r="AS466" s="266"/>
      <c r="AT466" s="266"/>
      <c r="AU466" s="266"/>
      <c r="AV466" s="266"/>
      <c r="AW466" s="266"/>
      <c r="AX466" s="266"/>
      <c r="AY466" s="266"/>
      <c r="AZ466" s="266"/>
      <c r="BA466" s="266"/>
      <c r="BB466" s="266"/>
      <c r="BC466" s="266"/>
      <c r="BD466" s="266"/>
      <c r="BE466" s="266"/>
      <c r="BF466" s="266"/>
      <c r="BG466" s="266"/>
      <c r="BH466" s="266"/>
    </row>
    <row r="467" spans="1:60" outlineLevel="1">
      <c r="A467" s="258">
        <v>137</v>
      </c>
      <c r="B467" s="259" t="s">
        <v>746</v>
      </c>
      <c r="C467" s="260" t="s">
        <v>747</v>
      </c>
      <c r="D467" s="261" t="s">
        <v>233</v>
      </c>
      <c r="E467" s="262">
        <v>172.36967000000001</v>
      </c>
      <c r="F467" s="10"/>
      <c r="G467" s="264">
        <f>ROUND(E467*F467,2)</f>
        <v>0</v>
      </c>
      <c r="H467" s="263"/>
      <c r="I467" s="264">
        <f>ROUND(E467*H467,2)</f>
        <v>0</v>
      </c>
      <c r="J467" s="263"/>
      <c r="K467" s="264">
        <f>ROUND(E467*J467,2)</f>
        <v>0</v>
      </c>
      <c r="L467" s="264">
        <v>21</v>
      </c>
      <c r="M467" s="264">
        <f>G467*(1+L467/100)</f>
        <v>0</v>
      </c>
      <c r="N467" s="264">
        <v>3.0000000000000001E-5</v>
      </c>
      <c r="O467" s="264">
        <f>ROUND(E467*N467,2)</f>
        <v>0.01</v>
      </c>
      <c r="P467" s="264">
        <v>0</v>
      </c>
      <c r="Q467" s="264">
        <f>ROUND(E467*P467,2)</f>
        <v>0</v>
      </c>
      <c r="R467" s="264" t="s">
        <v>690</v>
      </c>
      <c r="S467" s="264" t="s">
        <v>202</v>
      </c>
      <c r="T467" s="264">
        <v>0.11765</v>
      </c>
      <c r="U467" s="265">
        <f>ROUND(E467*T467,2)</f>
        <v>20.28</v>
      </c>
      <c r="V467" s="264"/>
      <c r="W467" s="266"/>
      <c r="X467" s="266"/>
      <c r="Y467" s="266"/>
      <c r="Z467" s="266"/>
      <c r="AA467" s="266"/>
      <c r="AB467" s="266"/>
      <c r="AC467" s="266"/>
      <c r="AD467" s="266"/>
      <c r="AE467" s="266"/>
      <c r="AF467" s="266"/>
      <c r="AG467" s="266" t="s">
        <v>225</v>
      </c>
      <c r="AH467" s="266"/>
      <c r="AI467" s="266"/>
      <c r="AJ467" s="266"/>
      <c r="AK467" s="266"/>
      <c r="AL467" s="266"/>
      <c r="AM467" s="266"/>
      <c r="AN467" s="266"/>
      <c r="AO467" s="266"/>
      <c r="AP467" s="266"/>
      <c r="AQ467" s="266"/>
      <c r="AR467" s="266"/>
      <c r="AS467" s="266"/>
      <c r="AT467" s="266"/>
      <c r="AU467" s="266"/>
      <c r="AV467" s="266"/>
      <c r="AW467" s="266"/>
      <c r="AX467" s="266"/>
      <c r="AY467" s="266"/>
      <c r="AZ467" s="266"/>
      <c r="BA467" s="266"/>
      <c r="BB467" s="266"/>
      <c r="BC467" s="266"/>
      <c r="BD467" s="266"/>
      <c r="BE467" s="266"/>
      <c r="BF467" s="266"/>
      <c r="BG467" s="266"/>
      <c r="BH467" s="266"/>
    </row>
    <row r="468" spans="1:60" outlineLevel="1">
      <c r="A468" s="258"/>
      <c r="B468" s="259"/>
      <c r="C468" s="283" t="s">
        <v>748</v>
      </c>
      <c r="D468" s="284"/>
      <c r="E468" s="285">
        <v>172.36967000000001</v>
      </c>
      <c r="F468" s="264"/>
      <c r="G468" s="264"/>
      <c r="H468" s="264"/>
      <c r="I468" s="264"/>
      <c r="J468" s="264"/>
      <c r="K468" s="264"/>
      <c r="L468" s="264"/>
      <c r="M468" s="264"/>
      <c r="N468" s="264"/>
      <c r="O468" s="264"/>
      <c r="P468" s="264"/>
      <c r="Q468" s="264"/>
      <c r="R468" s="264"/>
      <c r="S468" s="264"/>
      <c r="T468" s="264"/>
      <c r="U468" s="265"/>
      <c r="V468" s="264"/>
      <c r="W468" s="266"/>
      <c r="X468" s="266"/>
      <c r="Y468" s="266"/>
      <c r="Z468" s="266"/>
      <c r="AA468" s="266"/>
      <c r="AB468" s="266"/>
      <c r="AC468" s="266"/>
      <c r="AD468" s="266"/>
      <c r="AE468" s="266"/>
      <c r="AF468" s="266"/>
      <c r="AG468" s="266" t="s">
        <v>236</v>
      </c>
      <c r="AH468" s="266">
        <v>0</v>
      </c>
      <c r="AI468" s="266"/>
      <c r="AJ468" s="266"/>
      <c r="AK468" s="266"/>
      <c r="AL468" s="266"/>
      <c r="AM468" s="266"/>
      <c r="AN468" s="266"/>
      <c r="AO468" s="266"/>
      <c r="AP468" s="266"/>
      <c r="AQ468" s="266"/>
      <c r="AR468" s="266"/>
      <c r="AS468" s="266"/>
      <c r="AT468" s="266"/>
      <c r="AU468" s="266"/>
      <c r="AV468" s="266"/>
      <c r="AW468" s="266"/>
      <c r="AX468" s="266"/>
      <c r="AY468" s="266"/>
      <c r="AZ468" s="266"/>
      <c r="BA468" s="266"/>
      <c r="BB468" s="266"/>
      <c r="BC468" s="266"/>
      <c r="BD468" s="266"/>
      <c r="BE468" s="266"/>
      <c r="BF468" s="266"/>
      <c r="BG468" s="266"/>
      <c r="BH468" s="266"/>
    </row>
    <row r="469" spans="1:60" outlineLevel="1">
      <c r="A469" s="258">
        <v>138</v>
      </c>
      <c r="B469" s="259" t="s">
        <v>749</v>
      </c>
      <c r="C469" s="260" t="s">
        <v>750</v>
      </c>
      <c r="D469" s="261" t="s">
        <v>233</v>
      </c>
      <c r="E469" s="262">
        <v>51.983379999999997</v>
      </c>
      <c r="F469" s="10"/>
      <c r="G469" s="264">
        <f>ROUND(E469*F469,2)</f>
        <v>0</v>
      </c>
      <c r="H469" s="263"/>
      <c r="I469" s="264">
        <f>ROUND(E469*H469,2)</f>
        <v>0</v>
      </c>
      <c r="J469" s="263"/>
      <c r="K469" s="264">
        <f>ROUND(E469*J469,2)</f>
        <v>0</v>
      </c>
      <c r="L469" s="264">
        <v>21</v>
      </c>
      <c r="M469" s="264">
        <f>G469*(1+L469/100)</f>
        <v>0</v>
      </c>
      <c r="N469" s="264">
        <v>8.4999999999999995E-4</v>
      </c>
      <c r="O469" s="264">
        <f>ROUND(E469*N469,2)</f>
        <v>0.04</v>
      </c>
      <c r="P469" s="264">
        <v>0</v>
      </c>
      <c r="Q469" s="264">
        <f>ROUND(E469*P469,2)</f>
        <v>0</v>
      </c>
      <c r="R469" s="264" t="s">
        <v>690</v>
      </c>
      <c r="S469" s="264" t="s">
        <v>202</v>
      </c>
      <c r="T469" s="264">
        <v>0.22600000000000001</v>
      </c>
      <c r="U469" s="265">
        <f>ROUND(E469*T469,2)</f>
        <v>11.75</v>
      </c>
      <c r="V469" s="264"/>
      <c r="W469" s="266"/>
      <c r="X469" s="266"/>
      <c r="Y469" s="266"/>
      <c r="Z469" s="266"/>
      <c r="AA469" s="266"/>
      <c r="AB469" s="266"/>
      <c r="AC469" s="266"/>
      <c r="AD469" s="266"/>
      <c r="AE469" s="266"/>
      <c r="AF469" s="266"/>
      <c r="AG469" s="266" t="s">
        <v>225</v>
      </c>
      <c r="AH469" s="266"/>
      <c r="AI469" s="266"/>
      <c r="AJ469" s="266"/>
      <c r="AK469" s="266"/>
      <c r="AL469" s="266"/>
      <c r="AM469" s="266"/>
      <c r="AN469" s="266"/>
      <c r="AO469" s="266"/>
      <c r="AP469" s="266"/>
      <c r="AQ469" s="266"/>
      <c r="AR469" s="266"/>
      <c r="AS469" s="266"/>
      <c r="AT469" s="266"/>
      <c r="AU469" s="266"/>
      <c r="AV469" s="266"/>
      <c r="AW469" s="266"/>
      <c r="AX469" s="266"/>
      <c r="AY469" s="266"/>
      <c r="AZ469" s="266"/>
      <c r="BA469" s="266"/>
      <c r="BB469" s="266"/>
      <c r="BC469" s="266"/>
      <c r="BD469" s="266"/>
      <c r="BE469" s="266"/>
      <c r="BF469" s="266"/>
      <c r="BG469" s="266"/>
      <c r="BH469" s="266"/>
    </row>
    <row r="470" spans="1:60" outlineLevel="1">
      <c r="A470" s="258"/>
      <c r="B470" s="259"/>
      <c r="C470" s="283" t="s">
        <v>751</v>
      </c>
      <c r="D470" s="284"/>
      <c r="E470" s="285"/>
      <c r="F470" s="264"/>
      <c r="G470" s="264"/>
      <c r="H470" s="264"/>
      <c r="I470" s="264"/>
      <c r="J470" s="264"/>
      <c r="K470" s="264"/>
      <c r="L470" s="264"/>
      <c r="M470" s="264"/>
      <c r="N470" s="264"/>
      <c r="O470" s="264"/>
      <c r="P470" s="264"/>
      <c r="Q470" s="264"/>
      <c r="R470" s="264"/>
      <c r="S470" s="264"/>
      <c r="T470" s="264"/>
      <c r="U470" s="265"/>
      <c r="V470" s="264"/>
      <c r="W470" s="266"/>
      <c r="X470" s="266"/>
      <c r="Y470" s="266"/>
      <c r="Z470" s="266"/>
      <c r="AA470" s="266"/>
      <c r="AB470" s="266"/>
      <c r="AC470" s="266"/>
      <c r="AD470" s="266"/>
      <c r="AE470" s="266"/>
      <c r="AF470" s="266"/>
      <c r="AG470" s="266" t="s">
        <v>236</v>
      </c>
      <c r="AH470" s="266">
        <v>0</v>
      </c>
      <c r="AI470" s="266"/>
      <c r="AJ470" s="266"/>
      <c r="AK470" s="266"/>
      <c r="AL470" s="266"/>
      <c r="AM470" s="266"/>
      <c r="AN470" s="266"/>
      <c r="AO470" s="266"/>
      <c r="AP470" s="266"/>
      <c r="AQ470" s="266"/>
      <c r="AR470" s="266"/>
      <c r="AS470" s="266"/>
      <c r="AT470" s="266"/>
      <c r="AU470" s="266"/>
      <c r="AV470" s="266"/>
      <c r="AW470" s="266"/>
      <c r="AX470" s="266"/>
      <c r="AY470" s="266"/>
      <c r="AZ470" s="266"/>
      <c r="BA470" s="266"/>
      <c r="BB470" s="266"/>
      <c r="BC470" s="266"/>
      <c r="BD470" s="266"/>
      <c r="BE470" s="266"/>
      <c r="BF470" s="266"/>
      <c r="BG470" s="266"/>
      <c r="BH470" s="266"/>
    </row>
    <row r="471" spans="1:60" outlineLevel="1">
      <c r="A471" s="258"/>
      <c r="B471" s="259"/>
      <c r="C471" s="283" t="s">
        <v>752</v>
      </c>
      <c r="D471" s="284"/>
      <c r="E471" s="285"/>
      <c r="F471" s="264"/>
      <c r="G471" s="264"/>
      <c r="H471" s="264"/>
      <c r="I471" s="264"/>
      <c r="J471" s="264"/>
      <c r="K471" s="264"/>
      <c r="L471" s="264"/>
      <c r="M471" s="264"/>
      <c r="N471" s="264"/>
      <c r="O471" s="264"/>
      <c r="P471" s="264"/>
      <c r="Q471" s="264"/>
      <c r="R471" s="264"/>
      <c r="S471" s="264"/>
      <c r="T471" s="264"/>
      <c r="U471" s="265"/>
      <c r="V471" s="264"/>
      <c r="W471" s="266"/>
      <c r="X471" s="266"/>
      <c r="Y471" s="266"/>
      <c r="Z471" s="266"/>
      <c r="AA471" s="266"/>
      <c r="AB471" s="266"/>
      <c r="AC471" s="266"/>
      <c r="AD471" s="266"/>
      <c r="AE471" s="266"/>
      <c r="AF471" s="266"/>
      <c r="AG471" s="266" t="s">
        <v>236</v>
      </c>
      <c r="AH471" s="266">
        <v>0</v>
      </c>
      <c r="AI471" s="266"/>
      <c r="AJ471" s="266"/>
      <c r="AK471" s="266"/>
      <c r="AL471" s="266"/>
      <c r="AM471" s="266"/>
      <c r="AN471" s="266"/>
      <c r="AO471" s="266"/>
      <c r="AP471" s="266"/>
      <c r="AQ471" s="266"/>
      <c r="AR471" s="266"/>
      <c r="AS471" s="266"/>
      <c r="AT471" s="266"/>
      <c r="AU471" s="266"/>
      <c r="AV471" s="266"/>
      <c r="AW471" s="266"/>
      <c r="AX471" s="266"/>
      <c r="AY471" s="266"/>
      <c r="AZ471" s="266"/>
      <c r="BA471" s="266"/>
      <c r="BB471" s="266"/>
      <c r="BC471" s="266"/>
      <c r="BD471" s="266"/>
      <c r="BE471" s="266"/>
      <c r="BF471" s="266"/>
      <c r="BG471" s="266"/>
      <c r="BH471" s="266"/>
    </row>
    <row r="472" spans="1:60" outlineLevel="1">
      <c r="A472" s="258"/>
      <c r="B472" s="259"/>
      <c r="C472" s="283" t="s">
        <v>753</v>
      </c>
      <c r="D472" s="284"/>
      <c r="E472" s="285">
        <v>2.7749999999999999</v>
      </c>
      <c r="F472" s="264"/>
      <c r="G472" s="264"/>
      <c r="H472" s="264"/>
      <c r="I472" s="264"/>
      <c r="J472" s="264"/>
      <c r="K472" s="264"/>
      <c r="L472" s="264"/>
      <c r="M472" s="264"/>
      <c r="N472" s="264"/>
      <c r="O472" s="264"/>
      <c r="P472" s="264"/>
      <c r="Q472" s="264"/>
      <c r="R472" s="264"/>
      <c r="S472" s="264"/>
      <c r="T472" s="264"/>
      <c r="U472" s="265"/>
      <c r="V472" s="264"/>
      <c r="W472" s="266"/>
      <c r="X472" s="266"/>
      <c r="Y472" s="266"/>
      <c r="Z472" s="266"/>
      <c r="AA472" s="266"/>
      <c r="AB472" s="266"/>
      <c r="AC472" s="266"/>
      <c r="AD472" s="266"/>
      <c r="AE472" s="266"/>
      <c r="AF472" s="266"/>
      <c r="AG472" s="266" t="s">
        <v>236</v>
      </c>
      <c r="AH472" s="266">
        <v>0</v>
      </c>
      <c r="AI472" s="266"/>
      <c r="AJ472" s="266"/>
      <c r="AK472" s="266"/>
      <c r="AL472" s="266"/>
      <c r="AM472" s="266"/>
      <c r="AN472" s="266"/>
      <c r="AO472" s="266"/>
      <c r="AP472" s="266"/>
      <c r="AQ472" s="266"/>
      <c r="AR472" s="266"/>
      <c r="AS472" s="266"/>
      <c r="AT472" s="266"/>
      <c r="AU472" s="266"/>
      <c r="AV472" s="266"/>
      <c r="AW472" s="266"/>
      <c r="AX472" s="266"/>
      <c r="AY472" s="266"/>
      <c r="AZ472" s="266"/>
      <c r="BA472" s="266"/>
      <c r="BB472" s="266"/>
      <c r="BC472" s="266"/>
      <c r="BD472" s="266"/>
      <c r="BE472" s="266"/>
      <c r="BF472" s="266"/>
      <c r="BG472" s="266"/>
      <c r="BH472" s="266"/>
    </row>
    <row r="473" spans="1:60" outlineLevel="1">
      <c r="A473" s="258"/>
      <c r="B473" s="259"/>
      <c r="C473" s="283" t="s">
        <v>754</v>
      </c>
      <c r="D473" s="284"/>
      <c r="E473" s="285">
        <v>7.8375000000000004</v>
      </c>
      <c r="F473" s="264"/>
      <c r="G473" s="264"/>
      <c r="H473" s="264"/>
      <c r="I473" s="264"/>
      <c r="J473" s="264"/>
      <c r="K473" s="264"/>
      <c r="L473" s="264"/>
      <c r="M473" s="264"/>
      <c r="N473" s="264"/>
      <c r="O473" s="264"/>
      <c r="P473" s="264"/>
      <c r="Q473" s="264"/>
      <c r="R473" s="264"/>
      <c r="S473" s="264"/>
      <c r="T473" s="264"/>
      <c r="U473" s="265"/>
      <c r="V473" s="264"/>
      <c r="W473" s="266"/>
      <c r="X473" s="266"/>
      <c r="Y473" s="266"/>
      <c r="Z473" s="266"/>
      <c r="AA473" s="266"/>
      <c r="AB473" s="266"/>
      <c r="AC473" s="266"/>
      <c r="AD473" s="266"/>
      <c r="AE473" s="266"/>
      <c r="AF473" s="266"/>
      <c r="AG473" s="266" t="s">
        <v>236</v>
      </c>
      <c r="AH473" s="266">
        <v>0</v>
      </c>
      <c r="AI473" s="266"/>
      <c r="AJ473" s="266"/>
      <c r="AK473" s="266"/>
      <c r="AL473" s="266"/>
      <c r="AM473" s="266"/>
      <c r="AN473" s="266"/>
      <c r="AO473" s="266"/>
      <c r="AP473" s="266"/>
      <c r="AQ473" s="266"/>
      <c r="AR473" s="266"/>
      <c r="AS473" s="266"/>
      <c r="AT473" s="266"/>
      <c r="AU473" s="266"/>
      <c r="AV473" s="266"/>
      <c r="AW473" s="266"/>
      <c r="AX473" s="266"/>
      <c r="AY473" s="266"/>
      <c r="AZ473" s="266"/>
      <c r="BA473" s="266"/>
      <c r="BB473" s="266"/>
      <c r="BC473" s="266"/>
      <c r="BD473" s="266"/>
      <c r="BE473" s="266"/>
      <c r="BF473" s="266"/>
      <c r="BG473" s="266"/>
      <c r="BH473" s="266"/>
    </row>
    <row r="474" spans="1:60" outlineLevel="1">
      <c r="A474" s="258"/>
      <c r="B474" s="259"/>
      <c r="C474" s="283" t="s">
        <v>755</v>
      </c>
      <c r="D474" s="284"/>
      <c r="E474" s="285"/>
      <c r="F474" s="264"/>
      <c r="G474" s="264"/>
      <c r="H474" s="264"/>
      <c r="I474" s="264"/>
      <c r="J474" s="264"/>
      <c r="K474" s="264"/>
      <c r="L474" s="264"/>
      <c r="M474" s="264"/>
      <c r="N474" s="264"/>
      <c r="O474" s="264"/>
      <c r="P474" s="264"/>
      <c r="Q474" s="264"/>
      <c r="R474" s="264"/>
      <c r="S474" s="264"/>
      <c r="T474" s="264"/>
      <c r="U474" s="265"/>
      <c r="V474" s="264"/>
      <c r="W474" s="266"/>
      <c r="X474" s="266"/>
      <c r="Y474" s="266"/>
      <c r="Z474" s="266"/>
      <c r="AA474" s="266"/>
      <c r="AB474" s="266"/>
      <c r="AC474" s="266"/>
      <c r="AD474" s="266"/>
      <c r="AE474" s="266"/>
      <c r="AF474" s="266"/>
      <c r="AG474" s="266" t="s">
        <v>236</v>
      </c>
      <c r="AH474" s="266">
        <v>0</v>
      </c>
      <c r="AI474" s="266"/>
      <c r="AJ474" s="266"/>
      <c r="AK474" s="266"/>
      <c r="AL474" s="266"/>
      <c r="AM474" s="266"/>
      <c r="AN474" s="266"/>
      <c r="AO474" s="266"/>
      <c r="AP474" s="266"/>
      <c r="AQ474" s="266"/>
      <c r="AR474" s="266"/>
      <c r="AS474" s="266"/>
      <c r="AT474" s="266"/>
      <c r="AU474" s="266"/>
      <c r="AV474" s="266"/>
      <c r="AW474" s="266"/>
      <c r="AX474" s="266"/>
      <c r="AY474" s="266"/>
      <c r="AZ474" s="266"/>
      <c r="BA474" s="266"/>
      <c r="BB474" s="266"/>
      <c r="BC474" s="266"/>
      <c r="BD474" s="266"/>
      <c r="BE474" s="266"/>
      <c r="BF474" s="266"/>
      <c r="BG474" s="266"/>
      <c r="BH474" s="266"/>
    </row>
    <row r="475" spans="1:60" ht="22.5" outlineLevel="1">
      <c r="A475" s="258"/>
      <c r="B475" s="259"/>
      <c r="C475" s="283" t="s">
        <v>756</v>
      </c>
      <c r="D475" s="284"/>
      <c r="E475" s="285">
        <v>2.415</v>
      </c>
      <c r="F475" s="264"/>
      <c r="G475" s="264"/>
      <c r="H475" s="264"/>
      <c r="I475" s="264"/>
      <c r="J475" s="264"/>
      <c r="K475" s="264"/>
      <c r="L475" s="264"/>
      <c r="M475" s="264"/>
      <c r="N475" s="264"/>
      <c r="O475" s="264"/>
      <c r="P475" s="264"/>
      <c r="Q475" s="264"/>
      <c r="R475" s="264"/>
      <c r="S475" s="264"/>
      <c r="T475" s="264"/>
      <c r="U475" s="265"/>
      <c r="V475" s="264"/>
      <c r="W475" s="266"/>
      <c r="X475" s="266"/>
      <c r="Y475" s="266"/>
      <c r="Z475" s="266"/>
      <c r="AA475" s="266"/>
      <c r="AB475" s="266"/>
      <c r="AC475" s="266"/>
      <c r="AD475" s="266"/>
      <c r="AE475" s="266"/>
      <c r="AF475" s="266"/>
      <c r="AG475" s="266" t="s">
        <v>236</v>
      </c>
      <c r="AH475" s="266">
        <v>0</v>
      </c>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row>
    <row r="476" spans="1:60" outlineLevel="1">
      <c r="A476" s="258"/>
      <c r="B476" s="259"/>
      <c r="C476" s="293" t="s">
        <v>757</v>
      </c>
      <c r="D476" s="294"/>
      <c r="E476" s="295">
        <v>13.0275</v>
      </c>
      <c r="F476" s="264"/>
      <c r="G476" s="264"/>
      <c r="H476" s="264"/>
      <c r="I476" s="264"/>
      <c r="J476" s="264"/>
      <c r="K476" s="264"/>
      <c r="L476" s="264"/>
      <c r="M476" s="264"/>
      <c r="N476" s="264"/>
      <c r="O476" s="264"/>
      <c r="P476" s="264"/>
      <c r="Q476" s="264"/>
      <c r="R476" s="264"/>
      <c r="S476" s="264"/>
      <c r="T476" s="264"/>
      <c r="U476" s="265"/>
      <c r="V476" s="264"/>
      <c r="W476" s="266"/>
      <c r="X476" s="266"/>
      <c r="Y476" s="266"/>
      <c r="Z476" s="266"/>
      <c r="AA476" s="266"/>
      <c r="AB476" s="266"/>
      <c r="AC476" s="266"/>
      <c r="AD476" s="266"/>
      <c r="AE476" s="266"/>
      <c r="AF476" s="266"/>
      <c r="AG476" s="266" t="s">
        <v>236</v>
      </c>
      <c r="AH476" s="266">
        <v>1</v>
      </c>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row>
    <row r="477" spans="1:60" outlineLevel="1">
      <c r="A477" s="258"/>
      <c r="B477" s="259"/>
      <c r="C477" s="283" t="s">
        <v>216</v>
      </c>
      <c r="D477" s="284"/>
      <c r="E477" s="285"/>
      <c r="F477" s="264"/>
      <c r="G477" s="264"/>
      <c r="H477" s="264"/>
      <c r="I477" s="264"/>
      <c r="J477" s="264"/>
      <c r="K477" s="264"/>
      <c r="L477" s="264"/>
      <c r="M477" s="264"/>
      <c r="N477" s="264"/>
      <c r="O477" s="264"/>
      <c r="P477" s="264"/>
      <c r="Q477" s="264"/>
      <c r="R477" s="264"/>
      <c r="S477" s="264"/>
      <c r="T477" s="264"/>
      <c r="U477" s="265"/>
      <c r="V477" s="264"/>
      <c r="W477" s="266"/>
      <c r="X477" s="266"/>
      <c r="Y477" s="266"/>
      <c r="Z477" s="266"/>
      <c r="AA477" s="266"/>
      <c r="AB477" s="266"/>
      <c r="AC477" s="266"/>
      <c r="AD477" s="266"/>
      <c r="AE477" s="266"/>
      <c r="AF477" s="266"/>
      <c r="AG477" s="266" t="s">
        <v>236</v>
      </c>
      <c r="AH477" s="266">
        <v>0</v>
      </c>
      <c r="AI477" s="266"/>
      <c r="AJ477" s="266"/>
      <c r="AK477" s="266"/>
      <c r="AL477" s="266"/>
      <c r="AM477" s="266"/>
      <c r="AN477" s="266"/>
      <c r="AO477" s="266"/>
      <c r="AP477" s="266"/>
      <c r="AQ477" s="266"/>
      <c r="AR477" s="266"/>
      <c r="AS477" s="266"/>
      <c r="AT477" s="266"/>
      <c r="AU477" s="266"/>
      <c r="AV477" s="266"/>
      <c r="AW477" s="266"/>
      <c r="AX477" s="266"/>
      <c r="AY477" s="266"/>
      <c r="AZ477" s="266"/>
      <c r="BA477" s="266"/>
      <c r="BB477" s="266"/>
      <c r="BC477" s="266"/>
      <c r="BD477" s="266"/>
      <c r="BE477" s="266"/>
      <c r="BF477" s="266"/>
      <c r="BG477" s="266"/>
      <c r="BH477" s="266"/>
    </row>
    <row r="478" spans="1:60" outlineLevel="1">
      <c r="A478" s="258"/>
      <c r="B478" s="259"/>
      <c r="C478" s="283" t="s">
        <v>758</v>
      </c>
      <c r="D478" s="284"/>
      <c r="E478" s="285"/>
      <c r="F478" s="264"/>
      <c r="G478" s="264"/>
      <c r="H478" s="264"/>
      <c r="I478" s="264"/>
      <c r="J478" s="264"/>
      <c r="K478" s="264"/>
      <c r="L478" s="264"/>
      <c r="M478" s="264"/>
      <c r="N478" s="264"/>
      <c r="O478" s="264"/>
      <c r="P478" s="264"/>
      <c r="Q478" s="264"/>
      <c r="R478" s="264"/>
      <c r="S478" s="264"/>
      <c r="T478" s="264"/>
      <c r="U478" s="265"/>
      <c r="V478" s="264"/>
      <c r="W478" s="266"/>
      <c r="X478" s="266"/>
      <c r="Y478" s="266"/>
      <c r="Z478" s="266"/>
      <c r="AA478" s="266"/>
      <c r="AB478" s="266"/>
      <c r="AC478" s="266"/>
      <c r="AD478" s="266"/>
      <c r="AE478" s="266"/>
      <c r="AF478" s="266"/>
      <c r="AG478" s="266" t="s">
        <v>236</v>
      </c>
      <c r="AH478" s="266">
        <v>0</v>
      </c>
      <c r="AI478" s="266"/>
      <c r="AJ478" s="266"/>
      <c r="AK478" s="266"/>
      <c r="AL478" s="266"/>
      <c r="AM478" s="266"/>
      <c r="AN478" s="266"/>
      <c r="AO478" s="266"/>
      <c r="AP478" s="266"/>
      <c r="AQ478" s="266"/>
      <c r="AR478" s="266"/>
      <c r="AS478" s="266"/>
      <c r="AT478" s="266"/>
      <c r="AU478" s="266"/>
      <c r="AV478" s="266"/>
      <c r="AW478" s="266"/>
      <c r="AX478" s="266"/>
      <c r="AY478" s="266"/>
      <c r="AZ478" s="266"/>
      <c r="BA478" s="266"/>
      <c r="BB478" s="266"/>
      <c r="BC478" s="266"/>
      <c r="BD478" s="266"/>
      <c r="BE478" s="266"/>
      <c r="BF478" s="266"/>
      <c r="BG478" s="266"/>
      <c r="BH478" s="266"/>
    </row>
    <row r="479" spans="1:60" ht="22.5" outlineLevel="1">
      <c r="A479" s="258"/>
      <c r="B479" s="259"/>
      <c r="C479" s="283" t="s">
        <v>759</v>
      </c>
      <c r="D479" s="284"/>
      <c r="E479" s="285">
        <v>5.6550000000000002</v>
      </c>
      <c r="F479" s="264"/>
      <c r="G479" s="264"/>
      <c r="H479" s="264"/>
      <c r="I479" s="264"/>
      <c r="J479" s="264"/>
      <c r="K479" s="264"/>
      <c r="L479" s="264"/>
      <c r="M479" s="264"/>
      <c r="N479" s="264"/>
      <c r="O479" s="264"/>
      <c r="P479" s="264"/>
      <c r="Q479" s="264"/>
      <c r="R479" s="264"/>
      <c r="S479" s="264"/>
      <c r="T479" s="264"/>
      <c r="U479" s="265"/>
      <c r="V479" s="264"/>
      <c r="W479" s="266"/>
      <c r="X479" s="266"/>
      <c r="Y479" s="266"/>
      <c r="Z479" s="266"/>
      <c r="AA479" s="266"/>
      <c r="AB479" s="266"/>
      <c r="AC479" s="266"/>
      <c r="AD479" s="266"/>
      <c r="AE479" s="266"/>
      <c r="AF479" s="266"/>
      <c r="AG479" s="266" t="s">
        <v>236</v>
      </c>
      <c r="AH479" s="266">
        <v>0</v>
      </c>
      <c r="AI479" s="266"/>
      <c r="AJ479" s="266"/>
      <c r="AK479" s="266"/>
      <c r="AL479" s="266"/>
      <c r="AM479" s="266"/>
      <c r="AN479" s="266"/>
      <c r="AO479" s="266"/>
      <c r="AP479" s="266"/>
      <c r="AQ479" s="266"/>
      <c r="AR479" s="266"/>
      <c r="AS479" s="266"/>
      <c r="AT479" s="266"/>
      <c r="AU479" s="266"/>
      <c r="AV479" s="266"/>
      <c r="AW479" s="266"/>
      <c r="AX479" s="266"/>
      <c r="AY479" s="266"/>
      <c r="AZ479" s="266"/>
      <c r="BA479" s="266"/>
      <c r="BB479" s="266"/>
      <c r="BC479" s="266"/>
      <c r="BD479" s="266"/>
      <c r="BE479" s="266"/>
      <c r="BF479" s="266"/>
      <c r="BG479" s="266"/>
      <c r="BH479" s="266"/>
    </row>
    <row r="480" spans="1:60" outlineLevel="1">
      <c r="A480" s="258"/>
      <c r="B480" s="259"/>
      <c r="C480" s="283" t="s">
        <v>760</v>
      </c>
      <c r="D480" s="284"/>
      <c r="E480" s="285">
        <v>33.300879999999999</v>
      </c>
      <c r="F480" s="264"/>
      <c r="G480" s="264"/>
      <c r="H480" s="264"/>
      <c r="I480" s="264"/>
      <c r="J480" s="264"/>
      <c r="K480" s="264"/>
      <c r="L480" s="264"/>
      <c r="M480" s="264"/>
      <c r="N480" s="264"/>
      <c r="O480" s="264"/>
      <c r="P480" s="264"/>
      <c r="Q480" s="264"/>
      <c r="R480" s="264"/>
      <c r="S480" s="264"/>
      <c r="T480" s="264"/>
      <c r="U480" s="265"/>
      <c r="V480" s="264"/>
      <c r="W480" s="266"/>
      <c r="X480" s="266"/>
      <c r="Y480" s="266"/>
      <c r="Z480" s="266"/>
      <c r="AA480" s="266"/>
      <c r="AB480" s="266"/>
      <c r="AC480" s="266"/>
      <c r="AD480" s="266"/>
      <c r="AE480" s="266"/>
      <c r="AF480" s="266"/>
      <c r="AG480" s="266" t="s">
        <v>236</v>
      </c>
      <c r="AH480" s="266">
        <v>0</v>
      </c>
      <c r="AI480" s="266"/>
      <c r="AJ480" s="266"/>
      <c r="AK480" s="266"/>
      <c r="AL480" s="266"/>
      <c r="AM480" s="266"/>
      <c r="AN480" s="266"/>
      <c r="AO480" s="266"/>
      <c r="AP480" s="266"/>
      <c r="AQ480" s="266"/>
      <c r="AR480" s="266"/>
      <c r="AS480" s="266"/>
      <c r="AT480" s="266"/>
      <c r="AU480" s="266"/>
      <c r="AV480" s="266"/>
      <c r="AW480" s="266"/>
      <c r="AX480" s="266"/>
      <c r="AY480" s="266"/>
      <c r="AZ480" s="266"/>
      <c r="BA480" s="266"/>
      <c r="BB480" s="266"/>
      <c r="BC480" s="266"/>
      <c r="BD480" s="266"/>
      <c r="BE480" s="266"/>
      <c r="BF480" s="266"/>
      <c r="BG480" s="266"/>
      <c r="BH480" s="266"/>
    </row>
    <row r="481" spans="1:60" outlineLevel="1">
      <c r="A481" s="258"/>
      <c r="B481" s="259"/>
      <c r="C481" s="293" t="s">
        <v>757</v>
      </c>
      <c r="D481" s="294"/>
      <c r="E481" s="295">
        <v>38.955880000000001</v>
      </c>
      <c r="F481" s="264"/>
      <c r="G481" s="264"/>
      <c r="H481" s="264"/>
      <c r="I481" s="264"/>
      <c r="J481" s="264"/>
      <c r="K481" s="264"/>
      <c r="L481" s="264"/>
      <c r="M481" s="264"/>
      <c r="N481" s="264"/>
      <c r="O481" s="264"/>
      <c r="P481" s="264"/>
      <c r="Q481" s="264"/>
      <c r="R481" s="264"/>
      <c r="S481" s="264"/>
      <c r="T481" s="264"/>
      <c r="U481" s="265"/>
      <c r="V481" s="264"/>
      <c r="W481" s="266"/>
      <c r="X481" s="266"/>
      <c r="Y481" s="266"/>
      <c r="Z481" s="266"/>
      <c r="AA481" s="266"/>
      <c r="AB481" s="266"/>
      <c r="AC481" s="266"/>
      <c r="AD481" s="266"/>
      <c r="AE481" s="266"/>
      <c r="AF481" s="266"/>
      <c r="AG481" s="266" t="s">
        <v>236</v>
      </c>
      <c r="AH481" s="266">
        <v>1</v>
      </c>
      <c r="AI481" s="266"/>
      <c r="AJ481" s="266"/>
      <c r="AK481" s="266"/>
      <c r="AL481" s="266"/>
      <c r="AM481" s="266"/>
      <c r="AN481" s="266"/>
      <c r="AO481" s="266"/>
      <c r="AP481" s="266"/>
      <c r="AQ481" s="266"/>
      <c r="AR481" s="266"/>
      <c r="AS481" s="266"/>
      <c r="AT481" s="266"/>
      <c r="AU481" s="266"/>
      <c r="AV481" s="266"/>
      <c r="AW481" s="266"/>
      <c r="AX481" s="266"/>
      <c r="AY481" s="266"/>
      <c r="AZ481" s="266"/>
      <c r="BA481" s="266"/>
      <c r="BB481" s="266"/>
      <c r="BC481" s="266"/>
      <c r="BD481" s="266"/>
      <c r="BE481" s="266"/>
      <c r="BF481" s="266"/>
      <c r="BG481" s="266"/>
      <c r="BH481" s="266"/>
    </row>
    <row r="482" spans="1:60" outlineLevel="1">
      <c r="A482" s="258">
        <v>139</v>
      </c>
      <c r="B482" s="259" t="s">
        <v>761</v>
      </c>
      <c r="C482" s="260" t="s">
        <v>762</v>
      </c>
      <c r="D482" s="261" t="s">
        <v>233</v>
      </c>
      <c r="E482" s="262">
        <v>51.983379999999997</v>
      </c>
      <c r="F482" s="10"/>
      <c r="G482" s="264">
        <f>ROUND(E482*F482,2)</f>
        <v>0</v>
      </c>
      <c r="H482" s="263"/>
      <c r="I482" s="264">
        <f>ROUND(E482*H482,2)</f>
        <v>0</v>
      </c>
      <c r="J482" s="263"/>
      <c r="K482" s="264">
        <f>ROUND(E482*J482,2)</f>
        <v>0</v>
      </c>
      <c r="L482" s="264">
        <v>21</v>
      </c>
      <c r="M482" s="264">
        <f>G482*(1+L482/100)</f>
        <v>0</v>
      </c>
      <c r="N482" s="264">
        <v>1.7000000000000001E-4</v>
      </c>
      <c r="O482" s="264">
        <f>ROUND(E482*N482,2)</f>
        <v>0.01</v>
      </c>
      <c r="P482" s="264">
        <v>0</v>
      </c>
      <c r="Q482" s="264">
        <f>ROUND(E482*P482,2)</f>
        <v>0</v>
      </c>
      <c r="R482" s="264" t="s">
        <v>690</v>
      </c>
      <c r="S482" s="264" t="s">
        <v>202</v>
      </c>
      <c r="T482" s="264">
        <v>0.112</v>
      </c>
      <c r="U482" s="265">
        <f>ROUND(E482*T482,2)</f>
        <v>5.82</v>
      </c>
      <c r="V482" s="264"/>
      <c r="W482" s="266"/>
      <c r="X482" s="266"/>
      <c r="Y482" s="266"/>
      <c r="Z482" s="266"/>
      <c r="AA482" s="266"/>
      <c r="AB482" s="266"/>
      <c r="AC482" s="266"/>
      <c r="AD482" s="266"/>
      <c r="AE482" s="266"/>
      <c r="AF482" s="266"/>
      <c r="AG482" s="266" t="s">
        <v>225</v>
      </c>
      <c r="AH482" s="266"/>
      <c r="AI482" s="266"/>
      <c r="AJ482" s="266"/>
      <c r="AK482" s="266"/>
      <c r="AL482" s="266"/>
      <c r="AM482" s="266"/>
      <c r="AN482" s="266"/>
      <c r="AO482" s="266"/>
      <c r="AP482" s="266"/>
      <c r="AQ482" s="266"/>
      <c r="AR482" s="266"/>
      <c r="AS482" s="266"/>
      <c r="AT482" s="266"/>
      <c r="AU482" s="266"/>
      <c r="AV482" s="266"/>
      <c r="AW482" s="266"/>
      <c r="AX482" s="266"/>
      <c r="AY482" s="266"/>
      <c r="AZ482" s="266"/>
      <c r="BA482" s="266"/>
      <c r="BB482" s="266"/>
      <c r="BC482" s="266"/>
      <c r="BD482" s="266"/>
      <c r="BE482" s="266"/>
      <c r="BF482" s="266"/>
      <c r="BG482" s="266"/>
      <c r="BH482" s="266"/>
    </row>
    <row r="483" spans="1:60" outlineLevel="1">
      <c r="A483" s="258"/>
      <c r="B483" s="259"/>
      <c r="C483" s="283" t="s">
        <v>763</v>
      </c>
      <c r="D483" s="284"/>
      <c r="E483" s="285">
        <v>51.983379999999997</v>
      </c>
      <c r="F483" s="264"/>
      <c r="G483" s="264"/>
      <c r="H483" s="264"/>
      <c r="I483" s="264"/>
      <c r="J483" s="264"/>
      <c r="K483" s="264"/>
      <c r="L483" s="264"/>
      <c r="M483" s="264"/>
      <c r="N483" s="264"/>
      <c r="O483" s="264"/>
      <c r="P483" s="264"/>
      <c r="Q483" s="264"/>
      <c r="R483" s="264"/>
      <c r="S483" s="264"/>
      <c r="T483" s="264"/>
      <c r="U483" s="265"/>
      <c r="V483" s="264"/>
      <c r="W483" s="266"/>
      <c r="X483" s="266"/>
      <c r="Y483" s="266"/>
      <c r="Z483" s="266"/>
      <c r="AA483" s="266"/>
      <c r="AB483" s="266"/>
      <c r="AC483" s="266"/>
      <c r="AD483" s="266"/>
      <c r="AE483" s="266"/>
      <c r="AF483" s="266"/>
      <c r="AG483" s="266" t="s">
        <v>236</v>
      </c>
      <c r="AH483" s="266">
        <v>0</v>
      </c>
      <c r="AI483" s="266"/>
      <c r="AJ483" s="266"/>
      <c r="AK483" s="266"/>
      <c r="AL483" s="266"/>
      <c r="AM483" s="266"/>
      <c r="AN483" s="266"/>
      <c r="AO483" s="266"/>
      <c r="AP483" s="266"/>
      <c r="AQ483" s="266"/>
      <c r="AR483" s="266"/>
      <c r="AS483" s="266"/>
      <c r="AT483" s="266"/>
      <c r="AU483" s="266"/>
      <c r="AV483" s="266"/>
      <c r="AW483" s="266"/>
      <c r="AX483" s="266"/>
      <c r="AY483" s="266"/>
      <c r="AZ483" s="266"/>
      <c r="BA483" s="266"/>
      <c r="BB483" s="266"/>
      <c r="BC483" s="266"/>
      <c r="BD483" s="266"/>
      <c r="BE483" s="266"/>
      <c r="BF483" s="266"/>
      <c r="BG483" s="266"/>
      <c r="BH483" s="266"/>
    </row>
    <row r="484" spans="1:60" outlineLevel="1">
      <c r="A484" s="258">
        <v>140</v>
      </c>
      <c r="B484" s="259" t="s">
        <v>764</v>
      </c>
      <c r="C484" s="260" t="s">
        <v>765</v>
      </c>
      <c r="D484" s="261" t="s">
        <v>233</v>
      </c>
      <c r="E484" s="262">
        <v>230.95590000000001</v>
      </c>
      <c r="F484" s="10"/>
      <c r="G484" s="264">
        <f>ROUND(E484*F484,2)</f>
        <v>0</v>
      </c>
      <c r="H484" s="263"/>
      <c r="I484" s="264">
        <f>ROUND(E484*H484,2)</f>
        <v>0</v>
      </c>
      <c r="J484" s="263"/>
      <c r="K484" s="264">
        <f>ROUND(E484*J484,2)</f>
        <v>0</v>
      </c>
      <c r="L484" s="264">
        <v>21</v>
      </c>
      <c r="M484" s="264">
        <f>G484*(1+L484/100)</f>
        <v>0</v>
      </c>
      <c r="N484" s="264">
        <v>1.9E-3</v>
      </c>
      <c r="O484" s="264">
        <f>ROUND(E484*N484,2)</f>
        <v>0.44</v>
      </c>
      <c r="P484" s="264">
        <v>0</v>
      </c>
      <c r="Q484" s="264">
        <f>ROUND(E484*P484,2)</f>
        <v>0</v>
      </c>
      <c r="R484" s="264" t="s">
        <v>366</v>
      </c>
      <c r="S484" s="264" t="s">
        <v>202</v>
      </c>
      <c r="T484" s="264">
        <v>0</v>
      </c>
      <c r="U484" s="265">
        <f>ROUND(E484*T484,2)</f>
        <v>0</v>
      </c>
      <c r="V484" s="264"/>
      <c r="W484" s="266"/>
      <c r="X484" s="266"/>
      <c r="Y484" s="266"/>
      <c r="Z484" s="266"/>
      <c r="AA484" s="266"/>
      <c r="AB484" s="266"/>
      <c r="AC484" s="266"/>
      <c r="AD484" s="266"/>
      <c r="AE484" s="266"/>
      <c r="AF484" s="266"/>
      <c r="AG484" s="266" t="s">
        <v>367</v>
      </c>
      <c r="AH484" s="266"/>
      <c r="AI484" s="266"/>
      <c r="AJ484" s="266"/>
      <c r="AK484" s="266"/>
      <c r="AL484" s="266"/>
      <c r="AM484" s="266"/>
      <c r="AN484" s="266"/>
      <c r="AO484" s="266"/>
      <c r="AP484" s="266"/>
      <c r="AQ484" s="266"/>
      <c r="AR484" s="266"/>
      <c r="AS484" s="266"/>
      <c r="AT484" s="266"/>
      <c r="AU484" s="266"/>
      <c r="AV484" s="266"/>
      <c r="AW484" s="266"/>
      <c r="AX484" s="266"/>
      <c r="AY484" s="266"/>
      <c r="AZ484" s="266"/>
      <c r="BA484" s="266"/>
      <c r="BB484" s="266"/>
      <c r="BC484" s="266"/>
      <c r="BD484" s="266"/>
      <c r="BE484" s="266"/>
      <c r="BF484" s="266"/>
      <c r="BG484" s="266"/>
      <c r="BH484" s="266"/>
    </row>
    <row r="485" spans="1:60" outlineLevel="1">
      <c r="A485" s="258"/>
      <c r="B485" s="259"/>
      <c r="C485" s="283" t="s">
        <v>766</v>
      </c>
      <c r="D485" s="284"/>
      <c r="E485" s="285">
        <v>189.60664</v>
      </c>
      <c r="F485" s="264"/>
      <c r="G485" s="264"/>
      <c r="H485" s="264"/>
      <c r="I485" s="264"/>
      <c r="J485" s="264"/>
      <c r="K485" s="264"/>
      <c r="L485" s="264"/>
      <c r="M485" s="264"/>
      <c r="N485" s="264"/>
      <c r="O485" s="264"/>
      <c r="P485" s="264"/>
      <c r="Q485" s="264"/>
      <c r="R485" s="264"/>
      <c r="S485" s="264"/>
      <c r="T485" s="264"/>
      <c r="U485" s="265"/>
      <c r="V485" s="264"/>
      <c r="W485" s="266"/>
      <c r="X485" s="266"/>
      <c r="Y485" s="266"/>
      <c r="Z485" s="266"/>
      <c r="AA485" s="266"/>
      <c r="AB485" s="266"/>
      <c r="AC485" s="266"/>
      <c r="AD485" s="266"/>
      <c r="AE485" s="266"/>
      <c r="AF485" s="266"/>
      <c r="AG485" s="266" t="s">
        <v>236</v>
      </c>
      <c r="AH485" s="266">
        <v>0</v>
      </c>
      <c r="AI485" s="266"/>
      <c r="AJ485" s="266"/>
      <c r="AK485" s="266"/>
      <c r="AL485" s="266"/>
      <c r="AM485" s="266"/>
      <c r="AN485" s="266"/>
      <c r="AO485" s="266"/>
      <c r="AP485" s="266"/>
      <c r="AQ485" s="266"/>
      <c r="AR485" s="266"/>
      <c r="AS485" s="266"/>
      <c r="AT485" s="266"/>
      <c r="AU485" s="266"/>
      <c r="AV485" s="266"/>
      <c r="AW485" s="266"/>
      <c r="AX485" s="266"/>
      <c r="AY485" s="266"/>
      <c r="AZ485" s="266"/>
      <c r="BA485" s="266"/>
      <c r="BB485" s="266"/>
      <c r="BC485" s="266"/>
      <c r="BD485" s="266"/>
      <c r="BE485" s="266"/>
      <c r="BF485" s="266"/>
      <c r="BG485" s="266"/>
      <c r="BH485" s="266"/>
    </row>
    <row r="486" spans="1:60" outlineLevel="1">
      <c r="A486" s="258"/>
      <c r="B486" s="259"/>
      <c r="C486" s="283" t="s">
        <v>767</v>
      </c>
      <c r="D486" s="284"/>
      <c r="E486" s="285">
        <v>41.349260000000001</v>
      </c>
      <c r="F486" s="264"/>
      <c r="G486" s="264"/>
      <c r="H486" s="264"/>
      <c r="I486" s="264"/>
      <c r="J486" s="264"/>
      <c r="K486" s="264"/>
      <c r="L486" s="264"/>
      <c r="M486" s="264"/>
      <c r="N486" s="264"/>
      <c r="O486" s="264"/>
      <c r="P486" s="264"/>
      <c r="Q486" s="264"/>
      <c r="R486" s="264"/>
      <c r="S486" s="264"/>
      <c r="T486" s="264"/>
      <c r="U486" s="265"/>
      <c r="V486" s="264"/>
      <c r="W486" s="266"/>
      <c r="X486" s="266"/>
      <c r="Y486" s="266"/>
      <c r="Z486" s="266"/>
      <c r="AA486" s="266"/>
      <c r="AB486" s="266"/>
      <c r="AC486" s="266"/>
      <c r="AD486" s="266"/>
      <c r="AE486" s="266"/>
      <c r="AF486" s="266"/>
      <c r="AG486" s="266" t="s">
        <v>236</v>
      </c>
      <c r="AH486" s="266">
        <v>0</v>
      </c>
      <c r="AI486" s="266"/>
      <c r="AJ486" s="266"/>
      <c r="AK486" s="266"/>
      <c r="AL486" s="266"/>
      <c r="AM486" s="266"/>
      <c r="AN486" s="266"/>
      <c r="AO486" s="266"/>
      <c r="AP486" s="266"/>
      <c r="AQ486" s="266"/>
      <c r="AR486" s="266"/>
      <c r="AS486" s="266"/>
      <c r="AT486" s="266"/>
      <c r="AU486" s="266"/>
      <c r="AV486" s="266"/>
      <c r="AW486" s="266"/>
      <c r="AX486" s="266"/>
      <c r="AY486" s="266"/>
      <c r="AZ486" s="266"/>
      <c r="BA486" s="266"/>
      <c r="BB486" s="266"/>
      <c r="BC486" s="266"/>
      <c r="BD486" s="266"/>
      <c r="BE486" s="266"/>
      <c r="BF486" s="266"/>
      <c r="BG486" s="266"/>
      <c r="BH486" s="266"/>
    </row>
    <row r="487" spans="1:60" outlineLevel="1">
      <c r="A487" s="258">
        <v>141</v>
      </c>
      <c r="B487" s="259" t="s">
        <v>768</v>
      </c>
      <c r="C487" s="260" t="s">
        <v>769</v>
      </c>
      <c r="D487" s="261" t="s">
        <v>233</v>
      </c>
      <c r="E487" s="262">
        <v>38.147629999999999</v>
      </c>
      <c r="F487" s="10"/>
      <c r="G487" s="264">
        <f>ROUND(E487*F487,2)</f>
        <v>0</v>
      </c>
      <c r="H487" s="263"/>
      <c r="I487" s="264">
        <f>ROUND(E487*H487,2)</f>
        <v>0</v>
      </c>
      <c r="J487" s="263"/>
      <c r="K487" s="264">
        <f>ROUND(E487*J487,2)</f>
        <v>0</v>
      </c>
      <c r="L487" s="264">
        <v>21</v>
      </c>
      <c r="M487" s="264">
        <f>G487*(1+L487/100)</f>
        <v>0</v>
      </c>
      <c r="N487" s="264">
        <v>2.5400000000000002E-3</v>
      </c>
      <c r="O487" s="264">
        <f>ROUND(E487*N487,2)</f>
        <v>0.1</v>
      </c>
      <c r="P487" s="264">
        <v>0</v>
      </c>
      <c r="Q487" s="264">
        <f>ROUND(E487*P487,2)</f>
        <v>0</v>
      </c>
      <c r="R487" s="264" t="s">
        <v>366</v>
      </c>
      <c r="S487" s="264" t="s">
        <v>202</v>
      </c>
      <c r="T487" s="264">
        <v>0</v>
      </c>
      <c r="U487" s="265">
        <f>ROUND(E487*T487,2)</f>
        <v>0</v>
      </c>
      <c r="V487" s="264"/>
      <c r="W487" s="266"/>
      <c r="X487" s="266"/>
      <c r="Y487" s="266"/>
      <c r="Z487" s="266"/>
      <c r="AA487" s="266"/>
      <c r="AB487" s="266"/>
      <c r="AC487" s="266"/>
      <c r="AD487" s="266"/>
      <c r="AE487" s="266"/>
      <c r="AF487" s="266"/>
      <c r="AG487" s="266" t="s">
        <v>367</v>
      </c>
      <c r="AH487" s="266"/>
      <c r="AI487" s="266"/>
      <c r="AJ487" s="266"/>
      <c r="AK487" s="266"/>
      <c r="AL487" s="266"/>
      <c r="AM487" s="266"/>
      <c r="AN487" s="266"/>
      <c r="AO487" s="266"/>
      <c r="AP487" s="266"/>
      <c r="AQ487" s="266"/>
      <c r="AR487" s="266"/>
      <c r="AS487" s="266"/>
      <c r="AT487" s="266"/>
      <c r="AU487" s="266"/>
      <c r="AV487" s="266"/>
      <c r="AW487" s="266"/>
      <c r="AX487" s="266"/>
      <c r="AY487" s="266"/>
      <c r="AZ487" s="266"/>
      <c r="BA487" s="266"/>
      <c r="BB487" s="266"/>
      <c r="BC487" s="266"/>
      <c r="BD487" s="266"/>
      <c r="BE487" s="266"/>
      <c r="BF487" s="266"/>
      <c r="BG487" s="266"/>
      <c r="BH487" s="266"/>
    </row>
    <row r="488" spans="1:60" outlineLevel="1">
      <c r="A488" s="258"/>
      <c r="B488" s="259"/>
      <c r="C488" s="283" t="s">
        <v>770</v>
      </c>
      <c r="D488" s="284"/>
      <c r="E488" s="285">
        <v>19.536000000000001</v>
      </c>
      <c r="F488" s="264"/>
      <c r="G488" s="264"/>
      <c r="H488" s="264"/>
      <c r="I488" s="264"/>
      <c r="J488" s="264"/>
      <c r="K488" s="264"/>
      <c r="L488" s="264"/>
      <c r="M488" s="264"/>
      <c r="N488" s="264"/>
      <c r="O488" s="264"/>
      <c r="P488" s="264"/>
      <c r="Q488" s="264"/>
      <c r="R488" s="264"/>
      <c r="S488" s="264"/>
      <c r="T488" s="264"/>
      <c r="U488" s="265"/>
      <c r="V488" s="264"/>
      <c r="W488" s="266"/>
      <c r="X488" s="266"/>
      <c r="Y488" s="266"/>
      <c r="Z488" s="266"/>
      <c r="AA488" s="266"/>
      <c r="AB488" s="266"/>
      <c r="AC488" s="266"/>
      <c r="AD488" s="266"/>
      <c r="AE488" s="266"/>
      <c r="AF488" s="266"/>
      <c r="AG488" s="266" t="s">
        <v>236</v>
      </c>
      <c r="AH488" s="266">
        <v>0</v>
      </c>
      <c r="AI488" s="266"/>
      <c r="AJ488" s="266"/>
      <c r="AK488" s="266"/>
      <c r="AL488" s="266"/>
      <c r="AM488" s="266"/>
      <c r="AN488" s="266"/>
      <c r="AO488" s="266"/>
      <c r="AP488" s="266"/>
      <c r="AQ488" s="266"/>
      <c r="AR488" s="266"/>
      <c r="AS488" s="266"/>
      <c r="AT488" s="266"/>
      <c r="AU488" s="266"/>
      <c r="AV488" s="266"/>
      <c r="AW488" s="266"/>
      <c r="AX488" s="266"/>
      <c r="AY488" s="266"/>
      <c r="AZ488" s="266"/>
      <c r="BA488" s="266"/>
      <c r="BB488" s="266"/>
      <c r="BC488" s="266"/>
      <c r="BD488" s="266"/>
      <c r="BE488" s="266"/>
      <c r="BF488" s="266"/>
      <c r="BG488" s="266"/>
      <c r="BH488" s="266"/>
    </row>
    <row r="489" spans="1:60" outlineLevel="1">
      <c r="A489" s="258"/>
      <c r="B489" s="259"/>
      <c r="C489" s="283" t="s">
        <v>771</v>
      </c>
      <c r="D489" s="284"/>
      <c r="E489" s="285">
        <v>3.63</v>
      </c>
      <c r="F489" s="264"/>
      <c r="G489" s="264"/>
      <c r="H489" s="264"/>
      <c r="I489" s="264"/>
      <c r="J489" s="264"/>
      <c r="K489" s="264"/>
      <c r="L489" s="264"/>
      <c r="M489" s="264"/>
      <c r="N489" s="264"/>
      <c r="O489" s="264"/>
      <c r="P489" s="264"/>
      <c r="Q489" s="264"/>
      <c r="R489" s="264"/>
      <c r="S489" s="264"/>
      <c r="T489" s="264"/>
      <c r="U489" s="265"/>
      <c r="V489" s="264"/>
      <c r="W489" s="266"/>
      <c r="X489" s="266"/>
      <c r="Y489" s="266"/>
      <c r="Z489" s="266"/>
      <c r="AA489" s="266"/>
      <c r="AB489" s="266"/>
      <c r="AC489" s="266"/>
      <c r="AD489" s="266"/>
      <c r="AE489" s="266"/>
      <c r="AF489" s="266"/>
      <c r="AG489" s="266" t="s">
        <v>236</v>
      </c>
      <c r="AH489" s="266">
        <v>0</v>
      </c>
      <c r="AI489" s="266"/>
      <c r="AJ489" s="266"/>
      <c r="AK489" s="266"/>
      <c r="AL489" s="266"/>
      <c r="AM489" s="266"/>
      <c r="AN489" s="266"/>
      <c r="AO489" s="266"/>
      <c r="AP489" s="266"/>
      <c r="AQ489" s="266"/>
      <c r="AR489" s="266"/>
      <c r="AS489" s="266"/>
      <c r="AT489" s="266"/>
      <c r="AU489" s="266"/>
      <c r="AV489" s="266"/>
      <c r="AW489" s="266"/>
      <c r="AX489" s="266"/>
      <c r="AY489" s="266"/>
      <c r="AZ489" s="266"/>
      <c r="BA489" s="266"/>
      <c r="BB489" s="266"/>
      <c r="BC489" s="266"/>
      <c r="BD489" s="266"/>
      <c r="BE489" s="266"/>
      <c r="BF489" s="266"/>
      <c r="BG489" s="266"/>
      <c r="BH489" s="266"/>
    </row>
    <row r="490" spans="1:60" outlineLevel="1">
      <c r="A490" s="258"/>
      <c r="B490" s="259"/>
      <c r="C490" s="283" t="s">
        <v>772</v>
      </c>
      <c r="D490" s="284"/>
      <c r="E490" s="285">
        <v>14.981629999999999</v>
      </c>
      <c r="F490" s="264"/>
      <c r="G490" s="264"/>
      <c r="H490" s="264"/>
      <c r="I490" s="264"/>
      <c r="J490" s="264"/>
      <c r="K490" s="264"/>
      <c r="L490" s="264"/>
      <c r="M490" s="264"/>
      <c r="N490" s="264"/>
      <c r="O490" s="264"/>
      <c r="P490" s="264"/>
      <c r="Q490" s="264"/>
      <c r="R490" s="264"/>
      <c r="S490" s="264"/>
      <c r="T490" s="264"/>
      <c r="U490" s="265"/>
      <c r="V490" s="264"/>
      <c r="W490" s="266"/>
      <c r="X490" s="266"/>
      <c r="Y490" s="266"/>
      <c r="Z490" s="266"/>
      <c r="AA490" s="266"/>
      <c r="AB490" s="266"/>
      <c r="AC490" s="266"/>
      <c r="AD490" s="266"/>
      <c r="AE490" s="266"/>
      <c r="AF490" s="266"/>
      <c r="AG490" s="266" t="s">
        <v>236</v>
      </c>
      <c r="AH490" s="266">
        <v>0</v>
      </c>
      <c r="AI490" s="266"/>
      <c r="AJ490" s="266"/>
      <c r="AK490" s="266"/>
      <c r="AL490" s="266"/>
      <c r="AM490" s="266"/>
      <c r="AN490" s="266"/>
      <c r="AO490" s="266"/>
      <c r="AP490" s="266"/>
      <c r="AQ490" s="266"/>
      <c r="AR490" s="266"/>
      <c r="AS490" s="266"/>
      <c r="AT490" s="266"/>
      <c r="AU490" s="266"/>
      <c r="AV490" s="266"/>
      <c r="AW490" s="266"/>
      <c r="AX490" s="266"/>
      <c r="AY490" s="266"/>
      <c r="AZ490" s="266"/>
      <c r="BA490" s="266"/>
      <c r="BB490" s="266"/>
      <c r="BC490" s="266"/>
      <c r="BD490" s="266"/>
      <c r="BE490" s="266"/>
      <c r="BF490" s="266"/>
      <c r="BG490" s="266"/>
      <c r="BH490" s="266"/>
    </row>
    <row r="491" spans="1:60" outlineLevel="1">
      <c r="A491" s="258">
        <v>142</v>
      </c>
      <c r="B491" s="259" t="s">
        <v>773</v>
      </c>
      <c r="C491" s="260" t="s">
        <v>774</v>
      </c>
      <c r="D491" s="261" t="s">
        <v>233</v>
      </c>
      <c r="E491" s="262">
        <v>21.176410000000001</v>
      </c>
      <c r="F491" s="10"/>
      <c r="G491" s="264">
        <f>ROUND(E491*F491,2)</f>
        <v>0</v>
      </c>
      <c r="H491" s="263"/>
      <c r="I491" s="264">
        <f>ROUND(E491*H491,2)</f>
        <v>0</v>
      </c>
      <c r="J491" s="263"/>
      <c r="K491" s="264">
        <f>ROUND(E491*J491,2)</f>
        <v>0</v>
      </c>
      <c r="L491" s="264">
        <v>21</v>
      </c>
      <c r="M491" s="264">
        <f>G491*(1+L491/100)</f>
        <v>0</v>
      </c>
      <c r="N491" s="264">
        <v>2.3E-3</v>
      </c>
      <c r="O491" s="264">
        <f>ROUND(E491*N491,2)</f>
        <v>0.05</v>
      </c>
      <c r="P491" s="264">
        <v>0</v>
      </c>
      <c r="Q491" s="264">
        <f>ROUND(E491*P491,2)</f>
        <v>0</v>
      </c>
      <c r="R491" s="264" t="s">
        <v>366</v>
      </c>
      <c r="S491" s="264" t="s">
        <v>202</v>
      </c>
      <c r="T491" s="264">
        <v>0</v>
      </c>
      <c r="U491" s="265">
        <f>ROUND(E491*T491,2)</f>
        <v>0</v>
      </c>
      <c r="V491" s="264"/>
      <c r="W491" s="266"/>
      <c r="X491" s="266"/>
      <c r="Y491" s="266"/>
      <c r="Z491" s="266"/>
      <c r="AA491" s="266"/>
      <c r="AB491" s="266"/>
      <c r="AC491" s="266"/>
      <c r="AD491" s="266"/>
      <c r="AE491" s="266"/>
      <c r="AF491" s="266"/>
      <c r="AG491" s="266" t="s">
        <v>367</v>
      </c>
      <c r="AH491" s="266"/>
      <c r="AI491" s="266"/>
      <c r="AJ491" s="266"/>
      <c r="AK491" s="266"/>
      <c r="AL491" s="266"/>
      <c r="AM491" s="266"/>
      <c r="AN491" s="266"/>
      <c r="AO491" s="266"/>
      <c r="AP491" s="266"/>
      <c r="AQ491" s="266"/>
      <c r="AR491" s="266"/>
      <c r="AS491" s="266"/>
      <c r="AT491" s="266"/>
      <c r="AU491" s="266"/>
      <c r="AV491" s="266"/>
      <c r="AW491" s="266"/>
      <c r="AX491" s="266"/>
      <c r="AY491" s="266"/>
      <c r="AZ491" s="266"/>
      <c r="BA491" s="266"/>
      <c r="BB491" s="266"/>
      <c r="BC491" s="266"/>
      <c r="BD491" s="266"/>
      <c r="BE491" s="266"/>
      <c r="BF491" s="266"/>
      <c r="BG491" s="266"/>
      <c r="BH491" s="266"/>
    </row>
    <row r="492" spans="1:60" outlineLevel="1">
      <c r="A492" s="258"/>
      <c r="B492" s="259"/>
      <c r="C492" s="283" t="s">
        <v>775</v>
      </c>
      <c r="D492" s="284"/>
      <c r="E492" s="285"/>
      <c r="F492" s="264"/>
      <c r="G492" s="264"/>
      <c r="H492" s="264"/>
      <c r="I492" s="264"/>
      <c r="J492" s="264"/>
      <c r="K492" s="264"/>
      <c r="L492" s="264"/>
      <c r="M492" s="264"/>
      <c r="N492" s="264"/>
      <c r="O492" s="264"/>
      <c r="P492" s="264"/>
      <c r="Q492" s="264"/>
      <c r="R492" s="264"/>
      <c r="S492" s="264"/>
      <c r="T492" s="264"/>
      <c r="U492" s="265"/>
      <c r="V492" s="264"/>
      <c r="W492" s="266"/>
      <c r="X492" s="266"/>
      <c r="Y492" s="266"/>
      <c r="Z492" s="266"/>
      <c r="AA492" s="266"/>
      <c r="AB492" s="266"/>
      <c r="AC492" s="266"/>
      <c r="AD492" s="266"/>
      <c r="AE492" s="266"/>
      <c r="AF492" s="266"/>
      <c r="AG492" s="266" t="s">
        <v>236</v>
      </c>
      <c r="AH492" s="266">
        <v>0</v>
      </c>
      <c r="AI492" s="266"/>
      <c r="AJ492" s="266"/>
      <c r="AK492" s="266"/>
      <c r="AL492" s="266"/>
      <c r="AM492" s="266"/>
      <c r="AN492" s="266"/>
      <c r="AO492" s="266"/>
      <c r="AP492" s="266"/>
      <c r="AQ492" s="266"/>
      <c r="AR492" s="266"/>
      <c r="AS492" s="266"/>
      <c r="AT492" s="266"/>
      <c r="AU492" s="266"/>
      <c r="AV492" s="266"/>
      <c r="AW492" s="266"/>
      <c r="AX492" s="266"/>
      <c r="AY492" s="266"/>
      <c r="AZ492" s="266"/>
      <c r="BA492" s="266"/>
      <c r="BB492" s="266"/>
      <c r="BC492" s="266"/>
      <c r="BD492" s="266"/>
      <c r="BE492" s="266"/>
      <c r="BF492" s="266"/>
      <c r="BG492" s="266"/>
      <c r="BH492" s="266"/>
    </row>
    <row r="493" spans="1:60" outlineLevel="1">
      <c r="A493" s="258"/>
      <c r="B493" s="259"/>
      <c r="C493" s="283" t="s">
        <v>776</v>
      </c>
      <c r="D493" s="284"/>
      <c r="E493" s="285">
        <v>1.776</v>
      </c>
      <c r="F493" s="264"/>
      <c r="G493" s="264"/>
      <c r="H493" s="264"/>
      <c r="I493" s="264"/>
      <c r="J493" s="264"/>
      <c r="K493" s="264"/>
      <c r="L493" s="264"/>
      <c r="M493" s="264"/>
      <c r="N493" s="264"/>
      <c r="O493" s="264"/>
      <c r="P493" s="264"/>
      <c r="Q493" s="264"/>
      <c r="R493" s="264"/>
      <c r="S493" s="264"/>
      <c r="T493" s="264"/>
      <c r="U493" s="265"/>
      <c r="V493" s="264"/>
      <c r="W493" s="266"/>
      <c r="X493" s="266"/>
      <c r="Y493" s="266"/>
      <c r="Z493" s="266"/>
      <c r="AA493" s="266"/>
      <c r="AB493" s="266"/>
      <c r="AC493" s="266"/>
      <c r="AD493" s="266"/>
      <c r="AE493" s="266"/>
      <c r="AF493" s="266"/>
      <c r="AG493" s="266" t="s">
        <v>236</v>
      </c>
      <c r="AH493" s="266">
        <v>0</v>
      </c>
      <c r="AI493" s="266"/>
      <c r="AJ493" s="266"/>
      <c r="AK493" s="266"/>
      <c r="AL493" s="266"/>
      <c r="AM493" s="266"/>
      <c r="AN493" s="266"/>
      <c r="AO493" s="266"/>
      <c r="AP493" s="266"/>
      <c r="AQ493" s="266"/>
      <c r="AR493" s="266"/>
      <c r="AS493" s="266"/>
      <c r="AT493" s="266"/>
      <c r="AU493" s="266"/>
      <c r="AV493" s="266"/>
      <c r="AW493" s="266"/>
      <c r="AX493" s="266"/>
      <c r="AY493" s="266"/>
      <c r="AZ493" s="266"/>
      <c r="BA493" s="266"/>
      <c r="BB493" s="266"/>
      <c r="BC493" s="266"/>
      <c r="BD493" s="266"/>
      <c r="BE493" s="266"/>
      <c r="BF493" s="266"/>
      <c r="BG493" s="266"/>
      <c r="BH493" s="266"/>
    </row>
    <row r="494" spans="1:60" outlineLevel="1">
      <c r="A494" s="258"/>
      <c r="B494" s="259"/>
      <c r="C494" s="283" t="s">
        <v>777</v>
      </c>
      <c r="D494" s="284"/>
      <c r="E494" s="285">
        <v>0.41249999999999998</v>
      </c>
      <c r="F494" s="264"/>
      <c r="G494" s="264"/>
      <c r="H494" s="264"/>
      <c r="I494" s="264"/>
      <c r="J494" s="264"/>
      <c r="K494" s="264"/>
      <c r="L494" s="264"/>
      <c r="M494" s="264"/>
      <c r="N494" s="264"/>
      <c r="O494" s="264"/>
      <c r="P494" s="264"/>
      <c r="Q494" s="264"/>
      <c r="R494" s="264"/>
      <c r="S494" s="264"/>
      <c r="T494" s="264"/>
      <c r="U494" s="265"/>
      <c r="V494" s="264"/>
      <c r="W494" s="266"/>
      <c r="X494" s="266"/>
      <c r="Y494" s="266"/>
      <c r="Z494" s="266"/>
      <c r="AA494" s="266"/>
      <c r="AB494" s="266"/>
      <c r="AC494" s="266"/>
      <c r="AD494" s="266"/>
      <c r="AE494" s="266"/>
      <c r="AF494" s="266"/>
      <c r="AG494" s="266" t="s">
        <v>236</v>
      </c>
      <c r="AH494" s="266">
        <v>0</v>
      </c>
      <c r="AI494" s="266"/>
      <c r="AJ494" s="266"/>
      <c r="AK494" s="266"/>
      <c r="AL494" s="266"/>
      <c r="AM494" s="266"/>
      <c r="AN494" s="266"/>
      <c r="AO494" s="266"/>
      <c r="AP494" s="266"/>
      <c r="AQ494" s="266"/>
      <c r="AR494" s="266"/>
      <c r="AS494" s="266"/>
      <c r="AT494" s="266"/>
      <c r="AU494" s="266"/>
      <c r="AV494" s="266"/>
      <c r="AW494" s="266"/>
      <c r="AX494" s="266"/>
      <c r="AY494" s="266"/>
      <c r="AZ494" s="266"/>
      <c r="BA494" s="266"/>
      <c r="BB494" s="266"/>
      <c r="BC494" s="266"/>
      <c r="BD494" s="266"/>
      <c r="BE494" s="266"/>
      <c r="BF494" s="266"/>
      <c r="BG494" s="266"/>
      <c r="BH494" s="266"/>
    </row>
    <row r="495" spans="1:60" outlineLevel="1">
      <c r="A495" s="258"/>
      <c r="B495" s="259"/>
      <c r="C495" s="283" t="s">
        <v>778</v>
      </c>
      <c r="D495" s="284"/>
      <c r="E495" s="285">
        <v>13.789569999999999</v>
      </c>
      <c r="F495" s="264"/>
      <c r="G495" s="264"/>
      <c r="H495" s="264"/>
      <c r="I495" s="264"/>
      <c r="J495" s="264"/>
      <c r="K495" s="264"/>
      <c r="L495" s="264"/>
      <c r="M495" s="264"/>
      <c r="N495" s="264"/>
      <c r="O495" s="264"/>
      <c r="P495" s="264"/>
      <c r="Q495" s="264"/>
      <c r="R495" s="264"/>
      <c r="S495" s="264"/>
      <c r="T495" s="264"/>
      <c r="U495" s="265"/>
      <c r="V495" s="264"/>
      <c r="W495" s="266"/>
      <c r="X495" s="266"/>
      <c r="Y495" s="266"/>
      <c r="Z495" s="266"/>
      <c r="AA495" s="266"/>
      <c r="AB495" s="266"/>
      <c r="AC495" s="266"/>
      <c r="AD495" s="266"/>
      <c r="AE495" s="266"/>
      <c r="AF495" s="266"/>
      <c r="AG495" s="266" t="s">
        <v>236</v>
      </c>
      <c r="AH495" s="266">
        <v>0</v>
      </c>
      <c r="AI495" s="266"/>
      <c r="AJ495" s="266"/>
      <c r="AK495" s="266"/>
      <c r="AL495" s="266"/>
      <c r="AM495" s="266"/>
      <c r="AN495" s="266"/>
      <c r="AO495" s="266"/>
      <c r="AP495" s="266"/>
      <c r="AQ495" s="266"/>
      <c r="AR495" s="266"/>
      <c r="AS495" s="266"/>
      <c r="AT495" s="266"/>
      <c r="AU495" s="266"/>
      <c r="AV495" s="266"/>
      <c r="AW495" s="266"/>
      <c r="AX495" s="266"/>
      <c r="AY495" s="266"/>
      <c r="AZ495" s="266"/>
      <c r="BA495" s="266"/>
      <c r="BB495" s="266"/>
      <c r="BC495" s="266"/>
      <c r="BD495" s="266"/>
      <c r="BE495" s="266"/>
      <c r="BF495" s="266"/>
      <c r="BG495" s="266"/>
      <c r="BH495" s="266"/>
    </row>
    <row r="496" spans="1:60" outlineLevel="1">
      <c r="A496" s="258"/>
      <c r="B496" s="259"/>
      <c r="C496" s="283" t="s">
        <v>779</v>
      </c>
      <c r="D496" s="284"/>
      <c r="E496" s="285">
        <v>5.19834</v>
      </c>
      <c r="F496" s="264"/>
      <c r="G496" s="264"/>
      <c r="H496" s="264"/>
      <c r="I496" s="264"/>
      <c r="J496" s="264"/>
      <c r="K496" s="264"/>
      <c r="L496" s="264"/>
      <c r="M496" s="264"/>
      <c r="N496" s="264"/>
      <c r="O496" s="264"/>
      <c r="P496" s="264"/>
      <c r="Q496" s="264"/>
      <c r="R496" s="264"/>
      <c r="S496" s="264"/>
      <c r="T496" s="264"/>
      <c r="U496" s="265"/>
      <c r="V496" s="264"/>
      <c r="W496" s="266"/>
      <c r="X496" s="266"/>
      <c r="Y496" s="266"/>
      <c r="Z496" s="266"/>
      <c r="AA496" s="266"/>
      <c r="AB496" s="266"/>
      <c r="AC496" s="266"/>
      <c r="AD496" s="266"/>
      <c r="AE496" s="266"/>
      <c r="AF496" s="266"/>
      <c r="AG496" s="266" t="s">
        <v>236</v>
      </c>
      <c r="AH496" s="266">
        <v>0</v>
      </c>
      <c r="AI496" s="266"/>
      <c r="AJ496" s="266"/>
      <c r="AK496" s="266"/>
      <c r="AL496" s="266"/>
      <c r="AM496" s="266"/>
      <c r="AN496" s="266"/>
      <c r="AO496" s="266"/>
      <c r="AP496" s="266"/>
      <c r="AQ496" s="266"/>
      <c r="AR496" s="266"/>
      <c r="AS496" s="266"/>
      <c r="AT496" s="266"/>
      <c r="AU496" s="266"/>
      <c r="AV496" s="266"/>
      <c r="AW496" s="266"/>
      <c r="AX496" s="266"/>
      <c r="AY496" s="266"/>
      <c r="AZ496" s="266"/>
      <c r="BA496" s="266"/>
      <c r="BB496" s="266"/>
      <c r="BC496" s="266"/>
      <c r="BD496" s="266"/>
      <c r="BE496" s="266"/>
      <c r="BF496" s="266"/>
      <c r="BG496" s="266"/>
      <c r="BH496" s="266"/>
    </row>
    <row r="497" spans="1:60" ht="22.5" outlineLevel="1">
      <c r="A497" s="258">
        <v>143</v>
      </c>
      <c r="B497" s="259" t="s">
        <v>780</v>
      </c>
      <c r="C497" s="260" t="s">
        <v>781</v>
      </c>
      <c r="D497" s="261" t="s">
        <v>233</v>
      </c>
      <c r="E497" s="262">
        <v>606.05328999999995</v>
      </c>
      <c r="F497" s="10"/>
      <c r="G497" s="264">
        <f>ROUND(E497*F497,2)</f>
        <v>0</v>
      </c>
      <c r="H497" s="263"/>
      <c r="I497" s="264">
        <f>ROUND(E497*H497,2)</f>
        <v>0</v>
      </c>
      <c r="J497" s="263"/>
      <c r="K497" s="264">
        <f>ROUND(E497*J497,2)</f>
        <v>0</v>
      </c>
      <c r="L497" s="264">
        <v>21</v>
      </c>
      <c r="M497" s="264">
        <f>G497*(1+L497/100)</f>
        <v>0</v>
      </c>
      <c r="N497" s="264">
        <v>4.0000000000000002E-4</v>
      </c>
      <c r="O497" s="264">
        <f>ROUND(E497*N497,2)</f>
        <v>0.24</v>
      </c>
      <c r="P497" s="264">
        <v>0</v>
      </c>
      <c r="Q497" s="264">
        <f>ROUND(E497*P497,2)</f>
        <v>0</v>
      </c>
      <c r="R497" s="264" t="s">
        <v>366</v>
      </c>
      <c r="S497" s="264" t="s">
        <v>202</v>
      </c>
      <c r="T497" s="264">
        <v>0</v>
      </c>
      <c r="U497" s="265">
        <f>ROUND(E497*T497,2)</f>
        <v>0</v>
      </c>
      <c r="V497" s="264"/>
      <c r="W497" s="266"/>
      <c r="X497" s="266"/>
      <c r="Y497" s="266"/>
      <c r="Z497" s="266"/>
      <c r="AA497" s="266"/>
      <c r="AB497" s="266"/>
      <c r="AC497" s="266"/>
      <c r="AD497" s="266"/>
      <c r="AE497" s="266"/>
      <c r="AF497" s="266"/>
      <c r="AG497" s="266" t="s">
        <v>367</v>
      </c>
      <c r="AH497" s="266"/>
      <c r="AI497" s="266"/>
      <c r="AJ497" s="266"/>
      <c r="AK497" s="266"/>
      <c r="AL497" s="266"/>
      <c r="AM497" s="266"/>
      <c r="AN497" s="266"/>
      <c r="AO497" s="266"/>
      <c r="AP497" s="266"/>
      <c r="AQ497" s="266"/>
      <c r="AR497" s="266"/>
      <c r="AS497" s="266"/>
      <c r="AT497" s="266"/>
      <c r="AU497" s="266"/>
      <c r="AV497" s="266"/>
      <c r="AW497" s="266"/>
      <c r="AX497" s="266"/>
      <c r="AY497" s="266"/>
      <c r="AZ497" s="266"/>
      <c r="BA497" s="266"/>
      <c r="BB497" s="266"/>
      <c r="BC497" s="266"/>
      <c r="BD497" s="266"/>
      <c r="BE497" s="266"/>
      <c r="BF497" s="266"/>
      <c r="BG497" s="266"/>
      <c r="BH497" s="266"/>
    </row>
    <row r="498" spans="1:60" outlineLevel="1">
      <c r="A498" s="258"/>
      <c r="B498" s="259"/>
      <c r="C498" s="283" t="s">
        <v>782</v>
      </c>
      <c r="D498" s="284"/>
      <c r="E498" s="285">
        <v>412.99925999999999</v>
      </c>
      <c r="F498" s="264"/>
      <c r="G498" s="264"/>
      <c r="H498" s="264"/>
      <c r="I498" s="264"/>
      <c r="J498" s="264"/>
      <c r="K498" s="264"/>
      <c r="L498" s="264"/>
      <c r="M498" s="264"/>
      <c r="N498" s="264"/>
      <c r="O498" s="264"/>
      <c r="P498" s="264"/>
      <c r="Q498" s="264"/>
      <c r="R498" s="264"/>
      <c r="S498" s="264"/>
      <c r="T498" s="264"/>
      <c r="U498" s="265"/>
      <c r="V498" s="264"/>
      <c r="W498" s="266"/>
      <c r="X498" s="266"/>
      <c r="Y498" s="266"/>
      <c r="Z498" s="266"/>
      <c r="AA498" s="266"/>
      <c r="AB498" s="266"/>
      <c r="AC498" s="266"/>
      <c r="AD498" s="266"/>
      <c r="AE498" s="266"/>
      <c r="AF498" s="266"/>
      <c r="AG498" s="266" t="s">
        <v>236</v>
      </c>
      <c r="AH498" s="266">
        <v>0</v>
      </c>
      <c r="AI498" s="266"/>
      <c r="AJ498" s="266"/>
      <c r="AK498" s="266"/>
      <c r="AL498" s="266"/>
      <c r="AM498" s="266"/>
      <c r="AN498" s="266"/>
      <c r="AO498" s="266"/>
      <c r="AP498" s="266"/>
      <c r="AQ498" s="266"/>
      <c r="AR498" s="266"/>
      <c r="AS498" s="266"/>
      <c r="AT498" s="266"/>
      <c r="AU498" s="266"/>
      <c r="AV498" s="266"/>
      <c r="AW498" s="266"/>
      <c r="AX498" s="266"/>
      <c r="AY498" s="266"/>
      <c r="AZ498" s="266"/>
      <c r="BA498" s="266"/>
      <c r="BB498" s="266"/>
      <c r="BC498" s="266"/>
      <c r="BD498" s="266"/>
      <c r="BE498" s="266"/>
      <c r="BF498" s="266"/>
      <c r="BG498" s="266"/>
      <c r="BH498" s="266"/>
    </row>
    <row r="499" spans="1:60" outlineLevel="1">
      <c r="A499" s="258"/>
      <c r="B499" s="259"/>
      <c r="C499" s="283" t="s">
        <v>783</v>
      </c>
      <c r="D499" s="284"/>
      <c r="E499" s="285">
        <v>193.05403000000001</v>
      </c>
      <c r="F499" s="264"/>
      <c r="G499" s="264"/>
      <c r="H499" s="264"/>
      <c r="I499" s="264"/>
      <c r="J499" s="264"/>
      <c r="K499" s="264"/>
      <c r="L499" s="264"/>
      <c r="M499" s="264"/>
      <c r="N499" s="264"/>
      <c r="O499" s="264"/>
      <c r="P499" s="264"/>
      <c r="Q499" s="264"/>
      <c r="R499" s="264"/>
      <c r="S499" s="264"/>
      <c r="T499" s="264"/>
      <c r="U499" s="265"/>
      <c r="V499" s="264"/>
      <c r="W499" s="266"/>
      <c r="X499" s="266"/>
      <c r="Y499" s="266"/>
      <c r="Z499" s="266"/>
      <c r="AA499" s="266"/>
      <c r="AB499" s="266"/>
      <c r="AC499" s="266"/>
      <c r="AD499" s="266"/>
      <c r="AE499" s="266"/>
      <c r="AF499" s="266"/>
      <c r="AG499" s="266" t="s">
        <v>236</v>
      </c>
      <c r="AH499" s="266">
        <v>0</v>
      </c>
      <c r="AI499" s="266"/>
      <c r="AJ499" s="266"/>
      <c r="AK499" s="266"/>
      <c r="AL499" s="266"/>
      <c r="AM499" s="266"/>
      <c r="AN499" s="266"/>
      <c r="AO499" s="266"/>
      <c r="AP499" s="266"/>
      <c r="AQ499" s="266"/>
      <c r="AR499" s="266"/>
      <c r="AS499" s="266"/>
      <c r="AT499" s="266"/>
      <c r="AU499" s="266"/>
      <c r="AV499" s="266"/>
      <c r="AW499" s="266"/>
      <c r="AX499" s="266"/>
      <c r="AY499" s="266"/>
      <c r="AZ499" s="266"/>
      <c r="BA499" s="266"/>
      <c r="BB499" s="266"/>
      <c r="BC499" s="266"/>
      <c r="BD499" s="266"/>
      <c r="BE499" s="266"/>
      <c r="BF499" s="266"/>
      <c r="BG499" s="266"/>
      <c r="BH499" s="266"/>
    </row>
    <row r="500" spans="1:60" outlineLevel="1">
      <c r="A500" s="258">
        <v>144</v>
      </c>
      <c r="B500" s="259" t="s">
        <v>784</v>
      </c>
      <c r="C500" s="260" t="s">
        <v>785</v>
      </c>
      <c r="D500" s="261" t="s">
        <v>0</v>
      </c>
      <c r="E500" s="11"/>
      <c r="F500" s="10"/>
      <c r="G500" s="264">
        <f>ROUND(E500*F500,2)</f>
        <v>0</v>
      </c>
      <c r="H500" s="263"/>
      <c r="I500" s="264">
        <f>ROUND(E500*H500,2)</f>
        <v>0</v>
      </c>
      <c r="J500" s="263"/>
      <c r="K500" s="264">
        <f>ROUND(E500*J500,2)</f>
        <v>0</v>
      </c>
      <c r="L500" s="264">
        <v>21</v>
      </c>
      <c r="M500" s="264">
        <f>G500*(1+L500/100)</f>
        <v>0</v>
      </c>
      <c r="N500" s="264">
        <v>0</v>
      </c>
      <c r="O500" s="264">
        <f>ROUND(E500*N500,2)</f>
        <v>0</v>
      </c>
      <c r="P500" s="264">
        <v>0</v>
      </c>
      <c r="Q500" s="264">
        <f>ROUND(E500*P500,2)</f>
        <v>0</v>
      </c>
      <c r="R500" s="264" t="s">
        <v>690</v>
      </c>
      <c r="S500" s="264" t="s">
        <v>202</v>
      </c>
      <c r="T500" s="264">
        <v>0</v>
      </c>
      <c r="U500" s="265">
        <f>ROUND(E500*T500,2)</f>
        <v>0</v>
      </c>
      <c r="V500" s="264"/>
      <c r="W500" s="266"/>
      <c r="X500" s="266"/>
      <c r="Y500" s="266"/>
      <c r="Z500" s="266"/>
      <c r="AA500" s="266"/>
      <c r="AB500" s="266"/>
      <c r="AC500" s="266"/>
      <c r="AD500" s="266"/>
      <c r="AE500" s="266"/>
      <c r="AF500" s="266"/>
      <c r="AG500" s="266" t="s">
        <v>687</v>
      </c>
      <c r="AH500" s="266"/>
      <c r="AI500" s="266"/>
      <c r="AJ500" s="266"/>
      <c r="AK500" s="266"/>
      <c r="AL500" s="266"/>
      <c r="AM500" s="266"/>
      <c r="AN500" s="266"/>
      <c r="AO500" s="266"/>
      <c r="AP500" s="266"/>
      <c r="AQ500" s="266"/>
      <c r="AR500" s="266"/>
      <c r="AS500" s="266"/>
      <c r="AT500" s="266"/>
      <c r="AU500" s="266"/>
      <c r="AV500" s="266"/>
      <c r="AW500" s="266"/>
      <c r="AX500" s="266"/>
      <c r="AY500" s="266"/>
      <c r="AZ500" s="266"/>
      <c r="BA500" s="266"/>
      <c r="BB500" s="266"/>
      <c r="BC500" s="266"/>
      <c r="BD500" s="266"/>
      <c r="BE500" s="266"/>
      <c r="BF500" s="266"/>
      <c r="BG500" s="266"/>
      <c r="BH500" s="266"/>
    </row>
    <row r="501" spans="1:60">
      <c r="A501" s="286" t="s">
        <v>198</v>
      </c>
      <c r="B501" s="287" t="s">
        <v>157</v>
      </c>
      <c r="C501" s="288" t="s">
        <v>158</v>
      </c>
      <c r="D501" s="289"/>
      <c r="E501" s="290"/>
      <c r="F501" s="291"/>
      <c r="G501" s="291">
        <f>SUMIF(AG502:AG533,"&lt;&gt;NOR",G502:G533)</f>
        <v>0</v>
      </c>
      <c r="H501" s="291"/>
      <c r="I501" s="291">
        <f>SUM(I502:I533)</f>
        <v>0</v>
      </c>
      <c r="J501" s="291"/>
      <c r="K501" s="291">
        <f>SUM(K502:K533)</f>
        <v>0</v>
      </c>
      <c r="L501" s="291"/>
      <c r="M501" s="291">
        <f>SUM(M502:M533)</f>
        <v>0</v>
      </c>
      <c r="N501" s="291"/>
      <c r="O501" s="291">
        <f>SUM(O502:O533)</f>
        <v>0.43000000000000005</v>
      </c>
      <c r="P501" s="291"/>
      <c r="Q501" s="291">
        <f>SUM(Q502:Q533)</f>
        <v>0.44</v>
      </c>
      <c r="R501" s="291"/>
      <c r="S501" s="291"/>
      <c r="T501" s="291"/>
      <c r="U501" s="292">
        <f>SUM(U502:U533)</f>
        <v>89.12</v>
      </c>
      <c r="V501" s="291"/>
      <c r="AG501" s="85" t="s">
        <v>199</v>
      </c>
    </row>
    <row r="502" spans="1:60" outlineLevel="1">
      <c r="A502" s="258">
        <v>145</v>
      </c>
      <c r="B502" s="259" t="s">
        <v>786</v>
      </c>
      <c r="C502" s="260" t="s">
        <v>787</v>
      </c>
      <c r="D502" s="261" t="s">
        <v>233</v>
      </c>
      <c r="E502" s="262">
        <v>193.14466999999999</v>
      </c>
      <c r="F502" s="10"/>
      <c r="G502" s="264">
        <f>ROUND(E502*F502,2)</f>
        <v>0</v>
      </c>
      <c r="H502" s="263"/>
      <c r="I502" s="264">
        <f>ROUND(E502*H502,2)</f>
        <v>0</v>
      </c>
      <c r="J502" s="263"/>
      <c r="K502" s="264">
        <f>ROUND(E502*J502,2)</f>
        <v>0</v>
      </c>
      <c r="L502" s="264">
        <v>21</v>
      </c>
      <c r="M502" s="264">
        <f>G502*(1+L502/100)</f>
        <v>0</v>
      </c>
      <c r="N502" s="264">
        <v>0</v>
      </c>
      <c r="O502" s="264">
        <f>ROUND(E502*N502,2)</f>
        <v>0</v>
      </c>
      <c r="P502" s="264">
        <v>1.1000000000000001E-3</v>
      </c>
      <c r="Q502" s="264">
        <f>ROUND(E502*P502,2)</f>
        <v>0.21</v>
      </c>
      <c r="R502" s="264" t="s">
        <v>788</v>
      </c>
      <c r="S502" s="264" t="s">
        <v>202</v>
      </c>
      <c r="T502" s="264">
        <v>0.186</v>
      </c>
      <c r="U502" s="265">
        <f>ROUND(E502*T502,2)</f>
        <v>35.92</v>
      </c>
      <c r="V502" s="264"/>
      <c r="W502" s="266"/>
      <c r="X502" s="266"/>
      <c r="Y502" s="266"/>
      <c r="Z502" s="266"/>
      <c r="AA502" s="266"/>
      <c r="AB502" s="266"/>
      <c r="AC502" s="266"/>
      <c r="AD502" s="266"/>
      <c r="AE502" s="266"/>
      <c r="AF502" s="266"/>
      <c r="AG502" s="266" t="s">
        <v>225</v>
      </c>
      <c r="AH502" s="266"/>
      <c r="AI502" s="266"/>
      <c r="AJ502" s="266"/>
      <c r="AK502" s="266"/>
      <c r="AL502" s="266"/>
      <c r="AM502" s="266"/>
      <c r="AN502" s="266"/>
      <c r="AO502" s="266"/>
      <c r="AP502" s="266"/>
      <c r="AQ502" s="266"/>
      <c r="AR502" s="266"/>
      <c r="AS502" s="266"/>
      <c r="AT502" s="266"/>
      <c r="AU502" s="266"/>
      <c r="AV502" s="266"/>
      <c r="AW502" s="266"/>
      <c r="AX502" s="266"/>
      <c r="AY502" s="266"/>
      <c r="AZ502" s="266"/>
      <c r="BA502" s="266"/>
      <c r="BB502" s="266"/>
      <c r="BC502" s="266"/>
      <c r="BD502" s="266"/>
      <c r="BE502" s="266"/>
      <c r="BF502" s="266"/>
      <c r="BG502" s="266"/>
      <c r="BH502" s="266"/>
    </row>
    <row r="503" spans="1:60" outlineLevel="1">
      <c r="A503" s="258"/>
      <c r="B503" s="259"/>
      <c r="C503" s="283" t="s">
        <v>789</v>
      </c>
      <c r="D503" s="284"/>
      <c r="E503" s="285">
        <v>16.649999999999999</v>
      </c>
      <c r="F503" s="264"/>
      <c r="G503" s="264"/>
      <c r="H503" s="264"/>
      <c r="I503" s="264"/>
      <c r="J503" s="264"/>
      <c r="K503" s="264"/>
      <c r="L503" s="264"/>
      <c r="M503" s="264"/>
      <c r="N503" s="264"/>
      <c r="O503" s="264"/>
      <c r="P503" s="264"/>
      <c r="Q503" s="264"/>
      <c r="R503" s="264"/>
      <c r="S503" s="264"/>
      <c r="T503" s="264"/>
      <c r="U503" s="265"/>
      <c r="V503" s="264"/>
      <c r="W503" s="266"/>
      <c r="X503" s="266"/>
      <c r="Y503" s="266"/>
      <c r="Z503" s="266"/>
      <c r="AA503" s="266"/>
      <c r="AB503" s="266"/>
      <c r="AC503" s="266"/>
      <c r="AD503" s="266"/>
      <c r="AE503" s="266"/>
      <c r="AF503" s="266"/>
      <c r="AG503" s="266" t="s">
        <v>236</v>
      </c>
      <c r="AH503" s="266">
        <v>0</v>
      </c>
      <c r="AI503" s="266"/>
      <c r="AJ503" s="266"/>
      <c r="AK503" s="266"/>
      <c r="AL503" s="266"/>
      <c r="AM503" s="266"/>
      <c r="AN503" s="266"/>
      <c r="AO503" s="266"/>
      <c r="AP503" s="266"/>
      <c r="AQ503" s="266"/>
      <c r="AR503" s="266"/>
      <c r="AS503" s="266"/>
      <c r="AT503" s="266"/>
      <c r="AU503" s="266"/>
      <c r="AV503" s="266"/>
      <c r="AW503" s="266"/>
      <c r="AX503" s="266"/>
      <c r="AY503" s="266"/>
      <c r="AZ503" s="266"/>
      <c r="BA503" s="266"/>
      <c r="BB503" s="266"/>
      <c r="BC503" s="266"/>
      <c r="BD503" s="266"/>
      <c r="BE503" s="266"/>
      <c r="BF503" s="266"/>
      <c r="BG503" s="266"/>
      <c r="BH503" s="266"/>
    </row>
    <row r="504" spans="1:60" outlineLevel="1">
      <c r="A504" s="258"/>
      <c r="B504" s="259"/>
      <c r="C504" s="283" t="s">
        <v>790</v>
      </c>
      <c r="D504" s="284"/>
      <c r="E504" s="285">
        <v>4.125</v>
      </c>
      <c r="F504" s="264"/>
      <c r="G504" s="264"/>
      <c r="H504" s="264"/>
      <c r="I504" s="264"/>
      <c r="J504" s="264"/>
      <c r="K504" s="264"/>
      <c r="L504" s="264"/>
      <c r="M504" s="264"/>
      <c r="N504" s="264"/>
      <c r="O504" s="264"/>
      <c r="P504" s="264"/>
      <c r="Q504" s="264"/>
      <c r="R504" s="264"/>
      <c r="S504" s="264"/>
      <c r="T504" s="264"/>
      <c r="U504" s="265"/>
      <c r="V504" s="264"/>
      <c r="W504" s="266"/>
      <c r="X504" s="266"/>
      <c r="Y504" s="266"/>
      <c r="Z504" s="266"/>
      <c r="AA504" s="266"/>
      <c r="AB504" s="266"/>
      <c r="AC504" s="266"/>
      <c r="AD504" s="266"/>
      <c r="AE504" s="266"/>
      <c r="AF504" s="266"/>
      <c r="AG504" s="266" t="s">
        <v>236</v>
      </c>
      <c r="AH504" s="266">
        <v>0</v>
      </c>
      <c r="AI504" s="266"/>
      <c r="AJ504" s="266"/>
      <c r="AK504" s="266"/>
      <c r="AL504" s="266"/>
      <c r="AM504" s="266"/>
      <c r="AN504" s="266"/>
      <c r="AO504" s="266"/>
      <c r="AP504" s="266"/>
      <c r="AQ504" s="266"/>
      <c r="AR504" s="266"/>
      <c r="AS504" s="266"/>
      <c r="AT504" s="266"/>
      <c r="AU504" s="266"/>
      <c r="AV504" s="266"/>
      <c r="AW504" s="266"/>
      <c r="AX504" s="266"/>
      <c r="AY504" s="266"/>
      <c r="AZ504" s="266"/>
      <c r="BA504" s="266"/>
      <c r="BB504" s="266"/>
      <c r="BC504" s="266"/>
      <c r="BD504" s="266"/>
      <c r="BE504" s="266"/>
      <c r="BF504" s="266"/>
      <c r="BG504" s="266"/>
      <c r="BH504" s="266"/>
    </row>
    <row r="505" spans="1:60" ht="22.5" outlineLevel="1">
      <c r="A505" s="258"/>
      <c r="B505" s="259"/>
      <c r="C505" s="283" t="s">
        <v>791</v>
      </c>
      <c r="D505" s="284"/>
      <c r="E505" s="285">
        <v>172.36967000000001</v>
      </c>
      <c r="F505" s="264"/>
      <c r="G505" s="264"/>
      <c r="H505" s="264"/>
      <c r="I505" s="264"/>
      <c r="J505" s="264"/>
      <c r="K505" s="264"/>
      <c r="L505" s="264"/>
      <c r="M505" s="264"/>
      <c r="N505" s="264"/>
      <c r="O505" s="264"/>
      <c r="P505" s="264"/>
      <c r="Q505" s="264"/>
      <c r="R505" s="264"/>
      <c r="S505" s="264"/>
      <c r="T505" s="264"/>
      <c r="U505" s="265"/>
      <c r="V505" s="264"/>
      <c r="W505" s="266"/>
      <c r="X505" s="266"/>
      <c r="Y505" s="266"/>
      <c r="Z505" s="266"/>
      <c r="AA505" s="266"/>
      <c r="AB505" s="266"/>
      <c r="AC505" s="266"/>
      <c r="AD505" s="266"/>
      <c r="AE505" s="266"/>
      <c r="AF505" s="266"/>
      <c r="AG505" s="266" t="s">
        <v>236</v>
      </c>
      <c r="AH505" s="266">
        <v>0</v>
      </c>
      <c r="AI505" s="266"/>
      <c r="AJ505" s="266"/>
      <c r="AK505" s="266"/>
      <c r="AL505" s="266"/>
      <c r="AM505" s="266"/>
      <c r="AN505" s="266"/>
      <c r="AO505" s="266"/>
      <c r="AP505" s="266"/>
      <c r="AQ505" s="266"/>
      <c r="AR505" s="266"/>
      <c r="AS505" s="266"/>
      <c r="AT505" s="266"/>
      <c r="AU505" s="266"/>
      <c r="AV505" s="266"/>
      <c r="AW505" s="266"/>
      <c r="AX505" s="266"/>
      <c r="AY505" s="266"/>
      <c r="AZ505" s="266"/>
      <c r="BA505" s="266"/>
      <c r="BB505" s="266"/>
      <c r="BC505" s="266"/>
      <c r="BD505" s="266"/>
      <c r="BE505" s="266"/>
      <c r="BF505" s="266"/>
      <c r="BG505" s="266"/>
      <c r="BH505" s="266"/>
    </row>
    <row r="506" spans="1:60" outlineLevel="1">
      <c r="A506" s="258">
        <v>146</v>
      </c>
      <c r="B506" s="259" t="s">
        <v>792</v>
      </c>
      <c r="C506" s="260" t="s">
        <v>793</v>
      </c>
      <c r="D506" s="261" t="s">
        <v>233</v>
      </c>
      <c r="E506" s="262">
        <v>20.774999999999999</v>
      </c>
      <c r="F506" s="10"/>
      <c r="G506" s="264">
        <f>ROUND(E506*F506,2)</f>
        <v>0</v>
      </c>
      <c r="H506" s="263"/>
      <c r="I506" s="264">
        <f>ROUND(E506*H506,2)</f>
        <v>0</v>
      </c>
      <c r="J506" s="263"/>
      <c r="K506" s="264">
        <f>ROUND(E506*J506,2)</f>
        <v>0</v>
      </c>
      <c r="L506" s="264">
        <v>21</v>
      </c>
      <c r="M506" s="264">
        <f>G506*(1+L506/100)</f>
        <v>0</v>
      </c>
      <c r="N506" s="264">
        <v>0</v>
      </c>
      <c r="O506" s="264">
        <f>ROUND(E506*N506,2)</f>
        <v>0</v>
      </c>
      <c r="P506" s="264">
        <v>1.12E-2</v>
      </c>
      <c r="Q506" s="264">
        <f>ROUND(E506*P506,2)</f>
        <v>0.23</v>
      </c>
      <c r="R506" s="264" t="s">
        <v>788</v>
      </c>
      <c r="S506" s="264" t="s">
        <v>202</v>
      </c>
      <c r="T506" s="264">
        <v>0.22500000000000001</v>
      </c>
      <c r="U506" s="265">
        <f>ROUND(E506*T506,2)</f>
        <v>4.67</v>
      </c>
      <c r="V506" s="264"/>
      <c r="W506" s="266"/>
      <c r="X506" s="266"/>
      <c r="Y506" s="266"/>
      <c r="Z506" s="266"/>
      <c r="AA506" s="266"/>
      <c r="AB506" s="266"/>
      <c r="AC506" s="266"/>
      <c r="AD506" s="266"/>
      <c r="AE506" s="266"/>
      <c r="AF506" s="266"/>
      <c r="AG506" s="266" t="s">
        <v>225</v>
      </c>
      <c r="AH506" s="266"/>
      <c r="AI506" s="266"/>
      <c r="AJ506" s="266"/>
      <c r="AK506" s="266"/>
      <c r="AL506" s="266"/>
      <c r="AM506" s="266"/>
      <c r="AN506" s="266"/>
      <c r="AO506" s="266"/>
      <c r="AP506" s="266"/>
      <c r="AQ506" s="266"/>
      <c r="AR506" s="266"/>
      <c r="AS506" s="266"/>
      <c r="AT506" s="266"/>
      <c r="AU506" s="266"/>
      <c r="AV506" s="266"/>
      <c r="AW506" s="266"/>
      <c r="AX506" s="266"/>
      <c r="AY506" s="266"/>
      <c r="AZ506" s="266"/>
      <c r="BA506" s="266"/>
      <c r="BB506" s="266"/>
      <c r="BC506" s="266"/>
      <c r="BD506" s="266"/>
      <c r="BE506" s="266"/>
      <c r="BF506" s="266"/>
      <c r="BG506" s="266"/>
      <c r="BH506" s="266"/>
    </row>
    <row r="507" spans="1:60" outlineLevel="1">
      <c r="A507" s="258"/>
      <c r="B507" s="259"/>
      <c r="C507" s="283" t="s">
        <v>794</v>
      </c>
      <c r="D507" s="284"/>
      <c r="E507" s="285"/>
      <c r="F507" s="264"/>
      <c r="G507" s="264"/>
      <c r="H507" s="264"/>
      <c r="I507" s="264"/>
      <c r="J507" s="264"/>
      <c r="K507" s="264"/>
      <c r="L507" s="264"/>
      <c r="M507" s="264"/>
      <c r="N507" s="264"/>
      <c r="O507" s="264"/>
      <c r="P507" s="264"/>
      <c r="Q507" s="264"/>
      <c r="R507" s="264"/>
      <c r="S507" s="264"/>
      <c r="T507" s="264"/>
      <c r="U507" s="265"/>
      <c r="V507" s="264"/>
      <c r="W507" s="266"/>
      <c r="X507" s="266"/>
      <c r="Y507" s="266"/>
      <c r="Z507" s="266"/>
      <c r="AA507" s="266"/>
      <c r="AB507" s="266"/>
      <c r="AC507" s="266"/>
      <c r="AD507" s="266"/>
      <c r="AE507" s="266"/>
      <c r="AF507" s="266"/>
      <c r="AG507" s="266" t="s">
        <v>236</v>
      </c>
      <c r="AH507" s="266">
        <v>0</v>
      </c>
      <c r="AI507" s="266"/>
      <c r="AJ507" s="266"/>
      <c r="AK507" s="266"/>
      <c r="AL507" s="266"/>
      <c r="AM507" s="266"/>
      <c r="AN507" s="266"/>
      <c r="AO507" s="266"/>
      <c r="AP507" s="266"/>
      <c r="AQ507" s="266"/>
      <c r="AR507" s="266"/>
      <c r="AS507" s="266"/>
      <c r="AT507" s="266"/>
      <c r="AU507" s="266"/>
      <c r="AV507" s="266"/>
      <c r="AW507" s="266"/>
      <c r="AX507" s="266"/>
      <c r="AY507" s="266"/>
      <c r="AZ507" s="266"/>
      <c r="BA507" s="266"/>
      <c r="BB507" s="266"/>
      <c r="BC507" s="266"/>
      <c r="BD507" s="266"/>
      <c r="BE507" s="266"/>
      <c r="BF507" s="266"/>
      <c r="BG507" s="266"/>
      <c r="BH507" s="266"/>
    </row>
    <row r="508" spans="1:60" outlineLevel="1">
      <c r="A508" s="258"/>
      <c r="B508" s="259"/>
      <c r="C508" s="283" t="s">
        <v>795</v>
      </c>
      <c r="D508" s="284"/>
      <c r="E508" s="285">
        <v>16.649999999999999</v>
      </c>
      <c r="F508" s="264"/>
      <c r="G508" s="264"/>
      <c r="H508" s="264"/>
      <c r="I508" s="264"/>
      <c r="J508" s="264"/>
      <c r="K508" s="264"/>
      <c r="L508" s="264"/>
      <c r="M508" s="264"/>
      <c r="N508" s="264"/>
      <c r="O508" s="264"/>
      <c r="P508" s="264"/>
      <c r="Q508" s="264"/>
      <c r="R508" s="264"/>
      <c r="S508" s="264"/>
      <c r="T508" s="264"/>
      <c r="U508" s="265"/>
      <c r="V508" s="264"/>
      <c r="W508" s="266"/>
      <c r="X508" s="266"/>
      <c r="Y508" s="266"/>
      <c r="Z508" s="266"/>
      <c r="AA508" s="266"/>
      <c r="AB508" s="266"/>
      <c r="AC508" s="266"/>
      <c r="AD508" s="266"/>
      <c r="AE508" s="266"/>
      <c r="AF508" s="266"/>
      <c r="AG508" s="266" t="s">
        <v>236</v>
      </c>
      <c r="AH508" s="266">
        <v>0</v>
      </c>
      <c r="AI508" s="266"/>
      <c r="AJ508" s="266"/>
      <c r="AK508" s="266"/>
      <c r="AL508" s="266"/>
      <c r="AM508" s="266"/>
      <c r="AN508" s="266"/>
      <c r="AO508" s="266"/>
      <c r="AP508" s="266"/>
      <c r="AQ508" s="266"/>
      <c r="AR508" s="266"/>
      <c r="AS508" s="266"/>
      <c r="AT508" s="266"/>
      <c r="AU508" s="266"/>
      <c r="AV508" s="266"/>
      <c r="AW508" s="266"/>
      <c r="AX508" s="266"/>
      <c r="AY508" s="266"/>
      <c r="AZ508" s="266"/>
      <c r="BA508" s="266"/>
      <c r="BB508" s="266"/>
      <c r="BC508" s="266"/>
      <c r="BD508" s="266"/>
      <c r="BE508" s="266"/>
      <c r="BF508" s="266"/>
      <c r="BG508" s="266"/>
      <c r="BH508" s="266"/>
    </row>
    <row r="509" spans="1:60" outlineLevel="1">
      <c r="A509" s="258"/>
      <c r="B509" s="259"/>
      <c r="C509" s="283" t="s">
        <v>796</v>
      </c>
      <c r="D509" s="284"/>
      <c r="E509" s="285">
        <v>4.125</v>
      </c>
      <c r="F509" s="264"/>
      <c r="G509" s="264"/>
      <c r="H509" s="264"/>
      <c r="I509" s="264"/>
      <c r="J509" s="264"/>
      <c r="K509" s="264"/>
      <c r="L509" s="264"/>
      <c r="M509" s="264"/>
      <c r="N509" s="264"/>
      <c r="O509" s="264"/>
      <c r="P509" s="264"/>
      <c r="Q509" s="264"/>
      <c r="R509" s="264"/>
      <c r="S509" s="264"/>
      <c r="T509" s="264"/>
      <c r="U509" s="265"/>
      <c r="V509" s="264"/>
      <c r="W509" s="266"/>
      <c r="X509" s="266"/>
      <c r="Y509" s="266"/>
      <c r="Z509" s="266"/>
      <c r="AA509" s="266"/>
      <c r="AB509" s="266"/>
      <c r="AC509" s="266"/>
      <c r="AD509" s="266"/>
      <c r="AE509" s="266"/>
      <c r="AF509" s="266"/>
      <c r="AG509" s="266" t="s">
        <v>236</v>
      </c>
      <c r="AH509" s="266">
        <v>0</v>
      </c>
      <c r="AI509" s="266"/>
      <c r="AJ509" s="266"/>
      <c r="AK509" s="266"/>
      <c r="AL509" s="266"/>
      <c r="AM509" s="266"/>
      <c r="AN509" s="266"/>
      <c r="AO509" s="266"/>
      <c r="AP509" s="266"/>
      <c r="AQ509" s="266"/>
      <c r="AR509" s="266"/>
      <c r="AS509" s="266"/>
      <c r="AT509" s="266"/>
      <c r="AU509" s="266"/>
      <c r="AV509" s="266"/>
      <c r="AW509" s="266"/>
      <c r="AX509" s="266"/>
      <c r="AY509" s="266"/>
      <c r="AZ509" s="266"/>
      <c r="BA509" s="266"/>
      <c r="BB509" s="266"/>
      <c r="BC509" s="266"/>
      <c r="BD509" s="266"/>
      <c r="BE509" s="266"/>
      <c r="BF509" s="266"/>
      <c r="BG509" s="266"/>
      <c r="BH509" s="266"/>
    </row>
    <row r="510" spans="1:60" outlineLevel="1">
      <c r="A510" s="258">
        <v>147</v>
      </c>
      <c r="B510" s="259" t="s">
        <v>797</v>
      </c>
      <c r="C510" s="260" t="s">
        <v>798</v>
      </c>
      <c r="D510" s="261" t="s">
        <v>233</v>
      </c>
      <c r="E510" s="262">
        <v>193.14466999999999</v>
      </c>
      <c r="F510" s="10"/>
      <c r="G510" s="264">
        <f>ROUND(E510*F510,2)</f>
        <v>0</v>
      </c>
      <c r="H510" s="263"/>
      <c r="I510" s="264">
        <f>ROUND(E510*H510,2)</f>
        <v>0</v>
      </c>
      <c r="J510" s="263"/>
      <c r="K510" s="264">
        <f>ROUND(E510*J510,2)</f>
        <v>0</v>
      </c>
      <c r="L510" s="264">
        <v>21</v>
      </c>
      <c r="M510" s="264">
        <f>G510*(1+L510/100)</f>
        <v>0</v>
      </c>
      <c r="N510" s="264">
        <v>1.4999999999999999E-4</v>
      </c>
      <c r="O510" s="264">
        <f>ROUND(E510*N510,2)</f>
        <v>0.03</v>
      </c>
      <c r="P510" s="264">
        <v>0</v>
      </c>
      <c r="Q510" s="264">
        <f>ROUND(E510*P510,2)</f>
        <v>0</v>
      </c>
      <c r="R510" s="264" t="s">
        <v>788</v>
      </c>
      <c r="S510" s="264" t="s">
        <v>202</v>
      </c>
      <c r="T510" s="264">
        <v>0.12</v>
      </c>
      <c r="U510" s="265">
        <f>ROUND(E510*T510,2)</f>
        <v>23.18</v>
      </c>
      <c r="V510" s="264"/>
      <c r="W510" s="266"/>
      <c r="X510" s="266"/>
      <c r="Y510" s="266"/>
      <c r="Z510" s="266"/>
      <c r="AA510" s="266"/>
      <c r="AB510" s="266"/>
      <c r="AC510" s="266"/>
      <c r="AD510" s="266"/>
      <c r="AE510" s="266"/>
      <c r="AF510" s="266"/>
      <c r="AG510" s="266" t="s">
        <v>225</v>
      </c>
      <c r="AH510" s="266"/>
      <c r="AI510" s="266"/>
      <c r="AJ510" s="266"/>
      <c r="AK510" s="266"/>
      <c r="AL510" s="266"/>
      <c r="AM510" s="266"/>
      <c r="AN510" s="266"/>
      <c r="AO510" s="266"/>
      <c r="AP510" s="266"/>
      <c r="AQ510" s="266"/>
      <c r="AR510" s="266"/>
      <c r="AS510" s="266"/>
      <c r="AT510" s="266"/>
      <c r="AU510" s="266"/>
      <c r="AV510" s="266"/>
      <c r="AW510" s="266"/>
      <c r="AX510" s="266"/>
      <c r="AY510" s="266"/>
      <c r="AZ510" s="266"/>
      <c r="BA510" s="266"/>
      <c r="BB510" s="266"/>
      <c r="BC510" s="266"/>
      <c r="BD510" s="266"/>
      <c r="BE510" s="266"/>
      <c r="BF510" s="266"/>
      <c r="BG510" s="266"/>
      <c r="BH510" s="266"/>
    </row>
    <row r="511" spans="1:60" outlineLevel="1">
      <c r="A511" s="258"/>
      <c r="B511" s="259"/>
      <c r="C511" s="283" t="s">
        <v>789</v>
      </c>
      <c r="D511" s="284"/>
      <c r="E511" s="285">
        <v>16.649999999999999</v>
      </c>
      <c r="F511" s="264"/>
      <c r="G511" s="264"/>
      <c r="H511" s="264"/>
      <c r="I511" s="264"/>
      <c r="J511" s="264"/>
      <c r="K511" s="264"/>
      <c r="L511" s="264"/>
      <c r="M511" s="264"/>
      <c r="N511" s="264"/>
      <c r="O511" s="264"/>
      <c r="P511" s="264"/>
      <c r="Q511" s="264"/>
      <c r="R511" s="264"/>
      <c r="S511" s="264"/>
      <c r="T511" s="264"/>
      <c r="U511" s="265"/>
      <c r="V511" s="264"/>
      <c r="W511" s="266"/>
      <c r="X511" s="266"/>
      <c r="Y511" s="266"/>
      <c r="Z511" s="266"/>
      <c r="AA511" s="266"/>
      <c r="AB511" s="266"/>
      <c r="AC511" s="266"/>
      <c r="AD511" s="266"/>
      <c r="AE511" s="266"/>
      <c r="AF511" s="266"/>
      <c r="AG511" s="266" t="s">
        <v>236</v>
      </c>
      <c r="AH511" s="266">
        <v>0</v>
      </c>
      <c r="AI511" s="266"/>
      <c r="AJ511" s="266"/>
      <c r="AK511" s="266"/>
      <c r="AL511" s="266"/>
      <c r="AM511" s="266"/>
      <c r="AN511" s="266"/>
      <c r="AO511" s="266"/>
      <c r="AP511" s="266"/>
      <c r="AQ511" s="266"/>
      <c r="AR511" s="266"/>
      <c r="AS511" s="266"/>
      <c r="AT511" s="266"/>
      <c r="AU511" s="266"/>
      <c r="AV511" s="266"/>
      <c r="AW511" s="266"/>
      <c r="AX511" s="266"/>
      <c r="AY511" s="266"/>
      <c r="AZ511" s="266"/>
      <c r="BA511" s="266"/>
      <c r="BB511" s="266"/>
      <c r="BC511" s="266"/>
      <c r="BD511" s="266"/>
      <c r="BE511" s="266"/>
      <c r="BF511" s="266"/>
      <c r="BG511" s="266"/>
      <c r="BH511" s="266"/>
    </row>
    <row r="512" spans="1:60" outlineLevel="1">
      <c r="A512" s="258"/>
      <c r="B512" s="259"/>
      <c r="C512" s="283" t="s">
        <v>790</v>
      </c>
      <c r="D512" s="284"/>
      <c r="E512" s="285">
        <v>4.125</v>
      </c>
      <c r="F512" s="264"/>
      <c r="G512" s="264"/>
      <c r="H512" s="264"/>
      <c r="I512" s="264"/>
      <c r="J512" s="264"/>
      <c r="K512" s="264"/>
      <c r="L512" s="264"/>
      <c r="M512" s="264"/>
      <c r="N512" s="264"/>
      <c r="O512" s="264"/>
      <c r="P512" s="264"/>
      <c r="Q512" s="264"/>
      <c r="R512" s="264"/>
      <c r="S512" s="264"/>
      <c r="T512" s="264"/>
      <c r="U512" s="265"/>
      <c r="V512" s="264"/>
      <c r="W512" s="266"/>
      <c r="X512" s="266"/>
      <c r="Y512" s="266"/>
      <c r="Z512" s="266"/>
      <c r="AA512" s="266"/>
      <c r="AB512" s="266"/>
      <c r="AC512" s="266"/>
      <c r="AD512" s="266"/>
      <c r="AE512" s="266"/>
      <c r="AF512" s="266"/>
      <c r="AG512" s="266" t="s">
        <v>236</v>
      </c>
      <c r="AH512" s="266">
        <v>0</v>
      </c>
      <c r="AI512" s="266"/>
      <c r="AJ512" s="266"/>
      <c r="AK512" s="266"/>
      <c r="AL512" s="266"/>
      <c r="AM512" s="266"/>
      <c r="AN512" s="266"/>
      <c r="AO512" s="266"/>
      <c r="AP512" s="266"/>
      <c r="AQ512" s="266"/>
      <c r="AR512" s="266"/>
      <c r="AS512" s="266"/>
      <c r="AT512" s="266"/>
      <c r="AU512" s="266"/>
      <c r="AV512" s="266"/>
      <c r="AW512" s="266"/>
      <c r="AX512" s="266"/>
      <c r="AY512" s="266"/>
      <c r="AZ512" s="266"/>
      <c r="BA512" s="266"/>
      <c r="BB512" s="266"/>
      <c r="BC512" s="266"/>
      <c r="BD512" s="266"/>
      <c r="BE512" s="266"/>
      <c r="BF512" s="266"/>
      <c r="BG512" s="266"/>
      <c r="BH512" s="266"/>
    </row>
    <row r="513" spans="1:60" ht="22.5" outlineLevel="1">
      <c r="A513" s="258"/>
      <c r="B513" s="259"/>
      <c r="C513" s="283" t="s">
        <v>791</v>
      </c>
      <c r="D513" s="284"/>
      <c r="E513" s="285">
        <v>172.36967000000001</v>
      </c>
      <c r="F513" s="264"/>
      <c r="G513" s="264"/>
      <c r="H513" s="264"/>
      <c r="I513" s="264"/>
      <c r="J513" s="264"/>
      <c r="K513" s="264"/>
      <c r="L513" s="264"/>
      <c r="M513" s="264"/>
      <c r="N513" s="264"/>
      <c r="O513" s="264"/>
      <c r="P513" s="264"/>
      <c r="Q513" s="264"/>
      <c r="R513" s="264"/>
      <c r="S513" s="264"/>
      <c r="T513" s="264"/>
      <c r="U513" s="265"/>
      <c r="V513" s="264"/>
      <c r="W513" s="266"/>
      <c r="X513" s="266"/>
      <c r="Y513" s="266"/>
      <c r="Z513" s="266"/>
      <c r="AA513" s="266"/>
      <c r="AB513" s="266"/>
      <c r="AC513" s="266"/>
      <c r="AD513" s="266"/>
      <c r="AE513" s="266"/>
      <c r="AF513" s="266"/>
      <c r="AG513" s="266" t="s">
        <v>236</v>
      </c>
      <c r="AH513" s="266">
        <v>0</v>
      </c>
      <c r="AI513" s="266"/>
      <c r="AJ513" s="266"/>
      <c r="AK513" s="266"/>
      <c r="AL513" s="266"/>
      <c r="AM513" s="266"/>
      <c r="AN513" s="266"/>
      <c r="AO513" s="266"/>
      <c r="AP513" s="266"/>
      <c r="AQ513" s="266"/>
      <c r="AR513" s="266"/>
      <c r="AS513" s="266"/>
      <c r="AT513" s="266"/>
      <c r="AU513" s="266"/>
      <c r="AV513" s="266"/>
      <c r="AW513" s="266"/>
      <c r="AX513" s="266"/>
      <c r="AY513" s="266"/>
      <c r="AZ513" s="266"/>
      <c r="BA513" s="266"/>
      <c r="BB513" s="266"/>
      <c r="BC513" s="266"/>
      <c r="BD513" s="266"/>
      <c r="BE513" s="266"/>
      <c r="BF513" s="266"/>
      <c r="BG513" s="266"/>
      <c r="BH513" s="266"/>
    </row>
    <row r="514" spans="1:60" outlineLevel="1">
      <c r="A514" s="258">
        <v>148</v>
      </c>
      <c r="B514" s="259" t="s">
        <v>799</v>
      </c>
      <c r="C514" s="260" t="s">
        <v>800</v>
      </c>
      <c r="D514" s="261" t="s">
        <v>233</v>
      </c>
      <c r="E514" s="262">
        <v>20.774999999999999</v>
      </c>
      <c r="F514" s="10"/>
      <c r="G514" s="264">
        <f>ROUND(E514*F514,2)</f>
        <v>0</v>
      </c>
      <c r="H514" s="263"/>
      <c r="I514" s="264">
        <f>ROUND(E514*H514,2)</f>
        <v>0</v>
      </c>
      <c r="J514" s="263"/>
      <c r="K514" s="264">
        <f>ROUND(E514*J514,2)</f>
        <v>0</v>
      </c>
      <c r="L514" s="264">
        <v>21</v>
      </c>
      <c r="M514" s="264">
        <f>G514*(1+L514/100)</f>
        <v>0</v>
      </c>
      <c r="N514" s="264">
        <v>3.3E-4</v>
      </c>
      <c r="O514" s="264">
        <f>ROUND(E514*N514,2)</f>
        <v>0.01</v>
      </c>
      <c r="P514" s="264">
        <v>0</v>
      </c>
      <c r="Q514" s="264">
        <f>ROUND(E514*P514,2)</f>
        <v>0</v>
      </c>
      <c r="R514" s="264" t="s">
        <v>788</v>
      </c>
      <c r="S514" s="264" t="s">
        <v>202</v>
      </c>
      <c r="T514" s="264">
        <v>0.16</v>
      </c>
      <c r="U514" s="265">
        <f>ROUND(E514*T514,2)</f>
        <v>3.32</v>
      </c>
      <c r="V514" s="264"/>
      <c r="W514" s="266"/>
      <c r="X514" s="266"/>
      <c r="Y514" s="266"/>
      <c r="Z514" s="266"/>
      <c r="AA514" s="266"/>
      <c r="AB514" s="266"/>
      <c r="AC514" s="266"/>
      <c r="AD514" s="266"/>
      <c r="AE514" s="266"/>
      <c r="AF514" s="266"/>
      <c r="AG514" s="266" t="s">
        <v>225</v>
      </c>
      <c r="AH514" s="266"/>
      <c r="AI514" s="266"/>
      <c r="AJ514" s="266"/>
      <c r="AK514" s="266"/>
      <c r="AL514" s="266"/>
      <c r="AM514" s="266"/>
      <c r="AN514" s="266"/>
      <c r="AO514" s="266"/>
      <c r="AP514" s="266"/>
      <c r="AQ514" s="266"/>
      <c r="AR514" s="266"/>
      <c r="AS514" s="266"/>
      <c r="AT514" s="266"/>
      <c r="AU514" s="266"/>
      <c r="AV514" s="266"/>
      <c r="AW514" s="266"/>
      <c r="AX514" s="266"/>
      <c r="AY514" s="266"/>
      <c r="AZ514" s="266"/>
      <c r="BA514" s="266"/>
      <c r="BB514" s="266"/>
      <c r="BC514" s="266"/>
      <c r="BD514" s="266"/>
      <c r="BE514" s="266"/>
      <c r="BF514" s="266"/>
      <c r="BG514" s="266"/>
      <c r="BH514" s="266"/>
    </row>
    <row r="515" spans="1:60" outlineLevel="1">
      <c r="A515" s="258"/>
      <c r="B515" s="259"/>
      <c r="C515" s="477" t="s">
        <v>801</v>
      </c>
      <c r="D515" s="478"/>
      <c r="E515" s="479"/>
      <c r="F515" s="480"/>
      <c r="G515" s="481"/>
      <c r="H515" s="264"/>
      <c r="I515" s="264"/>
      <c r="J515" s="264"/>
      <c r="K515" s="264"/>
      <c r="L515" s="264"/>
      <c r="M515" s="264"/>
      <c r="N515" s="264"/>
      <c r="O515" s="264"/>
      <c r="P515" s="264"/>
      <c r="Q515" s="264"/>
      <c r="R515" s="264"/>
      <c r="S515" s="264"/>
      <c r="T515" s="264"/>
      <c r="U515" s="265"/>
      <c r="V515" s="264"/>
      <c r="W515" s="266"/>
      <c r="X515" s="266"/>
      <c r="Y515" s="266"/>
      <c r="Z515" s="266"/>
      <c r="AA515" s="266"/>
      <c r="AB515" s="266"/>
      <c r="AC515" s="266"/>
      <c r="AD515" s="266"/>
      <c r="AE515" s="266"/>
      <c r="AF515" s="266"/>
      <c r="AG515" s="266" t="s">
        <v>205</v>
      </c>
      <c r="AH515" s="266"/>
      <c r="AI515" s="266"/>
      <c r="AJ515" s="266"/>
      <c r="AK515" s="266"/>
      <c r="AL515" s="266"/>
      <c r="AM515" s="266"/>
      <c r="AN515" s="266"/>
      <c r="AO515" s="266"/>
      <c r="AP515" s="266"/>
      <c r="AQ515" s="266"/>
      <c r="AR515" s="266"/>
      <c r="AS515" s="266"/>
      <c r="AT515" s="266"/>
      <c r="AU515" s="266"/>
      <c r="AV515" s="266"/>
      <c r="AW515" s="266"/>
      <c r="AX515" s="266"/>
      <c r="AY515" s="266"/>
      <c r="AZ515" s="266"/>
      <c r="BA515" s="267" t="str">
        <f>C515</f>
        <v>Včetně očištění podkladu od nesoudržných vrstev.</v>
      </c>
      <c r="BB515" s="266"/>
      <c r="BC515" s="266"/>
      <c r="BD515" s="266"/>
      <c r="BE515" s="266"/>
      <c r="BF515" s="266"/>
      <c r="BG515" s="266"/>
      <c r="BH515" s="266"/>
    </row>
    <row r="516" spans="1:60" outlineLevel="1">
      <c r="A516" s="258"/>
      <c r="B516" s="259"/>
      <c r="C516" s="283" t="s">
        <v>794</v>
      </c>
      <c r="D516" s="284"/>
      <c r="E516" s="285"/>
      <c r="F516" s="264"/>
      <c r="G516" s="264"/>
      <c r="H516" s="264"/>
      <c r="I516" s="264"/>
      <c r="J516" s="264"/>
      <c r="K516" s="264"/>
      <c r="L516" s="264"/>
      <c r="M516" s="264"/>
      <c r="N516" s="264"/>
      <c r="O516" s="264"/>
      <c r="P516" s="264"/>
      <c r="Q516" s="264"/>
      <c r="R516" s="264"/>
      <c r="S516" s="264"/>
      <c r="T516" s="264"/>
      <c r="U516" s="265"/>
      <c r="V516" s="264"/>
      <c r="W516" s="266"/>
      <c r="X516" s="266"/>
      <c r="Y516" s="266"/>
      <c r="Z516" s="266"/>
      <c r="AA516" s="266"/>
      <c r="AB516" s="266"/>
      <c r="AC516" s="266"/>
      <c r="AD516" s="266"/>
      <c r="AE516" s="266"/>
      <c r="AF516" s="266"/>
      <c r="AG516" s="266" t="s">
        <v>236</v>
      </c>
      <c r="AH516" s="266">
        <v>0</v>
      </c>
      <c r="AI516" s="266"/>
      <c r="AJ516" s="266"/>
      <c r="AK516" s="266"/>
      <c r="AL516" s="266"/>
      <c r="AM516" s="266"/>
      <c r="AN516" s="266"/>
      <c r="AO516" s="266"/>
      <c r="AP516" s="266"/>
      <c r="AQ516" s="266"/>
      <c r="AR516" s="266"/>
      <c r="AS516" s="266"/>
      <c r="AT516" s="266"/>
      <c r="AU516" s="266"/>
      <c r="AV516" s="266"/>
      <c r="AW516" s="266"/>
      <c r="AX516" s="266"/>
      <c r="AY516" s="266"/>
      <c r="AZ516" s="266"/>
      <c r="BA516" s="266"/>
      <c r="BB516" s="266"/>
      <c r="BC516" s="266"/>
      <c r="BD516" s="266"/>
      <c r="BE516" s="266"/>
      <c r="BF516" s="266"/>
      <c r="BG516" s="266"/>
      <c r="BH516" s="266"/>
    </row>
    <row r="517" spans="1:60" outlineLevel="1">
      <c r="A517" s="258"/>
      <c r="B517" s="259"/>
      <c r="C517" s="283" t="s">
        <v>795</v>
      </c>
      <c r="D517" s="284"/>
      <c r="E517" s="285">
        <v>16.649999999999999</v>
      </c>
      <c r="F517" s="264"/>
      <c r="G517" s="264"/>
      <c r="H517" s="264"/>
      <c r="I517" s="264"/>
      <c r="J517" s="264"/>
      <c r="K517" s="264"/>
      <c r="L517" s="264"/>
      <c r="M517" s="264"/>
      <c r="N517" s="264"/>
      <c r="O517" s="264"/>
      <c r="P517" s="264"/>
      <c r="Q517" s="264"/>
      <c r="R517" s="264"/>
      <c r="S517" s="264"/>
      <c r="T517" s="264"/>
      <c r="U517" s="265"/>
      <c r="V517" s="264"/>
      <c r="W517" s="266"/>
      <c r="X517" s="266"/>
      <c r="Y517" s="266"/>
      <c r="Z517" s="266"/>
      <c r="AA517" s="266"/>
      <c r="AB517" s="266"/>
      <c r="AC517" s="266"/>
      <c r="AD517" s="266"/>
      <c r="AE517" s="266"/>
      <c r="AF517" s="266"/>
      <c r="AG517" s="266" t="s">
        <v>236</v>
      </c>
      <c r="AH517" s="266">
        <v>0</v>
      </c>
      <c r="AI517" s="266"/>
      <c r="AJ517" s="266"/>
      <c r="AK517" s="266"/>
      <c r="AL517" s="266"/>
      <c r="AM517" s="266"/>
      <c r="AN517" s="266"/>
      <c r="AO517" s="266"/>
      <c r="AP517" s="266"/>
      <c r="AQ517" s="266"/>
      <c r="AR517" s="266"/>
      <c r="AS517" s="266"/>
      <c r="AT517" s="266"/>
      <c r="AU517" s="266"/>
      <c r="AV517" s="266"/>
      <c r="AW517" s="266"/>
      <c r="AX517" s="266"/>
      <c r="AY517" s="266"/>
      <c r="AZ517" s="266"/>
      <c r="BA517" s="266"/>
      <c r="BB517" s="266"/>
      <c r="BC517" s="266"/>
      <c r="BD517" s="266"/>
      <c r="BE517" s="266"/>
      <c r="BF517" s="266"/>
      <c r="BG517" s="266"/>
      <c r="BH517" s="266"/>
    </row>
    <row r="518" spans="1:60" outlineLevel="1">
      <c r="A518" s="258"/>
      <c r="B518" s="259"/>
      <c r="C518" s="283" t="s">
        <v>796</v>
      </c>
      <c r="D518" s="284"/>
      <c r="E518" s="285">
        <v>4.125</v>
      </c>
      <c r="F518" s="264"/>
      <c r="G518" s="264"/>
      <c r="H518" s="264"/>
      <c r="I518" s="264"/>
      <c r="J518" s="264"/>
      <c r="K518" s="264"/>
      <c r="L518" s="264"/>
      <c r="M518" s="264"/>
      <c r="N518" s="264"/>
      <c r="O518" s="264"/>
      <c r="P518" s="264"/>
      <c r="Q518" s="264"/>
      <c r="R518" s="264"/>
      <c r="S518" s="264"/>
      <c r="T518" s="264"/>
      <c r="U518" s="265"/>
      <c r="V518" s="264"/>
      <c r="W518" s="266"/>
      <c r="X518" s="266"/>
      <c r="Y518" s="266"/>
      <c r="Z518" s="266"/>
      <c r="AA518" s="266"/>
      <c r="AB518" s="266"/>
      <c r="AC518" s="266"/>
      <c r="AD518" s="266"/>
      <c r="AE518" s="266"/>
      <c r="AF518" s="266"/>
      <c r="AG518" s="266" t="s">
        <v>236</v>
      </c>
      <c r="AH518" s="266">
        <v>0</v>
      </c>
      <c r="AI518" s="266"/>
      <c r="AJ518" s="266"/>
      <c r="AK518" s="266"/>
      <c r="AL518" s="266"/>
      <c r="AM518" s="266"/>
      <c r="AN518" s="266"/>
      <c r="AO518" s="266"/>
      <c r="AP518" s="266"/>
      <c r="AQ518" s="266"/>
      <c r="AR518" s="266"/>
      <c r="AS518" s="266"/>
      <c r="AT518" s="266"/>
      <c r="AU518" s="266"/>
      <c r="AV518" s="266"/>
      <c r="AW518" s="266"/>
      <c r="AX518" s="266"/>
      <c r="AY518" s="266"/>
      <c r="AZ518" s="266"/>
      <c r="BA518" s="266"/>
      <c r="BB518" s="266"/>
      <c r="BC518" s="266"/>
      <c r="BD518" s="266"/>
      <c r="BE518" s="266"/>
      <c r="BF518" s="266"/>
      <c r="BG518" s="266"/>
      <c r="BH518" s="266"/>
    </row>
    <row r="519" spans="1:60" outlineLevel="1">
      <c r="A519" s="258">
        <v>149</v>
      </c>
      <c r="B519" s="259" t="s">
        <v>802</v>
      </c>
      <c r="C519" s="260" t="s">
        <v>803</v>
      </c>
      <c r="D519" s="261" t="s">
        <v>233</v>
      </c>
      <c r="E519" s="262">
        <v>3.3</v>
      </c>
      <c r="F519" s="10"/>
      <c r="G519" s="264">
        <f>ROUND(E519*F519,2)</f>
        <v>0</v>
      </c>
      <c r="H519" s="263"/>
      <c r="I519" s="264">
        <f>ROUND(E519*H519,2)</f>
        <v>0</v>
      </c>
      <c r="J519" s="263"/>
      <c r="K519" s="264">
        <f>ROUND(E519*J519,2)</f>
        <v>0</v>
      </c>
      <c r="L519" s="264">
        <v>21</v>
      </c>
      <c r="M519" s="264">
        <f>G519*(1+L519/100)</f>
        <v>0</v>
      </c>
      <c r="N519" s="264">
        <v>0</v>
      </c>
      <c r="O519" s="264">
        <f>ROUND(E519*N519,2)</f>
        <v>0</v>
      </c>
      <c r="P519" s="264">
        <v>0</v>
      </c>
      <c r="Q519" s="264">
        <f>ROUND(E519*P519,2)</f>
        <v>0</v>
      </c>
      <c r="R519" s="264" t="s">
        <v>788</v>
      </c>
      <c r="S519" s="264" t="s">
        <v>202</v>
      </c>
      <c r="T519" s="264">
        <v>0.41</v>
      </c>
      <c r="U519" s="265">
        <f>ROUND(E519*T519,2)</f>
        <v>1.35</v>
      </c>
      <c r="V519" s="264"/>
      <c r="W519" s="266"/>
      <c r="X519" s="266"/>
      <c r="Y519" s="266"/>
      <c r="Z519" s="266"/>
      <c r="AA519" s="266"/>
      <c r="AB519" s="266"/>
      <c r="AC519" s="266"/>
      <c r="AD519" s="266"/>
      <c r="AE519" s="266"/>
      <c r="AF519" s="266"/>
      <c r="AG519" s="266" t="s">
        <v>225</v>
      </c>
      <c r="AH519" s="266"/>
      <c r="AI519" s="266"/>
      <c r="AJ519" s="266"/>
      <c r="AK519" s="266"/>
      <c r="AL519" s="266"/>
      <c r="AM519" s="266"/>
      <c r="AN519" s="266"/>
      <c r="AO519" s="266"/>
      <c r="AP519" s="266"/>
      <c r="AQ519" s="266"/>
      <c r="AR519" s="266"/>
      <c r="AS519" s="266"/>
      <c r="AT519" s="266"/>
      <c r="AU519" s="266"/>
      <c r="AV519" s="266"/>
      <c r="AW519" s="266"/>
      <c r="AX519" s="266"/>
      <c r="AY519" s="266"/>
      <c r="AZ519" s="266"/>
      <c r="BA519" s="266"/>
      <c r="BB519" s="266"/>
      <c r="BC519" s="266"/>
      <c r="BD519" s="266"/>
      <c r="BE519" s="266"/>
      <c r="BF519" s="266"/>
      <c r="BG519" s="266"/>
      <c r="BH519" s="266"/>
    </row>
    <row r="520" spans="1:60" outlineLevel="1">
      <c r="A520" s="258"/>
      <c r="B520" s="259"/>
      <c r="C520" s="283" t="s">
        <v>804</v>
      </c>
      <c r="D520" s="284"/>
      <c r="E520" s="285">
        <v>3.3</v>
      </c>
      <c r="F520" s="264"/>
      <c r="G520" s="264"/>
      <c r="H520" s="264"/>
      <c r="I520" s="264"/>
      <c r="J520" s="264"/>
      <c r="K520" s="264"/>
      <c r="L520" s="264"/>
      <c r="M520" s="264"/>
      <c r="N520" s="264"/>
      <c r="O520" s="264"/>
      <c r="P520" s="264"/>
      <c r="Q520" s="264"/>
      <c r="R520" s="264"/>
      <c r="S520" s="264"/>
      <c r="T520" s="264"/>
      <c r="U520" s="265"/>
      <c r="V520" s="264"/>
      <c r="W520" s="266"/>
      <c r="X520" s="266"/>
      <c r="Y520" s="266"/>
      <c r="Z520" s="266"/>
      <c r="AA520" s="266"/>
      <c r="AB520" s="266"/>
      <c r="AC520" s="266"/>
      <c r="AD520" s="266"/>
      <c r="AE520" s="266"/>
      <c r="AF520" s="266"/>
      <c r="AG520" s="266" t="s">
        <v>236</v>
      </c>
      <c r="AH520" s="266">
        <v>0</v>
      </c>
      <c r="AI520" s="266"/>
      <c r="AJ520" s="266"/>
      <c r="AK520" s="266"/>
      <c r="AL520" s="266"/>
      <c r="AM520" s="266"/>
      <c r="AN520" s="266"/>
      <c r="AO520" s="266"/>
      <c r="AP520" s="266"/>
      <c r="AQ520" s="266"/>
      <c r="AR520" s="266"/>
      <c r="AS520" s="266"/>
      <c r="AT520" s="266"/>
      <c r="AU520" s="266"/>
      <c r="AV520" s="266"/>
      <c r="AW520" s="266"/>
      <c r="AX520" s="266"/>
      <c r="AY520" s="266"/>
      <c r="AZ520" s="266"/>
      <c r="BA520" s="266"/>
      <c r="BB520" s="266"/>
      <c r="BC520" s="266"/>
      <c r="BD520" s="266"/>
      <c r="BE520" s="266"/>
      <c r="BF520" s="266"/>
      <c r="BG520" s="266"/>
      <c r="BH520" s="266"/>
    </row>
    <row r="521" spans="1:60" outlineLevel="1">
      <c r="A521" s="258">
        <v>150</v>
      </c>
      <c r="B521" s="259" t="s">
        <v>805</v>
      </c>
      <c r="C521" s="260" t="s">
        <v>806</v>
      </c>
      <c r="D521" s="261" t="s">
        <v>233</v>
      </c>
      <c r="E521" s="262">
        <v>172.36967000000001</v>
      </c>
      <c r="F521" s="10"/>
      <c r="G521" s="264">
        <f>ROUND(E521*F521,2)</f>
        <v>0</v>
      </c>
      <c r="H521" s="263"/>
      <c r="I521" s="264">
        <f>ROUND(E521*H521,2)</f>
        <v>0</v>
      </c>
      <c r="J521" s="263"/>
      <c r="K521" s="264">
        <f>ROUND(E521*J521,2)</f>
        <v>0</v>
      </c>
      <c r="L521" s="264">
        <v>21</v>
      </c>
      <c r="M521" s="264">
        <f>G521*(1+L521/100)</f>
        <v>0</v>
      </c>
      <c r="N521" s="264">
        <v>2.0000000000000002E-5</v>
      </c>
      <c r="O521" s="264">
        <f>ROUND(E521*N521,2)</f>
        <v>0</v>
      </c>
      <c r="P521" s="264">
        <v>0</v>
      </c>
      <c r="Q521" s="264">
        <f>ROUND(E521*P521,2)</f>
        <v>0</v>
      </c>
      <c r="R521" s="264" t="s">
        <v>788</v>
      </c>
      <c r="S521" s="264" t="s">
        <v>202</v>
      </c>
      <c r="T521" s="264">
        <v>0.12</v>
      </c>
      <c r="U521" s="265">
        <f>ROUND(E521*T521,2)</f>
        <v>20.68</v>
      </c>
      <c r="V521" s="264"/>
      <c r="W521" s="266"/>
      <c r="X521" s="266"/>
      <c r="Y521" s="266"/>
      <c r="Z521" s="266"/>
      <c r="AA521" s="266"/>
      <c r="AB521" s="266"/>
      <c r="AC521" s="266"/>
      <c r="AD521" s="266"/>
      <c r="AE521" s="266"/>
      <c r="AF521" s="266"/>
      <c r="AG521" s="266" t="s">
        <v>225</v>
      </c>
      <c r="AH521" s="266"/>
      <c r="AI521" s="266"/>
      <c r="AJ521" s="266"/>
      <c r="AK521" s="266"/>
      <c r="AL521" s="266"/>
      <c r="AM521" s="266"/>
      <c r="AN521" s="266"/>
      <c r="AO521" s="266"/>
      <c r="AP521" s="266"/>
      <c r="AQ521" s="266"/>
      <c r="AR521" s="266"/>
      <c r="AS521" s="266"/>
      <c r="AT521" s="266"/>
      <c r="AU521" s="266"/>
      <c r="AV521" s="266"/>
      <c r="AW521" s="266"/>
      <c r="AX521" s="266"/>
      <c r="AY521" s="266"/>
      <c r="AZ521" s="266"/>
      <c r="BA521" s="266"/>
      <c r="BB521" s="266"/>
      <c r="BC521" s="266"/>
      <c r="BD521" s="266"/>
      <c r="BE521" s="266"/>
      <c r="BF521" s="266"/>
      <c r="BG521" s="266"/>
      <c r="BH521" s="266"/>
    </row>
    <row r="522" spans="1:60" ht="22.5" outlineLevel="1">
      <c r="A522" s="258"/>
      <c r="B522" s="259"/>
      <c r="C522" s="283" t="s">
        <v>791</v>
      </c>
      <c r="D522" s="284"/>
      <c r="E522" s="285">
        <v>172.36967000000001</v>
      </c>
      <c r="F522" s="264"/>
      <c r="G522" s="264"/>
      <c r="H522" s="264"/>
      <c r="I522" s="264"/>
      <c r="J522" s="264"/>
      <c r="K522" s="264"/>
      <c r="L522" s="264"/>
      <c r="M522" s="264"/>
      <c r="N522" s="264"/>
      <c r="O522" s="264"/>
      <c r="P522" s="264"/>
      <c r="Q522" s="264"/>
      <c r="R522" s="264"/>
      <c r="S522" s="264"/>
      <c r="T522" s="264"/>
      <c r="U522" s="265"/>
      <c r="V522" s="264"/>
      <c r="W522" s="266"/>
      <c r="X522" s="266"/>
      <c r="Y522" s="266"/>
      <c r="Z522" s="266"/>
      <c r="AA522" s="266"/>
      <c r="AB522" s="266"/>
      <c r="AC522" s="266"/>
      <c r="AD522" s="266"/>
      <c r="AE522" s="266"/>
      <c r="AF522" s="266"/>
      <c r="AG522" s="266" t="s">
        <v>236</v>
      </c>
      <c r="AH522" s="266">
        <v>0</v>
      </c>
      <c r="AI522" s="266"/>
      <c r="AJ522" s="266"/>
      <c r="AK522" s="266"/>
      <c r="AL522" s="266"/>
      <c r="AM522" s="266"/>
      <c r="AN522" s="266"/>
      <c r="AO522" s="266"/>
      <c r="AP522" s="266"/>
      <c r="AQ522" s="266"/>
      <c r="AR522" s="266"/>
      <c r="AS522" s="266"/>
      <c r="AT522" s="266"/>
      <c r="AU522" s="266"/>
      <c r="AV522" s="266"/>
      <c r="AW522" s="266"/>
      <c r="AX522" s="266"/>
      <c r="AY522" s="266"/>
      <c r="AZ522" s="266"/>
      <c r="BA522" s="266"/>
      <c r="BB522" s="266"/>
      <c r="BC522" s="266"/>
      <c r="BD522" s="266"/>
      <c r="BE522" s="266"/>
      <c r="BF522" s="266"/>
      <c r="BG522" s="266"/>
      <c r="BH522" s="266"/>
    </row>
    <row r="523" spans="1:60" outlineLevel="1">
      <c r="A523" s="258">
        <v>151</v>
      </c>
      <c r="B523" s="259" t="s">
        <v>807</v>
      </c>
      <c r="C523" s="260" t="s">
        <v>808</v>
      </c>
      <c r="D523" s="261" t="s">
        <v>233</v>
      </c>
      <c r="E523" s="262">
        <v>193.05403000000001</v>
      </c>
      <c r="F523" s="10"/>
      <c r="G523" s="264">
        <f>ROUND(E523*F523,2)</f>
        <v>0</v>
      </c>
      <c r="H523" s="263"/>
      <c r="I523" s="264">
        <f>ROUND(E523*H523,2)</f>
        <v>0</v>
      </c>
      <c r="J523" s="263"/>
      <c r="K523" s="264">
        <f>ROUND(E523*J523,2)</f>
        <v>0</v>
      </c>
      <c r="L523" s="264">
        <v>21</v>
      </c>
      <c r="M523" s="264">
        <f>G523*(1+L523/100)</f>
        <v>0</v>
      </c>
      <c r="N523" s="264">
        <v>1.9000000000000001E-4</v>
      </c>
      <c r="O523" s="264">
        <f>ROUND(E523*N523,2)</f>
        <v>0.04</v>
      </c>
      <c r="P523" s="264">
        <v>0</v>
      </c>
      <c r="Q523" s="264">
        <f>ROUND(E523*P523,2)</f>
        <v>0</v>
      </c>
      <c r="R523" s="264" t="s">
        <v>366</v>
      </c>
      <c r="S523" s="264" t="s">
        <v>202</v>
      </c>
      <c r="T523" s="264">
        <v>0</v>
      </c>
      <c r="U523" s="265">
        <f>ROUND(E523*T523,2)</f>
        <v>0</v>
      </c>
      <c r="V523" s="264"/>
      <c r="W523" s="266"/>
      <c r="X523" s="266"/>
      <c r="Y523" s="266"/>
      <c r="Z523" s="266"/>
      <c r="AA523" s="266"/>
      <c r="AB523" s="266"/>
      <c r="AC523" s="266"/>
      <c r="AD523" s="266"/>
      <c r="AE523" s="266"/>
      <c r="AF523" s="266"/>
      <c r="AG523" s="266" t="s">
        <v>367</v>
      </c>
      <c r="AH523" s="266"/>
      <c r="AI523" s="266"/>
      <c r="AJ523" s="266"/>
      <c r="AK523" s="266"/>
      <c r="AL523" s="266"/>
      <c r="AM523" s="266"/>
      <c r="AN523" s="266"/>
      <c r="AO523" s="266"/>
      <c r="AP523" s="266"/>
      <c r="AQ523" s="266"/>
      <c r="AR523" s="266"/>
      <c r="AS523" s="266"/>
      <c r="AT523" s="266"/>
      <c r="AU523" s="266"/>
      <c r="AV523" s="266"/>
      <c r="AW523" s="266"/>
      <c r="AX523" s="266"/>
      <c r="AY523" s="266"/>
      <c r="AZ523" s="266"/>
      <c r="BA523" s="266"/>
      <c r="BB523" s="266"/>
      <c r="BC523" s="266"/>
      <c r="BD523" s="266"/>
      <c r="BE523" s="266"/>
      <c r="BF523" s="266"/>
      <c r="BG523" s="266"/>
      <c r="BH523" s="266"/>
    </row>
    <row r="524" spans="1:60" outlineLevel="1">
      <c r="A524" s="258"/>
      <c r="B524" s="259"/>
      <c r="C524" s="283" t="s">
        <v>809</v>
      </c>
      <c r="D524" s="284"/>
      <c r="E524" s="285">
        <v>193.05403000000001</v>
      </c>
      <c r="F524" s="264"/>
      <c r="G524" s="264"/>
      <c r="H524" s="264"/>
      <c r="I524" s="264"/>
      <c r="J524" s="264"/>
      <c r="K524" s="264"/>
      <c r="L524" s="264"/>
      <c r="M524" s="264"/>
      <c r="N524" s="264"/>
      <c r="O524" s="264"/>
      <c r="P524" s="264"/>
      <c r="Q524" s="264"/>
      <c r="R524" s="264"/>
      <c r="S524" s="264"/>
      <c r="T524" s="264"/>
      <c r="U524" s="265"/>
      <c r="V524" s="264"/>
      <c r="W524" s="266"/>
      <c r="X524" s="266"/>
      <c r="Y524" s="266"/>
      <c r="Z524" s="266"/>
      <c r="AA524" s="266"/>
      <c r="AB524" s="266"/>
      <c r="AC524" s="266"/>
      <c r="AD524" s="266"/>
      <c r="AE524" s="266"/>
      <c r="AF524" s="266"/>
      <c r="AG524" s="266" t="s">
        <v>236</v>
      </c>
      <c r="AH524" s="266">
        <v>0</v>
      </c>
      <c r="AI524" s="266"/>
      <c r="AJ524" s="266"/>
      <c r="AK524" s="266"/>
      <c r="AL524" s="266"/>
      <c r="AM524" s="266"/>
      <c r="AN524" s="266"/>
      <c r="AO524" s="266"/>
      <c r="AP524" s="266"/>
      <c r="AQ524" s="266"/>
      <c r="AR524" s="266"/>
      <c r="AS524" s="266"/>
      <c r="AT524" s="266"/>
      <c r="AU524" s="266"/>
      <c r="AV524" s="266"/>
      <c r="AW524" s="266"/>
      <c r="AX524" s="266"/>
      <c r="AY524" s="266"/>
      <c r="AZ524" s="266"/>
      <c r="BA524" s="266"/>
      <c r="BB524" s="266"/>
      <c r="BC524" s="266"/>
      <c r="BD524" s="266"/>
      <c r="BE524" s="266"/>
      <c r="BF524" s="266"/>
      <c r="BG524" s="266"/>
      <c r="BH524" s="266"/>
    </row>
    <row r="525" spans="1:60" outlineLevel="1">
      <c r="A525" s="258">
        <v>152</v>
      </c>
      <c r="B525" s="259" t="s">
        <v>810</v>
      </c>
      <c r="C525" s="260" t="s">
        <v>811</v>
      </c>
      <c r="D525" s="261" t="s">
        <v>241</v>
      </c>
      <c r="E525" s="262">
        <v>10.162570000000001</v>
      </c>
      <c r="F525" s="10"/>
      <c r="G525" s="264">
        <f>ROUND(E525*F525,2)</f>
        <v>0</v>
      </c>
      <c r="H525" s="263"/>
      <c r="I525" s="264">
        <f>ROUND(E525*H525,2)</f>
        <v>0</v>
      </c>
      <c r="J525" s="263"/>
      <c r="K525" s="264">
        <f>ROUND(E525*J525,2)</f>
        <v>0</v>
      </c>
      <c r="L525" s="264">
        <v>21</v>
      </c>
      <c r="M525" s="264">
        <f>G525*(1+L525/100)</f>
        <v>0</v>
      </c>
      <c r="N525" s="264">
        <v>2.5000000000000001E-2</v>
      </c>
      <c r="O525" s="264">
        <f>ROUND(E525*N525,2)</f>
        <v>0.25</v>
      </c>
      <c r="P525" s="264">
        <v>0</v>
      </c>
      <c r="Q525" s="264">
        <f>ROUND(E525*P525,2)</f>
        <v>0</v>
      </c>
      <c r="R525" s="264" t="s">
        <v>366</v>
      </c>
      <c r="S525" s="264" t="s">
        <v>202</v>
      </c>
      <c r="T525" s="264">
        <v>0</v>
      </c>
      <c r="U525" s="265">
        <f>ROUND(E525*T525,2)</f>
        <v>0</v>
      </c>
      <c r="V525" s="264"/>
      <c r="W525" s="266"/>
      <c r="X525" s="266"/>
      <c r="Y525" s="266"/>
      <c r="Z525" s="266"/>
      <c r="AA525" s="266"/>
      <c r="AB525" s="266"/>
      <c r="AC525" s="266"/>
      <c r="AD525" s="266"/>
      <c r="AE525" s="266"/>
      <c r="AF525" s="266"/>
      <c r="AG525" s="266" t="s">
        <v>367</v>
      </c>
      <c r="AH525" s="266"/>
      <c r="AI525" s="266"/>
      <c r="AJ525" s="266"/>
      <c r="AK525" s="266"/>
      <c r="AL525" s="266"/>
      <c r="AM525" s="266"/>
      <c r="AN525" s="266"/>
      <c r="AO525" s="266"/>
      <c r="AP525" s="266"/>
      <c r="AQ525" s="266"/>
      <c r="AR525" s="266"/>
      <c r="AS525" s="266"/>
      <c r="AT525" s="266"/>
      <c r="AU525" s="266"/>
      <c r="AV525" s="266"/>
      <c r="AW525" s="266"/>
      <c r="AX525" s="266"/>
      <c r="AY525" s="266"/>
      <c r="AZ525" s="266"/>
      <c r="BA525" s="266"/>
      <c r="BB525" s="266"/>
      <c r="BC525" s="266"/>
      <c r="BD525" s="266"/>
      <c r="BE525" s="266"/>
      <c r="BF525" s="266"/>
      <c r="BG525" s="266"/>
      <c r="BH525" s="266"/>
    </row>
    <row r="526" spans="1:60" outlineLevel="1">
      <c r="A526" s="258"/>
      <c r="B526" s="259"/>
      <c r="C526" s="283" t="s">
        <v>812</v>
      </c>
      <c r="D526" s="284"/>
      <c r="E526" s="285">
        <v>0.53946000000000005</v>
      </c>
      <c r="F526" s="264"/>
      <c r="G526" s="264"/>
      <c r="H526" s="264"/>
      <c r="I526" s="264"/>
      <c r="J526" s="264"/>
      <c r="K526" s="264"/>
      <c r="L526" s="264"/>
      <c r="M526" s="264"/>
      <c r="N526" s="264"/>
      <c r="O526" s="264"/>
      <c r="P526" s="264"/>
      <c r="Q526" s="264"/>
      <c r="R526" s="264"/>
      <c r="S526" s="264"/>
      <c r="T526" s="264"/>
      <c r="U526" s="265"/>
      <c r="V526" s="264"/>
      <c r="W526" s="266"/>
      <c r="X526" s="266"/>
      <c r="Y526" s="266"/>
      <c r="Z526" s="266"/>
      <c r="AA526" s="266"/>
      <c r="AB526" s="266"/>
      <c r="AC526" s="266"/>
      <c r="AD526" s="266"/>
      <c r="AE526" s="266"/>
      <c r="AF526" s="266"/>
      <c r="AG526" s="266" t="s">
        <v>236</v>
      </c>
      <c r="AH526" s="266">
        <v>0</v>
      </c>
      <c r="AI526" s="266"/>
      <c r="AJ526" s="266"/>
      <c r="AK526" s="266"/>
      <c r="AL526" s="266"/>
      <c r="AM526" s="266"/>
      <c r="AN526" s="266"/>
      <c r="AO526" s="266"/>
      <c r="AP526" s="266"/>
      <c r="AQ526" s="266"/>
      <c r="AR526" s="266"/>
      <c r="AS526" s="266"/>
      <c r="AT526" s="266"/>
      <c r="AU526" s="266"/>
      <c r="AV526" s="266"/>
      <c r="AW526" s="266"/>
      <c r="AX526" s="266"/>
      <c r="AY526" s="266"/>
      <c r="AZ526" s="266"/>
      <c r="BA526" s="266"/>
      <c r="BB526" s="266"/>
      <c r="BC526" s="266"/>
      <c r="BD526" s="266"/>
      <c r="BE526" s="266"/>
      <c r="BF526" s="266"/>
      <c r="BG526" s="266"/>
      <c r="BH526" s="266"/>
    </row>
    <row r="527" spans="1:60" outlineLevel="1">
      <c r="A527" s="258"/>
      <c r="B527" s="259"/>
      <c r="C527" s="283" t="s">
        <v>813</v>
      </c>
      <c r="D527" s="284"/>
      <c r="E527" s="285">
        <v>0.18149999999999999</v>
      </c>
      <c r="F527" s="264"/>
      <c r="G527" s="264"/>
      <c r="H527" s="264"/>
      <c r="I527" s="264"/>
      <c r="J527" s="264"/>
      <c r="K527" s="264"/>
      <c r="L527" s="264"/>
      <c r="M527" s="264"/>
      <c r="N527" s="264"/>
      <c r="O527" s="264"/>
      <c r="P527" s="264"/>
      <c r="Q527" s="264"/>
      <c r="R527" s="264"/>
      <c r="S527" s="264"/>
      <c r="T527" s="264"/>
      <c r="U527" s="265"/>
      <c r="V527" s="264"/>
      <c r="W527" s="266"/>
      <c r="X527" s="266"/>
      <c r="Y527" s="266"/>
      <c r="Z527" s="266"/>
      <c r="AA527" s="266"/>
      <c r="AB527" s="266"/>
      <c r="AC527" s="266"/>
      <c r="AD527" s="266"/>
      <c r="AE527" s="266"/>
      <c r="AF527" s="266"/>
      <c r="AG527" s="266" t="s">
        <v>236</v>
      </c>
      <c r="AH527" s="266">
        <v>0</v>
      </c>
      <c r="AI527" s="266"/>
      <c r="AJ527" s="266"/>
      <c r="AK527" s="266"/>
      <c r="AL527" s="266"/>
      <c r="AM527" s="266"/>
      <c r="AN527" s="266"/>
      <c r="AO527" s="266"/>
      <c r="AP527" s="266"/>
      <c r="AQ527" s="266"/>
      <c r="AR527" s="266"/>
      <c r="AS527" s="266"/>
      <c r="AT527" s="266"/>
      <c r="AU527" s="266"/>
      <c r="AV527" s="266"/>
      <c r="AW527" s="266"/>
      <c r="AX527" s="266"/>
      <c r="AY527" s="266"/>
      <c r="AZ527" s="266"/>
      <c r="BA527" s="266"/>
      <c r="BB527" s="266"/>
      <c r="BC527" s="266"/>
      <c r="BD527" s="266"/>
      <c r="BE527" s="266"/>
      <c r="BF527" s="266"/>
      <c r="BG527" s="266"/>
      <c r="BH527" s="266"/>
    </row>
    <row r="528" spans="1:60" outlineLevel="1">
      <c r="A528" s="258"/>
      <c r="B528" s="259"/>
      <c r="C528" s="283" t="s">
        <v>814</v>
      </c>
      <c r="D528" s="284"/>
      <c r="E528" s="285">
        <v>0.13364999999999999</v>
      </c>
      <c r="F528" s="264"/>
      <c r="G528" s="264"/>
      <c r="H528" s="264"/>
      <c r="I528" s="264"/>
      <c r="J528" s="264"/>
      <c r="K528" s="264"/>
      <c r="L528" s="264"/>
      <c r="M528" s="264"/>
      <c r="N528" s="264"/>
      <c r="O528" s="264"/>
      <c r="P528" s="264"/>
      <c r="Q528" s="264"/>
      <c r="R528" s="264"/>
      <c r="S528" s="264"/>
      <c r="T528" s="264"/>
      <c r="U528" s="265"/>
      <c r="V528" s="264"/>
      <c r="W528" s="266"/>
      <c r="X528" s="266"/>
      <c r="Y528" s="266"/>
      <c r="Z528" s="266"/>
      <c r="AA528" s="266"/>
      <c r="AB528" s="266"/>
      <c r="AC528" s="266"/>
      <c r="AD528" s="266"/>
      <c r="AE528" s="266"/>
      <c r="AF528" s="266"/>
      <c r="AG528" s="266" t="s">
        <v>236</v>
      </c>
      <c r="AH528" s="266">
        <v>0</v>
      </c>
      <c r="AI528" s="266"/>
      <c r="AJ528" s="266"/>
      <c r="AK528" s="266"/>
      <c r="AL528" s="266"/>
      <c r="AM528" s="266"/>
      <c r="AN528" s="266"/>
      <c r="AO528" s="266"/>
      <c r="AP528" s="266"/>
      <c r="AQ528" s="266"/>
      <c r="AR528" s="266"/>
      <c r="AS528" s="266"/>
      <c r="AT528" s="266"/>
      <c r="AU528" s="266"/>
      <c r="AV528" s="266"/>
      <c r="AW528" s="266"/>
      <c r="AX528" s="266"/>
      <c r="AY528" s="266"/>
      <c r="AZ528" s="266"/>
      <c r="BA528" s="266"/>
      <c r="BB528" s="266"/>
      <c r="BC528" s="266"/>
      <c r="BD528" s="266"/>
      <c r="BE528" s="266"/>
      <c r="BF528" s="266"/>
      <c r="BG528" s="266"/>
      <c r="BH528" s="266"/>
    </row>
    <row r="529" spans="1:60" ht="22.5" outlineLevel="1">
      <c r="A529" s="258"/>
      <c r="B529" s="259"/>
      <c r="C529" s="283" t="s">
        <v>815</v>
      </c>
      <c r="D529" s="284"/>
      <c r="E529" s="285">
        <v>9.3079599999999996</v>
      </c>
      <c r="F529" s="264"/>
      <c r="G529" s="264"/>
      <c r="H529" s="264"/>
      <c r="I529" s="264"/>
      <c r="J529" s="264"/>
      <c r="K529" s="264"/>
      <c r="L529" s="264"/>
      <c r="M529" s="264"/>
      <c r="N529" s="264"/>
      <c r="O529" s="264"/>
      <c r="P529" s="264"/>
      <c r="Q529" s="264"/>
      <c r="R529" s="264"/>
      <c r="S529" s="264"/>
      <c r="T529" s="264"/>
      <c r="U529" s="265"/>
      <c r="V529" s="264"/>
      <c r="W529" s="266"/>
      <c r="X529" s="266"/>
      <c r="Y529" s="266"/>
      <c r="Z529" s="266"/>
      <c r="AA529" s="266"/>
      <c r="AB529" s="266"/>
      <c r="AC529" s="266"/>
      <c r="AD529" s="266"/>
      <c r="AE529" s="266"/>
      <c r="AF529" s="266"/>
      <c r="AG529" s="266" t="s">
        <v>236</v>
      </c>
      <c r="AH529" s="266">
        <v>0</v>
      </c>
      <c r="AI529" s="266"/>
      <c r="AJ529" s="266"/>
      <c r="AK529" s="266"/>
      <c r="AL529" s="266"/>
      <c r="AM529" s="266"/>
      <c r="AN529" s="266"/>
      <c r="AO529" s="266"/>
      <c r="AP529" s="266"/>
      <c r="AQ529" s="266"/>
      <c r="AR529" s="266"/>
      <c r="AS529" s="266"/>
      <c r="AT529" s="266"/>
      <c r="AU529" s="266"/>
      <c r="AV529" s="266"/>
      <c r="AW529" s="266"/>
      <c r="AX529" s="266"/>
      <c r="AY529" s="266"/>
      <c r="AZ529" s="266"/>
      <c r="BA529" s="266"/>
      <c r="BB529" s="266"/>
      <c r="BC529" s="266"/>
      <c r="BD529" s="266"/>
      <c r="BE529" s="266"/>
      <c r="BF529" s="266"/>
      <c r="BG529" s="266"/>
      <c r="BH529" s="266"/>
    </row>
    <row r="530" spans="1:60" outlineLevel="1">
      <c r="A530" s="258">
        <v>153</v>
      </c>
      <c r="B530" s="259" t="s">
        <v>816</v>
      </c>
      <c r="C530" s="260" t="s">
        <v>817</v>
      </c>
      <c r="D530" s="261" t="s">
        <v>233</v>
      </c>
      <c r="E530" s="262">
        <v>22.437000000000001</v>
      </c>
      <c r="F530" s="10"/>
      <c r="G530" s="264">
        <f>ROUND(E530*F530,2)</f>
        <v>0</v>
      </c>
      <c r="H530" s="263"/>
      <c r="I530" s="264">
        <f>ROUND(E530*H530,2)</f>
        <v>0</v>
      </c>
      <c r="J530" s="263"/>
      <c r="K530" s="264">
        <f>ROUND(E530*J530,2)</f>
        <v>0</v>
      </c>
      <c r="L530" s="264">
        <v>21</v>
      </c>
      <c r="M530" s="264">
        <f>G530*(1+L530/100)</f>
        <v>0</v>
      </c>
      <c r="N530" s="264">
        <v>4.3E-3</v>
      </c>
      <c r="O530" s="264">
        <f>ROUND(E530*N530,2)</f>
        <v>0.1</v>
      </c>
      <c r="P530" s="264">
        <v>0</v>
      </c>
      <c r="Q530" s="264">
        <f>ROUND(E530*P530,2)</f>
        <v>0</v>
      </c>
      <c r="R530" s="264" t="s">
        <v>366</v>
      </c>
      <c r="S530" s="264" t="s">
        <v>202</v>
      </c>
      <c r="T530" s="264">
        <v>0</v>
      </c>
      <c r="U530" s="265">
        <f>ROUND(E530*T530,2)</f>
        <v>0</v>
      </c>
      <c r="V530" s="264"/>
      <c r="W530" s="266"/>
      <c r="X530" s="266"/>
      <c r="Y530" s="266"/>
      <c r="Z530" s="266"/>
      <c r="AA530" s="266"/>
      <c r="AB530" s="266"/>
      <c r="AC530" s="266"/>
      <c r="AD530" s="266"/>
      <c r="AE530" s="266"/>
      <c r="AF530" s="266"/>
      <c r="AG530" s="266" t="s">
        <v>367</v>
      </c>
      <c r="AH530" s="266"/>
      <c r="AI530" s="266"/>
      <c r="AJ530" s="266"/>
      <c r="AK530" s="266"/>
      <c r="AL530" s="266"/>
      <c r="AM530" s="266"/>
      <c r="AN530" s="266"/>
      <c r="AO530" s="266"/>
      <c r="AP530" s="266"/>
      <c r="AQ530" s="266"/>
      <c r="AR530" s="266"/>
      <c r="AS530" s="266"/>
      <c r="AT530" s="266"/>
      <c r="AU530" s="266"/>
      <c r="AV530" s="266"/>
      <c r="AW530" s="266"/>
      <c r="AX530" s="266"/>
      <c r="AY530" s="266"/>
      <c r="AZ530" s="266"/>
      <c r="BA530" s="266"/>
      <c r="BB530" s="266"/>
      <c r="BC530" s="266"/>
      <c r="BD530" s="266"/>
      <c r="BE530" s="266"/>
      <c r="BF530" s="266"/>
      <c r="BG530" s="266"/>
      <c r="BH530" s="266"/>
    </row>
    <row r="531" spans="1:60" outlineLevel="1">
      <c r="A531" s="258"/>
      <c r="B531" s="259"/>
      <c r="C531" s="283" t="s">
        <v>818</v>
      </c>
      <c r="D531" s="284"/>
      <c r="E531" s="285">
        <v>17.981999999999999</v>
      </c>
      <c r="F531" s="264"/>
      <c r="G531" s="264"/>
      <c r="H531" s="264"/>
      <c r="I531" s="264"/>
      <c r="J531" s="264"/>
      <c r="K531" s="264"/>
      <c r="L531" s="264"/>
      <c r="M531" s="264"/>
      <c r="N531" s="264"/>
      <c r="O531" s="264"/>
      <c r="P531" s="264"/>
      <c r="Q531" s="264"/>
      <c r="R531" s="264"/>
      <c r="S531" s="264"/>
      <c r="T531" s="264"/>
      <c r="U531" s="265"/>
      <c r="V531" s="264"/>
      <c r="W531" s="266"/>
      <c r="X531" s="266"/>
      <c r="Y531" s="266"/>
      <c r="Z531" s="266"/>
      <c r="AA531" s="266"/>
      <c r="AB531" s="266"/>
      <c r="AC531" s="266"/>
      <c r="AD531" s="266"/>
      <c r="AE531" s="266"/>
      <c r="AF531" s="266"/>
      <c r="AG531" s="266" t="s">
        <v>236</v>
      </c>
      <c r="AH531" s="266">
        <v>0</v>
      </c>
      <c r="AI531" s="266"/>
      <c r="AJ531" s="266"/>
      <c r="AK531" s="266"/>
      <c r="AL531" s="266"/>
      <c r="AM531" s="266"/>
      <c r="AN531" s="266"/>
      <c r="AO531" s="266"/>
      <c r="AP531" s="266"/>
      <c r="AQ531" s="266"/>
      <c r="AR531" s="266"/>
      <c r="AS531" s="266"/>
      <c r="AT531" s="266"/>
      <c r="AU531" s="266"/>
      <c r="AV531" s="266"/>
      <c r="AW531" s="266"/>
      <c r="AX531" s="266"/>
      <c r="AY531" s="266"/>
      <c r="AZ531" s="266"/>
      <c r="BA531" s="266"/>
      <c r="BB531" s="266"/>
      <c r="BC531" s="266"/>
      <c r="BD531" s="266"/>
      <c r="BE531" s="266"/>
      <c r="BF531" s="266"/>
      <c r="BG531" s="266"/>
      <c r="BH531" s="266"/>
    </row>
    <row r="532" spans="1:60" outlineLevel="1">
      <c r="A532" s="258"/>
      <c r="B532" s="259"/>
      <c r="C532" s="283" t="s">
        <v>819</v>
      </c>
      <c r="D532" s="284"/>
      <c r="E532" s="285">
        <v>4.4550000000000001</v>
      </c>
      <c r="F532" s="264"/>
      <c r="G532" s="264"/>
      <c r="H532" s="264"/>
      <c r="I532" s="264"/>
      <c r="J532" s="264"/>
      <c r="K532" s="264"/>
      <c r="L532" s="264"/>
      <c r="M532" s="264"/>
      <c r="N532" s="264"/>
      <c r="O532" s="264"/>
      <c r="P532" s="264"/>
      <c r="Q532" s="264"/>
      <c r="R532" s="264"/>
      <c r="S532" s="264"/>
      <c r="T532" s="264"/>
      <c r="U532" s="265"/>
      <c r="V532" s="264"/>
      <c r="W532" s="266"/>
      <c r="X532" s="266"/>
      <c r="Y532" s="266"/>
      <c r="Z532" s="266"/>
      <c r="AA532" s="266"/>
      <c r="AB532" s="266"/>
      <c r="AC532" s="266"/>
      <c r="AD532" s="266"/>
      <c r="AE532" s="266"/>
      <c r="AF532" s="266"/>
      <c r="AG532" s="266" t="s">
        <v>236</v>
      </c>
      <c r="AH532" s="266">
        <v>0</v>
      </c>
      <c r="AI532" s="266"/>
      <c r="AJ532" s="266"/>
      <c r="AK532" s="266"/>
      <c r="AL532" s="266"/>
      <c r="AM532" s="266"/>
      <c r="AN532" s="266"/>
      <c r="AO532" s="266"/>
      <c r="AP532" s="266"/>
      <c r="AQ532" s="266"/>
      <c r="AR532" s="266"/>
      <c r="AS532" s="266"/>
      <c r="AT532" s="266"/>
      <c r="AU532" s="266"/>
      <c r="AV532" s="266"/>
      <c r="AW532" s="266"/>
      <c r="AX532" s="266"/>
      <c r="AY532" s="266"/>
      <c r="AZ532" s="266"/>
      <c r="BA532" s="266"/>
      <c r="BB532" s="266"/>
      <c r="BC532" s="266"/>
      <c r="BD532" s="266"/>
      <c r="BE532" s="266"/>
      <c r="BF532" s="266"/>
      <c r="BG532" s="266"/>
      <c r="BH532" s="266"/>
    </row>
    <row r="533" spans="1:60" outlineLevel="1">
      <c r="A533" s="258">
        <v>154</v>
      </c>
      <c r="B533" s="259" t="s">
        <v>820</v>
      </c>
      <c r="C533" s="260" t="s">
        <v>821</v>
      </c>
      <c r="D533" s="261" t="s">
        <v>0</v>
      </c>
      <c r="E533" s="11"/>
      <c r="F533" s="10"/>
      <c r="G533" s="264">
        <f>ROUND(E533*F533,2)</f>
        <v>0</v>
      </c>
      <c r="H533" s="263"/>
      <c r="I533" s="264">
        <f>ROUND(E533*H533,2)</f>
        <v>0</v>
      </c>
      <c r="J533" s="263"/>
      <c r="K533" s="264">
        <f>ROUND(E533*J533,2)</f>
        <v>0</v>
      </c>
      <c r="L533" s="264">
        <v>21</v>
      </c>
      <c r="M533" s="264">
        <f>G533*(1+L533/100)</f>
        <v>0</v>
      </c>
      <c r="N533" s="264">
        <v>0</v>
      </c>
      <c r="O533" s="264">
        <f>ROUND(E533*N533,2)</f>
        <v>0</v>
      </c>
      <c r="P533" s="264">
        <v>0</v>
      </c>
      <c r="Q533" s="264">
        <f>ROUND(E533*P533,2)</f>
        <v>0</v>
      </c>
      <c r="R533" s="264" t="s">
        <v>788</v>
      </c>
      <c r="S533" s="264" t="s">
        <v>202</v>
      </c>
      <c r="T533" s="264">
        <v>0</v>
      </c>
      <c r="U533" s="265">
        <f>ROUND(E533*T533,2)</f>
        <v>0</v>
      </c>
      <c r="V533" s="264"/>
      <c r="W533" s="266"/>
      <c r="X533" s="266"/>
      <c r="Y533" s="266"/>
      <c r="Z533" s="266"/>
      <c r="AA533" s="266"/>
      <c r="AB533" s="266"/>
      <c r="AC533" s="266"/>
      <c r="AD533" s="266"/>
      <c r="AE533" s="266"/>
      <c r="AF533" s="266"/>
      <c r="AG533" s="266" t="s">
        <v>687</v>
      </c>
      <c r="AH533" s="266"/>
      <c r="AI533" s="266"/>
      <c r="AJ533" s="266"/>
      <c r="AK533" s="266"/>
      <c r="AL533" s="266"/>
      <c r="AM533" s="266"/>
      <c r="AN533" s="266"/>
      <c r="AO533" s="266"/>
      <c r="AP533" s="266"/>
      <c r="AQ533" s="266"/>
      <c r="AR533" s="266"/>
      <c r="AS533" s="266"/>
      <c r="AT533" s="266"/>
      <c r="AU533" s="266"/>
      <c r="AV533" s="266"/>
      <c r="AW533" s="266"/>
      <c r="AX533" s="266"/>
      <c r="AY533" s="266"/>
      <c r="AZ533" s="266"/>
      <c r="BA533" s="266"/>
      <c r="BB533" s="266"/>
      <c r="BC533" s="266"/>
      <c r="BD533" s="266"/>
      <c r="BE533" s="266"/>
      <c r="BF533" s="266"/>
      <c r="BG533" s="266"/>
      <c r="BH533" s="266"/>
    </row>
    <row r="534" spans="1:60">
      <c r="A534" s="286" t="s">
        <v>198</v>
      </c>
      <c r="B534" s="287" t="s">
        <v>159</v>
      </c>
      <c r="C534" s="288" t="s">
        <v>160</v>
      </c>
      <c r="D534" s="289"/>
      <c r="E534" s="290"/>
      <c r="F534" s="291"/>
      <c r="G534" s="291">
        <f>SUMIF(AG535:AG539,"&lt;&gt;NOR",G535:G539)</f>
        <v>0</v>
      </c>
      <c r="H534" s="291"/>
      <c r="I534" s="291">
        <f>SUM(I535:I539)</f>
        <v>0</v>
      </c>
      <c r="J534" s="291"/>
      <c r="K534" s="291">
        <f>SUM(K535:K539)</f>
        <v>0</v>
      </c>
      <c r="L534" s="291"/>
      <c r="M534" s="291">
        <f>SUM(M535:M539)</f>
        <v>0</v>
      </c>
      <c r="N534" s="291"/>
      <c r="O534" s="291">
        <f>SUM(O535:O539)</f>
        <v>0.1</v>
      </c>
      <c r="P534" s="291"/>
      <c r="Q534" s="291">
        <f>SUM(Q535:Q539)</f>
        <v>0</v>
      </c>
      <c r="R534" s="291"/>
      <c r="S534" s="291"/>
      <c r="T534" s="291"/>
      <c r="U534" s="292">
        <f>SUM(U535:U539)</f>
        <v>1.46</v>
      </c>
      <c r="V534" s="291"/>
      <c r="AG534" s="85" t="s">
        <v>199</v>
      </c>
    </row>
    <row r="535" spans="1:60" ht="22.5" outlineLevel="1">
      <c r="A535" s="258">
        <v>155</v>
      </c>
      <c r="B535" s="259" t="s">
        <v>822</v>
      </c>
      <c r="C535" s="260" t="s">
        <v>823</v>
      </c>
      <c r="D535" s="261" t="s">
        <v>233</v>
      </c>
      <c r="E535" s="262">
        <v>3.375</v>
      </c>
      <c r="F535" s="10"/>
      <c r="G535" s="264">
        <f>ROUND(E535*F535,2)</f>
        <v>0</v>
      </c>
      <c r="H535" s="263"/>
      <c r="I535" s="264">
        <f>ROUND(E535*H535,2)</f>
        <v>0</v>
      </c>
      <c r="J535" s="263"/>
      <c r="K535" s="264">
        <f>ROUND(E535*J535,2)</f>
        <v>0</v>
      </c>
      <c r="L535" s="264">
        <v>21</v>
      </c>
      <c r="M535" s="264">
        <f>G535*(1+L535/100)</f>
        <v>0</v>
      </c>
      <c r="N535" s="264">
        <v>2.0000000000000002E-5</v>
      </c>
      <c r="O535" s="264">
        <f>ROUND(E535*N535,2)</f>
        <v>0</v>
      </c>
      <c r="P535" s="264">
        <v>0</v>
      </c>
      <c r="Q535" s="264">
        <f>ROUND(E535*P535,2)</f>
        <v>0</v>
      </c>
      <c r="R535" s="264" t="s">
        <v>824</v>
      </c>
      <c r="S535" s="264" t="s">
        <v>202</v>
      </c>
      <c r="T535" s="264">
        <v>0.434</v>
      </c>
      <c r="U535" s="265">
        <f>ROUND(E535*T535,2)</f>
        <v>1.46</v>
      </c>
      <c r="V535" s="264"/>
      <c r="W535" s="266"/>
      <c r="X535" s="266"/>
      <c r="Y535" s="266"/>
      <c r="Z535" s="266"/>
      <c r="AA535" s="266"/>
      <c r="AB535" s="266"/>
      <c r="AC535" s="266"/>
      <c r="AD535" s="266"/>
      <c r="AE535" s="266"/>
      <c r="AF535" s="266"/>
      <c r="AG535" s="266" t="s">
        <v>225</v>
      </c>
      <c r="AH535" s="266"/>
      <c r="AI535" s="266"/>
      <c r="AJ535" s="266"/>
      <c r="AK535" s="266"/>
      <c r="AL535" s="266"/>
      <c r="AM535" s="266"/>
      <c r="AN535" s="266"/>
      <c r="AO535" s="266"/>
      <c r="AP535" s="266"/>
      <c r="AQ535" s="266"/>
      <c r="AR535" s="266"/>
      <c r="AS535" s="266"/>
      <c r="AT535" s="266"/>
      <c r="AU535" s="266"/>
      <c r="AV535" s="266"/>
      <c r="AW535" s="266"/>
      <c r="AX535" s="266"/>
      <c r="AY535" s="266"/>
      <c r="AZ535" s="266"/>
      <c r="BA535" s="266"/>
      <c r="BB535" s="266"/>
      <c r="BC535" s="266"/>
      <c r="BD535" s="266"/>
      <c r="BE535" s="266"/>
      <c r="BF535" s="266"/>
      <c r="BG535" s="266"/>
      <c r="BH535" s="266"/>
    </row>
    <row r="536" spans="1:60" outlineLevel="1">
      <c r="A536" s="258"/>
      <c r="B536" s="259"/>
      <c r="C536" s="283" t="s">
        <v>825</v>
      </c>
      <c r="D536" s="284"/>
      <c r="E536" s="285">
        <v>3.375</v>
      </c>
      <c r="F536" s="264"/>
      <c r="G536" s="264"/>
      <c r="H536" s="264"/>
      <c r="I536" s="264"/>
      <c r="J536" s="264"/>
      <c r="K536" s="264"/>
      <c r="L536" s="264"/>
      <c r="M536" s="264"/>
      <c r="N536" s="264"/>
      <c r="O536" s="264"/>
      <c r="P536" s="264"/>
      <c r="Q536" s="264"/>
      <c r="R536" s="264"/>
      <c r="S536" s="264"/>
      <c r="T536" s="264"/>
      <c r="U536" s="265"/>
      <c r="V536" s="264"/>
      <c r="W536" s="266"/>
      <c r="X536" s="266"/>
      <c r="Y536" s="266"/>
      <c r="Z536" s="266"/>
      <c r="AA536" s="266"/>
      <c r="AB536" s="266"/>
      <c r="AC536" s="266"/>
      <c r="AD536" s="266"/>
      <c r="AE536" s="266"/>
      <c r="AF536" s="266"/>
      <c r="AG536" s="266" t="s">
        <v>236</v>
      </c>
      <c r="AH536" s="266">
        <v>0</v>
      </c>
      <c r="AI536" s="266"/>
      <c r="AJ536" s="266"/>
      <c r="AK536" s="266"/>
      <c r="AL536" s="266"/>
      <c r="AM536" s="266"/>
      <c r="AN536" s="266"/>
      <c r="AO536" s="266"/>
      <c r="AP536" s="266"/>
      <c r="AQ536" s="266"/>
      <c r="AR536" s="266"/>
      <c r="AS536" s="266"/>
      <c r="AT536" s="266"/>
      <c r="AU536" s="266"/>
      <c r="AV536" s="266"/>
      <c r="AW536" s="266"/>
      <c r="AX536" s="266"/>
      <c r="AY536" s="266"/>
      <c r="AZ536" s="266"/>
      <c r="BA536" s="266"/>
      <c r="BB536" s="266"/>
      <c r="BC536" s="266"/>
      <c r="BD536" s="266"/>
      <c r="BE536" s="266"/>
      <c r="BF536" s="266"/>
      <c r="BG536" s="266"/>
      <c r="BH536" s="266"/>
    </row>
    <row r="537" spans="1:60" outlineLevel="1">
      <c r="A537" s="258">
        <v>156</v>
      </c>
      <c r="B537" s="259" t="s">
        <v>826</v>
      </c>
      <c r="C537" s="260" t="s">
        <v>827</v>
      </c>
      <c r="D537" s="261" t="s">
        <v>241</v>
      </c>
      <c r="E537" s="262">
        <v>0.17718999999999999</v>
      </c>
      <c r="F537" s="10"/>
      <c r="G537" s="264">
        <f>ROUND(E537*F537,2)</f>
        <v>0</v>
      </c>
      <c r="H537" s="263"/>
      <c r="I537" s="264">
        <f>ROUND(E537*H537,2)</f>
        <v>0</v>
      </c>
      <c r="J537" s="263"/>
      <c r="K537" s="264">
        <f>ROUND(E537*J537,2)</f>
        <v>0</v>
      </c>
      <c r="L537" s="264">
        <v>21</v>
      </c>
      <c r="M537" s="264">
        <f>G537*(1+L537/100)</f>
        <v>0</v>
      </c>
      <c r="N537" s="264">
        <v>0.55000000000000004</v>
      </c>
      <c r="O537" s="264">
        <f>ROUND(E537*N537,2)</f>
        <v>0.1</v>
      </c>
      <c r="P537" s="264">
        <v>0</v>
      </c>
      <c r="Q537" s="264">
        <f>ROUND(E537*P537,2)</f>
        <v>0</v>
      </c>
      <c r="R537" s="264" t="s">
        <v>366</v>
      </c>
      <c r="S537" s="264" t="s">
        <v>202</v>
      </c>
      <c r="T537" s="264">
        <v>0</v>
      </c>
      <c r="U537" s="265">
        <f>ROUND(E537*T537,2)</f>
        <v>0</v>
      </c>
      <c r="V537" s="264"/>
      <c r="W537" s="266"/>
      <c r="X537" s="266"/>
      <c r="Y537" s="266"/>
      <c r="Z537" s="266"/>
      <c r="AA537" s="266"/>
      <c r="AB537" s="266"/>
      <c r="AC537" s="266"/>
      <c r="AD537" s="266"/>
      <c r="AE537" s="266"/>
      <c r="AF537" s="266"/>
      <c r="AG537" s="266" t="s">
        <v>367</v>
      </c>
      <c r="AH537" s="266"/>
      <c r="AI537" s="266"/>
      <c r="AJ537" s="266"/>
      <c r="AK537" s="266"/>
      <c r="AL537" s="266"/>
      <c r="AM537" s="266"/>
      <c r="AN537" s="266"/>
      <c r="AO537" s="266"/>
      <c r="AP537" s="266"/>
      <c r="AQ537" s="266"/>
      <c r="AR537" s="266"/>
      <c r="AS537" s="266"/>
      <c r="AT537" s="266"/>
      <c r="AU537" s="266"/>
      <c r="AV537" s="266"/>
      <c r="AW537" s="266"/>
      <c r="AX537" s="266"/>
      <c r="AY537" s="266"/>
      <c r="AZ537" s="266"/>
      <c r="BA537" s="266"/>
      <c r="BB537" s="266"/>
      <c r="BC537" s="266"/>
      <c r="BD537" s="266"/>
      <c r="BE537" s="266"/>
      <c r="BF537" s="266"/>
      <c r="BG537" s="266"/>
      <c r="BH537" s="266"/>
    </row>
    <row r="538" spans="1:60" outlineLevel="1">
      <c r="A538" s="258"/>
      <c r="B538" s="259"/>
      <c r="C538" s="283" t="s">
        <v>828</v>
      </c>
      <c r="D538" s="284"/>
      <c r="E538" s="285">
        <v>0.17718999999999999</v>
      </c>
      <c r="F538" s="264"/>
      <c r="G538" s="264"/>
      <c r="H538" s="264"/>
      <c r="I538" s="264"/>
      <c r="J538" s="264"/>
      <c r="K538" s="264"/>
      <c r="L538" s="264"/>
      <c r="M538" s="264"/>
      <c r="N538" s="264"/>
      <c r="O538" s="264"/>
      <c r="P538" s="264"/>
      <c r="Q538" s="264"/>
      <c r="R538" s="264"/>
      <c r="S538" s="264"/>
      <c r="T538" s="264"/>
      <c r="U538" s="265"/>
      <c r="V538" s="264"/>
      <c r="W538" s="266"/>
      <c r="X538" s="266"/>
      <c r="Y538" s="266"/>
      <c r="Z538" s="266"/>
      <c r="AA538" s="266"/>
      <c r="AB538" s="266"/>
      <c r="AC538" s="266"/>
      <c r="AD538" s="266"/>
      <c r="AE538" s="266"/>
      <c r="AF538" s="266"/>
      <c r="AG538" s="266" t="s">
        <v>236</v>
      </c>
      <c r="AH538" s="266">
        <v>0</v>
      </c>
      <c r="AI538" s="266"/>
      <c r="AJ538" s="266"/>
      <c r="AK538" s="266"/>
      <c r="AL538" s="266"/>
      <c r="AM538" s="266"/>
      <c r="AN538" s="266"/>
      <c r="AO538" s="266"/>
      <c r="AP538" s="266"/>
      <c r="AQ538" s="266"/>
      <c r="AR538" s="266"/>
      <c r="AS538" s="266"/>
      <c r="AT538" s="266"/>
      <c r="AU538" s="266"/>
      <c r="AV538" s="266"/>
      <c r="AW538" s="266"/>
      <c r="AX538" s="266"/>
      <c r="AY538" s="266"/>
      <c r="AZ538" s="266"/>
      <c r="BA538" s="266"/>
      <c r="BB538" s="266"/>
      <c r="BC538" s="266"/>
      <c r="BD538" s="266"/>
      <c r="BE538" s="266"/>
      <c r="BF538" s="266"/>
      <c r="BG538" s="266"/>
      <c r="BH538" s="266"/>
    </row>
    <row r="539" spans="1:60" ht="22.5" outlineLevel="1">
      <c r="A539" s="258">
        <v>157</v>
      </c>
      <c r="B539" s="259" t="s">
        <v>829</v>
      </c>
      <c r="C539" s="260" t="s">
        <v>830</v>
      </c>
      <c r="D539" s="261" t="s">
        <v>0</v>
      </c>
      <c r="E539" s="11"/>
      <c r="F539" s="10"/>
      <c r="G539" s="264">
        <f>ROUND(E539*F539,2)</f>
        <v>0</v>
      </c>
      <c r="H539" s="263"/>
      <c r="I539" s="264">
        <f>ROUND(E539*H539,2)</f>
        <v>0</v>
      </c>
      <c r="J539" s="263"/>
      <c r="K539" s="264">
        <f>ROUND(E539*J539,2)</f>
        <v>0</v>
      </c>
      <c r="L539" s="264">
        <v>21</v>
      </c>
      <c r="M539" s="264">
        <f>G539*(1+L539/100)</f>
        <v>0</v>
      </c>
      <c r="N539" s="264">
        <v>0</v>
      </c>
      <c r="O539" s="264">
        <f>ROUND(E539*N539,2)</f>
        <v>0</v>
      </c>
      <c r="P539" s="264">
        <v>0</v>
      </c>
      <c r="Q539" s="264">
        <f>ROUND(E539*P539,2)</f>
        <v>0</v>
      </c>
      <c r="R539" s="264" t="s">
        <v>824</v>
      </c>
      <c r="S539" s="264" t="s">
        <v>202</v>
      </c>
      <c r="T539" s="264">
        <v>0</v>
      </c>
      <c r="U539" s="265">
        <f>ROUND(E539*T539,2)</f>
        <v>0</v>
      </c>
      <c r="V539" s="264"/>
      <c r="W539" s="266"/>
      <c r="X539" s="266"/>
      <c r="Y539" s="266"/>
      <c r="Z539" s="266"/>
      <c r="AA539" s="266"/>
      <c r="AB539" s="266"/>
      <c r="AC539" s="266"/>
      <c r="AD539" s="266"/>
      <c r="AE539" s="266"/>
      <c r="AF539" s="266"/>
      <c r="AG539" s="266" t="s">
        <v>687</v>
      </c>
      <c r="AH539" s="266"/>
      <c r="AI539" s="266"/>
      <c r="AJ539" s="266"/>
      <c r="AK539" s="266"/>
      <c r="AL539" s="266"/>
      <c r="AM539" s="266"/>
      <c r="AN539" s="266"/>
      <c r="AO539" s="266"/>
      <c r="AP539" s="266"/>
      <c r="AQ539" s="266"/>
      <c r="AR539" s="266"/>
      <c r="AS539" s="266"/>
      <c r="AT539" s="266"/>
      <c r="AU539" s="266"/>
      <c r="AV539" s="266"/>
      <c r="AW539" s="266"/>
      <c r="AX539" s="266"/>
      <c r="AY539" s="266"/>
      <c r="AZ539" s="266"/>
      <c r="BA539" s="266"/>
      <c r="BB539" s="266"/>
      <c r="BC539" s="266"/>
      <c r="BD539" s="266"/>
      <c r="BE539" s="266"/>
      <c r="BF539" s="266"/>
      <c r="BG539" s="266"/>
      <c r="BH539" s="266"/>
    </row>
    <row r="540" spans="1:60">
      <c r="A540" s="286" t="s">
        <v>198</v>
      </c>
      <c r="B540" s="287" t="s">
        <v>161</v>
      </c>
      <c r="C540" s="288" t="s">
        <v>162</v>
      </c>
      <c r="D540" s="289"/>
      <c r="E540" s="290"/>
      <c r="F540" s="291"/>
      <c r="G540" s="291">
        <f>SUMIF(AG541:AG575,"&lt;&gt;NOR",G541:G575)</f>
        <v>0</v>
      </c>
      <c r="H540" s="291"/>
      <c r="I540" s="291">
        <f>SUM(I541:I575)</f>
        <v>0</v>
      </c>
      <c r="J540" s="291"/>
      <c r="K540" s="291">
        <f>SUM(K541:K575)</f>
        <v>0</v>
      </c>
      <c r="L540" s="291"/>
      <c r="M540" s="291">
        <f>SUM(M541:M575)</f>
        <v>0</v>
      </c>
      <c r="N540" s="291"/>
      <c r="O540" s="291">
        <f>SUM(O541:O575)</f>
        <v>0.09</v>
      </c>
      <c r="P540" s="291"/>
      <c r="Q540" s="291">
        <f>SUM(Q541:Q575)</f>
        <v>0.10999999999999999</v>
      </c>
      <c r="R540" s="291"/>
      <c r="S540" s="291"/>
      <c r="T540" s="291"/>
      <c r="U540" s="292">
        <f>SUM(U541:U575)</f>
        <v>18.740000000000002</v>
      </c>
      <c r="V540" s="291"/>
      <c r="AG540" s="85" t="s">
        <v>199</v>
      </c>
    </row>
    <row r="541" spans="1:60" ht="22.5" outlineLevel="1">
      <c r="A541" s="258">
        <v>158</v>
      </c>
      <c r="B541" s="259" t="s">
        <v>831</v>
      </c>
      <c r="C541" s="260" t="s">
        <v>832</v>
      </c>
      <c r="D541" s="261" t="s">
        <v>401</v>
      </c>
      <c r="E541" s="262">
        <v>6.6</v>
      </c>
      <c r="F541" s="10"/>
      <c r="G541" s="264">
        <f>ROUND(E541*F541,2)</f>
        <v>0</v>
      </c>
      <c r="H541" s="263"/>
      <c r="I541" s="264">
        <f>ROUND(E541*H541,2)</f>
        <v>0</v>
      </c>
      <c r="J541" s="263"/>
      <c r="K541" s="264">
        <f>ROUND(E541*J541,2)</f>
        <v>0</v>
      </c>
      <c r="L541" s="264">
        <v>21</v>
      </c>
      <c r="M541" s="264">
        <f>G541*(1+L541/100)</f>
        <v>0</v>
      </c>
      <c r="N541" s="264">
        <v>1.0499999999999999E-3</v>
      </c>
      <c r="O541" s="264">
        <f>ROUND(E541*N541,2)</f>
        <v>0.01</v>
      </c>
      <c r="P541" s="264">
        <v>0</v>
      </c>
      <c r="Q541" s="264">
        <f>ROUND(E541*P541,2)</f>
        <v>0</v>
      </c>
      <c r="R541" s="264" t="s">
        <v>833</v>
      </c>
      <c r="S541" s="264" t="s">
        <v>202</v>
      </c>
      <c r="T541" s="264">
        <v>0.66041000000000005</v>
      </c>
      <c r="U541" s="265">
        <f>ROUND(E541*T541,2)</f>
        <v>4.3600000000000003</v>
      </c>
      <c r="V541" s="264"/>
      <c r="W541" s="266"/>
      <c r="X541" s="266"/>
      <c r="Y541" s="266"/>
      <c r="Z541" s="266"/>
      <c r="AA541" s="266"/>
      <c r="AB541" s="266"/>
      <c r="AC541" s="266"/>
      <c r="AD541" s="266"/>
      <c r="AE541" s="266"/>
      <c r="AF541" s="266"/>
      <c r="AG541" s="266" t="s">
        <v>225</v>
      </c>
      <c r="AH541" s="266"/>
      <c r="AI541" s="266"/>
      <c r="AJ541" s="266"/>
      <c r="AK541" s="266"/>
      <c r="AL541" s="266"/>
      <c r="AM541" s="266"/>
      <c r="AN541" s="266"/>
      <c r="AO541" s="266"/>
      <c r="AP541" s="266"/>
      <c r="AQ541" s="266"/>
      <c r="AR541" s="266"/>
      <c r="AS541" s="266"/>
      <c r="AT541" s="266"/>
      <c r="AU541" s="266"/>
      <c r="AV541" s="266"/>
      <c r="AW541" s="266"/>
      <c r="AX541" s="266"/>
      <c r="AY541" s="266"/>
      <c r="AZ541" s="266"/>
      <c r="BA541" s="266"/>
      <c r="BB541" s="266"/>
      <c r="BC541" s="266"/>
      <c r="BD541" s="266"/>
      <c r="BE541" s="266"/>
      <c r="BF541" s="266"/>
      <c r="BG541" s="266"/>
      <c r="BH541" s="266"/>
    </row>
    <row r="542" spans="1:60" outlineLevel="1">
      <c r="A542" s="258"/>
      <c r="B542" s="259"/>
      <c r="C542" s="477" t="s">
        <v>834</v>
      </c>
      <c r="D542" s="478"/>
      <c r="E542" s="479"/>
      <c r="F542" s="480"/>
      <c r="G542" s="481"/>
      <c r="H542" s="264"/>
      <c r="I542" s="264"/>
      <c r="J542" s="264"/>
      <c r="K542" s="264"/>
      <c r="L542" s="264"/>
      <c r="M542" s="264"/>
      <c r="N542" s="264"/>
      <c r="O542" s="264"/>
      <c r="P542" s="264"/>
      <c r="Q542" s="264"/>
      <c r="R542" s="264"/>
      <c r="S542" s="264"/>
      <c r="T542" s="264"/>
      <c r="U542" s="265"/>
      <c r="V542" s="264"/>
      <c r="W542" s="266"/>
      <c r="X542" s="266"/>
      <c r="Y542" s="266"/>
      <c r="Z542" s="266"/>
      <c r="AA542" s="266"/>
      <c r="AB542" s="266"/>
      <c r="AC542" s="266"/>
      <c r="AD542" s="266"/>
      <c r="AE542" s="266"/>
      <c r="AF542" s="266"/>
      <c r="AG542" s="266" t="s">
        <v>205</v>
      </c>
      <c r="AH542" s="266"/>
      <c r="AI542" s="266"/>
      <c r="AJ542" s="266"/>
      <c r="AK542" s="266"/>
      <c r="AL542" s="266"/>
      <c r="AM542" s="266"/>
      <c r="AN542" s="266"/>
      <c r="AO542" s="266"/>
      <c r="AP542" s="266"/>
      <c r="AQ542" s="266"/>
      <c r="AR542" s="266"/>
      <c r="AS542" s="266"/>
      <c r="AT542" s="266"/>
      <c r="AU542" s="266"/>
      <c r="AV542" s="266"/>
      <c r="AW542" s="266"/>
      <c r="AX542" s="266"/>
      <c r="AY542" s="266"/>
      <c r="AZ542" s="266"/>
      <c r="BA542" s="267" t="str">
        <f>C542</f>
        <v>včetně zednické výpomoci.</v>
      </c>
      <c r="BB542" s="266"/>
      <c r="BC542" s="266"/>
      <c r="BD542" s="266"/>
      <c r="BE542" s="266"/>
      <c r="BF542" s="266"/>
      <c r="BG542" s="266"/>
      <c r="BH542" s="266"/>
    </row>
    <row r="543" spans="1:60" outlineLevel="1">
      <c r="A543" s="258"/>
      <c r="B543" s="259"/>
      <c r="C543" s="283" t="s">
        <v>835</v>
      </c>
      <c r="D543" s="284"/>
      <c r="E543" s="285">
        <v>6.6</v>
      </c>
      <c r="F543" s="264"/>
      <c r="G543" s="264"/>
      <c r="H543" s="264"/>
      <c r="I543" s="264"/>
      <c r="J543" s="264"/>
      <c r="K543" s="264"/>
      <c r="L543" s="264"/>
      <c r="M543" s="264"/>
      <c r="N543" s="264"/>
      <c r="O543" s="264"/>
      <c r="P543" s="264"/>
      <c r="Q543" s="264"/>
      <c r="R543" s="264"/>
      <c r="S543" s="264"/>
      <c r="T543" s="264"/>
      <c r="U543" s="265"/>
      <c r="V543" s="264"/>
      <c r="W543" s="266"/>
      <c r="X543" s="266"/>
      <c r="Y543" s="266"/>
      <c r="Z543" s="266"/>
      <c r="AA543" s="266"/>
      <c r="AB543" s="266"/>
      <c r="AC543" s="266"/>
      <c r="AD543" s="266"/>
      <c r="AE543" s="266"/>
      <c r="AF543" s="266"/>
      <c r="AG543" s="266" t="s">
        <v>236</v>
      </c>
      <c r="AH543" s="266">
        <v>0</v>
      </c>
      <c r="AI543" s="266"/>
      <c r="AJ543" s="266"/>
      <c r="AK543" s="266"/>
      <c r="AL543" s="266"/>
      <c r="AM543" s="266"/>
      <c r="AN543" s="266"/>
      <c r="AO543" s="266"/>
      <c r="AP543" s="266"/>
      <c r="AQ543" s="266"/>
      <c r="AR543" s="266"/>
      <c r="AS543" s="266"/>
      <c r="AT543" s="266"/>
      <c r="AU543" s="266"/>
      <c r="AV543" s="266"/>
      <c r="AW543" s="266"/>
      <c r="AX543" s="266"/>
      <c r="AY543" s="266"/>
      <c r="AZ543" s="266"/>
      <c r="BA543" s="266"/>
      <c r="BB543" s="266"/>
      <c r="BC543" s="266"/>
      <c r="BD543" s="266"/>
      <c r="BE543" s="266"/>
      <c r="BF543" s="266"/>
      <c r="BG543" s="266"/>
      <c r="BH543" s="266"/>
    </row>
    <row r="544" spans="1:60" ht="22.5" outlineLevel="1">
      <c r="A544" s="258">
        <v>159</v>
      </c>
      <c r="B544" s="259" t="s">
        <v>836</v>
      </c>
      <c r="C544" s="260" t="s">
        <v>837</v>
      </c>
      <c r="D544" s="261" t="s">
        <v>401</v>
      </c>
      <c r="E544" s="262">
        <v>4.0999999999999996</v>
      </c>
      <c r="F544" s="10"/>
      <c r="G544" s="264">
        <f>ROUND(E544*F544,2)</f>
        <v>0</v>
      </c>
      <c r="H544" s="263"/>
      <c r="I544" s="264">
        <f>ROUND(E544*H544,2)</f>
        <v>0</v>
      </c>
      <c r="J544" s="263"/>
      <c r="K544" s="264">
        <f>ROUND(E544*J544,2)</f>
        <v>0</v>
      </c>
      <c r="L544" s="264">
        <v>21</v>
      </c>
      <c r="M544" s="264">
        <f>G544*(1+L544/100)</f>
        <v>0</v>
      </c>
      <c r="N544" s="264">
        <v>3.15E-3</v>
      </c>
      <c r="O544" s="264">
        <f>ROUND(E544*N544,2)</f>
        <v>0.01</v>
      </c>
      <c r="P544" s="264">
        <v>0</v>
      </c>
      <c r="Q544" s="264">
        <f>ROUND(E544*P544,2)</f>
        <v>0</v>
      </c>
      <c r="R544" s="264" t="s">
        <v>833</v>
      </c>
      <c r="S544" s="264" t="s">
        <v>202</v>
      </c>
      <c r="T544" s="264">
        <v>1.1392</v>
      </c>
      <c r="U544" s="265">
        <f>ROUND(E544*T544,2)</f>
        <v>4.67</v>
      </c>
      <c r="V544" s="264"/>
      <c r="W544" s="266"/>
      <c r="X544" s="266"/>
      <c r="Y544" s="266"/>
      <c r="Z544" s="266"/>
      <c r="AA544" s="266"/>
      <c r="AB544" s="266"/>
      <c r="AC544" s="266"/>
      <c r="AD544" s="266"/>
      <c r="AE544" s="266"/>
      <c r="AF544" s="266"/>
      <c r="AG544" s="266" t="s">
        <v>225</v>
      </c>
      <c r="AH544" s="266"/>
      <c r="AI544" s="266"/>
      <c r="AJ544" s="266"/>
      <c r="AK544" s="266"/>
      <c r="AL544" s="266"/>
      <c r="AM544" s="266"/>
      <c r="AN544" s="266"/>
      <c r="AO544" s="266"/>
      <c r="AP544" s="266"/>
      <c r="AQ544" s="266"/>
      <c r="AR544" s="266"/>
      <c r="AS544" s="266"/>
      <c r="AT544" s="266"/>
      <c r="AU544" s="266"/>
      <c r="AV544" s="266"/>
      <c r="AW544" s="266"/>
      <c r="AX544" s="266"/>
      <c r="AY544" s="266"/>
      <c r="AZ544" s="266"/>
      <c r="BA544" s="266"/>
      <c r="BB544" s="266"/>
      <c r="BC544" s="266"/>
      <c r="BD544" s="266"/>
      <c r="BE544" s="266"/>
      <c r="BF544" s="266"/>
      <c r="BG544" s="266"/>
      <c r="BH544" s="266"/>
    </row>
    <row r="545" spans="1:60" outlineLevel="1">
      <c r="A545" s="258"/>
      <c r="B545" s="259"/>
      <c r="C545" s="477" t="s">
        <v>834</v>
      </c>
      <c r="D545" s="478"/>
      <c r="E545" s="479"/>
      <c r="F545" s="480"/>
      <c r="G545" s="481"/>
      <c r="H545" s="264"/>
      <c r="I545" s="264"/>
      <c r="J545" s="264"/>
      <c r="K545" s="264"/>
      <c r="L545" s="264"/>
      <c r="M545" s="264"/>
      <c r="N545" s="264"/>
      <c r="O545" s="264"/>
      <c r="P545" s="264"/>
      <c r="Q545" s="264"/>
      <c r="R545" s="264"/>
      <c r="S545" s="264"/>
      <c r="T545" s="264"/>
      <c r="U545" s="265"/>
      <c r="V545" s="264"/>
      <c r="W545" s="266"/>
      <c r="X545" s="266"/>
      <c r="Y545" s="266"/>
      <c r="Z545" s="266"/>
      <c r="AA545" s="266"/>
      <c r="AB545" s="266"/>
      <c r="AC545" s="266"/>
      <c r="AD545" s="266"/>
      <c r="AE545" s="266"/>
      <c r="AF545" s="266"/>
      <c r="AG545" s="266" t="s">
        <v>205</v>
      </c>
      <c r="AH545" s="266"/>
      <c r="AI545" s="266"/>
      <c r="AJ545" s="266"/>
      <c r="AK545" s="266"/>
      <c r="AL545" s="266"/>
      <c r="AM545" s="266"/>
      <c r="AN545" s="266"/>
      <c r="AO545" s="266"/>
      <c r="AP545" s="266"/>
      <c r="AQ545" s="266"/>
      <c r="AR545" s="266"/>
      <c r="AS545" s="266"/>
      <c r="AT545" s="266"/>
      <c r="AU545" s="266"/>
      <c r="AV545" s="266"/>
      <c r="AW545" s="266"/>
      <c r="AX545" s="266"/>
      <c r="AY545" s="266"/>
      <c r="AZ545" s="266"/>
      <c r="BA545" s="267" t="str">
        <f>C545</f>
        <v>včetně zednické výpomoci.</v>
      </c>
      <c r="BB545" s="266"/>
      <c r="BC545" s="266"/>
      <c r="BD545" s="266"/>
      <c r="BE545" s="266"/>
      <c r="BF545" s="266"/>
      <c r="BG545" s="266"/>
      <c r="BH545" s="266"/>
    </row>
    <row r="546" spans="1:60" outlineLevel="1">
      <c r="A546" s="258"/>
      <c r="B546" s="259"/>
      <c r="C546" s="283" t="s">
        <v>838</v>
      </c>
      <c r="D546" s="284"/>
      <c r="E546" s="285">
        <v>1.6</v>
      </c>
      <c r="F546" s="264"/>
      <c r="G546" s="264"/>
      <c r="H546" s="264"/>
      <c r="I546" s="264"/>
      <c r="J546" s="264"/>
      <c r="K546" s="264"/>
      <c r="L546" s="264"/>
      <c r="M546" s="264"/>
      <c r="N546" s="264"/>
      <c r="O546" s="264"/>
      <c r="P546" s="264"/>
      <c r="Q546" s="264"/>
      <c r="R546" s="264"/>
      <c r="S546" s="264"/>
      <c r="T546" s="264"/>
      <c r="U546" s="265"/>
      <c r="V546" s="264"/>
      <c r="W546" s="266"/>
      <c r="X546" s="266"/>
      <c r="Y546" s="266"/>
      <c r="Z546" s="266"/>
      <c r="AA546" s="266"/>
      <c r="AB546" s="266"/>
      <c r="AC546" s="266"/>
      <c r="AD546" s="266"/>
      <c r="AE546" s="266"/>
      <c r="AF546" s="266"/>
      <c r="AG546" s="266" t="s">
        <v>236</v>
      </c>
      <c r="AH546" s="266">
        <v>0</v>
      </c>
      <c r="AI546" s="266"/>
      <c r="AJ546" s="266"/>
      <c r="AK546" s="266"/>
      <c r="AL546" s="266"/>
      <c r="AM546" s="266"/>
      <c r="AN546" s="266"/>
      <c r="AO546" s="266"/>
      <c r="AP546" s="266"/>
      <c r="AQ546" s="266"/>
      <c r="AR546" s="266"/>
      <c r="AS546" s="266"/>
      <c r="AT546" s="266"/>
      <c r="AU546" s="266"/>
      <c r="AV546" s="266"/>
      <c r="AW546" s="266"/>
      <c r="AX546" s="266"/>
      <c r="AY546" s="266"/>
      <c r="AZ546" s="266"/>
      <c r="BA546" s="266"/>
      <c r="BB546" s="266"/>
      <c r="BC546" s="266"/>
      <c r="BD546" s="266"/>
      <c r="BE546" s="266"/>
      <c r="BF546" s="266"/>
      <c r="BG546" s="266"/>
      <c r="BH546" s="266"/>
    </row>
    <row r="547" spans="1:60" outlineLevel="1">
      <c r="A547" s="258"/>
      <c r="B547" s="259"/>
      <c r="C547" s="283" t="s">
        <v>839</v>
      </c>
      <c r="D547" s="284"/>
      <c r="E547" s="285">
        <v>2.5</v>
      </c>
      <c r="F547" s="264"/>
      <c r="G547" s="264"/>
      <c r="H547" s="264"/>
      <c r="I547" s="264"/>
      <c r="J547" s="264"/>
      <c r="K547" s="264"/>
      <c r="L547" s="264"/>
      <c r="M547" s="264"/>
      <c r="N547" s="264"/>
      <c r="O547" s="264"/>
      <c r="P547" s="264"/>
      <c r="Q547" s="264"/>
      <c r="R547" s="264"/>
      <c r="S547" s="264"/>
      <c r="T547" s="264"/>
      <c r="U547" s="265"/>
      <c r="V547" s="264"/>
      <c r="W547" s="266"/>
      <c r="X547" s="266"/>
      <c r="Y547" s="266"/>
      <c r="Z547" s="266"/>
      <c r="AA547" s="266"/>
      <c r="AB547" s="266"/>
      <c r="AC547" s="266"/>
      <c r="AD547" s="266"/>
      <c r="AE547" s="266"/>
      <c r="AF547" s="266"/>
      <c r="AG547" s="266" t="s">
        <v>236</v>
      </c>
      <c r="AH547" s="266">
        <v>0</v>
      </c>
      <c r="AI547" s="266"/>
      <c r="AJ547" s="266"/>
      <c r="AK547" s="266"/>
      <c r="AL547" s="266"/>
      <c r="AM547" s="266"/>
      <c r="AN547" s="266"/>
      <c r="AO547" s="266"/>
      <c r="AP547" s="266"/>
      <c r="AQ547" s="266"/>
      <c r="AR547" s="266"/>
      <c r="AS547" s="266"/>
      <c r="AT547" s="266"/>
      <c r="AU547" s="266"/>
      <c r="AV547" s="266"/>
      <c r="AW547" s="266"/>
      <c r="AX547" s="266"/>
      <c r="AY547" s="266"/>
      <c r="AZ547" s="266"/>
      <c r="BA547" s="266"/>
      <c r="BB547" s="266"/>
      <c r="BC547" s="266"/>
      <c r="BD547" s="266"/>
      <c r="BE547" s="266"/>
      <c r="BF547" s="266"/>
      <c r="BG547" s="266"/>
      <c r="BH547" s="266"/>
    </row>
    <row r="548" spans="1:60" outlineLevel="1">
      <c r="A548" s="258">
        <v>160</v>
      </c>
      <c r="B548" s="259" t="s">
        <v>840</v>
      </c>
      <c r="C548" s="260" t="s">
        <v>841</v>
      </c>
      <c r="D548" s="261" t="s">
        <v>401</v>
      </c>
      <c r="E548" s="262">
        <v>13.5</v>
      </c>
      <c r="F548" s="10"/>
      <c r="G548" s="264">
        <f t="shared" ref="G548:G555" si="0">ROUND(E548*F548,2)</f>
        <v>0</v>
      </c>
      <c r="H548" s="263"/>
      <c r="I548" s="264">
        <f t="shared" ref="I548:I555" si="1">ROUND(E548*H548,2)</f>
        <v>0</v>
      </c>
      <c r="J548" s="263"/>
      <c r="K548" s="264">
        <f t="shared" ref="K548:K555" si="2">ROUND(E548*J548,2)</f>
        <v>0</v>
      </c>
      <c r="L548" s="264">
        <v>21</v>
      </c>
      <c r="M548" s="264">
        <f t="shared" ref="M548:M555" si="3">G548*(1+L548/100)</f>
        <v>0</v>
      </c>
      <c r="N548" s="264">
        <v>0</v>
      </c>
      <c r="O548" s="264">
        <f t="shared" ref="O548:O555" si="4">ROUND(E548*N548,2)</f>
        <v>0</v>
      </c>
      <c r="P548" s="264">
        <v>4.2599999999999999E-3</v>
      </c>
      <c r="Q548" s="264">
        <f t="shared" ref="Q548:Q555" si="5">ROUND(E548*P548,2)</f>
        <v>0.06</v>
      </c>
      <c r="R548" s="264" t="s">
        <v>833</v>
      </c>
      <c r="S548" s="264" t="s">
        <v>202</v>
      </c>
      <c r="T548" s="264">
        <v>6.9000000000000006E-2</v>
      </c>
      <c r="U548" s="265">
        <f t="shared" ref="U548:U555" si="6">ROUND(E548*T548,2)</f>
        <v>0.93</v>
      </c>
      <c r="V548" s="264"/>
      <c r="W548" s="266"/>
      <c r="X548" s="266"/>
      <c r="Y548" s="266"/>
      <c r="Z548" s="266"/>
      <c r="AA548" s="266"/>
      <c r="AB548" s="266"/>
      <c r="AC548" s="266"/>
      <c r="AD548" s="266"/>
      <c r="AE548" s="266"/>
      <c r="AF548" s="266"/>
      <c r="AG548" s="266" t="s">
        <v>225</v>
      </c>
      <c r="AH548" s="266"/>
      <c r="AI548" s="266"/>
      <c r="AJ548" s="266"/>
      <c r="AK548" s="266"/>
      <c r="AL548" s="266"/>
      <c r="AM548" s="266"/>
      <c r="AN548" s="266"/>
      <c r="AO548" s="266"/>
      <c r="AP548" s="266"/>
      <c r="AQ548" s="266"/>
      <c r="AR548" s="266"/>
      <c r="AS548" s="266"/>
      <c r="AT548" s="266"/>
      <c r="AU548" s="266"/>
      <c r="AV548" s="266"/>
      <c r="AW548" s="266"/>
      <c r="AX548" s="266"/>
      <c r="AY548" s="266"/>
      <c r="AZ548" s="266"/>
      <c r="BA548" s="266"/>
      <c r="BB548" s="266"/>
      <c r="BC548" s="266"/>
      <c r="BD548" s="266"/>
      <c r="BE548" s="266"/>
      <c r="BF548" s="266"/>
      <c r="BG548" s="266"/>
      <c r="BH548" s="266"/>
    </row>
    <row r="549" spans="1:60" outlineLevel="1">
      <c r="A549" s="258">
        <v>161</v>
      </c>
      <c r="B549" s="259" t="s">
        <v>842</v>
      </c>
      <c r="C549" s="260" t="s">
        <v>843</v>
      </c>
      <c r="D549" s="261" t="s">
        <v>401</v>
      </c>
      <c r="E549" s="262">
        <v>7.8</v>
      </c>
      <c r="F549" s="10"/>
      <c r="G549" s="264">
        <f t="shared" si="0"/>
        <v>0</v>
      </c>
      <c r="H549" s="263"/>
      <c r="I549" s="264">
        <f t="shared" si="1"/>
        <v>0</v>
      </c>
      <c r="J549" s="263"/>
      <c r="K549" s="264">
        <f t="shared" si="2"/>
        <v>0</v>
      </c>
      <c r="L549" s="264">
        <v>21</v>
      </c>
      <c r="M549" s="264">
        <f t="shared" si="3"/>
        <v>0</v>
      </c>
      <c r="N549" s="264">
        <v>0</v>
      </c>
      <c r="O549" s="264">
        <f t="shared" si="4"/>
        <v>0</v>
      </c>
      <c r="P549" s="264">
        <v>2.6900000000000001E-3</v>
      </c>
      <c r="Q549" s="264">
        <f t="shared" si="5"/>
        <v>0.02</v>
      </c>
      <c r="R549" s="264" t="s">
        <v>833</v>
      </c>
      <c r="S549" s="264" t="s">
        <v>202</v>
      </c>
      <c r="T549" s="264">
        <v>6.9000000000000006E-2</v>
      </c>
      <c r="U549" s="265">
        <f t="shared" si="6"/>
        <v>0.54</v>
      </c>
      <c r="V549" s="264"/>
      <c r="W549" s="266"/>
      <c r="X549" s="266"/>
      <c r="Y549" s="266"/>
      <c r="Z549" s="266"/>
      <c r="AA549" s="266"/>
      <c r="AB549" s="266"/>
      <c r="AC549" s="266"/>
      <c r="AD549" s="266"/>
      <c r="AE549" s="266"/>
      <c r="AF549" s="266"/>
      <c r="AG549" s="266" t="s">
        <v>225</v>
      </c>
      <c r="AH549" s="266"/>
      <c r="AI549" s="266"/>
      <c r="AJ549" s="266"/>
      <c r="AK549" s="266"/>
      <c r="AL549" s="266"/>
      <c r="AM549" s="266"/>
      <c r="AN549" s="266"/>
      <c r="AO549" s="266"/>
      <c r="AP549" s="266"/>
      <c r="AQ549" s="266"/>
      <c r="AR549" s="266"/>
      <c r="AS549" s="266"/>
      <c r="AT549" s="266"/>
      <c r="AU549" s="266"/>
      <c r="AV549" s="266"/>
      <c r="AW549" s="266"/>
      <c r="AX549" s="266"/>
      <c r="AY549" s="266"/>
      <c r="AZ549" s="266"/>
      <c r="BA549" s="266"/>
      <c r="BB549" s="266"/>
      <c r="BC549" s="266"/>
      <c r="BD549" s="266"/>
      <c r="BE549" s="266"/>
      <c r="BF549" s="266"/>
      <c r="BG549" s="266"/>
      <c r="BH549" s="266"/>
    </row>
    <row r="550" spans="1:60" outlineLevel="1">
      <c r="A550" s="258">
        <v>162</v>
      </c>
      <c r="B550" s="259" t="s">
        <v>844</v>
      </c>
      <c r="C550" s="260" t="s">
        <v>845</v>
      </c>
      <c r="D550" s="261" t="s">
        <v>401</v>
      </c>
      <c r="E550" s="262">
        <v>4.0999999999999996</v>
      </c>
      <c r="F550" s="10"/>
      <c r="G550" s="264">
        <f t="shared" si="0"/>
        <v>0</v>
      </c>
      <c r="H550" s="263"/>
      <c r="I550" s="264">
        <f t="shared" si="1"/>
        <v>0</v>
      </c>
      <c r="J550" s="263"/>
      <c r="K550" s="264">
        <f t="shared" si="2"/>
        <v>0</v>
      </c>
      <c r="L550" s="264">
        <v>21</v>
      </c>
      <c r="M550" s="264">
        <f t="shared" si="3"/>
        <v>0</v>
      </c>
      <c r="N550" s="264">
        <v>0</v>
      </c>
      <c r="O550" s="264">
        <f t="shared" si="4"/>
        <v>0</v>
      </c>
      <c r="P550" s="264">
        <v>2.0500000000000002E-3</v>
      </c>
      <c r="Q550" s="264">
        <f t="shared" si="5"/>
        <v>0.01</v>
      </c>
      <c r="R550" s="264" t="s">
        <v>833</v>
      </c>
      <c r="S550" s="264" t="s">
        <v>202</v>
      </c>
      <c r="T550" s="264">
        <v>4.5999999999999999E-2</v>
      </c>
      <c r="U550" s="265">
        <f t="shared" si="6"/>
        <v>0.19</v>
      </c>
      <c r="V550" s="264"/>
      <c r="W550" s="266"/>
      <c r="X550" s="266"/>
      <c r="Y550" s="266"/>
      <c r="Z550" s="266"/>
      <c r="AA550" s="266"/>
      <c r="AB550" s="266"/>
      <c r="AC550" s="266"/>
      <c r="AD550" s="266"/>
      <c r="AE550" s="266"/>
      <c r="AF550" s="266"/>
      <c r="AG550" s="266" t="s">
        <v>225</v>
      </c>
      <c r="AH550" s="266"/>
      <c r="AI550" s="266"/>
      <c r="AJ550" s="266"/>
      <c r="AK550" s="266"/>
      <c r="AL550" s="266"/>
      <c r="AM550" s="266"/>
      <c r="AN550" s="266"/>
      <c r="AO550" s="266"/>
      <c r="AP550" s="266"/>
      <c r="AQ550" s="266"/>
      <c r="AR550" s="266"/>
      <c r="AS550" s="266"/>
      <c r="AT550" s="266"/>
      <c r="AU550" s="266"/>
      <c r="AV550" s="266"/>
      <c r="AW550" s="266"/>
      <c r="AX550" s="266"/>
      <c r="AY550" s="266"/>
      <c r="AZ550" s="266"/>
      <c r="BA550" s="266"/>
      <c r="BB550" s="266"/>
      <c r="BC550" s="266"/>
      <c r="BD550" s="266"/>
      <c r="BE550" s="266"/>
      <c r="BF550" s="266"/>
      <c r="BG550" s="266"/>
      <c r="BH550" s="266"/>
    </row>
    <row r="551" spans="1:60" outlineLevel="1">
      <c r="A551" s="258">
        <v>163</v>
      </c>
      <c r="B551" s="259" t="s">
        <v>846</v>
      </c>
      <c r="C551" s="260" t="s">
        <v>847</v>
      </c>
      <c r="D551" s="261" t="s">
        <v>223</v>
      </c>
      <c r="E551" s="262">
        <v>4</v>
      </c>
      <c r="F551" s="10"/>
      <c r="G551" s="264">
        <f t="shared" si="0"/>
        <v>0</v>
      </c>
      <c r="H551" s="263"/>
      <c r="I551" s="264">
        <f t="shared" si="1"/>
        <v>0</v>
      </c>
      <c r="J551" s="263"/>
      <c r="K551" s="264">
        <f t="shared" si="2"/>
        <v>0</v>
      </c>
      <c r="L551" s="264">
        <v>21</v>
      </c>
      <c r="M551" s="264">
        <f t="shared" si="3"/>
        <v>0</v>
      </c>
      <c r="N551" s="264">
        <v>0</v>
      </c>
      <c r="O551" s="264">
        <f t="shared" si="4"/>
        <v>0</v>
      </c>
      <c r="P551" s="264">
        <v>9.6000000000000002E-4</v>
      </c>
      <c r="Q551" s="264">
        <f t="shared" si="5"/>
        <v>0</v>
      </c>
      <c r="R551" s="264" t="s">
        <v>833</v>
      </c>
      <c r="S551" s="264" t="s">
        <v>202</v>
      </c>
      <c r="T551" s="264">
        <v>5.7500000000000002E-2</v>
      </c>
      <c r="U551" s="265">
        <f t="shared" si="6"/>
        <v>0.23</v>
      </c>
      <c r="V551" s="264"/>
      <c r="W551" s="266"/>
      <c r="X551" s="266"/>
      <c r="Y551" s="266"/>
      <c r="Z551" s="266"/>
      <c r="AA551" s="266"/>
      <c r="AB551" s="266"/>
      <c r="AC551" s="266"/>
      <c r="AD551" s="266"/>
      <c r="AE551" s="266"/>
      <c r="AF551" s="266"/>
      <c r="AG551" s="266" t="s">
        <v>225</v>
      </c>
      <c r="AH551" s="266"/>
      <c r="AI551" s="266"/>
      <c r="AJ551" s="266"/>
      <c r="AK551" s="266"/>
      <c r="AL551" s="266"/>
      <c r="AM551" s="266"/>
      <c r="AN551" s="266"/>
      <c r="AO551" s="266"/>
      <c r="AP551" s="266"/>
      <c r="AQ551" s="266"/>
      <c r="AR551" s="266"/>
      <c r="AS551" s="266"/>
      <c r="AT551" s="266"/>
      <c r="AU551" s="266"/>
      <c r="AV551" s="266"/>
      <c r="AW551" s="266"/>
      <c r="AX551" s="266"/>
      <c r="AY551" s="266"/>
      <c r="AZ551" s="266"/>
      <c r="BA551" s="266"/>
      <c r="BB551" s="266"/>
      <c r="BC551" s="266"/>
      <c r="BD551" s="266"/>
      <c r="BE551" s="266"/>
      <c r="BF551" s="266"/>
      <c r="BG551" s="266"/>
      <c r="BH551" s="266"/>
    </row>
    <row r="552" spans="1:60" outlineLevel="1">
      <c r="A552" s="258">
        <v>164</v>
      </c>
      <c r="B552" s="259" t="s">
        <v>848</v>
      </c>
      <c r="C552" s="260" t="s">
        <v>849</v>
      </c>
      <c r="D552" s="261" t="s">
        <v>401</v>
      </c>
      <c r="E552" s="262">
        <v>3.7</v>
      </c>
      <c r="F552" s="10"/>
      <c r="G552" s="264">
        <f t="shared" si="0"/>
        <v>0</v>
      </c>
      <c r="H552" s="263"/>
      <c r="I552" s="264">
        <f t="shared" si="1"/>
        <v>0</v>
      </c>
      <c r="J552" s="263"/>
      <c r="K552" s="264">
        <f t="shared" si="2"/>
        <v>0</v>
      </c>
      <c r="L552" s="264">
        <v>21</v>
      </c>
      <c r="M552" s="264">
        <f t="shared" si="3"/>
        <v>0</v>
      </c>
      <c r="N552" s="264">
        <v>0</v>
      </c>
      <c r="O552" s="264">
        <f t="shared" si="4"/>
        <v>0</v>
      </c>
      <c r="P552" s="264">
        <v>2.8600000000000001E-3</v>
      </c>
      <c r="Q552" s="264">
        <f t="shared" si="5"/>
        <v>0.01</v>
      </c>
      <c r="R552" s="264" t="s">
        <v>833</v>
      </c>
      <c r="S552" s="264" t="s">
        <v>202</v>
      </c>
      <c r="T552" s="264">
        <v>5.7500000000000002E-2</v>
      </c>
      <c r="U552" s="265">
        <f t="shared" si="6"/>
        <v>0.21</v>
      </c>
      <c r="V552" s="264"/>
      <c r="W552" s="266"/>
      <c r="X552" s="266"/>
      <c r="Y552" s="266"/>
      <c r="Z552" s="266"/>
      <c r="AA552" s="266"/>
      <c r="AB552" s="266"/>
      <c r="AC552" s="266"/>
      <c r="AD552" s="266"/>
      <c r="AE552" s="266"/>
      <c r="AF552" s="266"/>
      <c r="AG552" s="266" t="s">
        <v>225</v>
      </c>
      <c r="AH552" s="266"/>
      <c r="AI552" s="266"/>
      <c r="AJ552" s="266"/>
      <c r="AK552" s="266"/>
      <c r="AL552" s="266"/>
      <c r="AM552" s="266"/>
      <c r="AN552" s="266"/>
      <c r="AO552" s="266"/>
      <c r="AP552" s="266"/>
      <c r="AQ552" s="266"/>
      <c r="AR552" s="266"/>
      <c r="AS552" s="266"/>
      <c r="AT552" s="266"/>
      <c r="AU552" s="266"/>
      <c r="AV552" s="266"/>
      <c r="AW552" s="266"/>
      <c r="AX552" s="266"/>
      <c r="AY552" s="266"/>
      <c r="AZ552" s="266"/>
      <c r="BA552" s="266"/>
      <c r="BB552" s="266"/>
      <c r="BC552" s="266"/>
      <c r="BD552" s="266"/>
      <c r="BE552" s="266"/>
      <c r="BF552" s="266"/>
      <c r="BG552" s="266"/>
      <c r="BH552" s="266"/>
    </row>
    <row r="553" spans="1:60" outlineLevel="1">
      <c r="A553" s="258">
        <v>165</v>
      </c>
      <c r="B553" s="259" t="s">
        <v>850</v>
      </c>
      <c r="C553" s="260" t="s">
        <v>851</v>
      </c>
      <c r="D553" s="261" t="s">
        <v>223</v>
      </c>
      <c r="E553" s="262">
        <v>1</v>
      </c>
      <c r="F553" s="10"/>
      <c r="G553" s="264">
        <f t="shared" si="0"/>
        <v>0</v>
      </c>
      <c r="H553" s="263"/>
      <c r="I553" s="264">
        <f t="shared" si="1"/>
        <v>0</v>
      </c>
      <c r="J553" s="263"/>
      <c r="K553" s="264">
        <f t="shared" si="2"/>
        <v>0</v>
      </c>
      <c r="L553" s="264">
        <v>21</v>
      </c>
      <c r="M553" s="264">
        <f t="shared" si="3"/>
        <v>0</v>
      </c>
      <c r="N553" s="264">
        <v>0</v>
      </c>
      <c r="O553" s="264">
        <f t="shared" si="4"/>
        <v>0</v>
      </c>
      <c r="P553" s="264">
        <v>1.15E-3</v>
      </c>
      <c r="Q553" s="264">
        <f t="shared" si="5"/>
        <v>0</v>
      </c>
      <c r="R553" s="264" t="s">
        <v>833</v>
      </c>
      <c r="S553" s="264" t="s">
        <v>202</v>
      </c>
      <c r="T553" s="264">
        <v>9.1999999999999998E-2</v>
      </c>
      <c r="U553" s="265">
        <f t="shared" si="6"/>
        <v>0.09</v>
      </c>
      <c r="V553" s="264"/>
      <c r="W553" s="266"/>
      <c r="X553" s="266"/>
      <c r="Y553" s="266"/>
      <c r="Z553" s="266"/>
      <c r="AA553" s="266"/>
      <c r="AB553" s="266"/>
      <c r="AC553" s="266"/>
      <c r="AD553" s="266"/>
      <c r="AE553" s="266"/>
      <c r="AF553" s="266"/>
      <c r="AG553" s="266" t="s">
        <v>225</v>
      </c>
      <c r="AH553" s="266"/>
      <c r="AI553" s="266"/>
      <c r="AJ553" s="266"/>
      <c r="AK553" s="266"/>
      <c r="AL553" s="266"/>
      <c r="AM553" s="266"/>
      <c r="AN553" s="266"/>
      <c r="AO553" s="266"/>
      <c r="AP553" s="266"/>
      <c r="AQ553" s="266"/>
      <c r="AR553" s="266"/>
      <c r="AS553" s="266"/>
      <c r="AT553" s="266"/>
      <c r="AU553" s="266"/>
      <c r="AV553" s="266"/>
      <c r="AW553" s="266"/>
      <c r="AX553" s="266"/>
      <c r="AY553" s="266"/>
      <c r="AZ553" s="266"/>
      <c r="BA553" s="266"/>
      <c r="BB553" s="266"/>
      <c r="BC553" s="266"/>
      <c r="BD553" s="266"/>
      <c r="BE553" s="266"/>
      <c r="BF553" s="266"/>
      <c r="BG553" s="266"/>
      <c r="BH553" s="266"/>
    </row>
    <row r="554" spans="1:60" outlineLevel="1">
      <c r="A554" s="258">
        <v>166</v>
      </c>
      <c r="B554" s="259" t="s">
        <v>852</v>
      </c>
      <c r="C554" s="260" t="s">
        <v>853</v>
      </c>
      <c r="D554" s="261" t="s">
        <v>401</v>
      </c>
      <c r="E554" s="262">
        <v>6.6</v>
      </c>
      <c r="F554" s="10"/>
      <c r="G554" s="264">
        <f t="shared" si="0"/>
        <v>0</v>
      </c>
      <c r="H554" s="263"/>
      <c r="I554" s="264">
        <f t="shared" si="1"/>
        <v>0</v>
      </c>
      <c r="J554" s="263"/>
      <c r="K554" s="264">
        <f t="shared" si="2"/>
        <v>0</v>
      </c>
      <c r="L554" s="264">
        <v>21</v>
      </c>
      <c r="M554" s="264">
        <f t="shared" si="3"/>
        <v>0</v>
      </c>
      <c r="N554" s="264">
        <v>0</v>
      </c>
      <c r="O554" s="264">
        <f t="shared" si="4"/>
        <v>0</v>
      </c>
      <c r="P554" s="264">
        <v>1.92E-3</v>
      </c>
      <c r="Q554" s="264">
        <f t="shared" si="5"/>
        <v>0.01</v>
      </c>
      <c r="R554" s="264" t="s">
        <v>833</v>
      </c>
      <c r="S554" s="264" t="s">
        <v>202</v>
      </c>
      <c r="T554" s="264">
        <v>5.7500000000000002E-2</v>
      </c>
      <c r="U554" s="265">
        <f t="shared" si="6"/>
        <v>0.38</v>
      </c>
      <c r="V554" s="264"/>
      <c r="W554" s="266"/>
      <c r="X554" s="266"/>
      <c r="Y554" s="266"/>
      <c r="Z554" s="266"/>
      <c r="AA554" s="266"/>
      <c r="AB554" s="266"/>
      <c r="AC554" s="266"/>
      <c r="AD554" s="266"/>
      <c r="AE554" s="266"/>
      <c r="AF554" s="266"/>
      <c r="AG554" s="266" t="s">
        <v>225</v>
      </c>
      <c r="AH554" s="266"/>
      <c r="AI554" s="266"/>
      <c r="AJ554" s="266"/>
      <c r="AK554" s="266"/>
      <c r="AL554" s="266"/>
      <c r="AM554" s="266"/>
      <c r="AN554" s="266"/>
      <c r="AO554" s="266"/>
      <c r="AP554" s="266"/>
      <c r="AQ554" s="266"/>
      <c r="AR554" s="266"/>
      <c r="AS554" s="266"/>
      <c r="AT554" s="266"/>
      <c r="AU554" s="266"/>
      <c r="AV554" s="266"/>
      <c r="AW554" s="266"/>
      <c r="AX554" s="266"/>
      <c r="AY554" s="266"/>
      <c r="AZ554" s="266"/>
      <c r="BA554" s="266"/>
      <c r="BB554" s="266"/>
      <c r="BC554" s="266"/>
      <c r="BD554" s="266"/>
      <c r="BE554" s="266"/>
      <c r="BF554" s="266"/>
      <c r="BG554" s="266"/>
      <c r="BH554" s="266"/>
    </row>
    <row r="555" spans="1:60" ht="22.5" outlineLevel="1">
      <c r="A555" s="258">
        <v>167</v>
      </c>
      <c r="B555" s="259" t="s">
        <v>854</v>
      </c>
      <c r="C555" s="260" t="s">
        <v>855</v>
      </c>
      <c r="D555" s="261" t="s">
        <v>401</v>
      </c>
      <c r="E555" s="262">
        <v>4.0999999999999996</v>
      </c>
      <c r="F555" s="10"/>
      <c r="G555" s="264">
        <f t="shared" si="0"/>
        <v>0</v>
      </c>
      <c r="H555" s="263"/>
      <c r="I555" s="264">
        <f t="shared" si="1"/>
        <v>0</v>
      </c>
      <c r="J555" s="263"/>
      <c r="K555" s="264">
        <f t="shared" si="2"/>
        <v>0</v>
      </c>
      <c r="L555" s="264">
        <v>21</v>
      </c>
      <c r="M555" s="264">
        <f t="shared" si="3"/>
        <v>0</v>
      </c>
      <c r="N555" s="264">
        <v>1.2800000000000001E-3</v>
      </c>
      <c r="O555" s="264">
        <f t="shared" si="4"/>
        <v>0.01</v>
      </c>
      <c r="P555" s="264">
        <v>0</v>
      </c>
      <c r="Q555" s="264">
        <f t="shared" si="5"/>
        <v>0</v>
      </c>
      <c r="R555" s="264" t="s">
        <v>833</v>
      </c>
      <c r="S555" s="264" t="s">
        <v>202</v>
      </c>
      <c r="T555" s="264">
        <v>0.24149999999999999</v>
      </c>
      <c r="U555" s="265">
        <f t="shared" si="6"/>
        <v>0.99</v>
      </c>
      <c r="V555" s="264"/>
      <c r="W555" s="266"/>
      <c r="X555" s="266"/>
      <c r="Y555" s="266"/>
      <c r="Z555" s="266"/>
      <c r="AA555" s="266"/>
      <c r="AB555" s="266"/>
      <c r="AC555" s="266"/>
      <c r="AD555" s="266"/>
      <c r="AE555" s="266"/>
      <c r="AF555" s="266"/>
      <c r="AG555" s="266" t="s">
        <v>225</v>
      </c>
      <c r="AH555" s="266"/>
      <c r="AI555" s="266"/>
      <c r="AJ555" s="266"/>
      <c r="AK555" s="266"/>
      <c r="AL555" s="266"/>
      <c r="AM555" s="266"/>
      <c r="AN555" s="266"/>
      <c r="AO555" s="266"/>
      <c r="AP555" s="266"/>
      <c r="AQ555" s="266"/>
      <c r="AR555" s="266"/>
      <c r="AS555" s="266"/>
      <c r="AT555" s="266"/>
      <c r="AU555" s="266"/>
      <c r="AV555" s="266"/>
      <c r="AW555" s="266"/>
      <c r="AX555" s="266"/>
      <c r="AY555" s="266"/>
      <c r="AZ555" s="266"/>
      <c r="BA555" s="266"/>
      <c r="BB555" s="266"/>
      <c r="BC555" s="266"/>
      <c r="BD555" s="266"/>
      <c r="BE555" s="266"/>
      <c r="BF555" s="266"/>
      <c r="BG555" s="266"/>
      <c r="BH555" s="266"/>
    </row>
    <row r="556" spans="1:60" outlineLevel="1">
      <c r="A556" s="258"/>
      <c r="B556" s="259"/>
      <c r="C556" s="477" t="s">
        <v>856</v>
      </c>
      <c r="D556" s="478"/>
      <c r="E556" s="479"/>
      <c r="F556" s="480"/>
      <c r="G556" s="481"/>
      <c r="H556" s="264"/>
      <c r="I556" s="264"/>
      <c r="J556" s="264"/>
      <c r="K556" s="264"/>
      <c r="L556" s="264"/>
      <c r="M556" s="264"/>
      <c r="N556" s="264"/>
      <c r="O556" s="264"/>
      <c r="P556" s="264"/>
      <c r="Q556" s="264"/>
      <c r="R556" s="264"/>
      <c r="S556" s="264"/>
      <c r="T556" s="264"/>
      <c r="U556" s="265"/>
      <c r="V556" s="264"/>
      <c r="W556" s="266"/>
      <c r="X556" s="266"/>
      <c r="Y556" s="266"/>
      <c r="Z556" s="266"/>
      <c r="AA556" s="266"/>
      <c r="AB556" s="266"/>
      <c r="AC556" s="266"/>
      <c r="AD556" s="266"/>
      <c r="AE556" s="266"/>
      <c r="AF556" s="266"/>
      <c r="AG556" s="266" t="s">
        <v>205</v>
      </c>
      <c r="AH556" s="266"/>
      <c r="AI556" s="266"/>
      <c r="AJ556" s="266"/>
      <c r="AK556" s="266"/>
      <c r="AL556" s="266"/>
      <c r="AM556" s="266"/>
      <c r="AN556" s="266"/>
      <c r="AO556" s="266"/>
      <c r="AP556" s="266"/>
      <c r="AQ556" s="266"/>
      <c r="AR556" s="266"/>
      <c r="AS556" s="266"/>
      <c r="AT556" s="266"/>
      <c r="AU556" s="266"/>
      <c r="AV556" s="266"/>
      <c r="AW556" s="266"/>
      <c r="AX556" s="266"/>
      <c r="AY556" s="266"/>
      <c r="AZ556" s="266"/>
      <c r="BA556" s="267" t="str">
        <f>C556</f>
        <v>včetně těsnícího pásu, závětrné lišty a spojovacích prostředků.</v>
      </c>
      <c r="BB556" s="266"/>
      <c r="BC556" s="266"/>
      <c r="BD556" s="266"/>
      <c r="BE556" s="266"/>
      <c r="BF556" s="266"/>
      <c r="BG556" s="266"/>
      <c r="BH556" s="266"/>
    </row>
    <row r="557" spans="1:60" outlineLevel="1">
      <c r="A557" s="258"/>
      <c r="B557" s="259"/>
      <c r="C557" s="283" t="s">
        <v>857</v>
      </c>
      <c r="D557" s="284"/>
      <c r="E557" s="285">
        <v>1.6</v>
      </c>
      <c r="F557" s="264"/>
      <c r="G557" s="264"/>
      <c r="H557" s="264"/>
      <c r="I557" s="264"/>
      <c r="J557" s="264"/>
      <c r="K557" s="264"/>
      <c r="L557" s="264"/>
      <c r="M557" s="264"/>
      <c r="N557" s="264"/>
      <c r="O557" s="264"/>
      <c r="P557" s="264"/>
      <c r="Q557" s="264"/>
      <c r="R557" s="264"/>
      <c r="S557" s="264"/>
      <c r="T557" s="264"/>
      <c r="U557" s="265"/>
      <c r="V557" s="264"/>
      <c r="W557" s="266"/>
      <c r="X557" s="266"/>
      <c r="Y557" s="266"/>
      <c r="Z557" s="266"/>
      <c r="AA557" s="266"/>
      <c r="AB557" s="266"/>
      <c r="AC557" s="266"/>
      <c r="AD557" s="266"/>
      <c r="AE557" s="266"/>
      <c r="AF557" s="266"/>
      <c r="AG557" s="266" t="s">
        <v>236</v>
      </c>
      <c r="AH557" s="266">
        <v>0</v>
      </c>
      <c r="AI557" s="266"/>
      <c r="AJ557" s="266"/>
      <c r="AK557" s="266"/>
      <c r="AL557" s="266"/>
      <c r="AM557" s="266"/>
      <c r="AN557" s="266"/>
      <c r="AO557" s="266"/>
      <c r="AP557" s="266"/>
      <c r="AQ557" s="266"/>
      <c r="AR557" s="266"/>
      <c r="AS557" s="266"/>
      <c r="AT557" s="266"/>
      <c r="AU557" s="266"/>
      <c r="AV557" s="266"/>
      <c r="AW557" s="266"/>
      <c r="AX557" s="266"/>
      <c r="AY557" s="266"/>
      <c r="AZ557" s="266"/>
      <c r="BA557" s="266"/>
      <c r="BB557" s="266"/>
      <c r="BC557" s="266"/>
      <c r="BD557" s="266"/>
      <c r="BE557" s="266"/>
      <c r="BF557" s="266"/>
      <c r="BG557" s="266"/>
      <c r="BH557" s="266"/>
    </row>
    <row r="558" spans="1:60" outlineLevel="1">
      <c r="A558" s="258"/>
      <c r="B558" s="259"/>
      <c r="C558" s="283" t="s">
        <v>839</v>
      </c>
      <c r="D558" s="284"/>
      <c r="E558" s="285">
        <v>2.5</v>
      </c>
      <c r="F558" s="264"/>
      <c r="G558" s="264"/>
      <c r="H558" s="264"/>
      <c r="I558" s="264"/>
      <c r="J558" s="264"/>
      <c r="K558" s="264"/>
      <c r="L558" s="264"/>
      <c r="M558" s="264"/>
      <c r="N558" s="264"/>
      <c r="O558" s="264"/>
      <c r="P558" s="264"/>
      <c r="Q558" s="264"/>
      <c r="R558" s="264"/>
      <c r="S558" s="264"/>
      <c r="T558" s="264"/>
      <c r="U558" s="265"/>
      <c r="V558" s="264"/>
      <c r="W558" s="266"/>
      <c r="X558" s="266"/>
      <c r="Y558" s="266"/>
      <c r="Z558" s="266"/>
      <c r="AA558" s="266"/>
      <c r="AB558" s="266"/>
      <c r="AC558" s="266"/>
      <c r="AD558" s="266"/>
      <c r="AE558" s="266"/>
      <c r="AF558" s="266"/>
      <c r="AG558" s="266" t="s">
        <v>236</v>
      </c>
      <c r="AH558" s="266">
        <v>0</v>
      </c>
      <c r="AI558" s="266"/>
      <c r="AJ558" s="266"/>
      <c r="AK558" s="266"/>
      <c r="AL558" s="266"/>
      <c r="AM558" s="266"/>
      <c r="AN558" s="266"/>
      <c r="AO558" s="266"/>
      <c r="AP558" s="266"/>
      <c r="AQ558" s="266"/>
      <c r="AR558" s="266"/>
      <c r="AS558" s="266"/>
      <c r="AT558" s="266"/>
      <c r="AU558" s="266"/>
      <c r="AV558" s="266"/>
      <c r="AW558" s="266"/>
      <c r="AX558" s="266"/>
      <c r="AY558" s="266"/>
      <c r="AZ558" s="266"/>
      <c r="BA558" s="266"/>
      <c r="BB558" s="266"/>
      <c r="BC558" s="266"/>
      <c r="BD558" s="266"/>
      <c r="BE558" s="266"/>
      <c r="BF558" s="266"/>
      <c r="BG558" s="266"/>
      <c r="BH558" s="266"/>
    </row>
    <row r="559" spans="1:60" ht="22.5" outlineLevel="1">
      <c r="A559" s="258">
        <v>168</v>
      </c>
      <c r="B559" s="259" t="s">
        <v>858</v>
      </c>
      <c r="C559" s="260" t="s">
        <v>859</v>
      </c>
      <c r="D559" s="261" t="s">
        <v>401</v>
      </c>
      <c r="E559" s="262">
        <v>7.8</v>
      </c>
      <c r="F559" s="10"/>
      <c r="G559" s="264">
        <f>ROUND(E559*F559,2)</f>
        <v>0</v>
      </c>
      <c r="H559" s="263"/>
      <c r="I559" s="264">
        <f>ROUND(E559*H559,2)</f>
        <v>0</v>
      </c>
      <c r="J559" s="263"/>
      <c r="K559" s="264">
        <f>ROUND(E559*J559,2)</f>
        <v>0</v>
      </c>
      <c r="L559" s="264">
        <v>21</v>
      </c>
      <c r="M559" s="264">
        <f>G559*(1+L559/100)</f>
        <v>0</v>
      </c>
      <c r="N559" s="264">
        <v>1.0200000000000001E-3</v>
      </c>
      <c r="O559" s="264">
        <f>ROUND(E559*N559,2)</f>
        <v>0.01</v>
      </c>
      <c r="P559" s="264">
        <v>0</v>
      </c>
      <c r="Q559" s="264">
        <f>ROUND(E559*P559,2)</f>
        <v>0</v>
      </c>
      <c r="R559" s="264" t="s">
        <v>833</v>
      </c>
      <c r="S559" s="264" t="s">
        <v>202</v>
      </c>
      <c r="T559" s="264">
        <v>0.12</v>
      </c>
      <c r="U559" s="265">
        <f>ROUND(E559*T559,2)</f>
        <v>0.94</v>
      </c>
      <c r="V559" s="264"/>
      <c r="W559" s="266"/>
      <c r="X559" s="266"/>
      <c r="Y559" s="266"/>
      <c r="Z559" s="266"/>
      <c r="AA559" s="266"/>
      <c r="AB559" s="266"/>
      <c r="AC559" s="266"/>
      <c r="AD559" s="266"/>
      <c r="AE559" s="266"/>
      <c r="AF559" s="266"/>
      <c r="AG559" s="266" t="s">
        <v>225</v>
      </c>
      <c r="AH559" s="266"/>
      <c r="AI559" s="266"/>
      <c r="AJ559" s="266"/>
      <c r="AK559" s="266"/>
      <c r="AL559" s="266"/>
      <c r="AM559" s="266"/>
      <c r="AN559" s="266"/>
      <c r="AO559" s="266"/>
      <c r="AP559" s="266"/>
      <c r="AQ559" s="266"/>
      <c r="AR559" s="266"/>
      <c r="AS559" s="266"/>
      <c r="AT559" s="266"/>
      <c r="AU559" s="266"/>
      <c r="AV559" s="266"/>
      <c r="AW559" s="266"/>
      <c r="AX559" s="266"/>
      <c r="AY559" s="266"/>
      <c r="AZ559" s="266"/>
      <c r="BA559" s="266"/>
      <c r="BB559" s="266"/>
      <c r="BC559" s="266"/>
      <c r="BD559" s="266"/>
      <c r="BE559" s="266"/>
      <c r="BF559" s="266"/>
      <c r="BG559" s="266"/>
      <c r="BH559" s="266"/>
    </row>
    <row r="560" spans="1:60" outlineLevel="1">
      <c r="A560" s="258"/>
      <c r="B560" s="259"/>
      <c r="C560" s="477" t="s">
        <v>860</v>
      </c>
      <c r="D560" s="478"/>
      <c r="E560" s="479"/>
      <c r="F560" s="480"/>
      <c r="G560" s="481"/>
      <c r="H560" s="264"/>
      <c r="I560" s="264"/>
      <c r="J560" s="264"/>
      <c r="K560" s="264"/>
      <c r="L560" s="264"/>
      <c r="M560" s="264"/>
      <c r="N560" s="264"/>
      <c r="O560" s="264"/>
      <c r="P560" s="264"/>
      <c r="Q560" s="264"/>
      <c r="R560" s="264"/>
      <c r="S560" s="264"/>
      <c r="T560" s="264"/>
      <c r="U560" s="265"/>
      <c r="V560" s="264"/>
      <c r="W560" s="266"/>
      <c r="X560" s="266"/>
      <c r="Y560" s="266"/>
      <c r="Z560" s="266"/>
      <c r="AA560" s="266"/>
      <c r="AB560" s="266"/>
      <c r="AC560" s="266"/>
      <c r="AD560" s="266"/>
      <c r="AE560" s="266"/>
      <c r="AF560" s="266"/>
      <c r="AG560" s="266" t="s">
        <v>205</v>
      </c>
      <c r="AH560" s="266"/>
      <c r="AI560" s="266"/>
      <c r="AJ560" s="266"/>
      <c r="AK560" s="266"/>
      <c r="AL560" s="266"/>
      <c r="AM560" s="266"/>
      <c r="AN560" s="266"/>
      <c r="AO560" s="266"/>
      <c r="AP560" s="266"/>
      <c r="AQ560" s="266"/>
      <c r="AR560" s="266"/>
      <c r="AS560" s="266"/>
      <c r="AT560" s="266"/>
      <c r="AU560" s="266"/>
      <c r="AV560" s="266"/>
      <c r="AW560" s="266"/>
      <c r="AX560" s="266"/>
      <c r="AY560" s="266"/>
      <c r="AZ560" s="266"/>
      <c r="BA560" s="267" t="str">
        <f>C560</f>
        <v>včetně spojovacích prostředků.</v>
      </c>
      <c r="BB560" s="266"/>
      <c r="BC560" s="266"/>
      <c r="BD560" s="266"/>
      <c r="BE560" s="266"/>
      <c r="BF560" s="266"/>
      <c r="BG560" s="266"/>
      <c r="BH560" s="266"/>
    </row>
    <row r="561" spans="1:60" outlineLevel="1">
      <c r="A561" s="258"/>
      <c r="B561" s="259"/>
      <c r="C561" s="283" t="s">
        <v>861</v>
      </c>
      <c r="D561" s="284"/>
      <c r="E561" s="285">
        <v>3.7</v>
      </c>
      <c r="F561" s="264"/>
      <c r="G561" s="264"/>
      <c r="H561" s="264"/>
      <c r="I561" s="264"/>
      <c r="J561" s="264"/>
      <c r="K561" s="264"/>
      <c r="L561" s="264"/>
      <c r="M561" s="264"/>
      <c r="N561" s="264"/>
      <c r="O561" s="264"/>
      <c r="P561" s="264"/>
      <c r="Q561" s="264"/>
      <c r="R561" s="264"/>
      <c r="S561" s="264"/>
      <c r="T561" s="264"/>
      <c r="U561" s="265"/>
      <c r="V561" s="264"/>
      <c r="W561" s="266"/>
      <c r="X561" s="266"/>
      <c r="Y561" s="266"/>
      <c r="Z561" s="266"/>
      <c r="AA561" s="266"/>
      <c r="AB561" s="266"/>
      <c r="AC561" s="266"/>
      <c r="AD561" s="266"/>
      <c r="AE561" s="266"/>
      <c r="AF561" s="266"/>
      <c r="AG561" s="266" t="s">
        <v>236</v>
      </c>
      <c r="AH561" s="266">
        <v>0</v>
      </c>
      <c r="AI561" s="266"/>
      <c r="AJ561" s="266"/>
      <c r="AK561" s="266"/>
      <c r="AL561" s="266"/>
      <c r="AM561" s="266"/>
      <c r="AN561" s="266"/>
      <c r="AO561" s="266"/>
      <c r="AP561" s="266"/>
      <c r="AQ561" s="266"/>
      <c r="AR561" s="266"/>
      <c r="AS561" s="266"/>
      <c r="AT561" s="266"/>
      <c r="AU561" s="266"/>
      <c r="AV561" s="266"/>
      <c r="AW561" s="266"/>
      <c r="AX561" s="266"/>
      <c r="AY561" s="266"/>
      <c r="AZ561" s="266"/>
      <c r="BA561" s="266"/>
      <c r="BB561" s="266"/>
      <c r="BC561" s="266"/>
      <c r="BD561" s="266"/>
      <c r="BE561" s="266"/>
      <c r="BF561" s="266"/>
      <c r="BG561" s="266"/>
      <c r="BH561" s="266"/>
    </row>
    <row r="562" spans="1:60" outlineLevel="1">
      <c r="A562" s="258"/>
      <c r="B562" s="259"/>
      <c r="C562" s="283" t="s">
        <v>839</v>
      </c>
      <c r="D562" s="284"/>
      <c r="E562" s="285">
        <v>2.5</v>
      </c>
      <c r="F562" s="264"/>
      <c r="G562" s="264"/>
      <c r="H562" s="264"/>
      <c r="I562" s="264"/>
      <c r="J562" s="264"/>
      <c r="K562" s="264"/>
      <c r="L562" s="264"/>
      <c r="M562" s="264"/>
      <c r="N562" s="264"/>
      <c r="O562" s="264"/>
      <c r="P562" s="264"/>
      <c r="Q562" s="264"/>
      <c r="R562" s="264"/>
      <c r="S562" s="264"/>
      <c r="T562" s="264"/>
      <c r="U562" s="265"/>
      <c r="V562" s="264"/>
      <c r="W562" s="266"/>
      <c r="X562" s="266"/>
      <c r="Y562" s="266"/>
      <c r="Z562" s="266"/>
      <c r="AA562" s="266"/>
      <c r="AB562" s="266"/>
      <c r="AC562" s="266"/>
      <c r="AD562" s="266"/>
      <c r="AE562" s="266"/>
      <c r="AF562" s="266"/>
      <c r="AG562" s="266" t="s">
        <v>236</v>
      </c>
      <c r="AH562" s="266">
        <v>0</v>
      </c>
      <c r="AI562" s="266"/>
      <c r="AJ562" s="266"/>
      <c r="AK562" s="266"/>
      <c r="AL562" s="266"/>
      <c r="AM562" s="266"/>
      <c r="AN562" s="266"/>
      <c r="AO562" s="266"/>
      <c r="AP562" s="266"/>
      <c r="AQ562" s="266"/>
      <c r="AR562" s="266"/>
      <c r="AS562" s="266"/>
      <c r="AT562" s="266"/>
      <c r="AU562" s="266"/>
      <c r="AV562" s="266"/>
      <c r="AW562" s="266"/>
      <c r="AX562" s="266"/>
      <c r="AY562" s="266"/>
      <c r="AZ562" s="266"/>
      <c r="BA562" s="266"/>
      <c r="BB562" s="266"/>
      <c r="BC562" s="266"/>
      <c r="BD562" s="266"/>
      <c r="BE562" s="266"/>
      <c r="BF562" s="266"/>
      <c r="BG562" s="266"/>
      <c r="BH562" s="266"/>
    </row>
    <row r="563" spans="1:60" outlineLevel="1">
      <c r="A563" s="258"/>
      <c r="B563" s="259"/>
      <c r="C563" s="283" t="s">
        <v>862</v>
      </c>
      <c r="D563" s="284"/>
      <c r="E563" s="285">
        <v>1.6</v>
      </c>
      <c r="F563" s="264"/>
      <c r="G563" s="264"/>
      <c r="H563" s="264"/>
      <c r="I563" s="264"/>
      <c r="J563" s="264"/>
      <c r="K563" s="264"/>
      <c r="L563" s="264"/>
      <c r="M563" s="264"/>
      <c r="N563" s="264"/>
      <c r="O563" s="264"/>
      <c r="P563" s="264"/>
      <c r="Q563" s="264"/>
      <c r="R563" s="264"/>
      <c r="S563" s="264"/>
      <c r="T563" s="264"/>
      <c r="U563" s="265"/>
      <c r="V563" s="264"/>
      <c r="W563" s="266"/>
      <c r="X563" s="266"/>
      <c r="Y563" s="266"/>
      <c r="Z563" s="266"/>
      <c r="AA563" s="266"/>
      <c r="AB563" s="266"/>
      <c r="AC563" s="266"/>
      <c r="AD563" s="266"/>
      <c r="AE563" s="266"/>
      <c r="AF563" s="266"/>
      <c r="AG563" s="266" t="s">
        <v>236</v>
      </c>
      <c r="AH563" s="266">
        <v>0</v>
      </c>
      <c r="AI563" s="266"/>
      <c r="AJ563" s="266"/>
      <c r="AK563" s="266"/>
      <c r="AL563" s="266"/>
      <c r="AM563" s="266"/>
      <c r="AN563" s="266"/>
      <c r="AO563" s="266"/>
      <c r="AP563" s="266"/>
      <c r="AQ563" s="266"/>
      <c r="AR563" s="266"/>
      <c r="AS563" s="266"/>
      <c r="AT563" s="266"/>
      <c r="AU563" s="266"/>
      <c r="AV563" s="266"/>
      <c r="AW563" s="266"/>
      <c r="AX563" s="266"/>
      <c r="AY563" s="266"/>
      <c r="AZ563" s="266"/>
      <c r="BA563" s="266"/>
      <c r="BB563" s="266"/>
      <c r="BC563" s="266"/>
      <c r="BD563" s="266"/>
      <c r="BE563" s="266"/>
      <c r="BF563" s="266"/>
      <c r="BG563" s="266"/>
      <c r="BH563" s="266"/>
    </row>
    <row r="564" spans="1:60" outlineLevel="1">
      <c r="A564" s="258">
        <v>169</v>
      </c>
      <c r="B564" s="259" t="s">
        <v>863</v>
      </c>
      <c r="C564" s="260" t="s">
        <v>864</v>
      </c>
      <c r="D564" s="261" t="s">
        <v>223</v>
      </c>
      <c r="E564" s="262">
        <v>1</v>
      </c>
      <c r="F564" s="10"/>
      <c r="G564" s="264">
        <f>ROUND(E564*F564,2)</f>
        <v>0</v>
      </c>
      <c r="H564" s="263"/>
      <c r="I564" s="264">
        <f>ROUND(E564*H564,2)</f>
        <v>0</v>
      </c>
      <c r="J564" s="263"/>
      <c r="K564" s="264">
        <f>ROUND(E564*J564,2)</f>
        <v>0</v>
      </c>
      <c r="L564" s="264">
        <v>21</v>
      </c>
      <c r="M564" s="264">
        <f>G564*(1+L564/100)</f>
        <v>0</v>
      </c>
      <c r="N564" s="264">
        <v>3.4000000000000002E-4</v>
      </c>
      <c r="O564" s="264">
        <f>ROUND(E564*N564,2)</f>
        <v>0</v>
      </c>
      <c r="P564" s="264">
        <v>0</v>
      </c>
      <c r="Q564" s="264">
        <f>ROUND(E564*P564,2)</f>
        <v>0</v>
      </c>
      <c r="R564" s="264" t="s">
        <v>833</v>
      </c>
      <c r="S564" s="264" t="s">
        <v>202</v>
      </c>
      <c r="T564" s="264">
        <v>0.41</v>
      </c>
      <c r="U564" s="265">
        <f>ROUND(E564*T564,2)</f>
        <v>0.41</v>
      </c>
      <c r="V564" s="264"/>
      <c r="W564" s="266"/>
      <c r="X564" s="266"/>
      <c r="Y564" s="266"/>
      <c r="Z564" s="266"/>
      <c r="AA564" s="266"/>
      <c r="AB564" s="266"/>
      <c r="AC564" s="266"/>
      <c r="AD564" s="266"/>
      <c r="AE564" s="266"/>
      <c r="AF564" s="266"/>
      <c r="AG564" s="266" t="s">
        <v>225</v>
      </c>
      <c r="AH564" s="266"/>
      <c r="AI564" s="266"/>
      <c r="AJ564" s="266"/>
      <c r="AK564" s="266"/>
      <c r="AL564" s="266"/>
      <c r="AM564" s="266"/>
      <c r="AN564" s="266"/>
      <c r="AO564" s="266"/>
      <c r="AP564" s="266"/>
      <c r="AQ564" s="266"/>
      <c r="AR564" s="266"/>
      <c r="AS564" s="266"/>
      <c r="AT564" s="266"/>
      <c r="AU564" s="266"/>
      <c r="AV564" s="266"/>
      <c r="AW564" s="266"/>
      <c r="AX564" s="266"/>
      <c r="AY564" s="266"/>
      <c r="AZ564" s="266"/>
      <c r="BA564" s="266"/>
      <c r="BB564" s="266"/>
      <c r="BC564" s="266"/>
      <c r="BD564" s="266"/>
      <c r="BE564" s="266"/>
      <c r="BF564" s="266"/>
      <c r="BG564" s="266"/>
      <c r="BH564" s="266"/>
    </row>
    <row r="565" spans="1:60" outlineLevel="1">
      <c r="A565" s="258"/>
      <c r="B565" s="259"/>
      <c r="C565" s="283" t="s">
        <v>865</v>
      </c>
      <c r="D565" s="284"/>
      <c r="E565" s="285">
        <v>1</v>
      </c>
      <c r="F565" s="264"/>
      <c r="G565" s="264"/>
      <c r="H565" s="264"/>
      <c r="I565" s="264"/>
      <c r="J565" s="264"/>
      <c r="K565" s="264"/>
      <c r="L565" s="264"/>
      <c r="M565" s="264"/>
      <c r="N565" s="264"/>
      <c r="O565" s="264"/>
      <c r="P565" s="264"/>
      <c r="Q565" s="264"/>
      <c r="R565" s="264"/>
      <c r="S565" s="264"/>
      <c r="T565" s="264"/>
      <c r="U565" s="265"/>
      <c r="V565" s="264"/>
      <c r="W565" s="266"/>
      <c r="X565" s="266"/>
      <c r="Y565" s="266"/>
      <c r="Z565" s="266"/>
      <c r="AA565" s="266"/>
      <c r="AB565" s="266"/>
      <c r="AC565" s="266"/>
      <c r="AD565" s="266"/>
      <c r="AE565" s="266"/>
      <c r="AF565" s="266"/>
      <c r="AG565" s="266" t="s">
        <v>236</v>
      </c>
      <c r="AH565" s="266">
        <v>0</v>
      </c>
      <c r="AI565" s="266"/>
      <c r="AJ565" s="266"/>
      <c r="AK565" s="266"/>
      <c r="AL565" s="266"/>
      <c r="AM565" s="266"/>
      <c r="AN565" s="266"/>
      <c r="AO565" s="266"/>
      <c r="AP565" s="266"/>
      <c r="AQ565" s="266"/>
      <c r="AR565" s="266"/>
      <c r="AS565" s="266"/>
      <c r="AT565" s="266"/>
      <c r="AU565" s="266"/>
      <c r="AV565" s="266"/>
      <c r="AW565" s="266"/>
      <c r="AX565" s="266"/>
      <c r="AY565" s="266"/>
      <c r="AZ565" s="266"/>
      <c r="BA565" s="266"/>
      <c r="BB565" s="266"/>
      <c r="BC565" s="266"/>
      <c r="BD565" s="266"/>
      <c r="BE565" s="266"/>
      <c r="BF565" s="266"/>
      <c r="BG565" s="266"/>
      <c r="BH565" s="266"/>
    </row>
    <row r="566" spans="1:60" outlineLevel="1">
      <c r="A566" s="258">
        <v>170</v>
      </c>
      <c r="B566" s="259" t="s">
        <v>866</v>
      </c>
      <c r="C566" s="260" t="s">
        <v>867</v>
      </c>
      <c r="D566" s="261" t="s">
        <v>401</v>
      </c>
      <c r="E566" s="262">
        <v>3.7</v>
      </c>
      <c r="F566" s="10"/>
      <c r="G566" s="264">
        <f>ROUND(E566*F566,2)</f>
        <v>0</v>
      </c>
      <c r="H566" s="263"/>
      <c r="I566" s="264">
        <f>ROUND(E566*H566,2)</f>
        <v>0</v>
      </c>
      <c r="J566" s="263"/>
      <c r="K566" s="264">
        <f>ROUND(E566*J566,2)</f>
        <v>0</v>
      </c>
      <c r="L566" s="264">
        <v>21</v>
      </c>
      <c r="M566" s="264">
        <f>G566*(1+L566/100)</f>
        <v>0</v>
      </c>
      <c r="N566" s="264">
        <v>2.0500000000000002E-3</v>
      </c>
      <c r="O566" s="264">
        <f>ROUND(E566*N566,2)</f>
        <v>0.01</v>
      </c>
      <c r="P566" s="264">
        <v>0</v>
      </c>
      <c r="Q566" s="264">
        <f>ROUND(E566*P566,2)</f>
        <v>0</v>
      </c>
      <c r="R566" s="264" t="s">
        <v>833</v>
      </c>
      <c r="S566" s="264" t="s">
        <v>202</v>
      </c>
      <c r="T566" s="264">
        <v>0.26400000000000001</v>
      </c>
      <c r="U566" s="265">
        <f>ROUND(E566*T566,2)</f>
        <v>0.98</v>
      </c>
      <c r="V566" s="264"/>
      <c r="W566" s="266"/>
      <c r="X566" s="266"/>
      <c r="Y566" s="266"/>
      <c r="Z566" s="266"/>
      <c r="AA566" s="266"/>
      <c r="AB566" s="266"/>
      <c r="AC566" s="266"/>
      <c r="AD566" s="266"/>
      <c r="AE566" s="266"/>
      <c r="AF566" s="266"/>
      <c r="AG566" s="266" t="s">
        <v>225</v>
      </c>
      <c r="AH566" s="266"/>
      <c r="AI566" s="266"/>
      <c r="AJ566" s="266"/>
      <c r="AK566" s="266"/>
      <c r="AL566" s="266"/>
      <c r="AM566" s="266"/>
      <c r="AN566" s="266"/>
      <c r="AO566" s="266"/>
      <c r="AP566" s="266"/>
      <c r="AQ566" s="266"/>
      <c r="AR566" s="266"/>
      <c r="AS566" s="266"/>
      <c r="AT566" s="266"/>
      <c r="AU566" s="266"/>
      <c r="AV566" s="266"/>
      <c r="AW566" s="266"/>
      <c r="AX566" s="266"/>
      <c r="AY566" s="266"/>
      <c r="AZ566" s="266"/>
      <c r="BA566" s="266"/>
      <c r="BB566" s="266"/>
      <c r="BC566" s="266"/>
      <c r="BD566" s="266"/>
      <c r="BE566" s="266"/>
      <c r="BF566" s="266"/>
      <c r="BG566" s="266"/>
      <c r="BH566" s="266"/>
    </row>
    <row r="567" spans="1:60" outlineLevel="1">
      <c r="A567" s="258"/>
      <c r="B567" s="259"/>
      <c r="C567" s="477" t="s">
        <v>868</v>
      </c>
      <c r="D567" s="478"/>
      <c r="E567" s="479"/>
      <c r="F567" s="480"/>
      <c r="G567" s="481"/>
      <c r="H567" s="264"/>
      <c r="I567" s="264"/>
      <c r="J567" s="264"/>
      <c r="K567" s="264"/>
      <c r="L567" s="264"/>
      <c r="M567" s="264"/>
      <c r="N567" s="264"/>
      <c r="O567" s="264"/>
      <c r="P567" s="264"/>
      <c r="Q567" s="264"/>
      <c r="R567" s="264"/>
      <c r="S567" s="264"/>
      <c r="T567" s="264"/>
      <c r="U567" s="265"/>
      <c r="V567" s="264"/>
      <c r="W567" s="266"/>
      <c r="X567" s="266"/>
      <c r="Y567" s="266"/>
      <c r="Z567" s="266"/>
      <c r="AA567" s="266"/>
      <c r="AB567" s="266"/>
      <c r="AC567" s="266"/>
      <c r="AD567" s="266"/>
      <c r="AE567" s="266"/>
      <c r="AF567" s="266"/>
      <c r="AG567" s="266" t="s">
        <v>205</v>
      </c>
      <c r="AH567" s="266"/>
      <c r="AI567" s="266"/>
      <c r="AJ567" s="266"/>
      <c r="AK567" s="266"/>
      <c r="AL567" s="266"/>
      <c r="AM567" s="266"/>
      <c r="AN567" s="266"/>
      <c r="AO567" s="266"/>
      <c r="AP567" s="266"/>
      <c r="AQ567" s="266"/>
      <c r="AR567" s="266"/>
      <c r="AS567" s="266"/>
      <c r="AT567" s="266"/>
      <c r="AU567" s="266"/>
      <c r="AV567" s="266"/>
      <c r="AW567" s="266"/>
      <c r="AX567" s="266"/>
      <c r="AY567" s="266"/>
      <c r="AZ567" s="266"/>
      <c r="BA567" s="267" t="str">
        <f>C567</f>
        <v>včetně háku, čela a spojky.</v>
      </c>
      <c r="BB567" s="266"/>
      <c r="BC567" s="266"/>
      <c r="BD567" s="266"/>
      <c r="BE567" s="266"/>
      <c r="BF567" s="266"/>
      <c r="BG567" s="266"/>
      <c r="BH567" s="266"/>
    </row>
    <row r="568" spans="1:60" outlineLevel="1">
      <c r="A568" s="258"/>
      <c r="B568" s="259"/>
      <c r="C568" s="283" t="s">
        <v>869</v>
      </c>
      <c r="D568" s="284"/>
      <c r="E568" s="285">
        <v>3.7</v>
      </c>
      <c r="F568" s="264"/>
      <c r="G568" s="264"/>
      <c r="H568" s="264"/>
      <c r="I568" s="264"/>
      <c r="J568" s="264"/>
      <c r="K568" s="264"/>
      <c r="L568" s="264"/>
      <c r="M568" s="264"/>
      <c r="N568" s="264"/>
      <c r="O568" s="264"/>
      <c r="P568" s="264"/>
      <c r="Q568" s="264"/>
      <c r="R568" s="264"/>
      <c r="S568" s="264"/>
      <c r="T568" s="264"/>
      <c r="U568" s="265"/>
      <c r="V568" s="264"/>
      <c r="W568" s="266"/>
      <c r="X568" s="266"/>
      <c r="Y568" s="266"/>
      <c r="Z568" s="266"/>
      <c r="AA568" s="266"/>
      <c r="AB568" s="266"/>
      <c r="AC568" s="266"/>
      <c r="AD568" s="266"/>
      <c r="AE568" s="266"/>
      <c r="AF568" s="266"/>
      <c r="AG568" s="266" t="s">
        <v>236</v>
      </c>
      <c r="AH568" s="266">
        <v>0</v>
      </c>
      <c r="AI568" s="266"/>
      <c r="AJ568" s="266"/>
      <c r="AK568" s="266"/>
      <c r="AL568" s="266"/>
      <c r="AM568" s="266"/>
      <c r="AN568" s="266"/>
      <c r="AO568" s="266"/>
      <c r="AP568" s="266"/>
      <c r="AQ568" s="266"/>
      <c r="AR568" s="266"/>
      <c r="AS568" s="266"/>
      <c r="AT568" s="266"/>
      <c r="AU568" s="266"/>
      <c r="AV568" s="266"/>
      <c r="AW568" s="266"/>
      <c r="AX568" s="266"/>
      <c r="AY568" s="266"/>
      <c r="AZ568" s="266"/>
      <c r="BA568" s="266"/>
      <c r="BB568" s="266"/>
      <c r="BC568" s="266"/>
      <c r="BD568" s="266"/>
      <c r="BE568" s="266"/>
      <c r="BF568" s="266"/>
      <c r="BG568" s="266"/>
      <c r="BH568" s="266"/>
    </row>
    <row r="569" spans="1:60" outlineLevel="1">
      <c r="A569" s="258">
        <v>171</v>
      </c>
      <c r="B569" s="259" t="s">
        <v>870</v>
      </c>
      <c r="C569" s="260" t="s">
        <v>871</v>
      </c>
      <c r="D569" s="261" t="s">
        <v>401</v>
      </c>
      <c r="E569" s="262">
        <v>1.9</v>
      </c>
      <c r="F569" s="10"/>
      <c r="G569" s="264">
        <f>ROUND(E569*F569,2)</f>
        <v>0</v>
      </c>
      <c r="H569" s="263"/>
      <c r="I569" s="264">
        <f>ROUND(E569*H569,2)</f>
        <v>0</v>
      </c>
      <c r="J569" s="263"/>
      <c r="K569" s="264">
        <f>ROUND(E569*J569,2)</f>
        <v>0</v>
      </c>
      <c r="L569" s="264">
        <v>21</v>
      </c>
      <c r="M569" s="264">
        <f>G569*(1+L569/100)</f>
        <v>0</v>
      </c>
      <c r="N569" s="264">
        <v>2.9099999999999998E-3</v>
      </c>
      <c r="O569" s="264">
        <f>ROUND(E569*N569,2)</f>
        <v>0.01</v>
      </c>
      <c r="P569" s="264">
        <v>0</v>
      </c>
      <c r="Q569" s="264">
        <f>ROUND(E569*P569,2)</f>
        <v>0</v>
      </c>
      <c r="R569" s="264" t="s">
        <v>833</v>
      </c>
      <c r="S569" s="264" t="s">
        <v>202</v>
      </c>
      <c r="T569" s="264">
        <v>0.29399999999999998</v>
      </c>
      <c r="U569" s="265">
        <f>ROUND(E569*T569,2)</f>
        <v>0.56000000000000005</v>
      </c>
      <c r="V569" s="264"/>
      <c r="W569" s="266"/>
      <c r="X569" s="266"/>
      <c r="Y569" s="266"/>
      <c r="Z569" s="266"/>
      <c r="AA569" s="266"/>
      <c r="AB569" s="266"/>
      <c r="AC569" s="266"/>
      <c r="AD569" s="266"/>
      <c r="AE569" s="266"/>
      <c r="AF569" s="266"/>
      <c r="AG569" s="266" t="s">
        <v>225</v>
      </c>
      <c r="AH569" s="266"/>
      <c r="AI569" s="266"/>
      <c r="AJ569" s="266"/>
      <c r="AK569" s="266"/>
      <c r="AL569" s="266"/>
      <c r="AM569" s="266"/>
      <c r="AN569" s="266"/>
      <c r="AO569" s="266"/>
      <c r="AP569" s="266"/>
      <c r="AQ569" s="266"/>
      <c r="AR569" s="266"/>
      <c r="AS569" s="266"/>
      <c r="AT569" s="266"/>
      <c r="AU569" s="266"/>
      <c r="AV569" s="266"/>
      <c r="AW569" s="266"/>
      <c r="AX569" s="266"/>
      <c r="AY569" s="266"/>
      <c r="AZ569" s="266"/>
      <c r="BA569" s="266"/>
      <c r="BB569" s="266"/>
      <c r="BC569" s="266"/>
      <c r="BD569" s="266"/>
      <c r="BE569" s="266"/>
      <c r="BF569" s="266"/>
      <c r="BG569" s="266"/>
      <c r="BH569" s="266"/>
    </row>
    <row r="570" spans="1:60" outlineLevel="1">
      <c r="A570" s="258"/>
      <c r="B570" s="259"/>
      <c r="C570" s="477" t="s">
        <v>872</v>
      </c>
      <c r="D570" s="478"/>
      <c r="E570" s="479"/>
      <c r="F570" s="480"/>
      <c r="G570" s="481"/>
      <c r="H570" s="264"/>
      <c r="I570" s="264"/>
      <c r="J570" s="264"/>
      <c r="K570" s="264"/>
      <c r="L570" s="264"/>
      <c r="M570" s="264"/>
      <c r="N570" s="264"/>
      <c r="O570" s="264"/>
      <c r="P570" s="264"/>
      <c r="Q570" s="264"/>
      <c r="R570" s="264"/>
      <c r="S570" s="264"/>
      <c r="T570" s="264"/>
      <c r="U570" s="265"/>
      <c r="V570" s="264"/>
      <c r="W570" s="266"/>
      <c r="X570" s="266"/>
      <c r="Y570" s="266"/>
      <c r="Z570" s="266"/>
      <c r="AA570" s="266"/>
      <c r="AB570" s="266"/>
      <c r="AC570" s="266"/>
      <c r="AD570" s="266"/>
      <c r="AE570" s="266"/>
      <c r="AF570" s="266"/>
      <c r="AG570" s="266" t="s">
        <v>205</v>
      </c>
      <c r="AH570" s="266"/>
      <c r="AI570" s="266"/>
      <c r="AJ570" s="266"/>
      <c r="AK570" s="266"/>
      <c r="AL570" s="266"/>
      <c r="AM570" s="266"/>
      <c r="AN570" s="266"/>
      <c r="AO570" s="266"/>
      <c r="AP570" s="266"/>
      <c r="AQ570" s="266"/>
      <c r="AR570" s="266"/>
      <c r="AS570" s="266"/>
      <c r="AT570" s="266"/>
      <c r="AU570" s="266"/>
      <c r="AV570" s="266"/>
      <c r="AW570" s="266"/>
      <c r="AX570" s="266"/>
      <c r="AY570" s="266"/>
      <c r="AZ570" s="266"/>
      <c r="BA570" s="267" t="str">
        <f>C570</f>
        <v>včetně kolena, objímky, mezikusu, spojovacího materiálu a zednické výpomoci.</v>
      </c>
      <c r="BB570" s="266"/>
      <c r="BC570" s="266"/>
      <c r="BD570" s="266"/>
      <c r="BE570" s="266"/>
      <c r="BF570" s="266"/>
      <c r="BG570" s="266"/>
      <c r="BH570" s="266"/>
    </row>
    <row r="571" spans="1:60" outlineLevel="1">
      <c r="A571" s="258"/>
      <c r="B571" s="259"/>
      <c r="C571" s="283" t="s">
        <v>873</v>
      </c>
      <c r="D571" s="284"/>
      <c r="E571" s="285">
        <v>1.9</v>
      </c>
      <c r="F571" s="264"/>
      <c r="G571" s="264"/>
      <c r="H571" s="264"/>
      <c r="I571" s="264"/>
      <c r="J571" s="264"/>
      <c r="K571" s="264"/>
      <c r="L571" s="264"/>
      <c r="M571" s="264"/>
      <c r="N571" s="264"/>
      <c r="O571" s="264"/>
      <c r="P571" s="264"/>
      <c r="Q571" s="264"/>
      <c r="R571" s="264"/>
      <c r="S571" s="264"/>
      <c r="T571" s="264"/>
      <c r="U571" s="265"/>
      <c r="V571" s="264"/>
      <c r="W571" s="266"/>
      <c r="X571" s="266"/>
      <c r="Y571" s="266"/>
      <c r="Z571" s="266"/>
      <c r="AA571" s="266"/>
      <c r="AB571" s="266"/>
      <c r="AC571" s="266"/>
      <c r="AD571" s="266"/>
      <c r="AE571" s="266"/>
      <c r="AF571" s="266"/>
      <c r="AG571" s="266" t="s">
        <v>236</v>
      </c>
      <c r="AH571" s="266">
        <v>0</v>
      </c>
      <c r="AI571" s="266"/>
      <c r="AJ571" s="266"/>
      <c r="AK571" s="266"/>
      <c r="AL571" s="266"/>
      <c r="AM571" s="266"/>
      <c r="AN571" s="266"/>
      <c r="AO571" s="266"/>
      <c r="AP571" s="266"/>
      <c r="AQ571" s="266"/>
      <c r="AR571" s="266"/>
      <c r="AS571" s="266"/>
      <c r="AT571" s="266"/>
      <c r="AU571" s="266"/>
      <c r="AV571" s="266"/>
      <c r="AW571" s="266"/>
      <c r="AX571" s="266"/>
      <c r="AY571" s="266"/>
      <c r="AZ571" s="266"/>
      <c r="BA571" s="266"/>
      <c r="BB571" s="266"/>
      <c r="BC571" s="266"/>
      <c r="BD571" s="266"/>
      <c r="BE571" s="266"/>
      <c r="BF571" s="266"/>
      <c r="BG571" s="266"/>
      <c r="BH571" s="266"/>
    </row>
    <row r="572" spans="1:60" ht="22.5" outlineLevel="1">
      <c r="A572" s="258">
        <v>172</v>
      </c>
      <c r="B572" s="259" t="s">
        <v>874</v>
      </c>
      <c r="C572" s="260" t="s">
        <v>875</v>
      </c>
      <c r="D572" s="261" t="s">
        <v>401</v>
      </c>
      <c r="E572" s="262">
        <v>13.5</v>
      </c>
      <c r="F572" s="10"/>
      <c r="G572" s="264">
        <f>ROUND(E572*F572,2)</f>
        <v>0</v>
      </c>
      <c r="H572" s="263"/>
      <c r="I572" s="264">
        <f>ROUND(E572*H572,2)</f>
        <v>0</v>
      </c>
      <c r="J572" s="263"/>
      <c r="K572" s="264">
        <f>ROUND(E572*J572,2)</f>
        <v>0</v>
      </c>
      <c r="L572" s="264">
        <v>21</v>
      </c>
      <c r="M572" s="264">
        <f>G572*(1+L572/100)</f>
        <v>0</v>
      </c>
      <c r="N572" s="264">
        <v>2.5799999999999998E-3</v>
      </c>
      <c r="O572" s="264">
        <f>ROUND(E572*N572,2)</f>
        <v>0.03</v>
      </c>
      <c r="P572" s="264">
        <v>0</v>
      </c>
      <c r="Q572" s="264">
        <f>ROUND(E572*P572,2)</f>
        <v>0</v>
      </c>
      <c r="R572" s="264"/>
      <c r="S572" s="264" t="s">
        <v>361</v>
      </c>
      <c r="T572" s="264">
        <v>0.24149999999999999</v>
      </c>
      <c r="U572" s="265">
        <f>ROUND(E572*T572,2)</f>
        <v>3.26</v>
      </c>
      <c r="V572" s="264"/>
      <c r="W572" s="266"/>
      <c r="X572" s="266"/>
      <c r="Y572" s="266"/>
      <c r="Z572" s="266"/>
      <c r="AA572" s="266"/>
      <c r="AB572" s="266"/>
      <c r="AC572" s="266"/>
      <c r="AD572" s="266"/>
      <c r="AE572" s="266"/>
      <c r="AF572" s="266"/>
      <c r="AG572" s="266" t="s">
        <v>225</v>
      </c>
      <c r="AH572" s="266"/>
      <c r="AI572" s="266"/>
      <c r="AJ572" s="266"/>
      <c r="AK572" s="266"/>
      <c r="AL572" s="266"/>
      <c r="AM572" s="266"/>
      <c r="AN572" s="266"/>
      <c r="AO572" s="266"/>
      <c r="AP572" s="266"/>
      <c r="AQ572" s="266"/>
      <c r="AR572" s="266"/>
      <c r="AS572" s="266"/>
      <c r="AT572" s="266"/>
      <c r="AU572" s="266"/>
      <c r="AV572" s="266"/>
      <c r="AW572" s="266"/>
      <c r="AX572" s="266"/>
      <c r="AY572" s="266"/>
      <c r="AZ572" s="266"/>
      <c r="BA572" s="266"/>
      <c r="BB572" s="266"/>
      <c r="BC572" s="266"/>
      <c r="BD572" s="266"/>
      <c r="BE572" s="266"/>
      <c r="BF572" s="266"/>
      <c r="BG572" s="266"/>
      <c r="BH572" s="266"/>
    </row>
    <row r="573" spans="1:60" outlineLevel="1">
      <c r="A573" s="258"/>
      <c r="B573" s="259"/>
      <c r="C573" s="477" t="s">
        <v>860</v>
      </c>
      <c r="D573" s="478"/>
      <c r="E573" s="479"/>
      <c r="F573" s="480"/>
      <c r="G573" s="481"/>
      <c r="H573" s="264"/>
      <c r="I573" s="264"/>
      <c r="J573" s="264"/>
      <c r="K573" s="264"/>
      <c r="L573" s="264"/>
      <c r="M573" s="264"/>
      <c r="N573" s="264"/>
      <c r="O573" s="264"/>
      <c r="P573" s="264"/>
      <c r="Q573" s="264"/>
      <c r="R573" s="264"/>
      <c r="S573" s="264"/>
      <c r="T573" s="264"/>
      <c r="U573" s="265"/>
      <c r="V573" s="264"/>
      <c r="W573" s="266"/>
      <c r="X573" s="266"/>
      <c r="Y573" s="266"/>
      <c r="Z573" s="266"/>
      <c r="AA573" s="266"/>
      <c r="AB573" s="266"/>
      <c r="AC573" s="266"/>
      <c r="AD573" s="266"/>
      <c r="AE573" s="266"/>
      <c r="AF573" s="266"/>
      <c r="AG573" s="266" t="s">
        <v>205</v>
      </c>
      <c r="AH573" s="266"/>
      <c r="AI573" s="266"/>
      <c r="AJ573" s="266"/>
      <c r="AK573" s="266"/>
      <c r="AL573" s="266"/>
      <c r="AM573" s="266"/>
      <c r="AN573" s="266"/>
      <c r="AO573" s="266"/>
      <c r="AP573" s="266"/>
      <c r="AQ573" s="266"/>
      <c r="AR573" s="266"/>
      <c r="AS573" s="266"/>
      <c r="AT573" s="266"/>
      <c r="AU573" s="266"/>
      <c r="AV573" s="266"/>
      <c r="AW573" s="266"/>
      <c r="AX573" s="266"/>
      <c r="AY573" s="266"/>
      <c r="AZ573" s="266"/>
      <c r="BA573" s="267" t="str">
        <f>C573</f>
        <v>včetně spojovacích prostředků.</v>
      </c>
      <c r="BB573" s="266"/>
      <c r="BC573" s="266"/>
      <c r="BD573" s="266"/>
      <c r="BE573" s="266"/>
      <c r="BF573" s="266"/>
      <c r="BG573" s="266"/>
      <c r="BH573" s="266"/>
    </row>
    <row r="574" spans="1:60" outlineLevel="1">
      <c r="A574" s="258"/>
      <c r="B574" s="259"/>
      <c r="C574" s="283" t="s">
        <v>876</v>
      </c>
      <c r="D574" s="284"/>
      <c r="E574" s="285">
        <v>13.5</v>
      </c>
      <c r="F574" s="264"/>
      <c r="G574" s="264"/>
      <c r="H574" s="264"/>
      <c r="I574" s="264"/>
      <c r="J574" s="264"/>
      <c r="K574" s="264"/>
      <c r="L574" s="264"/>
      <c r="M574" s="264"/>
      <c r="N574" s="264"/>
      <c r="O574" s="264"/>
      <c r="P574" s="264"/>
      <c r="Q574" s="264"/>
      <c r="R574" s="264"/>
      <c r="S574" s="264"/>
      <c r="T574" s="264"/>
      <c r="U574" s="265"/>
      <c r="V574" s="264"/>
      <c r="W574" s="266"/>
      <c r="X574" s="266"/>
      <c r="Y574" s="266"/>
      <c r="Z574" s="266"/>
      <c r="AA574" s="266"/>
      <c r="AB574" s="266"/>
      <c r="AC574" s="266"/>
      <c r="AD574" s="266"/>
      <c r="AE574" s="266"/>
      <c r="AF574" s="266"/>
      <c r="AG574" s="266" t="s">
        <v>236</v>
      </c>
      <c r="AH574" s="266">
        <v>0</v>
      </c>
      <c r="AI574" s="266"/>
      <c r="AJ574" s="266"/>
      <c r="AK574" s="266"/>
      <c r="AL574" s="266"/>
      <c r="AM574" s="266"/>
      <c r="AN574" s="266"/>
      <c r="AO574" s="266"/>
      <c r="AP574" s="266"/>
      <c r="AQ574" s="266"/>
      <c r="AR574" s="266"/>
      <c r="AS574" s="266"/>
      <c r="AT574" s="266"/>
      <c r="AU574" s="266"/>
      <c r="AV574" s="266"/>
      <c r="AW574" s="266"/>
      <c r="AX574" s="266"/>
      <c r="AY574" s="266"/>
      <c r="AZ574" s="266"/>
      <c r="BA574" s="266"/>
      <c r="BB574" s="266"/>
      <c r="BC574" s="266"/>
      <c r="BD574" s="266"/>
      <c r="BE574" s="266"/>
      <c r="BF574" s="266"/>
      <c r="BG574" s="266"/>
      <c r="BH574" s="266"/>
    </row>
    <row r="575" spans="1:60" outlineLevel="1">
      <c r="A575" s="258">
        <v>173</v>
      </c>
      <c r="B575" s="259" t="s">
        <v>877</v>
      </c>
      <c r="C575" s="260" t="s">
        <v>878</v>
      </c>
      <c r="D575" s="261" t="s">
        <v>0</v>
      </c>
      <c r="E575" s="11"/>
      <c r="F575" s="10"/>
      <c r="G575" s="264">
        <f>ROUND(E575*F575,2)</f>
        <v>0</v>
      </c>
      <c r="H575" s="263"/>
      <c r="I575" s="264">
        <f>ROUND(E575*H575,2)</f>
        <v>0</v>
      </c>
      <c r="J575" s="263"/>
      <c r="K575" s="264">
        <f>ROUND(E575*J575,2)</f>
        <v>0</v>
      </c>
      <c r="L575" s="264">
        <v>21</v>
      </c>
      <c r="M575" s="264">
        <f>G575*(1+L575/100)</f>
        <v>0</v>
      </c>
      <c r="N575" s="264">
        <v>0</v>
      </c>
      <c r="O575" s="264">
        <f>ROUND(E575*N575,2)</f>
        <v>0</v>
      </c>
      <c r="P575" s="264">
        <v>0</v>
      </c>
      <c r="Q575" s="264">
        <f>ROUND(E575*P575,2)</f>
        <v>0</v>
      </c>
      <c r="R575" s="264" t="s">
        <v>833</v>
      </c>
      <c r="S575" s="264" t="s">
        <v>202</v>
      </c>
      <c r="T575" s="264">
        <v>0</v>
      </c>
      <c r="U575" s="265">
        <f>ROUND(E575*T575,2)</f>
        <v>0</v>
      </c>
      <c r="V575" s="264"/>
      <c r="W575" s="266"/>
      <c r="X575" s="266"/>
      <c r="Y575" s="266"/>
      <c r="Z575" s="266"/>
      <c r="AA575" s="266"/>
      <c r="AB575" s="266"/>
      <c r="AC575" s="266"/>
      <c r="AD575" s="266"/>
      <c r="AE575" s="266"/>
      <c r="AF575" s="266"/>
      <c r="AG575" s="266" t="s">
        <v>687</v>
      </c>
      <c r="AH575" s="266"/>
      <c r="AI575" s="266"/>
      <c r="AJ575" s="266"/>
      <c r="AK575" s="266"/>
      <c r="AL575" s="266"/>
      <c r="AM575" s="266"/>
      <c r="AN575" s="266"/>
      <c r="AO575" s="266"/>
      <c r="AP575" s="266"/>
      <c r="AQ575" s="266"/>
      <c r="AR575" s="266"/>
      <c r="AS575" s="266"/>
      <c r="AT575" s="266"/>
      <c r="AU575" s="266"/>
      <c r="AV575" s="266"/>
      <c r="AW575" s="266"/>
      <c r="AX575" s="266"/>
      <c r="AY575" s="266"/>
      <c r="AZ575" s="266"/>
      <c r="BA575" s="266"/>
      <c r="BB575" s="266"/>
      <c r="BC575" s="266"/>
      <c r="BD575" s="266"/>
      <c r="BE575" s="266"/>
      <c r="BF575" s="266"/>
      <c r="BG575" s="266"/>
      <c r="BH575" s="266"/>
    </row>
    <row r="576" spans="1:60">
      <c r="A576" s="286" t="s">
        <v>198</v>
      </c>
      <c r="B576" s="287" t="s">
        <v>163</v>
      </c>
      <c r="C576" s="288" t="s">
        <v>164</v>
      </c>
      <c r="D576" s="289"/>
      <c r="E576" s="290"/>
      <c r="F576" s="291"/>
      <c r="G576" s="291">
        <f>SUMIF(AG577:AG593,"&lt;&gt;NOR",G577:G593)</f>
        <v>0</v>
      </c>
      <c r="H576" s="291"/>
      <c r="I576" s="291">
        <f>SUM(I577:I593)</f>
        <v>0</v>
      </c>
      <c r="J576" s="291"/>
      <c r="K576" s="291">
        <f>SUM(K577:K593)</f>
        <v>0</v>
      </c>
      <c r="L576" s="291"/>
      <c r="M576" s="291">
        <f>SUM(M577:M593)</f>
        <v>0</v>
      </c>
      <c r="N576" s="291"/>
      <c r="O576" s="291">
        <f>SUM(O577:O593)</f>
        <v>0.01</v>
      </c>
      <c r="P576" s="291"/>
      <c r="Q576" s="291">
        <f>SUM(Q577:Q593)</f>
        <v>0.24</v>
      </c>
      <c r="R576" s="291"/>
      <c r="S576" s="291"/>
      <c r="T576" s="291"/>
      <c r="U576" s="292">
        <f>SUM(U577:U593)</f>
        <v>22.8</v>
      </c>
      <c r="V576" s="291"/>
      <c r="AG576" s="85" t="s">
        <v>199</v>
      </c>
    </row>
    <row r="577" spans="1:60" outlineLevel="1">
      <c r="A577" s="258">
        <v>174</v>
      </c>
      <c r="B577" s="259" t="s">
        <v>879</v>
      </c>
      <c r="C577" s="260" t="s">
        <v>880</v>
      </c>
      <c r="D577" s="261" t="s">
        <v>365</v>
      </c>
      <c r="E577" s="262">
        <v>235</v>
      </c>
      <c r="F577" s="10"/>
      <c r="G577" s="264">
        <f>ROUND(E577*F577,2)</f>
        <v>0</v>
      </c>
      <c r="H577" s="263"/>
      <c r="I577" s="264">
        <f>ROUND(E577*H577,2)</f>
        <v>0</v>
      </c>
      <c r="J577" s="263"/>
      <c r="K577" s="264">
        <f>ROUND(E577*J577,2)</f>
        <v>0</v>
      </c>
      <c r="L577" s="264">
        <v>21</v>
      </c>
      <c r="M577" s="264">
        <f>G577*(1+L577/100)</f>
        <v>0</v>
      </c>
      <c r="N577" s="264">
        <v>6.0000000000000002E-5</v>
      </c>
      <c r="O577" s="264">
        <f>ROUND(E577*N577,2)</f>
        <v>0.01</v>
      </c>
      <c r="P577" s="264">
        <v>1E-3</v>
      </c>
      <c r="Q577" s="264">
        <f>ROUND(E577*P577,2)</f>
        <v>0.24</v>
      </c>
      <c r="R577" s="264" t="s">
        <v>881</v>
      </c>
      <c r="S577" s="264" t="s">
        <v>202</v>
      </c>
      <c r="T577" s="264">
        <v>9.7000000000000003E-2</v>
      </c>
      <c r="U577" s="265">
        <f>ROUND(E577*T577,2)</f>
        <v>22.8</v>
      </c>
      <c r="V577" s="264"/>
      <c r="W577" s="266"/>
      <c r="X577" s="266"/>
      <c r="Y577" s="266"/>
      <c r="Z577" s="266"/>
      <c r="AA577" s="266"/>
      <c r="AB577" s="266"/>
      <c r="AC577" s="266"/>
      <c r="AD577" s="266"/>
      <c r="AE577" s="266"/>
      <c r="AF577" s="266"/>
      <c r="AG577" s="266" t="s">
        <v>225</v>
      </c>
      <c r="AH577" s="266"/>
      <c r="AI577" s="266"/>
      <c r="AJ577" s="266"/>
      <c r="AK577" s="266"/>
      <c r="AL577" s="266"/>
      <c r="AM577" s="266"/>
      <c r="AN577" s="266"/>
      <c r="AO577" s="266"/>
      <c r="AP577" s="266"/>
      <c r="AQ577" s="266"/>
      <c r="AR577" s="266"/>
      <c r="AS577" s="266"/>
      <c r="AT577" s="266"/>
      <c r="AU577" s="266"/>
      <c r="AV577" s="266"/>
      <c r="AW577" s="266"/>
      <c r="AX577" s="266"/>
      <c r="AY577" s="266"/>
      <c r="AZ577" s="266"/>
      <c r="BA577" s="266"/>
      <c r="BB577" s="266"/>
      <c r="BC577" s="266"/>
      <c r="BD577" s="266"/>
      <c r="BE577" s="266"/>
      <c r="BF577" s="266"/>
      <c r="BG577" s="266"/>
      <c r="BH577" s="266"/>
    </row>
    <row r="578" spans="1:60" ht="22.5" outlineLevel="1">
      <c r="A578" s="258"/>
      <c r="B578" s="259"/>
      <c r="C578" s="283" t="s">
        <v>882</v>
      </c>
      <c r="D578" s="284"/>
      <c r="E578" s="285"/>
      <c r="F578" s="264"/>
      <c r="G578" s="264"/>
      <c r="H578" s="264"/>
      <c r="I578" s="264"/>
      <c r="J578" s="264"/>
      <c r="K578" s="264"/>
      <c r="L578" s="264"/>
      <c r="M578" s="264"/>
      <c r="N578" s="264"/>
      <c r="O578" s="264"/>
      <c r="P578" s="264"/>
      <c r="Q578" s="264"/>
      <c r="R578" s="264"/>
      <c r="S578" s="264"/>
      <c r="T578" s="264"/>
      <c r="U578" s="265"/>
      <c r="V578" s="264"/>
      <c r="W578" s="266"/>
      <c r="X578" s="266"/>
      <c r="Y578" s="266"/>
      <c r="Z578" s="266"/>
      <c r="AA578" s="266"/>
      <c r="AB578" s="266"/>
      <c r="AC578" s="266"/>
      <c r="AD578" s="266"/>
      <c r="AE578" s="266"/>
      <c r="AF578" s="266"/>
      <c r="AG578" s="266" t="s">
        <v>236</v>
      </c>
      <c r="AH578" s="266">
        <v>0</v>
      </c>
      <c r="AI578" s="266"/>
      <c r="AJ578" s="266"/>
      <c r="AK578" s="266"/>
      <c r="AL578" s="266"/>
      <c r="AM578" s="266"/>
      <c r="AN578" s="266"/>
      <c r="AO578" s="266"/>
      <c r="AP578" s="266"/>
      <c r="AQ578" s="266"/>
      <c r="AR578" s="266"/>
      <c r="AS578" s="266"/>
      <c r="AT578" s="266"/>
      <c r="AU578" s="266"/>
      <c r="AV578" s="266"/>
      <c r="AW578" s="266"/>
      <c r="AX578" s="266"/>
      <c r="AY578" s="266"/>
      <c r="AZ578" s="266"/>
      <c r="BA578" s="266"/>
      <c r="BB578" s="266"/>
      <c r="BC578" s="266"/>
      <c r="BD578" s="266"/>
      <c r="BE578" s="266"/>
      <c r="BF578" s="266"/>
      <c r="BG578" s="266"/>
      <c r="BH578" s="266"/>
    </row>
    <row r="579" spans="1:60" outlineLevel="1">
      <c r="A579" s="258"/>
      <c r="B579" s="259"/>
      <c r="C579" s="283" t="s">
        <v>883</v>
      </c>
      <c r="D579" s="284"/>
      <c r="E579" s="285">
        <v>70</v>
      </c>
      <c r="F579" s="264"/>
      <c r="G579" s="264"/>
      <c r="H579" s="264"/>
      <c r="I579" s="264"/>
      <c r="J579" s="264"/>
      <c r="K579" s="264"/>
      <c r="L579" s="264"/>
      <c r="M579" s="264"/>
      <c r="N579" s="264"/>
      <c r="O579" s="264"/>
      <c r="P579" s="264"/>
      <c r="Q579" s="264"/>
      <c r="R579" s="264"/>
      <c r="S579" s="264"/>
      <c r="T579" s="264"/>
      <c r="U579" s="265"/>
      <c r="V579" s="264"/>
      <c r="W579" s="266"/>
      <c r="X579" s="266"/>
      <c r="Y579" s="266"/>
      <c r="Z579" s="266"/>
      <c r="AA579" s="266"/>
      <c r="AB579" s="266"/>
      <c r="AC579" s="266"/>
      <c r="AD579" s="266"/>
      <c r="AE579" s="266"/>
      <c r="AF579" s="266"/>
      <c r="AG579" s="266" t="s">
        <v>236</v>
      </c>
      <c r="AH579" s="266">
        <v>0</v>
      </c>
      <c r="AI579" s="266"/>
      <c r="AJ579" s="266"/>
      <c r="AK579" s="266"/>
      <c r="AL579" s="266"/>
      <c r="AM579" s="266"/>
      <c r="AN579" s="266"/>
      <c r="AO579" s="266"/>
      <c r="AP579" s="266"/>
      <c r="AQ579" s="266"/>
      <c r="AR579" s="266"/>
      <c r="AS579" s="266"/>
      <c r="AT579" s="266"/>
      <c r="AU579" s="266"/>
      <c r="AV579" s="266"/>
      <c r="AW579" s="266"/>
      <c r="AX579" s="266"/>
      <c r="AY579" s="266"/>
      <c r="AZ579" s="266"/>
      <c r="BA579" s="266"/>
      <c r="BB579" s="266"/>
      <c r="BC579" s="266"/>
      <c r="BD579" s="266"/>
      <c r="BE579" s="266"/>
      <c r="BF579" s="266"/>
      <c r="BG579" s="266"/>
      <c r="BH579" s="266"/>
    </row>
    <row r="580" spans="1:60" outlineLevel="1">
      <c r="A580" s="258"/>
      <c r="B580" s="259"/>
      <c r="C580" s="283" t="s">
        <v>884</v>
      </c>
      <c r="D580" s="284"/>
      <c r="E580" s="285">
        <v>41</v>
      </c>
      <c r="F580" s="264"/>
      <c r="G580" s="264"/>
      <c r="H580" s="264"/>
      <c r="I580" s="264"/>
      <c r="J580" s="264"/>
      <c r="K580" s="264"/>
      <c r="L580" s="264"/>
      <c r="M580" s="264"/>
      <c r="N580" s="264"/>
      <c r="O580" s="264"/>
      <c r="P580" s="264"/>
      <c r="Q580" s="264"/>
      <c r="R580" s="264"/>
      <c r="S580" s="264"/>
      <c r="T580" s="264"/>
      <c r="U580" s="265"/>
      <c r="V580" s="264"/>
      <c r="W580" s="266"/>
      <c r="X580" s="266"/>
      <c r="Y580" s="266"/>
      <c r="Z580" s="266"/>
      <c r="AA580" s="266"/>
      <c r="AB580" s="266"/>
      <c r="AC580" s="266"/>
      <c r="AD580" s="266"/>
      <c r="AE580" s="266"/>
      <c r="AF580" s="266"/>
      <c r="AG580" s="266" t="s">
        <v>236</v>
      </c>
      <c r="AH580" s="266">
        <v>0</v>
      </c>
      <c r="AI580" s="266"/>
      <c r="AJ580" s="266"/>
      <c r="AK580" s="266"/>
      <c r="AL580" s="266"/>
      <c r="AM580" s="266"/>
      <c r="AN580" s="266"/>
      <c r="AO580" s="266"/>
      <c r="AP580" s="266"/>
      <c r="AQ580" s="266"/>
      <c r="AR580" s="266"/>
      <c r="AS580" s="266"/>
      <c r="AT580" s="266"/>
      <c r="AU580" s="266"/>
      <c r="AV580" s="266"/>
      <c r="AW580" s="266"/>
      <c r="AX580" s="266"/>
      <c r="AY580" s="266"/>
      <c r="AZ580" s="266"/>
      <c r="BA580" s="266"/>
      <c r="BB580" s="266"/>
      <c r="BC580" s="266"/>
      <c r="BD580" s="266"/>
      <c r="BE580" s="266"/>
      <c r="BF580" s="266"/>
      <c r="BG580" s="266"/>
      <c r="BH580" s="266"/>
    </row>
    <row r="581" spans="1:60" outlineLevel="1">
      <c r="A581" s="258"/>
      <c r="B581" s="259"/>
      <c r="C581" s="283" t="s">
        <v>885</v>
      </c>
      <c r="D581" s="284"/>
      <c r="E581" s="285">
        <v>23.4</v>
      </c>
      <c r="F581" s="264"/>
      <c r="G581" s="264"/>
      <c r="H581" s="264"/>
      <c r="I581" s="264"/>
      <c r="J581" s="264"/>
      <c r="K581" s="264"/>
      <c r="L581" s="264"/>
      <c r="M581" s="264"/>
      <c r="N581" s="264"/>
      <c r="O581" s="264"/>
      <c r="P581" s="264"/>
      <c r="Q581" s="264"/>
      <c r="R581" s="264"/>
      <c r="S581" s="264"/>
      <c r="T581" s="264"/>
      <c r="U581" s="265"/>
      <c r="V581" s="264"/>
      <c r="W581" s="266"/>
      <c r="X581" s="266"/>
      <c r="Y581" s="266"/>
      <c r="Z581" s="266"/>
      <c r="AA581" s="266"/>
      <c r="AB581" s="266"/>
      <c r="AC581" s="266"/>
      <c r="AD581" s="266"/>
      <c r="AE581" s="266"/>
      <c r="AF581" s="266"/>
      <c r="AG581" s="266" t="s">
        <v>236</v>
      </c>
      <c r="AH581" s="266">
        <v>0</v>
      </c>
      <c r="AI581" s="266"/>
      <c r="AJ581" s="266"/>
      <c r="AK581" s="266"/>
      <c r="AL581" s="266"/>
      <c r="AM581" s="266"/>
      <c r="AN581" s="266"/>
      <c r="AO581" s="266"/>
      <c r="AP581" s="266"/>
      <c r="AQ581" s="266"/>
      <c r="AR581" s="266"/>
      <c r="AS581" s="266"/>
      <c r="AT581" s="266"/>
      <c r="AU581" s="266"/>
      <c r="AV581" s="266"/>
      <c r="AW581" s="266"/>
      <c r="AX581" s="266"/>
      <c r="AY581" s="266"/>
      <c r="AZ581" s="266"/>
      <c r="BA581" s="266"/>
      <c r="BB581" s="266"/>
      <c r="BC581" s="266"/>
      <c r="BD581" s="266"/>
      <c r="BE581" s="266"/>
      <c r="BF581" s="266"/>
      <c r="BG581" s="266"/>
      <c r="BH581" s="266"/>
    </row>
    <row r="582" spans="1:60" outlineLevel="1">
      <c r="A582" s="258"/>
      <c r="B582" s="259"/>
      <c r="C582" s="283" t="s">
        <v>886</v>
      </c>
      <c r="D582" s="284"/>
      <c r="E582" s="285">
        <v>15.8</v>
      </c>
      <c r="F582" s="264"/>
      <c r="G582" s="264"/>
      <c r="H582" s="264"/>
      <c r="I582" s="264"/>
      <c r="J582" s="264"/>
      <c r="K582" s="264"/>
      <c r="L582" s="264"/>
      <c r="M582" s="264"/>
      <c r="N582" s="264"/>
      <c r="O582" s="264"/>
      <c r="P582" s="264"/>
      <c r="Q582" s="264"/>
      <c r="R582" s="264"/>
      <c r="S582" s="264"/>
      <c r="T582" s="264"/>
      <c r="U582" s="265"/>
      <c r="V582" s="264"/>
      <c r="W582" s="266"/>
      <c r="X582" s="266"/>
      <c r="Y582" s="266"/>
      <c r="Z582" s="266"/>
      <c r="AA582" s="266"/>
      <c r="AB582" s="266"/>
      <c r="AC582" s="266"/>
      <c r="AD582" s="266"/>
      <c r="AE582" s="266"/>
      <c r="AF582" s="266"/>
      <c r="AG582" s="266" t="s">
        <v>236</v>
      </c>
      <c r="AH582" s="266">
        <v>0</v>
      </c>
      <c r="AI582" s="266"/>
      <c r="AJ582" s="266"/>
      <c r="AK582" s="266"/>
      <c r="AL582" s="266"/>
      <c r="AM582" s="266"/>
      <c r="AN582" s="266"/>
      <c r="AO582" s="266"/>
      <c r="AP582" s="266"/>
      <c r="AQ582" s="266"/>
      <c r="AR582" s="266"/>
      <c r="AS582" s="266"/>
      <c r="AT582" s="266"/>
      <c r="AU582" s="266"/>
      <c r="AV582" s="266"/>
      <c r="AW582" s="266"/>
      <c r="AX582" s="266"/>
      <c r="AY582" s="266"/>
      <c r="AZ582" s="266"/>
      <c r="BA582" s="266"/>
      <c r="BB582" s="266"/>
      <c r="BC582" s="266"/>
      <c r="BD582" s="266"/>
      <c r="BE582" s="266"/>
      <c r="BF582" s="266"/>
      <c r="BG582" s="266"/>
      <c r="BH582" s="266"/>
    </row>
    <row r="583" spans="1:60" outlineLevel="1">
      <c r="A583" s="258"/>
      <c r="B583" s="259"/>
      <c r="C583" s="283" t="s">
        <v>887</v>
      </c>
      <c r="D583" s="284"/>
      <c r="E583" s="285">
        <v>67</v>
      </c>
      <c r="F583" s="264"/>
      <c r="G583" s="264"/>
      <c r="H583" s="264"/>
      <c r="I583" s="264"/>
      <c r="J583" s="264"/>
      <c r="K583" s="264"/>
      <c r="L583" s="264"/>
      <c r="M583" s="264"/>
      <c r="N583" s="264"/>
      <c r="O583" s="264"/>
      <c r="P583" s="264"/>
      <c r="Q583" s="264"/>
      <c r="R583" s="264"/>
      <c r="S583" s="264"/>
      <c r="T583" s="264"/>
      <c r="U583" s="265"/>
      <c r="V583" s="264"/>
      <c r="W583" s="266"/>
      <c r="X583" s="266"/>
      <c r="Y583" s="266"/>
      <c r="Z583" s="266"/>
      <c r="AA583" s="266"/>
      <c r="AB583" s="266"/>
      <c r="AC583" s="266"/>
      <c r="AD583" s="266"/>
      <c r="AE583" s="266"/>
      <c r="AF583" s="266"/>
      <c r="AG583" s="266" t="s">
        <v>236</v>
      </c>
      <c r="AH583" s="266">
        <v>0</v>
      </c>
      <c r="AI583" s="266"/>
      <c r="AJ583" s="266"/>
      <c r="AK583" s="266"/>
      <c r="AL583" s="266"/>
      <c r="AM583" s="266"/>
      <c r="AN583" s="266"/>
      <c r="AO583" s="266"/>
      <c r="AP583" s="266"/>
      <c r="AQ583" s="266"/>
      <c r="AR583" s="266"/>
      <c r="AS583" s="266"/>
      <c r="AT583" s="266"/>
      <c r="AU583" s="266"/>
      <c r="AV583" s="266"/>
      <c r="AW583" s="266"/>
      <c r="AX583" s="266"/>
      <c r="AY583" s="266"/>
      <c r="AZ583" s="266"/>
      <c r="BA583" s="266"/>
      <c r="BB583" s="266"/>
      <c r="BC583" s="266"/>
      <c r="BD583" s="266"/>
      <c r="BE583" s="266"/>
      <c r="BF583" s="266"/>
      <c r="BG583" s="266"/>
      <c r="BH583" s="266"/>
    </row>
    <row r="584" spans="1:60" outlineLevel="1">
      <c r="A584" s="258"/>
      <c r="B584" s="259"/>
      <c r="C584" s="283" t="s">
        <v>888</v>
      </c>
      <c r="D584" s="284"/>
      <c r="E584" s="285">
        <v>17.8</v>
      </c>
      <c r="F584" s="264"/>
      <c r="G584" s="264"/>
      <c r="H584" s="264"/>
      <c r="I584" s="264"/>
      <c r="J584" s="264"/>
      <c r="K584" s="264"/>
      <c r="L584" s="264"/>
      <c r="M584" s="264"/>
      <c r="N584" s="264"/>
      <c r="O584" s="264"/>
      <c r="P584" s="264"/>
      <c r="Q584" s="264"/>
      <c r="R584" s="264"/>
      <c r="S584" s="264"/>
      <c r="T584" s="264"/>
      <c r="U584" s="265"/>
      <c r="V584" s="264"/>
      <c r="W584" s="266"/>
      <c r="X584" s="266"/>
      <c r="Y584" s="266"/>
      <c r="Z584" s="266"/>
      <c r="AA584" s="266"/>
      <c r="AB584" s="266"/>
      <c r="AC584" s="266"/>
      <c r="AD584" s="266"/>
      <c r="AE584" s="266"/>
      <c r="AF584" s="266"/>
      <c r="AG584" s="266" t="s">
        <v>236</v>
      </c>
      <c r="AH584" s="266">
        <v>0</v>
      </c>
      <c r="AI584" s="266"/>
      <c r="AJ584" s="266"/>
      <c r="AK584" s="266"/>
      <c r="AL584" s="266"/>
      <c r="AM584" s="266"/>
      <c r="AN584" s="266"/>
      <c r="AO584" s="266"/>
      <c r="AP584" s="266"/>
      <c r="AQ584" s="266"/>
      <c r="AR584" s="266"/>
      <c r="AS584" s="266"/>
      <c r="AT584" s="266"/>
      <c r="AU584" s="266"/>
      <c r="AV584" s="266"/>
      <c r="AW584" s="266"/>
      <c r="AX584" s="266"/>
      <c r="AY584" s="266"/>
      <c r="AZ584" s="266"/>
      <c r="BA584" s="266"/>
      <c r="BB584" s="266"/>
      <c r="BC584" s="266"/>
      <c r="BD584" s="266"/>
      <c r="BE584" s="266"/>
      <c r="BF584" s="266"/>
      <c r="BG584" s="266"/>
      <c r="BH584" s="266"/>
    </row>
    <row r="585" spans="1:60" ht="22.5" outlineLevel="1">
      <c r="A585" s="258">
        <v>175</v>
      </c>
      <c r="B585" s="259" t="s">
        <v>889</v>
      </c>
      <c r="C585" s="260" t="s">
        <v>890</v>
      </c>
      <c r="D585" s="261" t="s">
        <v>600</v>
      </c>
      <c r="E585" s="262">
        <v>2</v>
      </c>
      <c r="F585" s="10"/>
      <c r="G585" s="264">
        <f>ROUND(E585*F585,2)</f>
        <v>0</v>
      </c>
      <c r="H585" s="263"/>
      <c r="I585" s="264">
        <f>ROUND(E585*H585,2)</f>
        <v>0</v>
      </c>
      <c r="J585" s="263"/>
      <c r="K585" s="264">
        <f>ROUND(E585*J585,2)</f>
        <v>0</v>
      </c>
      <c r="L585" s="264">
        <v>21</v>
      </c>
      <c r="M585" s="264">
        <f>G585*(1+L585/100)</f>
        <v>0</v>
      </c>
      <c r="N585" s="264">
        <v>0</v>
      </c>
      <c r="O585" s="264">
        <f>ROUND(E585*N585,2)</f>
        <v>0</v>
      </c>
      <c r="P585" s="264">
        <v>0</v>
      </c>
      <c r="Q585" s="264">
        <f>ROUND(E585*P585,2)</f>
        <v>0</v>
      </c>
      <c r="R585" s="264"/>
      <c r="S585" s="264" t="s">
        <v>361</v>
      </c>
      <c r="T585" s="264">
        <v>0</v>
      </c>
      <c r="U585" s="265">
        <f>ROUND(E585*T585,2)</f>
        <v>0</v>
      </c>
      <c r="V585" s="264"/>
      <c r="W585" s="266"/>
      <c r="X585" s="266"/>
      <c r="Y585" s="266"/>
      <c r="Z585" s="266"/>
      <c r="AA585" s="266"/>
      <c r="AB585" s="266"/>
      <c r="AC585" s="266"/>
      <c r="AD585" s="266"/>
      <c r="AE585" s="266"/>
      <c r="AF585" s="266"/>
      <c r="AG585" s="266" t="s">
        <v>225</v>
      </c>
      <c r="AH585" s="266"/>
      <c r="AI585" s="266"/>
      <c r="AJ585" s="266"/>
      <c r="AK585" s="266"/>
      <c r="AL585" s="266"/>
      <c r="AM585" s="266"/>
      <c r="AN585" s="266"/>
      <c r="AO585" s="266"/>
      <c r="AP585" s="266"/>
      <c r="AQ585" s="266"/>
      <c r="AR585" s="266"/>
      <c r="AS585" s="266"/>
      <c r="AT585" s="266"/>
      <c r="AU585" s="266"/>
      <c r="AV585" s="266"/>
      <c r="AW585" s="266"/>
      <c r="AX585" s="266"/>
      <c r="AY585" s="266"/>
      <c r="AZ585" s="266"/>
      <c r="BA585" s="266"/>
      <c r="BB585" s="266"/>
      <c r="BC585" s="266"/>
      <c r="BD585" s="266"/>
      <c r="BE585" s="266"/>
      <c r="BF585" s="266"/>
      <c r="BG585" s="266"/>
      <c r="BH585" s="266"/>
    </row>
    <row r="586" spans="1:60" outlineLevel="1">
      <c r="A586" s="258"/>
      <c r="B586" s="259"/>
      <c r="C586" s="283" t="s">
        <v>123</v>
      </c>
      <c r="D586" s="284"/>
      <c r="E586" s="285">
        <v>2</v>
      </c>
      <c r="F586" s="264"/>
      <c r="G586" s="264"/>
      <c r="H586" s="264"/>
      <c r="I586" s="264"/>
      <c r="J586" s="264"/>
      <c r="K586" s="264"/>
      <c r="L586" s="264"/>
      <c r="M586" s="264"/>
      <c r="N586" s="264"/>
      <c r="O586" s="264"/>
      <c r="P586" s="264"/>
      <c r="Q586" s="264"/>
      <c r="R586" s="264"/>
      <c r="S586" s="264"/>
      <c r="T586" s="264"/>
      <c r="U586" s="265"/>
      <c r="V586" s="264"/>
      <c r="W586" s="266"/>
      <c r="X586" s="266"/>
      <c r="Y586" s="266"/>
      <c r="Z586" s="266"/>
      <c r="AA586" s="266"/>
      <c r="AB586" s="266"/>
      <c r="AC586" s="266"/>
      <c r="AD586" s="266"/>
      <c r="AE586" s="266"/>
      <c r="AF586" s="266"/>
      <c r="AG586" s="266" t="s">
        <v>236</v>
      </c>
      <c r="AH586" s="266">
        <v>0</v>
      </c>
      <c r="AI586" s="266"/>
      <c r="AJ586" s="266"/>
      <c r="AK586" s="266"/>
      <c r="AL586" s="266"/>
      <c r="AM586" s="266"/>
      <c r="AN586" s="266"/>
      <c r="AO586" s="266"/>
      <c r="AP586" s="266"/>
      <c r="AQ586" s="266"/>
      <c r="AR586" s="266"/>
      <c r="AS586" s="266"/>
      <c r="AT586" s="266"/>
      <c r="AU586" s="266"/>
      <c r="AV586" s="266"/>
      <c r="AW586" s="266"/>
      <c r="AX586" s="266"/>
      <c r="AY586" s="266"/>
      <c r="AZ586" s="266"/>
      <c r="BA586" s="266"/>
      <c r="BB586" s="266"/>
      <c r="BC586" s="266"/>
      <c r="BD586" s="266"/>
      <c r="BE586" s="266"/>
      <c r="BF586" s="266"/>
      <c r="BG586" s="266"/>
      <c r="BH586" s="266"/>
    </row>
    <row r="587" spans="1:60" ht="22.5" outlineLevel="1">
      <c r="A587" s="258">
        <v>176</v>
      </c>
      <c r="B587" s="259" t="s">
        <v>891</v>
      </c>
      <c r="C587" s="260" t="s">
        <v>892</v>
      </c>
      <c r="D587" s="261" t="s">
        <v>600</v>
      </c>
      <c r="E587" s="262">
        <v>2</v>
      </c>
      <c r="F587" s="10"/>
      <c r="G587" s="264">
        <f t="shared" ref="G587:G593" si="7">ROUND(E587*F587,2)</f>
        <v>0</v>
      </c>
      <c r="H587" s="263"/>
      <c r="I587" s="264">
        <f t="shared" ref="I587:I593" si="8">ROUND(E587*H587,2)</f>
        <v>0</v>
      </c>
      <c r="J587" s="263"/>
      <c r="K587" s="264">
        <f t="shared" ref="K587:K593" si="9">ROUND(E587*J587,2)</f>
        <v>0</v>
      </c>
      <c r="L587" s="264">
        <v>21</v>
      </c>
      <c r="M587" s="264">
        <f t="shared" ref="M587:M593" si="10">G587*(1+L587/100)</f>
        <v>0</v>
      </c>
      <c r="N587" s="264">
        <v>0</v>
      </c>
      <c r="O587" s="264">
        <f t="shared" ref="O587:O593" si="11">ROUND(E587*N587,2)</f>
        <v>0</v>
      </c>
      <c r="P587" s="264">
        <v>0</v>
      </c>
      <c r="Q587" s="264">
        <f t="shared" ref="Q587:Q593" si="12">ROUND(E587*P587,2)</f>
        <v>0</v>
      </c>
      <c r="R587" s="264"/>
      <c r="S587" s="264" t="s">
        <v>361</v>
      </c>
      <c r="T587" s="264">
        <v>0</v>
      </c>
      <c r="U587" s="265">
        <f t="shared" ref="U587:U593" si="13">ROUND(E587*T587,2)</f>
        <v>0</v>
      </c>
      <c r="V587" s="264"/>
      <c r="W587" s="266"/>
      <c r="X587" s="266"/>
      <c r="Y587" s="266"/>
      <c r="Z587" s="266"/>
      <c r="AA587" s="266"/>
      <c r="AB587" s="266"/>
      <c r="AC587" s="266"/>
      <c r="AD587" s="266"/>
      <c r="AE587" s="266"/>
      <c r="AF587" s="266"/>
      <c r="AG587" s="266" t="s">
        <v>225</v>
      </c>
      <c r="AH587" s="266"/>
      <c r="AI587" s="266"/>
      <c r="AJ587" s="266"/>
      <c r="AK587" s="266"/>
      <c r="AL587" s="266"/>
      <c r="AM587" s="266"/>
      <c r="AN587" s="266"/>
      <c r="AO587" s="266"/>
      <c r="AP587" s="266"/>
      <c r="AQ587" s="266"/>
      <c r="AR587" s="266"/>
      <c r="AS587" s="266"/>
      <c r="AT587" s="266"/>
      <c r="AU587" s="266"/>
      <c r="AV587" s="266"/>
      <c r="AW587" s="266"/>
      <c r="AX587" s="266"/>
      <c r="AY587" s="266"/>
      <c r="AZ587" s="266"/>
      <c r="BA587" s="266"/>
      <c r="BB587" s="266"/>
      <c r="BC587" s="266"/>
      <c r="BD587" s="266"/>
      <c r="BE587" s="266"/>
      <c r="BF587" s="266"/>
      <c r="BG587" s="266"/>
      <c r="BH587" s="266"/>
    </row>
    <row r="588" spans="1:60" ht="22.5" outlineLevel="1">
      <c r="A588" s="258">
        <v>177</v>
      </c>
      <c r="B588" s="259" t="s">
        <v>893</v>
      </c>
      <c r="C588" s="260" t="s">
        <v>894</v>
      </c>
      <c r="D588" s="261" t="s">
        <v>600</v>
      </c>
      <c r="E588" s="262">
        <v>2</v>
      </c>
      <c r="F588" s="10"/>
      <c r="G588" s="264">
        <f t="shared" si="7"/>
        <v>0</v>
      </c>
      <c r="H588" s="263"/>
      <c r="I588" s="264">
        <f t="shared" si="8"/>
        <v>0</v>
      </c>
      <c r="J588" s="263"/>
      <c r="K588" s="264">
        <f t="shared" si="9"/>
        <v>0</v>
      </c>
      <c r="L588" s="264">
        <v>21</v>
      </c>
      <c r="M588" s="264">
        <f t="shared" si="10"/>
        <v>0</v>
      </c>
      <c r="N588" s="264">
        <v>0</v>
      </c>
      <c r="O588" s="264">
        <f t="shared" si="11"/>
        <v>0</v>
      </c>
      <c r="P588" s="264">
        <v>0</v>
      </c>
      <c r="Q588" s="264">
        <f t="shared" si="12"/>
        <v>0</v>
      </c>
      <c r="R588" s="264"/>
      <c r="S588" s="264" t="s">
        <v>361</v>
      </c>
      <c r="T588" s="264">
        <v>0</v>
      </c>
      <c r="U588" s="265">
        <f t="shared" si="13"/>
        <v>0</v>
      </c>
      <c r="V588" s="264"/>
      <c r="W588" s="266"/>
      <c r="X588" s="266"/>
      <c r="Y588" s="266"/>
      <c r="Z588" s="266"/>
      <c r="AA588" s="266"/>
      <c r="AB588" s="266"/>
      <c r="AC588" s="266"/>
      <c r="AD588" s="266"/>
      <c r="AE588" s="266"/>
      <c r="AF588" s="266"/>
      <c r="AG588" s="266" t="s">
        <v>225</v>
      </c>
      <c r="AH588" s="266"/>
      <c r="AI588" s="266"/>
      <c r="AJ588" s="266"/>
      <c r="AK588" s="266"/>
      <c r="AL588" s="266"/>
      <c r="AM588" s="266"/>
      <c r="AN588" s="266"/>
      <c r="AO588" s="266"/>
      <c r="AP588" s="266"/>
      <c r="AQ588" s="266"/>
      <c r="AR588" s="266"/>
      <c r="AS588" s="266"/>
      <c r="AT588" s="266"/>
      <c r="AU588" s="266"/>
      <c r="AV588" s="266"/>
      <c r="AW588" s="266"/>
      <c r="AX588" s="266"/>
      <c r="AY588" s="266"/>
      <c r="AZ588" s="266"/>
      <c r="BA588" s="266"/>
      <c r="BB588" s="266"/>
      <c r="BC588" s="266"/>
      <c r="BD588" s="266"/>
      <c r="BE588" s="266"/>
      <c r="BF588" s="266"/>
      <c r="BG588" s="266"/>
      <c r="BH588" s="266"/>
    </row>
    <row r="589" spans="1:60" ht="22.5" outlineLevel="1">
      <c r="A589" s="258">
        <v>178</v>
      </c>
      <c r="B589" s="259" t="s">
        <v>895</v>
      </c>
      <c r="C589" s="260" t="s">
        <v>896</v>
      </c>
      <c r="D589" s="261" t="s">
        <v>600</v>
      </c>
      <c r="E589" s="262">
        <v>1</v>
      </c>
      <c r="F589" s="10"/>
      <c r="G589" s="264">
        <f t="shared" si="7"/>
        <v>0</v>
      </c>
      <c r="H589" s="263"/>
      <c r="I589" s="264">
        <f t="shared" si="8"/>
        <v>0</v>
      </c>
      <c r="J589" s="263"/>
      <c r="K589" s="264">
        <f t="shared" si="9"/>
        <v>0</v>
      </c>
      <c r="L589" s="264">
        <v>21</v>
      </c>
      <c r="M589" s="264">
        <f t="shared" si="10"/>
        <v>0</v>
      </c>
      <c r="N589" s="264">
        <v>0</v>
      </c>
      <c r="O589" s="264">
        <f t="shared" si="11"/>
        <v>0</v>
      </c>
      <c r="P589" s="264">
        <v>0</v>
      </c>
      <c r="Q589" s="264">
        <f t="shared" si="12"/>
        <v>0</v>
      </c>
      <c r="R589" s="264"/>
      <c r="S589" s="264" t="s">
        <v>361</v>
      </c>
      <c r="T589" s="264">
        <v>0</v>
      </c>
      <c r="U589" s="265">
        <f t="shared" si="13"/>
        <v>0</v>
      </c>
      <c r="V589" s="264"/>
      <c r="W589" s="266"/>
      <c r="X589" s="266"/>
      <c r="Y589" s="266"/>
      <c r="Z589" s="266"/>
      <c r="AA589" s="266"/>
      <c r="AB589" s="266"/>
      <c r="AC589" s="266"/>
      <c r="AD589" s="266"/>
      <c r="AE589" s="266"/>
      <c r="AF589" s="266"/>
      <c r="AG589" s="266" t="s">
        <v>225</v>
      </c>
      <c r="AH589" s="266"/>
      <c r="AI589" s="266"/>
      <c r="AJ589" s="266"/>
      <c r="AK589" s="266"/>
      <c r="AL589" s="266"/>
      <c r="AM589" s="266"/>
      <c r="AN589" s="266"/>
      <c r="AO589" s="266"/>
      <c r="AP589" s="266"/>
      <c r="AQ589" s="266"/>
      <c r="AR589" s="266"/>
      <c r="AS589" s="266"/>
      <c r="AT589" s="266"/>
      <c r="AU589" s="266"/>
      <c r="AV589" s="266"/>
      <c r="AW589" s="266"/>
      <c r="AX589" s="266"/>
      <c r="AY589" s="266"/>
      <c r="AZ589" s="266"/>
      <c r="BA589" s="266"/>
      <c r="BB589" s="266"/>
      <c r="BC589" s="266"/>
      <c r="BD589" s="266"/>
      <c r="BE589" s="266"/>
      <c r="BF589" s="266"/>
      <c r="BG589" s="266"/>
      <c r="BH589" s="266"/>
    </row>
    <row r="590" spans="1:60" ht="33.75" outlineLevel="1">
      <c r="A590" s="258">
        <v>179</v>
      </c>
      <c r="B590" s="259" t="s">
        <v>897</v>
      </c>
      <c r="C590" s="260" t="s">
        <v>898</v>
      </c>
      <c r="D590" s="261" t="s">
        <v>600</v>
      </c>
      <c r="E590" s="262">
        <v>2</v>
      </c>
      <c r="F590" s="10"/>
      <c r="G590" s="264">
        <f t="shared" si="7"/>
        <v>0</v>
      </c>
      <c r="H590" s="263"/>
      <c r="I590" s="264">
        <f t="shared" si="8"/>
        <v>0</v>
      </c>
      <c r="J590" s="263"/>
      <c r="K590" s="264">
        <f t="shared" si="9"/>
        <v>0</v>
      </c>
      <c r="L590" s="264">
        <v>21</v>
      </c>
      <c r="M590" s="264">
        <f t="shared" si="10"/>
        <v>0</v>
      </c>
      <c r="N590" s="264">
        <v>0</v>
      </c>
      <c r="O590" s="264">
        <f t="shared" si="11"/>
        <v>0</v>
      </c>
      <c r="P590" s="264">
        <v>0</v>
      </c>
      <c r="Q590" s="264">
        <f t="shared" si="12"/>
        <v>0</v>
      </c>
      <c r="R590" s="264"/>
      <c r="S590" s="264" t="s">
        <v>361</v>
      </c>
      <c r="T590" s="264">
        <v>0</v>
      </c>
      <c r="U590" s="265">
        <f t="shared" si="13"/>
        <v>0</v>
      </c>
      <c r="V590" s="264"/>
      <c r="W590" s="266"/>
      <c r="X590" s="266"/>
      <c r="Y590" s="266"/>
      <c r="Z590" s="266"/>
      <c r="AA590" s="266"/>
      <c r="AB590" s="266"/>
      <c r="AC590" s="266"/>
      <c r="AD590" s="266"/>
      <c r="AE590" s="266"/>
      <c r="AF590" s="266"/>
      <c r="AG590" s="266" t="s">
        <v>225</v>
      </c>
      <c r="AH590" s="266"/>
      <c r="AI590" s="266"/>
      <c r="AJ590" s="266"/>
      <c r="AK590" s="266"/>
      <c r="AL590" s="266"/>
      <c r="AM590" s="266"/>
      <c r="AN590" s="266"/>
      <c r="AO590" s="266"/>
      <c r="AP590" s="266"/>
      <c r="AQ590" s="266"/>
      <c r="AR590" s="266"/>
      <c r="AS590" s="266"/>
      <c r="AT590" s="266"/>
      <c r="AU590" s="266"/>
      <c r="AV590" s="266"/>
      <c r="AW590" s="266"/>
      <c r="AX590" s="266"/>
      <c r="AY590" s="266"/>
      <c r="AZ590" s="266"/>
      <c r="BA590" s="266"/>
      <c r="BB590" s="266"/>
      <c r="BC590" s="266"/>
      <c r="BD590" s="266"/>
      <c r="BE590" s="266"/>
      <c r="BF590" s="266"/>
      <c r="BG590" s="266"/>
      <c r="BH590" s="266"/>
    </row>
    <row r="591" spans="1:60" outlineLevel="1">
      <c r="A591" s="258">
        <v>180</v>
      </c>
      <c r="B591" s="259" t="s">
        <v>899</v>
      </c>
      <c r="C591" s="260" t="s">
        <v>900</v>
      </c>
      <c r="D591" s="261" t="s">
        <v>600</v>
      </c>
      <c r="E591" s="262">
        <v>2</v>
      </c>
      <c r="F591" s="10"/>
      <c r="G591" s="264">
        <f t="shared" si="7"/>
        <v>0</v>
      </c>
      <c r="H591" s="263"/>
      <c r="I591" s="264">
        <f t="shared" si="8"/>
        <v>0</v>
      </c>
      <c r="J591" s="263"/>
      <c r="K591" s="264">
        <f t="shared" si="9"/>
        <v>0</v>
      </c>
      <c r="L591" s="264">
        <v>21</v>
      </c>
      <c r="M591" s="264">
        <f t="shared" si="10"/>
        <v>0</v>
      </c>
      <c r="N591" s="264">
        <v>0</v>
      </c>
      <c r="O591" s="264">
        <f t="shared" si="11"/>
        <v>0</v>
      </c>
      <c r="P591" s="264">
        <v>0</v>
      </c>
      <c r="Q591" s="264">
        <f t="shared" si="12"/>
        <v>0</v>
      </c>
      <c r="R591" s="264"/>
      <c r="S591" s="264" t="s">
        <v>361</v>
      </c>
      <c r="T591" s="264">
        <v>0</v>
      </c>
      <c r="U591" s="265">
        <f t="shared" si="13"/>
        <v>0</v>
      </c>
      <c r="V591" s="264"/>
      <c r="W591" s="266"/>
      <c r="X591" s="266"/>
      <c r="Y591" s="266"/>
      <c r="Z591" s="266"/>
      <c r="AA591" s="266"/>
      <c r="AB591" s="266"/>
      <c r="AC591" s="266"/>
      <c r="AD591" s="266"/>
      <c r="AE591" s="266"/>
      <c r="AF591" s="266"/>
      <c r="AG591" s="266" t="s">
        <v>225</v>
      </c>
      <c r="AH591" s="266"/>
      <c r="AI591" s="266"/>
      <c r="AJ591" s="266"/>
      <c r="AK591" s="266"/>
      <c r="AL591" s="266"/>
      <c r="AM591" s="266"/>
      <c r="AN591" s="266"/>
      <c r="AO591" s="266"/>
      <c r="AP591" s="266"/>
      <c r="AQ591" s="266"/>
      <c r="AR591" s="266"/>
      <c r="AS591" s="266"/>
      <c r="AT591" s="266"/>
      <c r="AU591" s="266"/>
      <c r="AV591" s="266"/>
      <c r="AW591" s="266"/>
      <c r="AX591" s="266"/>
      <c r="AY591" s="266"/>
      <c r="AZ591" s="266"/>
      <c r="BA591" s="266"/>
      <c r="BB591" s="266"/>
      <c r="BC591" s="266"/>
      <c r="BD591" s="266"/>
      <c r="BE591" s="266"/>
      <c r="BF591" s="266"/>
      <c r="BG591" s="266"/>
      <c r="BH591" s="266"/>
    </row>
    <row r="592" spans="1:60" ht="22.5" outlineLevel="1">
      <c r="A592" s="258">
        <v>181</v>
      </c>
      <c r="B592" s="259" t="s">
        <v>901</v>
      </c>
      <c r="C592" s="260" t="s">
        <v>902</v>
      </c>
      <c r="D592" s="261" t="s">
        <v>600</v>
      </c>
      <c r="E592" s="262">
        <v>1</v>
      </c>
      <c r="F592" s="10"/>
      <c r="G592" s="264">
        <f t="shared" si="7"/>
        <v>0</v>
      </c>
      <c r="H592" s="263"/>
      <c r="I592" s="264">
        <f t="shared" si="8"/>
        <v>0</v>
      </c>
      <c r="J592" s="263"/>
      <c r="K592" s="264">
        <f t="shared" si="9"/>
        <v>0</v>
      </c>
      <c r="L592" s="264">
        <v>21</v>
      </c>
      <c r="M592" s="264">
        <f t="shared" si="10"/>
        <v>0</v>
      </c>
      <c r="N592" s="264">
        <v>0</v>
      </c>
      <c r="O592" s="264">
        <f t="shared" si="11"/>
        <v>0</v>
      </c>
      <c r="P592" s="264">
        <v>0</v>
      </c>
      <c r="Q592" s="264">
        <f t="shared" si="12"/>
        <v>0</v>
      </c>
      <c r="R592" s="264"/>
      <c r="S592" s="264" t="s">
        <v>361</v>
      </c>
      <c r="T592" s="264">
        <v>0</v>
      </c>
      <c r="U592" s="265">
        <f t="shared" si="13"/>
        <v>0</v>
      </c>
      <c r="V592" s="264"/>
      <c r="W592" s="266"/>
      <c r="X592" s="266"/>
      <c r="Y592" s="266"/>
      <c r="Z592" s="266"/>
      <c r="AA592" s="266"/>
      <c r="AB592" s="266"/>
      <c r="AC592" s="266"/>
      <c r="AD592" s="266"/>
      <c r="AE592" s="266"/>
      <c r="AF592" s="266"/>
      <c r="AG592" s="266" t="s">
        <v>225</v>
      </c>
      <c r="AH592" s="266"/>
      <c r="AI592" s="266"/>
      <c r="AJ592" s="266"/>
      <c r="AK592" s="266"/>
      <c r="AL592" s="266"/>
      <c r="AM592" s="266"/>
      <c r="AN592" s="266"/>
      <c r="AO592" s="266"/>
      <c r="AP592" s="266"/>
      <c r="AQ592" s="266"/>
      <c r="AR592" s="266"/>
      <c r="AS592" s="266"/>
      <c r="AT592" s="266"/>
      <c r="AU592" s="266"/>
      <c r="AV592" s="266"/>
      <c r="AW592" s="266"/>
      <c r="AX592" s="266"/>
      <c r="AY592" s="266"/>
      <c r="AZ592" s="266"/>
      <c r="BA592" s="266"/>
      <c r="BB592" s="266"/>
      <c r="BC592" s="266"/>
      <c r="BD592" s="266"/>
      <c r="BE592" s="266"/>
      <c r="BF592" s="266"/>
      <c r="BG592" s="266"/>
      <c r="BH592" s="266"/>
    </row>
    <row r="593" spans="1:60" outlineLevel="1">
      <c r="A593" s="258">
        <v>182</v>
      </c>
      <c r="B593" s="259" t="s">
        <v>903</v>
      </c>
      <c r="C593" s="260" t="s">
        <v>904</v>
      </c>
      <c r="D593" s="261" t="s">
        <v>0</v>
      </c>
      <c r="E593" s="11"/>
      <c r="F593" s="10"/>
      <c r="G593" s="264">
        <f t="shared" si="7"/>
        <v>0</v>
      </c>
      <c r="H593" s="263"/>
      <c r="I593" s="264">
        <f t="shared" si="8"/>
        <v>0</v>
      </c>
      <c r="J593" s="263"/>
      <c r="K593" s="264">
        <f t="shared" si="9"/>
        <v>0</v>
      </c>
      <c r="L593" s="264">
        <v>21</v>
      </c>
      <c r="M593" s="264">
        <f t="shared" si="10"/>
        <v>0</v>
      </c>
      <c r="N593" s="264">
        <v>0</v>
      </c>
      <c r="O593" s="264">
        <f t="shared" si="11"/>
        <v>0</v>
      </c>
      <c r="P593" s="264">
        <v>0</v>
      </c>
      <c r="Q593" s="264">
        <f t="shared" si="12"/>
        <v>0</v>
      </c>
      <c r="R593" s="264" t="s">
        <v>881</v>
      </c>
      <c r="S593" s="264" t="s">
        <v>202</v>
      </c>
      <c r="T593" s="264">
        <v>0</v>
      </c>
      <c r="U593" s="265">
        <f t="shared" si="13"/>
        <v>0</v>
      </c>
      <c r="V593" s="264"/>
      <c r="W593" s="266"/>
      <c r="X593" s="266"/>
      <c r="Y593" s="266"/>
      <c r="Z593" s="266"/>
      <c r="AA593" s="266"/>
      <c r="AB593" s="266"/>
      <c r="AC593" s="266"/>
      <c r="AD593" s="266"/>
      <c r="AE593" s="266"/>
      <c r="AF593" s="266"/>
      <c r="AG593" s="266" t="s">
        <v>687</v>
      </c>
      <c r="AH593" s="266"/>
      <c r="AI593" s="266"/>
      <c r="AJ593" s="266"/>
      <c r="AK593" s="266"/>
      <c r="AL593" s="266"/>
      <c r="AM593" s="266"/>
      <c r="AN593" s="266"/>
      <c r="AO593" s="266"/>
      <c r="AP593" s="266"/>
      <c r="AQ593" s="266"/>
      <c r="AR593" s="266"/>
      <c r="AS593" s="266"/>
      <c r="AT593" s="266"/>
      <c r="AU593" s="266"/>
      <c r="AV593" s="266"/>
      <c r="AW593" s="266"/>
      <c r="AX593" s="266"/>
      <c r="AY593" s="266"/>
      <c r="AZ593" s="266"/>
      <c r="BA593" s="266"/>
      <c r="BB593" s="266"/>
      <c r="BC593" s="266"/>
      <c r="BD593" s="266"/>
      <c r="BE593" s="266"/>
      <c r="BF593" s="266"/>
      <c r="BG593" s="266"/>
      <c r="BH593" s="266"/>
    </row>
    <row r="594" spans="1:60">
      <c r="A594" s="286" t="s">
        <v>198</v>
      </c>
      <c r="B594" s="287" t="s">
        <v>165</v>
      </c>
      <c r="C594" s="288" t="s">
        <v>166</v>
      </c>
      <c r="D594" s="289"/>
      <c r="E594" s="290"/>
      <c r="F594" s="291"/>
      <c r="G594" s="291">
        <f>SUMIF(AG595:AG601,"&lt;&gt;NOR",G595:G601)</f>
        <v>0</v>
      </c>
      <c r="H594" s="291"/>
      <c r="I594" s="291">
        <f>SUM(I595:I601)</f>
        <v>0</v>
      </c>
      <c r="J594" s="291"/>
      <c r="K594" s="291">
        <f>SUM(K595:K601)</f>
        <v>0</v>
      </c>
      <c r="L594" s="291"/>
      <c r="M594" s="291">
        <f>SUM(M595:M601)</f>
        <v>0</v>
      </c>
      <c r="N594" s="291"/>
      <c r="O594" s="291">
        <f>SUM(O595:O601)</f>
        <v>0</v>
      </c>
      <c r="P594" s="291"/>
      <c r="Q594" s="291">
        <f>SUM(Q595:Q601)</f>
        <v>0</v>
      </c>
      <c r="R594" s="291"/>
      <c r="S594" s="291"/>
      <c r="T594" s="291"/>
      <c r="U594" s="292">
        <f>SUM(U595:U601)</f>
        <v>0.69</v>
      </c>
      <c r="V594" s="291"/>
      <c r="AG594" s="85" t="s">
        <v>199</v>
      </c>
    </row>
    <row r="595" spans="1:60" ht="33.75" outlineLevel="1">
      <c r="A595" s="258">
        <v>183</v>
      </c>
      <c r="B595" s="259" t="s">
        <v>905</v>
      </c>
      <c r="C595" s="260" t="s">
        <v>906</v>
      </c>
      <c r="D595" s="261" t="s">
        <v>600</v>
      </c>
      <c r="E595" s="262">
        <v>2</v>
      </c>
      <c r="F595" s="10"/>
      <c r="G595" s="264">
        <f>ROUND(E595*F595,2)</f>
        <v>0</v>
      </c>
      <c r="H595" s="263"/>
      <c r="I595" s="264">
        <f>ROUND(E595*H595,2)</f>
        <v>0</v>
      </c>
      <c r="J595" s="263"/>
      <c r="K595" s="264">
        <f>ROUND(E595*J595,2)</f>
        <v>0</v>
      </c>
      <c r="L595" s="264">
        <v>21</v>
      </c>
      <c r="M595" s="264">
        <f>G595*(1+L595/100)</f>
        <v>0</v>
      </c>
      <c r="N595" s="264">
        <v>0</v>
      </c>
      <c r="O595" s="264">
        <f>ROUND(E595*N595,2)</f>
        <v>0</v>
      </c>
      <c r="P595" s="264">
        <v>0</v>
      </c>
      <c r="Q595" s="264">
        <f>ROUND(E595*P595,2)</f>
        <v>0</v>
      </c>
      <c r="R595" s="264"/>
      <c r="S595" s="264" t="s">
        <v>361</v>
      </c>
      <c r="T595" s="264">
        <v>0</v>
      </c>
      <c r="U595" s="265">
        <f>ROUND(E595*T595,2)</f>
        <v>0</v>
      </c>
      <c r="V595" s="264"/>
      <c r="W595" s="266"/>
      <c r="X595" s="266"/>
      <c r="Y595" s="266"/>
      <c r="Z595" s="266"/>
      <c r="AA595" s="266"/>
      <c r="AB595" s="266"/>
      <c r="AC595" s="266"/>
      <c r="AD595" s="266"/>
      <c r="AE595" s="266"/>
      <c r="AF595" s="266"/>
      <c r="AG595" s="266" t="s">
        <v>225</v>
      </c>
      <c r="AH595" s="266"/>
      <c r="AI595" s="266"/>
      <c r="AJ595" s="266"/>
      <c r="AK595" s="266"/>
      <c r="AL595" s="266"/>
      <c r="AM595" s="266"/>
      <c r="AN595" s="266"/>
      <c r="AO595" s="266"/>
      <c r="AP595" s="266"/>
      <c r="AQ595" s="266"/>
      <c r="AR595" s="266"/>
      <c r="AS595" s="266"/>
      <c r="AT595" s="266"/>
      <c r="AU595" s="266"/>
      <c r="AV595" s="266"/>
      <c r="AW595" s="266"/>
      <c r="AX595" s="266"/>
      <c r="AY595" s="266"/>
      <c r="AZ595" s="266"/>
      <c r="BA595" s="266"/>
      <c r="BB595" s="266"/>
      <c r="BC595" s="266"/>
      <c r="BD595" s="266"/>
      <c r="BE595" s="266"/>
      <c r="BF595" s="266"/>
      <c r="BG595" s="266"/>
      <c r="BH595" s="266"/>
    </row>
    <row r="596" spans="1:60" outlineLevel="1">
      <c r="A596" s="258"/>
      <c r="B596" s="259"/>
      <c r="C596" s="283" t="s">
        <v>123</v>
      </c>
      <c r="D596" s="284"/>
      <c r="E596" s="285">
        <v>2</v>
      </c>
      <c r="F596" s="264"/>
      <c r="G596" s="264"/>
      <c r="H596" s="264"/>
      <c r="I596" s="264"/>
      <c r="J596" s="264"/>
      <c r="K596" s="264"/>
      <c r="L596" s="264"/>
      <c r="M596" s="264"/>
      <c r="N596" s="264"/>
      <c r="O596" s="264"/>
      <c r="P596" s="264"/>
      <c r="Q596" s="264"/>
      <c r="R596" s="264"/>
      <c r="S596" s="264"/>
      <c r="T596" s="264"/>
      <c r="U596" s="265"/>
      <c r="V596" s="264"/>
      <c r="W596" s="266"/>
      <c r="X596" s="266"/>
      <c r="Y596" s="266"/>
      <c r="Z596" s="266"/>
      <c r="AA596" s="266"/>
      <c r="AB596" s="266"/>
      <c r="AC596" s="266"/>
      <c r="AD596" s="266"/>
      <c r="AE596" s="266"/>
      <c r="AF596" s="266"/>
      <c r="AG596" s="266" t="s">
        <v>236</v>
      </c>
      <c r="AH596" s="266">
        <v>0</v>
      </c>
      <c r="AI596" s="266"/>
      <c r="AJ596" s="266"/>
      <c r="AK596" s="266"/>
      <c r="AL596" s="266"/>
      <c r="AM596" s="266"/>
      <c r="AN596" s="266"/>
      <c r="AO596" s="266"/>
      <c r="AP596" s="266"/>
      <c r="AQ596" s="266"/>
      <c r="AR596" s="266"/>
      <c r="AS596" s="266"/>
      <c r="AT596" s="266"/>
      <c r="AU596" s="266"/>
      <c r="AV596" s="266"/>
      <c r="AW596" s="266"/>
      <c r="AX596" s="266"/>
      <c r="AY596" s="266"/>
      <c r="AZ596" s="266"/>
      <c r="BA596" s="266"/>
      <c r="BB596" s="266"/>
      <c r="BC596" s="266"/>
      <c r="BD596" s="266"/>
      <c r="BE596" s="266"/>
      <c r="BF596" s="266"/>
      <c r="BG596" s="266"/>
      <c r="BH596" s="266"/>
    </row>
    <row r="597" spans="1:60" ht="22.5" outlineLevel="1">
      <c r="A597" s="258">
        <v>184</v>
      </c>
      <c r="B597" s="259" t="s">
        <v>907</v>
      </c>
      <c r="C597" s="260" t="s">
        <v>908</v>
      </c>
      <c r="D597" s="261" t="s">
        <v>600</v>
      </c>
      <c r="E597" s="262">
        <v>2</v>
      </c>
      <c r="F597" s="10"/>
      <c r="G597" s="264">
        <f>ROUND(E597*F597,2)</f>
        <v>0</v>
      </c>
      <c r="H597" s="263"/>
      <c r="I597" s="264">
        <f>ROUND(E597*H597,2)</f>
        <v>0</v>
      </c>
      <c r="J597" s="263"/>
      <c r="K597" s="264">
        <f>ROUND(E597*J597,2)</f>
        <v>0</v>
      </c>
      <c r="L597" s="264">
        <v>21</v>
      </c>
      <c r="M597" s="264">
        <f>G597*(1+L597/100)</f>
        <v>0</v>
      </c>
      <c r="N597" s="264">
        <v>0</v>
      </c>
      <c r="O597" s="264">
        <f>ROUND(E597*N597,2)</f>
        <v>0</v>
      </c>
      <c r="P597" s="264">
        <v>0</v>
      </c>
      <c r="Q597" s="264">
        <f>ROUND(E597*P597,2)</f>
        <v>0</v>
      </c>
      <c r="R597" s="264"/>
      <c r="S597" s="264" t="s">
        <v>361</v>
      </c>
      <c r="T597" s="264">
        <v>0</v>
      </c>
      <c r="U597" s="265">
        <f>ROUND(E597*T597,2)</f>
        <v>0</v>
      </c>
      <c r="V597" s="264"/>
      <c r="W597" s="266"/>
      <c r="X597" s="266"/>
      <c r="Y597" s="266"/>
      <c r="Z597" s="266"/>
      <c r="AA597" s="266"/>
      <c r="AB597" s="266"/>
      <c r="AC597" s="266"/>
      <c r="AD597" s="266"/>
      <c r="AE597" s="266"/>
      <c r="AF597" s="266"/>
      <c r="AG597" s="266" t="s">
        <v>225</v>
      </c>
      <c r="AH597" s="266"/>
      <c r="AI597" s="266"/>
      <c r="AJ597" s="266"/>
      <c r="AK597" s="266"/>
      <c r="AL597" s="266"/>
      <c r="AM597" s="266"/>
      <c r="AN597" s="266"/>
      <c r="AO597" s="266"/>
      <c r="AP597" s="266"/>
      <c r="AQ597" s="266"/>
      <c r="AR597" s="266"/>
      <c r="AS597" s="266"/>
      <c r="AT597" s="266"/>
      <c r="AU597" s="266"/>
      <c r="AV597" s="266"/>
      <c r="AW597" s="266"/>
      <c r="AX597" s="266"/>
      <c r="AY597" s="266"/>
      <c r="AZ597" s="266"/>
      <c r="BA597" s="266"/>
      <c r="BB597" s="266"/>
      <c r="BC597" s="266"/>
      <c r="BD597" s="266"/>
      <c r="BE597" s="266"/>
      <c r="BF597" s="266"/>
      <c r="BG597" s="266"/>
      <c r="BH597" s="266"/>
    </row>
    <row r="598" spans="1:60" ht="33.75" outlineLevel="1">
      <c r="A598" s="258">
        <v>185</v>
      </c>
      <c r="B598" s="259" t="s">
        <v>909</v>
      </c>
      <c r="C598" s="260" t="s">
        <v>910</v>
      </c>
      <c r="D598" s="261" t="s">
        <v>600</v>
      </c>
      <c r="E598" s="262">
        <v>2</v>
      </c>
      <c r="F598" s="10"/>
      <c r="G598" s="264">
        <f>ROUND(E598*F598,2)</f>
        <v>0</v>
      </c>
      <c r="H598" s="263"/>
      <c r="I598" s="264">
        <f>ROUND(E598*H598,2)</f>
        <v>0</v>
      </c>
      <c r="J598" s="263"/>
      <c r="K598" s="264">
        <f>ROUND(E598*J598,2)</f>
        <v>0</v>
      </c>
      <c r="L598" s="264">
        <v>21</v>
      </c>
      <c r="M598" s="264">
        <f>G598*(1+L598/100)</f>
        <v>0</v>
      </c>
      <c r="N598" s="264">
        <v>0</v>
      </c>
      <c r="O598" s="264">
        <f>ROUND(E598*N598,2)</f>
        <v>0</v>
      </c>
      <c r="P598" s="264">
        <v>0</v>
      </c>
      <c r="Q598" s="264">
        <f>ROUND(E598*P598,2)</f>
        <v>0</v>
      </c>
      <c r="R598" s="264"/>
      <c r="S598" s="264" t="s">
        <v>361</v>
      </c>
      <c r="T598" s="264">
        <v>0</v>
      </c>
      <c r="U598" s="265">
        <f>ROUND(E598*T598,2)</f>
        <v>0</v>
      </c>
      <c r="V598" s="264"/>
      <c r="W598" s="266"/>
      <c r="X598" s="266"/>
      <c r="Y598" s="266"/>
      <c r="Z598" s="266"/>
      <c r="AA598" s="266"/>
      <c r="AB598" s="266"/>
      <c r="AC598" s="266"/>
      <c r="AD598" s="266"/>
      <c r="AE598" s="266"/>
      <c r="AF598" s="266"/>
      <c r="AG598" s="266" t="s">
        <v>225</v>
      </c>
      <c r="AH598" s="266"/>
      <c r="AI598" s="266"/>
      <c r="AJ598" s="266"/>
      <c r="AK598" s="266"/>
      <c r="AL598" s="266"/>
      <c r="AM598" s="266"/>
      <c r="AN598" s="266"/>
      <c r="AO598" s="266"/>
      <c r="AP598" s="266"/>
      <c r="AQ598" s="266"/>
      <c r="AR598" s="266"/>
      <c r="AS598" s="266"/>
      <c r="AT598" s="266"/>
      <c r="AU598" s="266"/>
      <c r="AV598" s="266"/>
      <c r="AW598" s="266"/>
      <c r="AX598" s="266"/>
      <c r="AY598" s="266"/>
      <c r="AZ598" s="266"/>
      <c r="BA598" s="266"/>
      <c r="BB598" s="266"/>
      <c r="BC598" s="266"/>
      <c r="BD598" s="266"/>
      <c r="BE598" s="266"/>
      <c r="BF598" s="266"/>
      <c r="BG598" s="266"/>
      <c r="BH598" s="266"/>
    </row>
    <row r="599" spans="1:60" outlineLevel="1">
      <c r="A599" s="258">
        <v>186</v>
      </c>
      <c r="B599" s="259" t="s">
        <v>911</v>
      </c>
      <c r="C599" s="260" t="s">
        <v>912</v>
      </c>
      <c r="D599" s="261" t="s">
        <v>233</v>
      </c>
      <c r="E599" s="262">
        <v>2.56</v>
      </c>
      <c r="F599" s="10"/>
      <c r="G599" s="264">
        <f>ROUND(E599*F599,2)</f>
        <v>0</v>
      </c>
      <c r="H599" s="263"/>
      <c r="I599" s="264">
        <f>ROUND(E599*H599,2)</f>
        <v>0</v>
      </c>
      <c r="J599" s="263"/>
      <c r="K599" s="264">
        <f>ROUND(E599*J599,2)</f>
        <v>0</v>
      </c>
      <c r="L599" s="264">
        <v>21</v>
      </c>
      <c r="M599" s="264">
        <f>G599*(1+L599/100)</f>
        <v>0</v>
      </c>
      <c r="N599" s="264">
        <v>5.0000000000000002E-5</v>
      </c>
      <c r="O599" s="264">
        <f>ROUND(E599*N599,2)</f>
        <v>0</v>
      </c>
      <c r="P599" s="264">
        <v>0</v>
      </c>
      <c r="Q599" s="264">
        <f>ROUND(E599*P599,2)</f>
        <v>0</v>
      </c>
      <c r="R599" s="264"/>
      <c r="S599" s="264" t="s">
        <v>361</v>
      </c>
      <c r="T599" s="264">
        <v>0.27100000000000002</v>
      </c>
      <c r="U599" s="265">
        <f>ROUND(E599*T599,2)</f>
        <v>0.69</v>
      </c>
      <c r="V599" s="264"/>
      <c r="W599" s="266"/>
      <c r="X599" s="266"/>
      <c r="Y599" s="266"/>
      <c r="Z599" s="266"/>
      <c r="AA599" s="266"/>
      <c r="AB599" s="266"/>
      <c r="AC599" s="266"/>
      <c r="AD599" s="266"/>
      <c r="AE599" s="266"/>
      <c r="AF599" s="266"/>
      <c r="AG599" s="266" t="s">
        <v>225</v>
      </c>
      <c r="AH599" s="266"/>
      <c r="AI599" s="266"/>
      <c r="AJ599" s="266"/>
      <c r="AK599" s="266"/>
      <c r="AL599" s="266"/>
      <c r="AM599" s="266"/>
      <c r="AN599" s="266"/>
      <c r="AO599" s="266"/>
      <c r="AP599" s="266"/>
      <c r="AQ599" s="266"/>
      <c r="AR599" s="266"/>
      <c r="AS599" s="266"/>
      <c r="AT599" s="266"/>
      <c r="AU599" s="266"/>
      <c r="AV599" s="266"/>
      <c r="AW599" s="266"/>
      <c r="AX599" s="266"/>
      <c r="AY599" s="266"/>
      <c r="AZ599" s="266"/>
      <c r="BA599" s="266"/>
      <c r="BB599" s="266"/>
      <c r="BC599" s="266"/>
      <c r="BD599" s="266"/>
      <c r="BE599" s="266"/>
      <c r="BF599" s="266"/>
      <c r="BG599" s="266"/>
      <c r="BH599" s="266"/>
    </row>
    <row r="600" spans="1:60" outlineLevel="1">
      <c r="A600" s="258"/>
      <c r="B600" s="259"/>
      <c r="C600" s="283" t="s">
        <v>493</v>
      </c>
      <c r="D600" s="284"/>
      <c r="E600" s="285">
        <v>2.2000000000000002</v>
      </c>
      <c r="F600" s="264"/>
      <c r="G600" s="264"/>
      <c r="H600" s="264"/>
      <c r="I600" s="264"/>
      <c r="J600" s="264"/>
      <c r="K600" s="264"/>
      <c r="L600" s="264"/>
      <c r="M600" s="264"/>
      <c r="N600" s="264"/>
      <c r="O600" s="264"/>
      <c r="P600" s="264"/>
      <c r="Q600" s="264"/>
      <c r="R600" s="264"/>
      <c r="S600" s="264"/>
      <c r="T600" s="264"/>
      <c r="U600" s="265"/>
      <c r="V600" s="264"/>
      <c r="W600" s="266"/>
      <c r="X600" s="266"/>
      <c r="Y600" s="266"/>
      <c r="Z600" s="266"/>
      <c r="AA600" s="266"/>
      <c r="AB600" s="266"/>
      <c r="AC600" s="266"/>
      <c r="AD600" s="266"/>
      <c r="AE600" s="266"/>
      <c r="AF600" s="266"/>
      <c r="AG600" s="266" t="s">
        <v>236</v>
      </c>
      <c r="AH600" s="266">
        <v>0</v>
      </c>
      <c r="AI600" s="266"/>
      <c r="AJ600" s="266"/>
      <c r="AK600" s="266"/>
      <c r="AL600" s="266"/>
      <c r="AM600" s="266"/>
      <c r="AN600" s="266"/>
      <c r="AO600" s="266"/>
      <c r="AP600" s="266"/>
      <c r="AQ600" s="266"/>
      <c r="AR600" s="266"/>
      <c r="AS600" s="266"/>
      <c r="AT600" s="266"/>
      <c r="AU600" s="266"/>
      <c r="AV600" s="266"/>
      <c r="AW600" s="266"/>
      <c r="AX600" s="266"/>
      <c r="AY600" s="266"/>
      <c r="AZ600" s="266"/>
      <c r="BA600" s="266"/>
      <c r="BB600" s="266"/>
      <c r="BC600" s="266"/>
      <c r="BD600" s="266"/>
      <c r="BE600" s="266"/>
      <c r="BF600" s="266"/>
      <c r="BG600" s="266"/>
      <c r="BH600" s="266"/>
    </row>
    <row r="601" spans="1:60" outlineLevel="1">
      <c r="A601" s="258"/>
      <c r="B601" s="259"/>
      <c r="C601" s="283" t="s">
        <v>913</v>
      </c>
      <c r="D601" s="284"/>
      <c r="E601" s="285">
        <v>0.36</v>
      </c>
      <c r="F601" s="264"/>
      <c r="G601" s="264"/>
      <c r="H601" s="264"/>
      <c r="I601" s="264"/>
      <c r="J601" s="264"/>
      <c r="K601" s="264"/>
      <c r="L601" s="264"/>
      <c r="M601" s="264"/>
      <c r="N601" s="264"/>
      <c r="O601" s="264"/>
      <c r="P601" s="264"/>
      <c r="Q601" s="264"/>
      <c r="R601" s="264"/>
      <c r="S601" s="264"/>
      <c r="T601" s="264"/>
      <c r="U601" s="265"/>
      <c r="V601" s="264"/>
      <c r="W601" s="266"/>
      <c r="X601" s="266"/>
      <c r="Y601" s="266"/>
      <c r="Z601" s="266"/>
      <c r="AA601" s="266"/>
      <c r="AB601" s="266"/>
      <c r="AC601" s="266"/>
      <c r="AD601" s="266"/>
      <c r="AE601" s="266"/>
      <c r="AF601" s="266"/>
      <c r="AG601" s="266" t="s">
        <v>236</v>
      </c>
      <c r="AH601" s="266">
        <v>0</v>
      </c>
      <c r="AI601" s="266"/>
      <c r="AJ601" s="266"/>
      <c r="AK601" s="266"/>
      <c r="AL601" s="266"/>
      <c r="AM601" s="266"/>
      <c r="AN601" s="266"/>
      <c r="AO601" s="266"/>
      <c r="AP601" s="266"/>
      <c r="AQ601" s="266"/>
      <c r="AR601" s="266"/>
      <c r="AS601" s="266"/>
      <c r="AT601" s="266"/>
      <c r="AU601" s="266"/>
      <c r="AV601" s="266"/>
      <c r="AW601" s="266"/>
      <c r="AX601" s="266"/>
      <c r="AY601" s="266"/>
      <c r="AZ601" s="266"/>
      <c r="BA601" s="266"/>
      <c r="BB601" s="266"/>
      <c r="BC601" s="266"/>
      <c r="BD601" s="266"/>
      <c r="BE601" s="266"/>
      <c r="BF601" s="266"/>
      <c r="BG601" s="266"/>
      <c r="BH601" s="266"/>
    </row>
    <row r="602" spans="1:60">
      <c r="A602" s="286" t="s">
        <v>198</v>
      </c>
      <c r="B602" s="287" t="s">
        <v>167</v>
      </c>
      <c r="C602" s="288" t="s">
        <v>168</v>
      </c>
      <c r="D602" s="289"/>
      <c r="E602" s="290"/>
      <c r="F602" s="291"/>
      <c r="G602" s="291">
        <f>SUMIF(AG603:AG613,"&lt;&gt;NOR",G603:G613)</f>
        <v>0</v>
      </c>
      <c r="H602" s="291"/>
      <c r="I602" s="291">
        <f>SUM(I603:I613)</f>
        <v>0</v>
      </c>
      <c r="J602" s="291"/>
      <c r="K602" s="291">
        <f>SUM(K603:K613)</f>
        <v>0</v>
      </c>
      <c r="L602" s="291"/>
      <c r="M602" s="291">
        <f>SUM(M603:M613)</f>
        <v>0</v>
      </c>
      <c r="N602" s="291"/>
      <c r="O602" s="291">
        <f>SUM(O603:O613)</f>
        <v>0.04</v>
      </c>
      <c r="P602" s="291"/>
      <c r="Q602" s="291">
        <f>SUM(Q603:Q613)</f>
        <v>0</v>
      </c>
      <c r="R602" s="291"/>
      <c r="S602" s="291"/>
      <c r="T602" s="291"/>
      <c r="U602" s="292">
        <f>SUM(U603:U613)</f>
        <v>9.17</v>
      </c>
      <c r="V602" s="291"/>
      <c r="AG602" s="85" t="s">
        <v>199</v>
      </c>
    </row>
    <row r="603" spans="1:60" ht="22.5" outlineLevel="1">
      <c r="A603" s="258">
        <v>187</v>
      </c>
      <c r="B603" s="259" t="s">
        <v>914</v>
      </c>
      <c r="C603" s="260" t="s">
        <v>915</v>
      </c>
      <c r="D603" s="261" t="s">
        <v>233</v>
      </c>
      <c r="E603" s="262">
        <v>93.995000000000005</v>
      </c>
      <c r="F603" s="10"/>
      <c r="G603" s="264">
        <f>ROUND(E603*F603,2)</f>
        <v>0</v>
      </c>
      <c r="H603" s="263"/>
      <c r="I603" s="264">
        <f>ROUND(E603*H603,2)</f>
        <v>0</v>
      </c>
      <c r="J603" s="263"/>
      <c r="K603" s="264">
        <f>ROUND(E603*J603,2)</f>
        <v>0</v>
      </c>
      <c r="L603" s="264">
        <v>21</v>
      </c>
      <c r="M603" s="264">
        <f>G603*(1+L603/100)</f>
        <v>0</v>
      </c>
      <c r="N603" s="264">
        <v>4.0999999999999999E-4</v>
      </c>
      <c r="O603" s="264">
        <f>ROUND(E603*N603,2)</f>
        <v>0.04</v>
      </c>
      <c r="P603" s="264">
        <v>0</v>
      </c>
      <c r="Q603" s="264">
        <f>ROUND(E603*P603,2)</f>
        <v>0</v>
      </c>
      <c r="R603" s="264" t="s">
        <v>916</v>
      </c>
      <c r="S603" s="264" t="s">
        <v>202</v>
      </c>
      <c r="T603" s="264">
        <v>9.7589999999999996E-2</v>
      </c>
      <c r="U603" s="265">
        <f>ROUND(E603*T603,2)</f>
        <v>9.17</v>
      </c>
      <c r="V603" s="264"/>
      <c r="W603" s="266"/>
      <c r="X603" s="266"/>
      <c r="Y603" s="266"/>
      <c r="Z603" s="266"/>
      <c r="AA603" s="266"/>
      <c r="AB603" s="266"/>
      <c r="AC603" s="266"/>
      <c r="AD603" s="266"/>
      <c r="AE603" s="266"/>
      <c r="AF603" s="266"/>
      <c r="AG603" s="266" t="s">
        <v>225</v>
      </c>
      <c r="AH603" s="266"/>
      <c r="AI603" s="266"/>
      <c r="AJ603" s="266"/>
      <c r="AK603" s="266"/>
      <c r="AL603" s="266"/>
      <c r="AM603" s="266"/>
      <c r="AN603" s="266"/>
      <c r="AO603" s="266"/>
      <c r="AP603" s="266"/>
      <c r="AQ603" s="266"/>
      <c r="AR603" s="266"/>
      <c r="AS603" s="266"/>
      <c r="AT603" s="266"/>
      <c r="AU603" s="266"/>
      <c r="AV603" s="266"/>
      <c r="AW603" s="266"/>
      <c r="AX603" s="266"/>
      <c r="AY603" s="266"/>
      <c r="AZ603" s="266"/>
      <c r="BA603" s="266"/>
      <c r="BB603" s="266"/>
      <c r="BC603" s="266"/>
      <c r="BD603" s="266"/>
      <c r="BE603" s="266"/>
      <c r="BF603" s="266"/>
      <c r="BG603" s="266"/>
      <c r="BH603" s="266"/>
    </row>
    <row r="604" spans="1:60" outlineLevel="1">
      <c r="A604" s="258"/>
      <c r="B604" s="259"/>
      <c r="C604" s="283" t="s">
        <v>506</v>
      </c>
      <c r="D604" s="284"/>
      <c r="E604" s="285"/>
      <c r="F604" s="264"/>
      <c r="G604" s="264"/>
      <c r="H604" s="264"/>
      <c r="I604" s="264"/>
      <c r="J604" s="264"/>
      <c r="K604" s="264"/>
      <c r="L604" s="264"/>
      <c r="M604" s="264"/>
      <c r="N604" s="264"/>
      <c r="O604" s="264"/>
      <c r="P604" s="264"/>
      <c r="Q604" s="264"/>
      <c r="R604" s="264"/>
      <c r="S604" s="264"/>
      <c r="T604" s="264"/>
      <c r="U604" s="265"/>
      <c r="V604" s="264"/>
      <c r="W604" s="266"/>
      <c r="X604" s="266"/>
      <c r="Y604" s="266"/>
      <c r="Z604" s="266"/>
      <c r="AA604" s="266"/>
      <c r="AB604" s="266"/>
      <c r="AC604" s="266"/>
      <c r="AD604" s="266"/>
      <c r="AE604" s="266"/>
      <c r="AF604" s="266"/>
      <c r="AG604" s="266" t="s">
        <v>236</v>
      </c>
      <c r="AH604" s="266">
        <v>0</v>
      </c>
      <c r="AI604" s="266"/>
      <c r="AJ604" s="266"/>
      <c r="AK604" s="266"/>
      <c r="AL604" s="266"/>
      <c r="AM604" s="266"/>
      <c r="AN604" s="266"/>
      <c r="AO604" s="266"/>
      <c r="AP604" s="266"/>
      <c r="AQ604" s="266"/>
      <c r="AR604" s="266"/>
      <c r="AS604" s="266"/>
      <c r="AT604" s="266"/>
      <c r="AU604" s="266"/>
      <c r="AV604" s="266"/>
      <c r="AW604" s="266"/>
      <c r="AX604" s="266"/>
      <c r="AY604" s="266"/>
      <c r="AZ604" s="266"/>
      <c r="BA604" s="266"/>
      <c r="BB604" s="266"/>
      <c r="BC604" s="266"/>
      <c r="BD604" s="266"/>
      <c r="BE604" s="266"/>
      <c r="BF604" s="266"/>
      <c r="BG604" s="266"/>
      <c r="BH604" s="266"/>
    </row>
    <row r="605" spans="1:60" outlineLevel="1">
      <c r="A605" s="258"/>
      <c r="B605" s="259"/>
      <c r="C605" s="283" t="s">
        <v>507</v>
      </c>
      <c r="D605" s="284"/>
      <c r="E605" s="285">
        <v>12.99</v>
      </c>
      <c r="F605" s="264"/>
      <c r="G605" s="264"/>
      <c r="H605" s="264"/>
      <c r="I605" s="264"/>
      <c r="J605" s="264"/>
      <c r="K605" s="264"/>
      <c r="L605" s="264"/>
      <c r="M605" s="264"/>
      <c r="N605" s="264"/>
      <c r="O605" s="264"/>
      <c r="P605" s="264"/>
      <c r="Q605" s="264"/>
      <c r="R605" s="264"/>
      <c r="S605" s="264"/>
      <c r="T605" s="264"/>
      <c r="U605" s="265"/>
      <c r="V605" s="264"/>
      <c r="W605" s="266"/>
      <c r="X605" s="266"/>
      <c r="Y605" s="266"/>
      <c r="Z605" s="266"/>
      <c r="AA605" s="266"/>
      <c r="AB605" s="266"/>
      <c r="AC605" s="266"/>
      <c r="AD605" s="266"/>
      <c r="AE605" s="266"/>
      <c r="AF605" s="266"/>
      <c r="AG605" s="266" t="s">
        <v>236</v>
      </c>
      <c r="AH605" s="266">
        <v>0</v>
      </c>
      <c r="AI605" s="266"/>
      <c r="AJ605" s="266"/>
      <c r="AK605" s="266"/>
      <c r="AL605" s="266"/>
      <c r="AM605" s="266"/>
      <c r="AN605" s="266"/>
      <c r="AO605" s="266"/>
      <c r="AP605" s="266"/>
      <c r="AQ605" s="266"/>
      <c r="AR605" s="266"/>
      <c r="AS605" s="266"/>
      <c r="AT605" s="266"/>
      <c r="AU605" s="266"/>
      <c r="AV605" s="266"/>
      <c r="AW605" s="266"/>
      <c r="AX605" s="266"/>
      <c r="AY605" s="266"/>
      <c r="AZ605" s="266"/>
      <c r="BA605" s="266"/>
      <c r="BB605" s="266"/>
      <c r="BC605" s="266"/>
      <c r="BD605" s="266"/>
      <c r="BE605" s="266"/>
      <c r="BF605" s="266"/>
      <c r="BG605" s="266"/>
      <c r="BH605" s="266"/>
    </row>
    <row r="606" spans="1:60" outlineLevel="1">
      <c r="A606" s="258"/>
      <c r="B606" s="259"/>
      <c r="C606" s="283" t="s">
        <v>508</v>
      </c>
      <c r="D606" s="284"/>
      <c r="E606" s="285">
        <v>33.08</v>
      </c>
      <c r="F606" s="264"/>
      <c r="G606" s="264"/>
      <c r="H606" s="264"/>
      <c r="I606" s="264"/>
      <c r="J606" s="264"/>
      <c r="K606" s="264"/>
      <c r="L606" s="264"/>
      <c r="M606" s="264"/>
      <c r="N606" s="264"/>
      <c r="O606" s="264"/>
      <c r="P606" s="264"/>
      <c r="Q606" s="264"/>
      <c r="R606" s="264"/>
      <c r="S606" s="264"/>
      <c r="T606" s="264"/>
      <c r="U606" s="265"/>
      <c r="V606" s="264"/>
      <c r="W606" s="266"/>
      <c r="X606" s="266"/>
      <c r="Y606" s="266"/>
      <c r="Z606" s="266"/>
      <c r="AA606" s="266"/>
      <c r="AB606" s="266"/>
      <c r="AC606" s="266"/>
      <c r="AD606" s="266"/>
      <c r="AE606" s="266"/>
      <c r="AF606" s="266"/>
      <c r="AG606" s="266" t="s">
        <v>236</v>
      </c>
      <c r="AH606" s="266">
        <v>0</v>
      </c>
      <c r="AI606" s="266"/>
      <c r="AJ606" s="266"/>
      <c r="AK606" s="266"/>
      <c r="AL606" s="266"/>
      <c r="AM606" s="266"/>
      <c r="AN606" s="266"/>
      <c r="AO606" s="266"/>
      <c r="AP606" s="266"/>
      <c r="AQ606" s="266"/>
      <c r="AR606" s="266"/>
      <c r="AS606" s="266"/>
      <c r="AT606" s="266"/>
      <c r="AU606" s="266"/>
      <c r="AV606" s="266"/>
      <c r="AW606" s="266"/>
      <c r="AX606" s="266"/>
      <c r="AY606" s="266"/>
      <c r="AZ606" s="266"/>
      <c r="BA606" s="266"/>
      <c r="BB606" s="266"/>
      <c r="BC606" s="266"/>
      <c r="BD606" s="266"/>
      <c r="BE606" s="266"/>
      <c r="BF606" s="266"/>
      <c r="BG606" s="266"/>
      <c r="BH606" s="266"/>
    </row>
    <row r="607" spans="1:60" outlineLevel="1">
      <c r="A607" s="258"/>
      <c r="B607" s="259"/>
      <c r="C607" s="283" t="s">
        <v>509</v>
      </c>
      <c r="D607" s="284"/>
      <c r="E607" s="285">
        <v>12.42</v>
      </c>
      <c r="F607" s="264"/>
      <c r="G607" s="264"/>
      <c r="H607" s="264"/>
      <c r="I607" s="264"/>
      <c r="J607" s="264"/>
      <c r="K607" s="264"/>
      <c r="L607" s="264"/>
      <c r="M607" s="264"/>
      <c r="N607" s="264"/>
      <c r="O607" s="264"/>
      <c r="P607" s="264"/>
      <c r="Q607" s="264"/>
      <c r="R607" s="264"/>
      <c r="S607" s="264"/>
      <c r="T607" s="264"/>
      <c r="U607" s="265"/>
      <c r="V607" s="264"/>
      <c r="W607" s="266"/>
      <c r="X607" s="266"/>
      <c r="Y607" s="266"/>
      <c r="Z607" s="266"/>
      <c r="AA607" s="266"/>
      <c r="AB607" s="266"/>
      <c r="AC607" s="266"/>
      <c r="AD607" s="266"/>
      <c r="AE607" s="266"/>
      <c r="AF607" s="266"/>
      <c r="AG607" s="266" t="s">
        <v>236</v>
      </c>
      <c r="AH607" s="266">
        <v>0</v>
      </c>
      <c r="AI607" s="266"/>
      <c r="AJ607" s="266"/>
      <c r="AK607" s="266"/>
      <c r="AL607" s="266"/>
      <c r="AM607" s="266"/>
      <c r="AN607" s="266"/>
      <c r="AO607" s="266"/>
      <c r="AP607" s="266"/>
      <c r="AQ607" s="266"/>
      <c r="AR607" s="266"/>
      <c r="AS607" s="266"/>
      <c r="AT607" s="266"/>
      <c r="AU607" s="266"/>
      <c r="AV607" s="266"/>
      <c r="AW607" s="266"/>
      <c r="AX607" s="266"/>
      <c r="AY607" s="266"/>
      <c r="AZ607" s="266"/>
      <c r="BA607" s="266"/>
      <c r="BB607" s="266"/>
      <c r="BC607" s="266"/>
      <c r="BD607" s="266"/>
      <c r="BE607" s="266"/>
      <c r="BF607" s="266"/>
      <c r="BG607" s="266"/>
      <c r="BH607" s="266"/>
    </row>
    <row r="608" spans="1:60" outlineLevel="1">
      <c r="A608" s="258"/>
      <c r="B608" s="259"/>
      <c r="C608" s="283" t="s">
        <v>510</v>
      </c>
      <c r="D608" s="284"/>
      <c r="E608" s="285">
        <v>1.325</v>
      </c>
      <c r="F608" s="264"/>
      <c r="G608" s="264"/>
      <c r="H608" s="264"/>
      <c r="I608" s="264"/>
      <c r="J608" s="264"/>
      <c r="K608" s="264"/>
      <c r="L608" s="264"/>
      <c r="M608" s="264"/>
      <c r="N608" s="264"/>
      <c r="O608" s="264"/>
      <c r="P608" s="264"/>
      <c r="Q608" s="264"/>
      <c r="R608" s="264"/>
      <c r="S608" s="264"/>
      <c r="T608" s="264"/>
      <c r="U608" s="265"/>
      <c r="V608" s="264"/>
      <c r="W608" s="266"/>
      <c r="X608" s="266"/>
      <c r="Y608" s="266"/>
      <c r="Z608" s="266"/>
      <c r="AA608" s="266"/>
      <c r="AB608" s="266"/>
      <c r="AC608" s="266"/>
      <c r="AD608" s="266"/>
      <c r="AE608" s="266"/>
      <c r="AF608" s="266"/>
      <c r="AG608" s="266" t="s">
        <v>236</v>
      </c>
      <c r="AH608" s="266">
        <v>0</v>
      </c>
      <c r="AI608" s="266"/>
      <c r="AJ608" s="266"/>
      <c r="AK608" s="266"/>
      <c r="AL608" s="266"/>
      <c r="AM608" s="266"/>
      <c r="AN608" s="266"/>
      <c r="AO608" s="266"/>
      <c r="AP608" s="266"/>
      <c r="AQ608" s="266"/>
      <c r="AR608" s="266"/>
      <c r="AS608" s="266"/>
      <c r="AT608" s="266"/>
      <c r="AU608" s="266"/>
      <c r="AV608" s="266"/>
      <c r="AW608" s="266"/>
      <c r="AX608" s="266"/>
      <c r="AY608" s="266"/>
      <c r="AZ608" s="266"/>
      <c r="BA608" s="266"/>
      <c r="BB608" s="266"/>
      <c r="BC608" s="266"/>
      <c r="BD608" s="266"/>
      <c r="BE608" s="266"/>
      <c r="BF608" s="266"/>
      <c r="BG608" s="266"/>
      <c r="BH608" s="266"/>
    </row>
    <row r="609" spans="1:60" outlineLevel="1">
      <c r="A609" s="258"/>
      <c r="B609" s="259"/>
      <c r="C609" s="283" t="s">
        <v>511</v>
      </c>
      <c r="D609" s="284"/>
      <c r="E609" s="285">
        <v>1.28</v>
      </c>
      <c r="F609" s="264"/>
      <c r="G609" s="264"/>
      <c r="H609" s="264"/>
      <c r="I609" s="264"/>
      <c r="J609" s="264"/>
      <c r="K609" s="264"/>
      <c r="L609" s="264"/>
      <c r="M609" s="264"/>
      <c r="N609" s="264"/>
      <c r="O609" s="264"/>
      <c r="P609" s="264"/>
      <c r="Q609" s="264"/>
      <c r="R609" s="264"/>
      <c r="S609" s="264"/>
      <c r="T609" s="264"/>
      <c r="U609" s="265"/>
      <c r="V609" s="264"/>
      <c r="W609" s="266"/>
      <c r="X609" s="266"/>
      <c r="Y609" s="266"/>
      <c r="Z609" s="266"/>
      <c r="AA609" s="266"/>
      <c r="AB609" s="266"/>
      <c r="AC609" s="266"/>
      <c r="AD609" s="266"/>
      <c r="AE609" s="266"/>
      <c r="AF609" s="266"/>
      <c r="AG609" s="266" t="s">
        <v>236</v>
      </c>
      <c r="AH609" s="266">
        <v>0</v>
      </c>
      <c r="AI609" s="266"/>
      <c r="AJ609" s="266"/>
      <c r="AK609" s="266"/>
      <c r="AL609" s="266"/>
      <c r="AM609" s="266"/>
      <c r="AN609" s="266"/>
      <c r="AO609" s="266"/>
      <c r="AP609" s="266"/>
      <c r="AQ609" s="266"/>
      <c r="AR609" s="266"/>
      <c r="AS609" s="266"/>
      <c r="AT609" s="266"/>
      <c r="AU609" s="266"/>
      <c r="AV609" s="266"/>
      <c r="AW609" s="266"/>
      <c r="AX609" s="266"/>
      <c r="AY609" s="266"/>
      <c r="AZ609" s="266"/>
      <c r="BA609" s="266"/>
      <c r="BB609" s="266"/>
      <c r="BC609" s="266"/>
      <c r="BD609" s="266"/>
      <c r="BE609" s="266"/>
      <c r="BF609" s="266"/>
      <c r="BG609" s="266"/>
      <c r="BH609" s="266"/>
    </row>
    <row r="610" spans="1:60" outlineLevel="1">
      <c r="A610" s="258"/>
      <c r="B610" s="259"/>
      <c r="C610" s="283" t="s">
        <v>512</v>
      </c>
      <c r="D610" s="284"/>
      <c r="E610" s="285">
        <v>13.94</v>
      </c>
      <c r="F610" s="264"/>
      <c r="G610" s="264"/>
      <c r="H610" s="264"/>
      <c r="I610" s="264"/>
      <c r="J610" s="264"/>
      <c r="K610" s="264"/>
      <c r="L610" s="264"/>
      <c r="M610" s="264"/>
      <c r="N610" s="264"/>
      <c r="O610" s="264"/>
      <c r="P610" s="264"/>
      <c r="Q610" s="264"/>
      <c r="R610" s="264"/>
      <c r="S610" s="264"/>
      <c r="T610" s="264"/>
      <c r="U610" s="265"/>
      <c r="V610" s="264"/>
      <c r="W610" s="266"/>
      <c r="X610" s="266"/>
      <c r="Y610" s="266"/>
      <c r="Z610" s="266"/>
      <c r="AA610" s="266"/>
      <c r="AB610" s="266"/>
      <c r="AC610" s="266"/>
      <c r="AD610" s="266"/>
      <c r="AE610" s="266"/>
      <c r="AF610" s="266"/>
      <c r="AG610" s="266" t="s">
        <v>236</v>
      </c>
      <c r="AH610" s="266">
        <v>0</v>
      </c>
      <c r="AI610" s="266"/>
      <c r="AJ610" s="266"/>
      <c r="AK610" s="266"/>
      <c r="AL610" s="266"/>
      <c r="AM610" s="266"/>
      <c r="AN610" s="266"/>
      <c r="AO610" s="266"/>
      <c r="AP610" s="266"/>
      <c r="AQ610" s="266"/>
      <c r="AR610" s="266"/>
      <c r="AS610" s="266"/>
      <c r="AT610" s="266"/>
      <c r="AU610" s="266"/>
      <c r="AV610" s="266"/>
      <c r="AW610" s="266"/>
      <c r="AX610" s="266"/>
      <c r="AY610" s="266"/>
      <c r="AZ610" s="266"/>
      <c r="BA610" s="266"/>
      <c r="BB610" s="266"/>
      <c r="BC610" s="266"/>
      <c r="BD610" s="266"/>
      <c r="BE610" s="266"/>
      <c r="BF610" s="266"/>
      <c r="BG610" s="266"/>
      <c r="BH610" s="266"/>
    </row>
    <row r="611" spans="1:60" outlineLevel="1">
      <c r="A611" s="258"/>
      <c r="B611" s="259"/>
      <c r="C611" s="283" t="s">
        <v>917</v>
      </c>
      <c r="D611" s="284"/>
      <c r="E611" s="285"/>
      <c r="F611" s="264"/>
      <c r="G611" s="264"/>
      <c r="H611" s="264"/>
      <c r="I611" s="264"/>
      <c r="J611" s="264"/>
      <c r="K611" s="264"/>
      <c r="L611" s="264"/>
      <c r="M611" s="264"/>
      <c r="N611" s="264"/>
      <c r="O611" s="264"/>
      <c r="P611" s="264"/>
      <c r="Q611" s="264"/>
      <c r="R611" s="264"/>
      <c r="S611" s="264"/>
      <c r="T611" s="264"/>
      <c r="U611" s="265"/>
      <c r="V611" s="264"/>
      <c r="W611" s="266"/>
      <c r="X611" s="266"/>
      <c r="Y611" s="266"/>
      <c r="Z611" s="266"/>
      <c r="AA611" s="266"/>
      <c r="AB611" s="266"/>
      <c r="AC611" s="266"/>
      <c r="AD611" s="266"/>
      <c r="AE611" s="266"/>
      <c r="AF611" s="266"/>
      <c r="AG611" s="266" t="s">
        <v>236</v>
      </c>
      <c r="AH611" s="266">
        <v>0</v>
      </c>
      <c r="AI611" s="266"/>
      <c r="AJ611" s="266"/>
      <c r="AK611" s="266"/>
      <c r="AL611" s="266"/>
      <c r="AM611" s="266"/>
      <c r="AN611" s="266"/>
      <c r="AO611" s="266"/>
      <c r="AP611" s="266"/>
      <c r="AQ611" s="266"/>
      <c r="AR611" s="266"/>
      <c r="AS611" s="266"/>
      <c r="AT611" s="266"/>
      <c r="AU611" s="266"/>
      <c r="AV611" s="266"/>
      <c r="AW611" s="266"/>
      <c r="AX611" s="266"/>
      <c r="AY611" s="266"/>
      <c r="AZ611" s="266"/>
      <c r="BA611" s="266"/>
      <c r="BB611" s="266"/>
      <c r="BC611" s="266"/>
      <c r="BD611" s="266"/>
      <c r="BE611" s="266"/>
      <c r="BF611" s="266"/>
      <c r="BG611" s="266"/>
      <c r="BH611" s="266"/>
    </row>
    <row r="612" spans="1:60" outlineLevel="1">
      <c r="A612" s="258"/>
      <c r="B612" s="259"/>
      <c r="C612" s="283" t="s">
        <v>918</v>
      </c>
      <c r="D612" s="284"/>
      <c r="E612" s="285">
        <v>2.25</v>
      </c>
      <c r="F612" s="264"/>
      <c r="G612" s="264"/>
      <c r="H612" s="264"/>
      <c r="I612" s="264"/>
      <c r="J612" s="264"/>
      <c r="K612" s="264"/>
      <c r="L612" s="264"/>
      <c r="M612" s="264"/>
      <c r="N612" s="264"/>
      <c r="O612" s="264"/>
      <c r="P612" s="264"/>
      <c r="Q612" s="264"/>
      <c r="R612" s="264"/>
      <c r="S612" s="264"/>
      <c r="T612" s="264"/>
      <c r="U612" s="265"/>
      <c r="V612" s="264"/>
      <c r="W612" s="266"/>
      <c r="X612" s="266"/>
      <c r="Y612" s="266"/>
      <c r="Z612" s="266"/>
      <c r="AA612" s="266"/>
      <c r="AB612" s="266"/>
      <c r="AC612" s="266"/>
      <c r="AD612" s="266"/>
      <c r="AE612" s="266"/>
      <c r="AF612" s="266"/>
      <c r="AG612" s="266" t="s">
        <v>236</v>
      </c>
      <c r="AH612" s="266">
        <v>0</v>
      </c>
      <c r="AI612" s="266"/>
      <c r="AJ612" s="266"/>
      <c r="AK612" s="266"/>
      <c r="AL612" s="266"/>
      <c r="AM612" s="266"/>
      <c r="AN612" s="266"/>
      <c r="AO612" s="266"/>
      <c r="AP612" s="266"/>
      <c r="AQ612" s="266"/>
      <c r="AR612" s="266"/>
      <c r="AS612" s="266"/>
      <c r="AT612" s="266"/>
      <c r="AU612" s="266"/>
      <c r="AV612" s="266"/>
      <c r="AW612" s="266"/>
      <c r="AX612" s="266"/>
      <c r="AY612" s="266"/>
      <c r="AZ612" s="266"/>
      <c r="BA612" s="266"/>
      <c r="BB612" s="266"/>
      <c r="BC612" s="266"/>
      <c r="BD612" s="266"/>
      <c r="BE612" s="266"/>
      <c r="BF612" s="266"/>
      <c r="BG612" s="266"/>
      <c r="BH612" s="266"/>
    </row>
    <row r="613" spans="1:60" outlineLevel="1">
      <c r="A613" s="258"/>
      <c r="B613" s="259"/>
      <c r="C613" s="283" t="s">
        <v>919</v>
      </c>
      <c r="D613" s="284"/>
      <c r="E613" s="285">
        <v>16.71</v>
      </c>
      <c r="F613" s="264"/>
      <c r="G613" s="264"/>
      <c r="H613" s="264"/>
      <c r="I613" s="264"/>
      <c r="J613" s="264"/>
      <c r="K613" s="264"/>
      <c r="L613" s="264"/>
      <c r="M613" s="264"/>
      <c r="N613" s="264"/>
      <c r="O613" s="264"/>
      <c r="P613" s="264"/>
      <c r="Q613" s="264"/>
      <c r="R613" s="264"/>
      <c r="S613" s="264"/>
      <c r="T613" s="264"/>
      <c r="U613" s="265"/>
      <c r="V613" s="264"/>
      <c r="W613" s="266"/>
      <c r="X613" s="266"/>
      <c r="Y613" s="266"/>
      <c r="Z613" s="266"/>
      <c r="AA613" s="266"/>
      <c r="AB613" s="266"/>
      <c r="AC613" s="266"/>
      <c r="AD613" s="266"/>
      <c r="AE613" s="266"/>
      <c r="AF613" s="266"/>
      <c r="AG613" s="266" t="s">
        <v>236</v>
      </c>
      <c r="AH613" s="266">
        <v>0</v>
      </c>
      <c r="AI613" s="266"/>
      <c r="AJ613" s="266"/>
      <c r="AK613" s="266"/>
      <c r="AL613" s="266"/>
      <c r="AM613" s="266"/>
      <c r="AN613" s="266"/>
      <c r="AO613" s="266"/>
      <c r="AP613" s="266"/>
      <c r="AQ613" s="266"/>
      <c r="AR613" s="266"/>
      <c r="AS613" s="266"/>
      <c r="AT613" s="266"/>
      <c r="AU613" s="266"/>
      <c r="AV613" s="266"/>
      <c r="AW613" s="266"/>
      <c r="AX613" s="266"/>
      <c r="AY613" s="266"/>
      <c r="AZ613" s="266"/>
      <c r="BA613" s="266"/>
      <c r="BB613" s="266"/>
      <c r="BC613" s="266"/>
      <c r="BD613" s="266"/>
      <c r="BE613" s="266"/>
      <c r="BF613" s="266"/>
      <c r="BG613" s="266"/>
      <c r="BH613" s="266"/>
    </row>
    <row r="614" spans="1:60">
      <c r="A614" s="286" t="s">
        <v>198</v>
      </c>
      <c r="B614" s="287" t="s">
        <v>169</v>
      </c>
      <c r="C614" s="288" t="s">
        <v>170</v>
      </c>
      <c r="D614" s="289"/>
      <c r="E614" s="290"/>
      <c r="F614" s="291"/>
      <c r="G614" s="291">
        <f>SUMIF(AG615:AG618,"&lt;&gt;NOR",G615:G618)</f>
        <v>0</v>
      </c>
      <c r="H614" s="291"/>
      <c r="I614" s="291">
        <f>SUM(I615:I618)</f>
        <v>0</v>
      </c>
      <c r="J614" s="291"/>
      <c r="K614" s="291">
        <f>SUM(K615:K618)</f>
        <v>0</v>
      </c>
      <c r="L614" s="291"/>
      <c r="M614" s="291">
        <f>SUM(M615:M618)</f>
        <v>0</v>
      </c>
      <c r="N614" s="291"/>
      <c r="O614" s="291">
        <f>SUM(O615:O618)</f>
        <v>0</v>
      </c>
      <c r="P614" s="291"/>
      <c r="Q614" s="291">
        <f>SUM(Q615:Q618)</f>
        <v>0</v>
      </c>
      <c r="R614" s="291"/>
      <c r="S614" s="291"/>
      <c r="T614" s="291"/>
      <c r="U614" s="292">
        <f>SUM(U615:U618)</f>
        <v>48.4</v>
      </c>
      <c r="V614" s="291"/>
      <c r="AG614" s="85" t="s">
        <v>199</v>
      </c>
    </row>
    <row r="615" spans="1:60" outlineLevel="1">
      <c r="A615" s="258">
        <v>188</v>
      </c>
      <c r="B615" s="259" t="s">
        <v>920</v>
      </c>
      <c r="C615" s="260" t="s">
        <v>921</v>
      </c>
      <c r="D615" s="261" t="s">
        <v>345</v>
      </c>
      <c r="E615" s="262">
        <v>98.778210000000001</v>
      </c>
      <c r="F615" s="10"/>
      <c r="G615" s="264">
        <f>ROUND(E615*F615,2)</f>
        <v>0</v>
      </c>
      <c r="H615" s="263"/>
      <c r="I615" s="264">
        <f>ROUND(E615*H615,2)</f>
        <v>0</v>
      </c>
      <c r="J615" s="263"/>
      <c r="K615" s="264">
        <f>ROUND(E615*J615,2)</f>
        <v>0</v>
      </c>
      <c r="L615" s="264">
        <v>21</v>
      </c>
      <c r="M615" s="264">
        <f>G615*(1+L615/100)</f>
        <v>0</v>
      </c>
      <c r="N615" s="264">
        <v>0</v>
      </c>
      <c r="O615" s="264">
        <f>ROUND(E615*N615,2)</f>
        <v>0</v>
      </c>
      <c r="P615" s="264">
        <v>0</v>
      </c>
      <c r="Q615" s="264">
        <f>ROUND(E615*P615,2)</f>
        <v>0</v>
      </c>
      <c r="R615" s="264" t="s">
        <v>647</v>
      </c>
      <c r="S615" s="264" t="s">
        <v>202</v>
      </c>
      <c r="T615" s="264">
        <v>0.49</v>
      </c>
      <c r="U615" s="265">
        <f>ROUND(E615*T615,2)</f>
        <v>48.4</v>
      </c>
      <c r="V615" s="264"/>
      <c r="W615" s="266"/>
      <c r="X615" s="266"/>
      <c r="Y615" s="266"/>
      <c r="Z615" s="266"/>
      <c r="AA615" s="266"/>
      <c r="AB615" s="266"/>
      <c r="AC615" s="266"/>
      <c r="AD615" s="266"/>
      <c r="AE615" s="266"/>
      <c r="AF615" s="266"/>
      <c r="AG615" s="266" t="s">
        <v>922</v>
      </c>
      <c r="AH615" s="266"/>
      <c r="AI615" s="266"/>
      <c r="AJ615" s="266"/>
      <c r="AK615" s="266"/>
      <c r="AL615" s="266"/>
      <c r="AM615" s="266"/>
      <c r="AN615" s="266"/>
      <c r="AO615" s="266"/>
      <c r="AP615" s="266"/>
      <c r="AQ615" s="266"/>
      <c r="AR615" s="266"/>
      <c r="AS615" s="266"/>
      <c r="AT615" s="266"/>
      <c r="AU615" s="266"/>
      <c r="AV615" s="266"/>
      <c r="AW615" s="266"/>
      <c r="AX615" s="266"/>
      <c r="AY615" s="266"/>
      <c r="AZ615" s="266"/>
      <c r="BA615" s="266"/>
      <c r="BB615" s="266"/>
      <c r="BC615" s="266"/>
      <c r="BD615" s="266"/>
      <c r="BE615" s="266"/>
      <c r="BF615" s="266"/>
      <c r="BG615" s="266"/>
      <c r="BH615" s="266"/>
    </row>
    <row r="616" spans="1:60" outlineLevel="1">
      <c r="A616" s="258"/>
      <c r="B616" s="259"/>
      <c r="C616" s="477" t="s">
        <v>923</v>
      </c>
      <c r="D616" s="478"/>
      <c r="E616" s="479"/>
      <c r="F616" s="480"/>
      <c r="G616" s="481"/>
      <c r="H616" s="264"/>
      <c r="I616" s="264"/>
      <c r="J616" s="264"/>
      <c r="K616" s="264"/>
      <c r="L616" s="264"/>
      <c r="M616" s="264"/>
      <c r="N616" s="264"/>
      <c r="O616" s="264"/>
      <c r="P616" s="264"/>
      <c r="Q616" s="264"/>
      <c r="R616" s="264"/>
      <c r="S616" s="264"/>
      <c r="T616" s="264"/>
      <c r="U616" s="265"/>
      <c r="V616" s="264"/>
      <c r="W616" s="266"/>
      <c r="X616" s="266"/>
      <c r="Y616" s="266"/>
      <c r="Z616" s="266"/>
      <c r="AA616" s="266"/>
      <c r="AB616" s="266"/>
      <c r="AC616" s="266"/>
      <c r="AD616" s="266"/>
      <c r="AE616" s="266"/>
      <c r="AF616" s="266"/>
      <c r="AG616" s="266" t="s">
        <v>205</v>
      </c>
      <c r="AH616" s="266"/>
      <c r="AI616" s="266"/>
      <c r="AJ616" s="266"/>
      <c r="AK616" s="266"/>
      <c r="AL616" s="266"/>
      <c r="AM616" s="266"/>
      <c r="AN616" s="266"/>
      <c r="AO616" s="266"/>
      <c r="AP616" s="266"/>
      <c r="AQ616" s="266"/>
      <c r="AR616" s="266"/>
      <c r="AS616" s="266"/>
      <c r="AT616" s="266"/>
      <c r="AU616" s="266"/>
      <c r="AV616" s="266"/>
      <c r="AW616" s="266"/>
      <c r="AX616" s="266"/>
      <c r="AY616" s="266"/>
      <c r="AZ616" s="266"/>
      <c r="BA616" s="267" t="str">
        <f>C616</f>
        <v>Včetně naložení na dopravní prostředek a složení na skládku, bez poplatku za skládku.</v>
      </c>
      <c r="BB616" s="266"/>
      <c r="BC616" s="266"/>
      <c r="BD616" s="266"/>
      <c r="BE616" s="266"/>
      <c r="BF616" s="266"/>
      <c r="BG616" s="266"/>
      <c r="BH616" s="266"/>
    </row>
    <row r="617" spans="1:60" outlineLevel="1">
      <c r="A617" s="258">
        <v>189</v>
      </c>
      <c r="B617" s="259" t="s">
        <v>924</v>
      </c>
      <c r="C617" s="260" t="s">
        <v>925</v>
      </c>
      <c r="D617" s="261" t="s">
        <v>345</v>
      </c>
      <c r="E617" s="262">
        <v>1876.7860700000001</v>
      </c>
      <c r="F617" s="263"/>
      <c r="G617" s="264">
        <f>ROUND(E617*F617,2)</f>
        <v>0</v>
      </c>
      <c r="H617" s="263"/>
      <c r="I617" s="264">
        <f>ROUND(E617*H617,2)</f>
        <v>0</v>
      </c>
      <c r="J617" s="263"/>
      <c r="K617" s="264">
        <f>ROUND(E617*J617,2)</f>
        <v>0</v>
      </c>
      <c r="L617" s="264">
        <v>21</v>
      </c>
      <c r="M617" s="264">
        <f>G617*(1+L617/100)</f>
        <v>0</v>
      </c>
      <c r="N617" s="264">
        <v>0</v>
      </c>
      <c r="O617" s="264">
        <f>ROUND(E617*N617,2)</f>
        <v>0</v>
      </c>
      <c r="P617" s="264">
        <v>0</v>
      </c>
      <c r="Q617" s="264">
        <f>ROUND(E617*P617,2)</f>
        <v>0</v>
      </c>
      <c r="R617" s="264" t="s">
        <v>647</v>
      </c>
      <c r="S617" s="264" t="s">
        <v>202</v>
      </c>
      <c r="T617" s="264">
        <v>0</v>
      </c>
      <c r="U617" s="265">
        <f>ROUND(E617*T617,2)</f>
        <v>0</v>
      </c>
      <c r="V617" s="264"/>
      <c r="W617" s="266"/>
      <c r="X617" s="266"/>
      <c r="Y617" s="266"/>
      <c r="Z617" s="266"/>
      <c r="AA617" s="266"/>
      <c r="AB617" s="266"/>
      <c r="AC617" s="266"/>
      <c r="AD617" s="266"/>
      <c r="AE617" s="266"/>
      <c r="AF617" s="266"/>
      <c r="AG617" s="266" t="s">
        <v>922</v>
      </c>
      <c r="AH617" s="266"/>
      <c r="AI617" s="266"/>
      <c r="AJ617" s="266"/>
      <c r="AK617" s="266"/>
      <c r="AL617" s="266"/>
      <c r="AM617" s="266"/>
      <c r="AN617" s="266"/>
      <c r="AO617" s="266"/>
      <c r="AP617" s="266"/>
      <c r="AQ617" s="266"/>
      <c r="AR617" s="266"/>
      <c r="AS617" s="266"/>
      <c r="AT617" s="266"/>
      <c r="AU617" s="266"/>
      <c r="AV617" s="266"/>
      <c r="AW617" s="266"/>
      <c r="AX617" s="266"/>
      <c r="AY617" s="266"/>
      <c r="AZ617" s="266"/>
      <c r="BA617" s="266"/>
      <c r="BB617" s="266"/>
      <c r="BC617" s="266"/>
      <c r="BD617" s="266"/>
      <c r="BE617" s="266"/>
      <c r="BF617" s="266"/>
      <c r="BG617" s="266"/>
      <c r="BH617" s="266"/>
    </row>
    <row r="618" spans="1:60" outlineLevel="1">
      <c r="A618" s="268">
        <v>190</v>
      </c>
      <c r="B618" s="269" t="s">
        <v>926</v>
      </c>
      <c r="C618" s="296" t="s">
        <v>927</v>
      </c>
      <c r="D618" s="297" t="s">
        <v>928</v>
      </c>
      <c r="E618" s="298">
        <v>98.778210000000001</v>
      </c>
      <c r="F618" s="12"/>
      <c r="G618" s="270">
        <f>ROUND(E618*F618,2)</f>
        <v>0</v>
      </c>
      <c r="H618" s="299"/>
      <c r="I618" s="270">
        <f>ROUND(E618*H618,2)</f>
        <v>0</v>
      </c>
      <c r="J618" s="299"/>
      <c r="K618" s="270">
        <f>ROUND(E618*J618,2)</f>
        <v>0</v>
      </c>
      <c r="L618" s="270">
        <v>21</v>
      </c>
      <c r="M618" s="270">
        <f>G618*(1+L618/100)</f>
        <v>0</v>
      </c>
      <c r="N618" s="270">
        <v>0</v>
      </c>
      <c r="O618" s="270">
        <f>ROUND(E618*N618,2)</f>
        <v>0</v>
      </c>
      <c r="P618" s="270">
        <v>0</v>
      </c>
      <c r="Q618" s="270">
        <f>ROUND(E618*P618,2)</f>
        <v>0</v>
      </c>
      <c r="R618" s="270"/>
      <c r="S618" s="270" t="s">
        <v>361</v>
      </c>
      <c r="T618" s="270">
        <v>0</v>
      </c>
      <c r="U618" s="271">
        <f>ROUND(E618*T618,2)</f>
        <v>0</v>
      </c>
      <c r="V618" s="270"/>
      <c r="W618" s="266"/>
      <c r="X618" s="266"/>
      <c r="Y618" s="266"/>
      <c r="Z618" s="266"/>
      <c r="AA618" s="266"/>
      <c r="AB618" s="266"/>
      <c r="AC618" s="266"/>
      <c r="AD618" s="266"/>
      <c r="AE618" s="266"/>
      <c r="AF618" s="266"/>
      <c r="AG618" s="266" t="s">
        <v>922</v>
      </c>
      <c r="AH618" s="266"/>
      <c r="AI618" s="266"/>
      <c r="AJ618" s="266"/>
      <c r="AK618" s="266"/>
      <c r="AL618" s="266"/>
      <c r="AM618" s="266"/>
      <c r="AN618" s="266"/>
      <c r="AO618" s="266"/>
      <c r="AP618" s="266"/>
      <c r="AQ618" s="266"/>
      <c r="AR618" s="266"/>
      <c r="AS618" s="266"/>
      <c r="AT618" s="266"/>
      <c r="AU618" s="266"/>
      <c r="AV618" s="266"/>
      <c r="AW618" s="266"/>
      <c r="AX618" s="266"/>
      <c r="AY618" s="266"/>
      <c r="AZ618" s="266"/>
      <c r="BA618" s="266"/>
      <c r="BB618" s="266"/>
      <c r="BC618" s="266"/>
      <c r="BD618" s="266"/>
      <c r="BE618" s="266"/>
      <c r="BF618" s="266"/>
      <c r="BG618" s="266"/>
      <c r="BH618" s="266"/>
    </row>
    <row r="619" spans="1:60">
      <c r="A619" s="272"/>
      <c r="B619" s="273" t="s">
        <v>216</v>
      </c>
      <c r="C619" s="274" t="s">
        <v>216</v>
      </c>
      <c r="D619" s="275"/>
      <c r="E619" s="272"/>
      <c r="F619" s="272"/>
      <c r="G619" s="272"/>
      <c r="H619" s="272"/>
      <c r="I619" s="272"/>
      <c r="J619" s="272"/>
      <c r="K619" s="272"/>
      <c r="L619" s="272"/>
      <c r="M619" s="272"/>
      <c r="N619" s="272"/>
      <c r="O619" s="272"/>
      <c r="P619" s="272"/>
      <c r="Q619" s="272"/>
      <c r="R619" s="272"/>
      <c r="S619" s="272"/>
      <c r="T619" s="272"/>
      <c r="U619" s="272"/>
      <c r="V619" s="272"/>
      <c r="AE619" s="85">
        <v>15</v>
      </c>
      <c r="AF619" s="85">
        <v>21</v>
      </c>
    </row>
    <row r="620" spans="1:60">
      <c r="A620" s="276"/>
      <c r="B620" s="277" t="s">
        <v>31</v>
      </c>
      <c r="C620" s="278" t="s">
        <v>216</v>
      </c>
      <c r="D620" s="279"/>
      <c r="E620" s="280"/>
      <c r="F620" s="280"/>
      <c r="G620" s="281">
        <f>G7+G134+G154+G186+G213+G220+G248+G287+G333+G341+G346+G352+G367+G376+G404+G407+G409+G435+G501+G534+G540+G576+G594+G602+G614</f>
        <v>0</v>
      </c>
      <c r="H620" s="272"/>
      <c r="I620" s="272"/>
      <c r="J620" s="272"/>
      <c r="K620" s="272"/>
      <c r="L620" s="272"/>
      <c r="M620" s="272"/>
      <c r="N620" s="272"/>
      <c r="O620" s="272"/>
      <c r="P620" s="272"/>
      <c r="Q620" s="272"/>
      <c r="R620" s="272"/>
      <c r="S620" s="272"/>
      <c r="T620" s="272"/>
      <c r="U620" s="272"/>
      <c r="V620" s="272"/>
      <c r="AE620" s="85">
        <f>SUMIF(L7:L618,AE619,G7:G618)</f>
        <v>0</v>
      </c>
      <c r="AF620" s="85">
        <f>SUMIF(L7:L618,AF619,G7:G618)</f>
        <v>0</v>
      </c>
      <c r="AG620" s="85" t="s">
        <v>217</v>
      </c>
    </row>
    <row r="621" spans="1:60">
      <c r="A621" s="272"/>
      <c r="B621" s="273" t="s">
        <v>216</v>
      </c>
      <c r="C621" s="274" t="s">
        <v>216</v>
      </c>
      <c r="D621" s="275"/>
      <c r="E621" s="272"/>
      <c r="F621" s="272"/>
      <c r="G621" s="272"/>
      <c r="H621" s="272"/>
      <c r="I621" s="272"/>
      <c r="J621" s="272"/>
      <c r="K621" s="272"/>
      <c r="L621" s="272"/>
      <c r="M621" s="272"/>
      <c r="N621" s="272"/>
      <c r="O621" s="272"/>
      <c r="P621" s="272"/>
      <c r="Q621" s="272"/>
      <c r="R621" s="272"/>
      <c r="S621" s="272"/>
      <c r="T621" s="272"/>
      <c r="U621" s="272"/>
      <c r="V621" s="272"/>
    </row>
    <row r="622" spans="1:60">
      <c r="A622" s="272"/>
      <c r="B622" s="273" t="s">
        <v>216</v>
      </c>
      <c r="C622" s="274" t="s">
        <v>216</v>
      </c>
      <c r="D622" s="275"/>
      <c r="E622" s="272"/>
      <c r="F622" s="272"/>
      <c r="G622" s="272"/>
      <c r="H622" s="272"/>
      <c r="I622" s="272"/>
      <c r="J622" s="272"/>
      <c r="K622" s="272"/>
      <c r="L622" s="272"/>
      <c r="M622" s="272"/>
      <c r="N622" s="272"/>
      <c r="O622" s="272"/>
      <c r="P622" s="272"/>
      <c r="Q622" s="272"/>
      <c r="R622" s="272"/>
      <c r="S622" s="272"/>
      <c r="T622" s="272"/>
      <c r="U622" s="272"/>
      <c r="V622" s="272"/>
    </row>
    <row r="623" spans="1:60">
      <c r="A623" s="487" t="s">
        <v>218</v>
      </c>
      <c r="B623" s="487"/>
      <c r="C623" s="488"/>
      <c r="D623" s="275"/>
      <c r="E623" s="272"/>
      <c r="F623" s="272"/>
      <c r="G623" s="272"/>
      <c r="H623" s="272"/>
      <c r="I623" s="272"/>
      <c r="J623" s="272"/>
      <c r="K623" s="272"/>
      <c r="L623" s="272"/>
      <c r="M623" s="272"/>
      <c r="N623" s="272"/>
      <c r="O623" s="272"/>
      <c r="P623" s="272"/>
      <c r="Q623" s="272"/>
      <c r="R623" s="272"/>
      <c r="S623" s="272"/>
      <c r="T623" s="272"/>
      <c r="U623" s="272"/>
      <c r="V623" s="272"/>
    </row>
    <row r="624" spans="1:60">
      <c r="A624" s="489"/>
      <c r="B624" s="490"/>
      <c r="C624" s="491"/>
      <c r="D624" s="490"/>
      <c r="E624" s="490"/>
      <c r="F624" s="490"/>
      <c r="G624" s="492"/>
      <c r="H624" s="272"/>
      <c r="I624" s="272"/>
      <c r="J624" s="272"/>
      <c r="K624" s="272"/>
      <c r="L624" s="272"/>
      <c r="M624" s="272"/>
      <c r="N624" s="272"/>
      <c r="O624" s="272"/>
      <c r="P624" s="272"/>
      <c r="Q624" s="272"/>
      <c r="R624" s="272"/>
      <c r="S624" s="272"/>
      <c r="T624" s="272"/>
      <c r="U624" s="272"/>
      <c r="V624" s="272"/>
      <c r="AG624" s="85" t="s">
        <v>219</v>
      </c>
    </row>
    <row r="625" spans="1:33">
      <c r="A625" s="493"/>
      <c r="B625" s="494"/>
      <c r="C625" s="495"/>
      <c r="D625" s="494"/>
      <c r="E625" s="494"/>
      <c r="F625" s="494"/>
      <c r="G625" s="496"/>
      <c r="H625" s="272"/>
      <c r="I625" s="272"/>
      <c r="J625" s="272"/>
      <c r="K625" s="272"/>
      <c r="L625" s="272"/>
      <c r="M625" s="272"/>
      <c r="N625" s="272"/>
      <c r="O625" s="272"/>
      <c r="P625" s="272"/>
      <c r="Q625" s="272"/>
      <c r="R625" s="272"/>
      <c r="S625" s="272"/>
      <c r="T625" s="272"/>
      <c r="U625" s="272"/>
      <c r="V625" s="272"/>
    </row>
    <row r="626" spans="1:33">
      <c r="A626" s="493"/>
      <c r="B626" s="494"/>
      <c r="C626" s="495"/>
      <c r="D626" s="494"/>
      <c r="E626" s="494"/>
      <c r="F626" s="494"/>
      <c r="G626" s="496"/>
      <c r="H626" s="272"/>
      <c r="I626" s="272"/>
      <c r="J626" s="272"/>
      <c r="K626" s="272"/>
      <c r="L626" s="272"/>
      <c r="M626" s="272"/>
      <c r="N626" s="272"/>
      <c r="O626" s="272"/>
      <c r="P626" s="272"/>
      <c r="Q626" s="272"/>
      <c r="R626" s="272"/>
      <c r="S626" s="272"/>
      <c r="T626" s="272"/>
      <c r="U626" s="272"/>
      <c r="V626" s="272"/>
    </row>
    <row r="627" spans="1:33">
      <c r="A627" s="493"/>
      <c r="B627" s="494"/>
      <c r="C627" s="495"/>
      <c r="D627" s="494"/>
      <c r="E627" s="494"/>
      <c r="F627" s="494"/>
      <c r="G627" s="496"/>
      <c r="H627" s="272"/>
      <c r="I627" s="272"/>
      <c r="J627" s="272"/>
      <c r="K627" s="272"/>
      <c r="L627" s="272"/>
      <c r="M627" s="272"/>
      <c r="N627" s="272"/>
      <c r="O627" s="272"/>
      <c r="P627" s="272"/>
      <c r="Q627" s="272"/>
      <c r="R627" s="272"/>
      <c r="S627" s="272"/>
      <c r="T627" s="272"/>
      <c r="U627" s="272"/>
      <c r="V627" s="272"/>
    </row>
    <row r="628" spans="1:33">
      <c r="A628" s="497"/>
      <c r="B628" s="498"/>
      <c r="C628" s="499"/>
      <c r="D628" s="498"/>
      <c r="E628" s="498"/>
      <c r="F628" s="498"/>
      <c r="G628" s="500"/>
      <c r="H628" s="272"/>
      <c r="I628" s="272"/>
      <c r="J628" s="272"/>
      <c r="K628" s="272"/>
      <c r="L628" s="272"/>
      <c r="M628" s="272"/>
      <c r="N628" s="272"/>
      <c r="O628" s="272"/>
      <c r="P628" s="272"/>
      <c r="Q628" s="272"/>
      <c r="R628" s="272"/>
      <c r="S628" s="272"/>
      <c r="T628" s="272"/>
      <c r="U628" s="272"/>
      <c r="V628" s="272"/>
    </row>
    <row r="629" spans="1:33">
      <c r="A629" s="272"/>
      <c r="B629" s="273" t="s">
        <v>216</v>
      </c>
      <c r="C629" s="274" t="s">
        <v>216</v>
      </c>
      <c r="D629" s="275"/>
      <c r="E629" s="272"/>
      <c r="F629" s="272"/>
      <c r="G629" s="272"/>
      <c r="H629" s="272"/>
      <c r="I629" s="272"/>
      <c r="J629" s="272"/>
      <c r="K629" s="272"/>
      <c r="L629" s="272"/>
      <c r="M629" s="272"/>
      <c r="N629" s="272"/>
      <c r="O629" s="272"/>
      <c r="P629" s="272"/>
      <c r="Q629" s="272"/>
      <c r="R629" s="272"/>
      <c r="S629" s="272"/>
      <c r="T629" s="272"/>
      <c r="U629" s="272"/>
      <c r="V629" s="272"/>
    </row>
    <row r="630" spans="1:33">
      <c r="C630" s="282"/>
      <c r="D630" s="245"/>
      <c r="AG630" s="85" t="s">
        <v>220</v>
      </c>
    </row>
    <row r="631" spans="1:33">
      <c r="D631" s="245"/>
    </row>
    <row r="632" spans="1:33">
      <c r="D632" s="245"/>
    </row>
    <row r="633" spans="1:33">
      <c r="D633" s="245"/>
    </row>
    <row r="634" spans="1:33">
      <c r="D634" s="245"/>
    </row>
    <row r="635" spans="1:33">
      <c r="D635" s="245"/>
    </row>
    <row r="636" spans="1:33">
      <c r="D636" s="245"/>
    </row>
    <row r="637" spans="1:33">
      <c r="D637" s="245"/>
    </row>
    <row r="638" spans="1:33">
      <c r="D638" s="245"/>
    </row>
    <row r="639" spans="1:33">
      <c r="D639" s="245"/>
    </row>
    <row r="640" spans="1:33">
      <c r="D640" s="245"/>
    </row>
    <row r="641" spans="4:4">
      <c r="D641" s="245"/>
    </row>
    <row r="642" spans="4:4">
      <c r="D642" s="245"/>
    </row>
    <row r="643" spans="4:4">
      <c r="D643" s="245"/>
    </row>
    <row r="644" spans="4:4">
      <c r="D644" s="245"/>
    </row>
    <row r="645" spans="4:4">
      <c r="D645" s="245"/>
    </row>
    <row r="646" spans="4:4">
      <c r="D646" s="245"/>
    </row>
    <row r="647" spans="4:4">
      <c r="D647" s="245"/>
    </row>
    <row r="648" spans="4:4">
      <c r="D648" s="245"/>
    </row>
    <row r="649" spans="4:4">
      <c r="D649" s="245"/>
    </row>
    <row r="650" spans="4:4">
      <c r="D650" s="245"/>
    </row>
    <row r="651" spans="4:4">
      <c r="D651" s="245"/>
    </row>
    <row r="652" spans="4:4">
      <c r="D652" s="245"/>
    </row>
    <row r="653" spans="4:4">
      <c r="D653" s="245"/>
    </row>
    <row r="654" spans="4:4">
      <c r="D654" s="245"/>
    </row>
    <row r="655" spans="4:4">
      <c r="D655" s="245"/>
    </row>
    <row r="656" spans="4:4">
      <c r="D656" s="245"/>
    </row>
    <row r="657" spans="4:4">
      <c r="D657" s="245"/>
    </row>
    <row r="658" spans="4:4">
      <c r="D658" s="245"/>
    </row>
    <row r="659" spans="4:4">
      <c r="D659" s="245"/>
    </row>
    <row r="660" spans="4:4">
      <c r="D660" s="245"/>
    </row>
    <row r="661" spans="4:4">
      <c r="D661" s="245"/>
    </row>
    <row r="662" spans="4:4">
      <c r="D662" s="245"/>
    </row>
    <row r="663" spans="4:4">
      <c r="D663" s="245"/>
    </row>
    <row r="664" spans="4:4">
      <c r="D664" s="245"/>
    </row>
    <row r="665" spans="4:4">
      <c r="D665" s="245"/>
    </row>
    <row r="666" spans="4:4">
      <c r="D666" s="245"/>
    </row>
    <row r="667" spans="4:4">
      <c r="D667" s="245"/>
    </row>
    <row r="668" spans="4:4">
      <c r="D668" s="245"/>
    </row>
    <row r="669" spans="4:4">
      <c r="D669" s="245"/>
    </row>
    <row r="670" spans="4:4">
      <c r="D670" s="245"/>
    </row>
    <row r="671" spans="4:4">
      <c r="D671" s="245"/>
    </row>
    <row r="672" spans="4:4">
      <c r="D672" s="245"/>
    </row>
    <row r="673" spans="4:4">
      <c r="D673" s="245"/>
    </row>
    <row r="674" spans="4:4">
      <c r="D674" s="245"/>
    </row>
    <row r="675" spans="4:4">
      <c r="D675" s="245"/>
    </row>
    <row r="676" spans="4:4">
      <c r="D676" s="245"/>
    </row>
    <row r="677" spans="4:4">
      <c r="D677" s="245"/>
    </row>
    <row r="678" spans="4:4">
      <c r="D678" s="245"/>
    </row>
    <row r="679" spans="4:4">
      <c r="D679" s="245"/>
    </row>
    <row r="680" spans="4:4">
      <c r="D680" s="245"/>
    </row>
    <row r="681" spans="4:4">
      <c r="D681" s="245"/>
    </row>
    <row r="682" spans="4:4">
      <c r="D682" s="245"/>
    </row>
    <row r="683" spans="4:4">
      <c r="D683" s="245"/>
    </row>
    <row r="684" spans="4:4">
      <c r="D684" s="245"/>
    </row>
    <row r="685" spans="4:4">
      <c r="D685" s="245"/>
    </row>
    <row r="686" spans="4:4">
      <c r="D686" s="245"/>
    </row>
    <row r="687" spans="4:4">
      <c r="D687" s="245"/>
    </row>
    <row r="688" spans="4:4">
      <c r="D688" s="245"/>
    </row>
    <row r="689" spans="4:4">
      <c r="D689" s="245"/>
    </row>
    <row r="690" spans="4:4">
      <c r="D690" s="245"/>
    </row>
    <row r="691" spans="4:4">
      <c r="D691" s="245"/>
    </row>
    <row r="692" spans="4:4">
      <c r="D692" s="245"/>
    </row>
    <row r="693" spans="4:4">
      <c r="D693" s="245"/>
    </row>
    <row r="694" spans="4:4">
      <c r="D694" s="245"/>
    </row>
    <row r="695" spans="4:4">
      <c r="D695" s="245"/>
    </row>
    <row r="696" spans="4:4">
      <c r="D696" s="245"/>
    </row>
    <row r="697" spans="4:4">
      <c r="D697" s="245"/>
    </row>
    <row r="698" spans="4:4">
      <c r="D698" s="245"/>
    </row>
    <row r="699" spans="4:4">
      <c r="D699" s="245"/>
    </row>
    <row r="700" spans="4:4">
      <c r="D700" s="245"/>
    </row>
    <row r="701" spans="4:4">
      <c r="D701" s="245"/>
    </row>
    <row r="702" spans="4:4">
      <c r="D702" s="245"/>
    </row>
    <row r="703" spans="4:4">
      <c r="D703" s="245"/>
    </row>
    <row r="704" spans="4:4">
      <c r="D704" s="245"/>
    </row>
    <row r="705" spans="4:4">
      <c r="D705" s="245"/>
    </row>
    <row r="706" spans="4:4">
      <c r="D706" s="245"/>
    </row>
    <row r="707" spans="4:4">
      <c r="D707" s="245"/>
    </row>
    <row r="708" spans="4:4">
      <c r="D708" s="245"/>
    </row>
    <row r="709" spans="4:4">
      <c r="D709" s="245"/>
    </row>
    <row r="710" spans="4:4">
      <c r="D710" s="245"/>
    </row>
    <row r="711" spans="4:4">
      <c r="D711" s="245"/>
    </row>
    <row r="712" spans="4:4">
      <c r="D712" s="245"/>
    </row>
    <row r="713" spans="4:4">
      <c r="D713" s="245"/>
    </row>
    <row r="714" spans="4:4">
      <c r="D714" s="245"/>
    </row>
    <row r="715" spans="4:4">
      <c r="D715" s="245"/>
    </row>
    <row r="716" spans="4:4">
      <c r="D716" s="245"/>
    </row>
    <row r="717" spans="4:4">
      <c r="D717" s="245"/>
    </row>
    <row r="718" spans="4:4">
      <c r="D718" s="245"/>
    </row>
    <row r="719" spans="4:4">
      <c r="D719" s="245"/>
    </row>
    <row r="720" spans="4:4">
      <c r="D720" s="245"/>
    </row>
    <row r="721" spans="4:4">
      <c r="D721" s="245"/>
    </row>
    <row r="722" spans="4:4">
      <c r="D722" s="245"/>
    </row>
    <row r="723" spans="4:4">
      <c r="D723" s="245"/>
    </row>
    <row r="724" spans="4:4">
      <c r="D724" s="245"/>
    </row>
    <row r="725" spans="4:4">
      <c r="D725" s="245"/>
    </row>
    <row r="726" spans="4:4">
      <c r="D726" s="245"/>
    </row>
    <row r="727" spans="4:4">
      <c r="D727" s="245"/>
    </row>
    <row r="728" spans="4:4">
      <c r="D728" s="245"/>
    </row>
    <row r="729" spans="4:4">
      <c r="D729" s="245"/>
    </row>
    <row r="730" spans="4:4">
      <c r="D730" s="245"/>
    </row>
    <row r="731" spans="4:4">
      <c r="D731" s="245"/>
    </row>
    <row r="732" spans="4:4">
      <c r="D732" s="245"/>
    </row>
    <row r="733" spans="4:4">
      <c r="D733" s="245"/>
    </row>
    <row r="734" spans="4:4">
      <c r="D734" s="245"/>
    </row>
    <row r="735" spans="4:4">
      <c r="D735" s="245"/>
    </row>
    <row r="736" spans="4:4">
      <c r="D736" s="245"/>
    </row>
    <row r="737" spans="4:4">
      <c r="D737" s="245"/>
    </row>
    <row r="738" spans="4:4">
      <c r="D738" s="245"/>
    </row>
    <row r="739" spans="4:4">
      <c r="D739" s="245"/>
    </row>
    <row r="740" spans="4:4">
      <c r="D740" s="245"/>
    </row>
    <row r="741" spans="4:4">
      <c r="D741" s="245"/>
    </row>
    <row r="742" spans="4:4">
      <c r="D742" s="245"/>
    </row>
    <row r="743" spans="4:4">
      <c r="D743" s="245"/>
    </row>
    <row r="744" spans="4:4">
      <c r="D744" s="245"/>
    </row>
    <row r="745" spans="4:4">
      <c r="D745" s="245"/>
    </row>
    <row r="746" spans="4:4">
      <c r="D746" s="245"/>
    </row>
    <row r="747" spans="4:4">
      <c r="D747" s="245"/>
    </row>
    <row r="748" spans="4:4">
      <c r="D748" s="245"/>
    </row>
    <row r="749" spans="4:4">
      <c r="D749" s="245"/>
    </row>
    <row r="750" spans="4:4">
      <c r="D750" s="245"/>
    </row>
    <row r="751" spans="4:4">
      <c r="D751" s="245"/>
    </row>
    <row r="752" spans="4:4">
      <c r="D752" s="245"/>
    </row>
    <row r="753" spans="4:4">
      <c r="D753" s="245"/>
    </row>
    <row r="754" spans="4:4">
      <c r="D754" s="245"/>
    </row>
    <row r="755" spans="4:4">
      <c r="D755" s="245"/>
    </row>
    <row r="756" spans="4:4">
      <c r="D756" s="245"/>
    </row>
    <row r="757" spans="4:4">
      <c r="D757" s="245"/>
    </row>
    <row r="758" spans="4:4">
      <c r="D758" s="245"/>
    </row>
    <row r="759" spans="4:4">
      <c r="D759" s="245"/>
    </row>
    <row r="760" spans="4:4">
      <c r="D760" s="245"/>
    </row>
    <row r="761" spans="4:4">
      <c r="D761" s="245"/>
    </row>
    <row r="762" spans="4:4">
      <c r="D762" s="245"/>
    </row>
    <row r="763" spans="4:4">
      <c r="D763" s="245"/>
    </row>
    <row r="764" spans="4:4">
      <c r="D764" s="245"/>
    </row>
    <row r="765" spans="4:4">
      <c r="D765" s="245"/>
    </row>
    <row r="766" spans="4:4">
      <c r="D766" s="245"/>
    </row>
    <row r="767" spans="4:4">
      <c r="D767" s="245"/>
    </row>
    <row r="768" spans="4:4">
      <c r="D768" s="245"/>
    </row>
    <row r="769" spans="4:4">
      <c r="D769" s="245"/>
    </row>
    <row r="770" spans="4:4">
      <c r="D770" s="245"/>
    </row>
    <row r="771" spans="4:4">
      <c r="D771" s="245"/>
    </row>
    <row r="772" spans="4:4">
      <c r="D772" s="245"/>
    </row>
    <row r="773" spans="4:4">
      <c r="D773" s="245"/>
    </row>
    <row r="774" spans="4:4">
      <c r="D774" s="245"/>
    </row>
    <row r="775" spans="4:4">
      <c r="D775" s="245"/>
    </row>
    <row r="776" spans="4:4">
      <c r="D776" s="245"/>
    </row>
    <row r="777" spans="4:4">
      <c r="D777" s="245"/>
    </row>
    <row r="778" spans="4:4">
      <c r="D778" s="245"/>
    </row>
    <row r="779" spans="4:4">
      <c r="D779" s="245"/>
    </row>
    <row r="780" spans="4:4">
      <c r="D780" s="245"/>
    </row>
    <row r="781" spans="4:4">
      <c r="D781" s="245"/>
    </row>
    <row r="782" spans="4:4">
      <c r="D782" s="245"/>
    </row>
    <row r="783" spans="4:4">
      <c r="D783" s="245"/>
    </row>
    <row r="784" spans="4:4">
      <c r="D784" s="245"/>
    </row>
    <row r="785" spans="4:4">
      <c r="D785" s="245"/>
    </row>
    <row r="786" spans="4:4">
      <c r="D786" s="245"/>
    </row>
    <row r="787" spans="4:4">
      <c r="D787" s="245"/>
    </row>
    <row r="788" spans="4:4">
      <c r="D788" s="245"/>
    </row>
    <row r="789" spans="4:4">
      <c r="D789" s="245"/>
    </row>
    <row r="790" spans="4:4">
      <c r="D790" s="245"/>
    </row>
    <row r="791" spans="4:4">
      <c r="D791" s="245"/>
    </row>
    <row r="792" spans="4:4">
      <c r="D792" s="245"/>
    </row>
    <row r="793" spans="4:4">
      <c r="D793" s="245"/>
    </row>
    <row r="794" spans="4:4">
      <c r="D794" s="245"/>
    </row>
    <row r="795" spans="4:4">
      <c r="D795" s="245"/>
    </row>
    <row r="796" spans="4:4">
      <c r="D796" s="245"/>
    </row>
    <row r="797" spans="4:4">
      <c r="D797" s="245"/>
    </row>
    <row r="798" spans="4:4">
      <c r="D798" s="245"/>
    </row>
    <row r="799" spans="4:4">
      <c r="D799" s="245"/>
    </row>
    <row r="800" spans="4:4">
      <c r="D800" s="245"/>
    </row>
    <row r="801" spans="4:4">
      <c r="D801" s="245"/>
    </row>
    <row r="802" spans="4:4">
      <c r="D802" s="245"/>
    </row>
    <row r="803" spans="4:4">
      <c r="D803" s="245"/>
    </row>
    <row r="804" spans="4:4">
      <c r="D804" s="245"/>
    </row>
    <row r="805" spans="4:4">
      <c r="D805" s="245"/>
    </row>
    <row r="806" spans="4:4">
      <c r="D806" s="245"/>
    </row>
    <row r="807" spans="4:4">
      <c r="D807" s="245"/>
    </row>
    <row r="808" spans="4:4">
      <c r="D808" s="245"/>
    </row>
    <row r="809" spans="4:4">
      <c r="D809" s="245"/>
    </row>
    <row r="810" spans="4:4">
      <c r="D810" s="245"/>
    </row>
    <row r="811" spans="4:4">
      <c r="D811" s="245"/>
    </row>
    <row r="812" spans="4:4">
      <c r="D812" s="245"/>
    </row>
    <row r="813" spans="4:4">
      <c r="D813" s="245"/>
    </row>
    <row r="814" spans="4:4">
      <c r="D814" s="245"/>
    </row>
    <row r="815" spans="4:4">
      <c r="D815" s="245"/>
    </row>
    <row r="816" spans="4:4">
      <c r="D816" s="245"/>
    </row>
    <row r="817" spans="4:4">
      <c r="D817" s="245"/>
    </row>
    <row r="818" spans="4:4">
      <c r="D818" s="245"/>
    </row>
    <row r="819" spans="4:4">
      <c r="D819" s="245"/>
    </row>
    <row r="820" spans="4:4">
      <c r="D820" s="245"/>
    </row>
    <row r="821" spans="4:4">
      <c r="D821" s="245"/>
    </row>
    <row r="822" spans="4:4">
      <c r="D822" s="245"/>
    </row>
    <row r="823" spans="4:4">
      <c r="D823" s="245"/>
    </row>
    <row r="824" spans="4:4">
      <c r="D824" s="245"/>
    </row>
    <row r="825" spans="4:4">
      <c r="D825" s="245"/>
    </row>
    <row r="826" spans="4:4">
      <c r="D826" s="245"/>
    </row>
    <row r="827" spans="4:4">
      <c r="D827" s="245"/>
    </row>
    <row r="828" spans="4:4">
      <c r="D828" s="245"/>
    </row>
    <row r="829" spans="4:4">
      <c r="D829" s="245"/>
    </row>
    <row r="830" spans="4:4">
      <c r="D830" s="245"/>
    </row>
    <row r="831" spans="4:4">
      <c r="D831" s="245"/>
    </row>
    <row r="832" spans="4:4">
      <c r="D832" s="245"/>
    </row>
    <row r="833" spans="4:4">
      <c r="D833" s="245"/>
    </row>
    <row r="834" spans="4:4">
      <c r="D834" s="245"/>
    </row>
    <row r="835" spans="4:4">
      <c r="D835" s="245"/>
    </row>
    <row r="836" spans="4:4">
      <c r="D836" s="245"/>
    </row>
    <row r="837" spans="4:4">
      <c r="D837" s="245"/>
    </row>
    <row r="838" spans="4:4">
      <c r="D838" s="245"/>
    </row>
    <row r="839" spans="4:4">
      <c r="D839" s="245"/>
    </row>
    <row r="840" spans="4:4">
      <c r="D840" s="245"/>
    </row>
    <row r="841" spans="4:4">
      <c r="D841" s="245"/>
    </row>
    <row r="842" spans="4:4">
      <c r="D842" s="245"/>
    </row>
    <row r="843" spans="4:4">
      <c r="D843" s="245"/>
    </row>
    <row r="844" spans="4:4">
      <c r="D844" s="245"/>
    </row>
    <row r="845" spans="4:4">
      <c r="D845" s="245"/>
    </row>
    <row r="846" spans="4:4">
      <c r="D846" s="245"/>
    </row>
    <row r="847" spans="4:4">
      <c r="D847" s="245"/>
    </row>
    <row r="848" spans="4:4">
      <c r="D848" s="245"/>
    </row>
    <row r="849" spans="4:4">
      <c r="D849" s="245"/>
    </row>
    <row r="850" spans="4:4">
      <c r="D850" s="245"/>
    </row>
    <row r="851" spans="4:4">
      <c r="D851" s="245"/>
    </row>
    <row r="852" spans="4:4">
      <c r="D852" s="245"/>
    </row>
    <row r="853" spans="4:4">
      <c r="D853" s="245"/>
    </row>
    <row r="854" spans="4:4">
      <c r="D854" s="245"/>
    </row>
    <row r="855" spans="4:4">
      <c r="D855" s="245"/>
    </row>
    <row r="856" spans="4:4">
      <c r="D856" s="245"/>
    </row>
    <row r="857" spans="4:4">
      <c r="D857" s="245"/>
    </row>
    <row r="858" spans="4:4">
      <c r="D858" s="245"/>
    </row>
    <row r="859" spans="4:4">
      <c r="D859" s="245"/>
    </row>
    <row r="860" spans="4:4">
      <c r="D860" s="245"/>
    </row>
    <row r="861" spans="4:4">
      <c r="D861" s="245"/>
    </row>
    <row r="862" spans="4:4">
      <c r="D862" s="245"/>
    </row>
    <row r="863" spans="4:4">
      <c r="D863" s="245"/>
    </row>
    <row r="864" spans="4:4">
      <c r="D864" s="245"/>
    </row>
    <row r="865" spans="4:4">
      <c r="D865" s="245"/>
    </row>
    <row r="866" spans="4:4">
      <c r="D866" s="245"/>
    </row>
    <row r="867" spans="4:4">
      <c r="D867" s="245"/>
    </row>
    <row r="868" spans="4:4">
      <c r="D868" s="245"/>
    </row>
    <row r="869" spans="4:4">
      <c r="D869" s="245"/>
    </row>
    <row r="870" spans="4:4">
      <c r="D870" s="245"/>
    </row>
    <row r="871" spans="4:4">
      <c r="D871" s="245"/>
    </row>
    <row r="872" spans="4:4">
      <c r="D872" s="245"/>
    </row>
    <row r="873" spans="4:4">
      <c r="D873" s="245"/>
    </row>
    <row r="874" spans="4:4">
      <c r="D874" s="245"/>
    </row>
    <row r="875" spans="4:4">
      <c r="D875" s="245"/>
    </row>
    <row r="876" spans="4:4">
      <c r="D876" s="245"/>
    </row>
    <row r="877" spans="4:4">
      <c r="D877" s="245"/>
    </row>
    <row r="878" spans="4:4">
      <c r="D878" s="245"/>
    </row>
    <row r="879" spans="4:4">
      <c r="D879" s="245"/>
    </row>
    <row r="880" spans="4:4">
      <c r="D880" s="245"/>
    </row>
    <row r="881" spans="4:4">
      <c r="D881" s="245"/>
    </row>
    <row r="882" spans="4:4">
      <c r="D882" s="245"/>
    </row>
    <row r="883" spans="4:4">
      <c r="D883" s="245"/>
    </row>
    <row r="884" spans="4:4">
      <c r="D884" s="245"/>
    </row>
    <row r="885" spans="4:4">
      <c r="D885" s="245"/>
    </row>
    <row r="886" spans="4:4">
      <c r="D886" s="245"/>
    </row>
    <row r="887" spans="4:4">
      <c r="D887" s="245"/>
    </row>
    <row r="888" spans="4:4">
      <c r="D888" s="245"/>
    </row>
    <row r="889" spans="4:4">
      <c r="D889" s="245"/>
    </row>
    <row r="890" spans="4:4">
      <c r="D890" s="245"/>
    </row>
    <row r="891" spans="4:4">
      <c r="D891" s="245"/>
    </row>
    <row r="892" spans="4:4">
      <c r="D892" s="245"/>
    </row>
    <row r="893" spans="4:4">
      <c r="D893" s="245"/>
    </row>
    <row r="894" spans="4:4">
      <c r="D894" s="245"/>
    </row>
    <row r="895" spans="4:4">
      <c r="D895" s="245"/>
    </row>
    <row r="896" spans="4:4">
      <c r="D896" s="245"/>
    </row>
    <row r="897" spans="4:4">
      <c r="D897" s="245"/>
    </row>
    <row r="898" spans="4:4">
      <c r="D898" s="245"/>
    </row>
    <row r="899" spans="4:4">
      <c r="D899" s="245"/>
    </row>
    <row r="900" spans="4:4">
      <c r="D900" s="245"/>
    </row>
    <row r="901" spans="4:4">
      <c r="D901" s="245"/>
    </row>
    <row r="902" spans="4:4">
      <c r="D902" s="245"/>
    </row>
    <row r="903" spans="4:4">
      <c r="D903" s="245"/>
    </row>
    <row r="904" spans="4:4">
      <c r="D904" s="245"/>
    </row>
    <row r="905" spans="4:4">
      <c r="D905" s="245"/>
    </row>
    <row r="906" spans="4:4">
      <c r="D906" s="245"/>
    </row>
    <row r="907" spans="4:4">
      <c r="D907" s="245"/>
    </row>
    <row r="908" spans="4:4">
      <c r="D908" s="245"/>
    </row>
    <row r="909" spans="4:4">
      <c r="D909" s="245"/>
    </row>
    <row r="910" spans="4:4">
      <c r="D910" s="245"/>
    </row>
    <row r="911" spans="4:4">
      <c r="D911" s="245"/>
    </row>
    <row r="912" spans="4:4">
      <c r="D912" s="245"/>
    </row>
    <row r="913" spans="4:4">
      <c r="D913" s="245"/>
    </row>
    <row r="914" spans="4:4">
      <c r="D914" s="245"/>
    </row>
    <row r="915" spans="4:4">
      <c r="D915" s="245"/>
    </row>
    <row r="916" spans="4:4">
      <c r="D916" s="245"/>
    </row>
    <row r="917" spans="4:4">
      <c r="D917" s="245"/>
    </row>
    <row r="918" spans="4:4">
      <c r="D918" s="245"/>
    </row>
    <row r="919" spans="4:4">
      <c r="D919" s="245"/>
    </row>
    <row r="920" spans="4:4">
      <c r="D920" s="245"/>
    </row>
    <row r="921" spans="4:4">
      <c r="D921" s="245"/>
    </row>
    <row r="922" spans="4:4">
      <c r="D922" s="245"/>
    </row>
    <row r="923" spans="4:4">
      <c r="D923" s="245"/>
    </row>
    <row r="924" spans="4:4">
      <c r="D924" s="245"/>
    </row>
    <row r="925" spans="4:4">
      <c r="D925" s="245"/>
    </row>
    <row r="926" spans="4:4">
      <c r="D926" s="245"/>
    </row>
    <row r="927" spans="4:4">
      <c r="D927" s="245"/>
    </row>
    <row r="928" spans="4:4">
      <c r="D928" s="245"/>
    </row>
    <row r="929" spans="4:4">
      <c r="D929" s="245"/>
    </row>
    <row r="930" spans="4:4">
      <c r="D930" s="245"/>
    </row>
    <row r="931" spans="4:4">
      <c r="D931" s="245"/>
    </row>
    <row r="932" spans="4:4">
      <c r="D932" s="245"/>
    </row>
    <row r="933" spans="4:4">
      <c r="D933" s="245"/>
    </row>
    <row r="934" spans="4:4">
      <c r="D934" s="245"/>
    </row>
    <row r="935" spans="4:4">
      <c r="D935" s="245"/>
    </row>
    <row r="936" spans="4:4">
      <c r="D936" s="245"/>
    </row>
    <row r="937" spans="4:4">
      <c r="D937" s="245"/>
    </row>
    <row r="938" spans="4:4">
      <c r="D938" s="245"/>
    </row>
    <row r="939" spans="4:4">
      <c r="D939" s="245"/>
    </row>
    <row r="940" spans="4:4">
      <c r="D940" s="245"/>
    </row>
    <row r="941" spans="4:4">
      <c r="D941" s="245"/>
    </row>
    <row r="942" spans="4:4">
      <c r="D942" s="245"/>
    </row>
    <row r="943" spans="4:4">
      <c r="D943" s="245"/>
    </row>
    <row r="944" spans="4:4">
      <c r="D944" s="245"/>
    </row>
    <row r="945" spans="4:4">
      <c r="D945" s="245"/>
    </row>
    <row r="946" spans="4:4">
      <c r="D946" s="245"/>
    </row>
    <row r="947" spans="4:4">
      <c r="D947" s="245"/>
    </row>
    <row r="948" spans="4:4">
      <c r="D948" s="245"/>
    </row>
    <row r="949" spans="4:4">
      <c r="D949" s="245"/>
    </row>
    <row r="950" spans="4:4">
      <c r="D950" s="245"/>
    </row>
    <row r="951" spans="4:4">
      <c r="D951" s="245"/>
    </row>
    <row r="952" spans="4:4">
      <c r="D952" s="245"/>
    </row>
    <row r="953" spans="4:4">
      <c r="D953" s="245"/>
    </row>
    <row r="954" spans="4:4">
      <c r="D954" s="245"/>
    </row>
    <row r="955" spans="4:4">
      <c r="D955" s="245"/>
    </row>
    <row r="956" spans="4:4">
      <c r="D956" s="245"/>
    </row>
    <row r="957" spans="4:4">
      <c r="D957" s="245"/>
    </row>
    <row r="958" spans="4:4">
      <c r="D958" s="245"/>
    </row>
    <row r="959" spans="4:4">
      <c r="D959" s="245"/>
    </row>
    <row r="960" spans="4:4">
      <c r="D960" s="245"/>
    </row>
    <row r="961" spans="4:4">
      <c r="D961" s="245"/>
    </row>
    <row r="962" spans="4:4">
      <c r="D962" s="245"/>
    </row>
    <row r="963" spans="4:4">
      <c r="D963" s="245"/>
    </row>
    <row r="964" spans="4:4">
      <c r="D964" s="245"/>
    </row>
    <row r="965" spans="4:4">
      <c r="D965" s="245"/>
    </row>
    <row r="966" spans="4:4">
      <c r="D966" s="245"/>
    </row>
    <row r="967" spans="4:4">
      <c r="D967" s="245"/>
    </row>
    <row r="968" spans="4:4">
      <c r="D968" s="245"/>
    </row>
    <row r="969" spans="4:4">
      <c r="D969" s="245"/>
    </row>
    <row r="970" spans="4:4">
      <c r="D970" s="245"/>
    </row>
    <row r="971" spans="4:4">
      <c r="D971" s="245"/>
    </row>
    <row r="972" spans="4:4">
      <c r="D972" s="245"/>
    </row>
    <row r="973" spans="4:4">
      <c r="D973" s="245"/>
    </row>
    <row r="974" spans="4:4">
      <c r="D974" s="245"/>
    </row>
    <row r="975" spans="4:4">
      <c r="D975" s="245"/>
    </row>
    <row r="976" spans="4:4">
      <c r="D976" s="245"/>
    </row>
    <row r="977" spans="4:4">
      <c r="D977" s="245"/>
    </row>
    <row r="978" spans="4:4">
      <c r="D978" s="245"/>
    </row>
    <row r="979" spans="4:4">
      <c r="D979" s="245"/>
    </row>
    <row r="980" spans="4:4">
      <c r="D980" s="245"/>
    </row>
    <row r="981" spans="4:4">
      <c r="D981" s="245"/>
    </row>
    <row r="982" spans="4:4">
      <c r="D982" s="245"/>
    </row>
    <row r="983" spans="4:4">
      <c r="D983" s="245"/>
    </row>
    <row r="984" spans="4:4">
      <c r="D984" s="245"/>
    </row>
    <row r="985" spans="4:4">
      <c r="D985" s="245"/>
    </row>
    <row r="986" spans="4:4">
      <c r="D986" s="245"/>
    </row>
    <row r="987" spans="4:4">
      <c r="D987" s="245"/>
    </row>
    <row r="988" spans="4:4">
      <c r="D988" s="245"/>
    </row>
    <row r="989" spans="4:4">
      <c r="D989" s="245"/>
    </row>
    <row r="990" spans="4:4">
      <c r="D990" s="245"/>
    </row>
    <row r="991" spans="4:4">
      <c r="D991" s="245"/>
    </row>
    <row r="992" spans="4:4">
      <c r="D992" s="245"/>
    </row>
    <row r="993" spans="4:4">
      <c r="D993" s="245"/>
    </row>
    <row r="994" spans="4:4">
      <c r="D994" s="245"/>
    </row>
    <row r="995" spans="4:4">
      <c r="D995" s="245"/>
    </row>
    <row r="996" spans="4:4">
      <c r="D996" s="245"/>
    </row>
    <row r="997" spans="4:4">
      <c r="D997" s="245"/>
    </row>
    <row r="998" spans="4:4">
      <c r="D998" s="245"/>
    </row>
    <row r="999" spans="4:4">
      <c r="D999" s="245"/>
    </row>
    <row r="1000" spans="4:4">
      <c r="D1000" s="245"/>
    </row>
    <row r="1001" spans="4:4">
      <c r="D1001" s="245"/>
    </row>
    <row r="1002" spans="4:4">
      <c r="D1002" s="245"/>
    </row>
    <row r="1003" spans="4:4">
      <c r="D1003" s="245"/>
    </row>
    <row r="1004" spans="4:4">
      <c r="D1004" s="245"/>
    </row>
    <row r="1005" spans="4:4">
      <c r="D1005" s="245"/>
    </row>
    <row r="1006" spans="4:4">
      <c r="D1006" s="245"/>
    </row>
    <row r="1007" spans="4:4">
      <c r="D1007" s="245"/>
    </row>
    <row r="1008" spans="4:4">
      <c r="D1008" s="245"/>
    </row>
    <row r="1009" spans="4:4">
      <c r="D1009" s="245"/>
    </row>
    <row r="1010" spans="4:4">
      <c r="D1010" s="245"/>
    </row>
    <row r="1011" spans="4:4">
      <c r="D1011" s="245"/>
    </row>
    <row r="1012" spans="4:4">
      <c r="D1012" s="245"/>
    </row>
    <row r="1013" spans="4:4">
      <c r="D1013" s="245"/>
    </row>
    <row r="1014" spans="4:4">
      <c r="D1014" s="245"/>
    </row>
    <row r="1015" spans="4:4">
      <c r="D1015" s="245"/>
    </row>
    <row r="1016" spans="4:4">
      <c r="D1016" s="245"/>
    </row>
    <row r="1017" spans="4:4">
      <c r="D1017" s="245"/>
    </row>
    <row r="1018" spans="4:4">
      <c r="D1018" s="245"/>
    </row>
    <row r="1019" spans="4:4">
      <c r="D1019" s="245"/>
    </row>
    <row r="1020" spans="4:4">
      <c r="D1020" s="245"/>
    </row>
    <row r="1021" spans="4:4">
      <c r="D1021" s="245"/>
    </row>
    <row r="1022" spans="4:4">
      <c r="D1022" s="245"/>
    </row>
    <row r="1023" spans="4:4">
      <c r="D1023" s="245"/>
    </row>
    <row r="1024" spans="4:4">
      <c r="D1024" s="245"/>
    </row>
    <row r="1025" spans="4:4">
      <c r="D1025" s="245"/>
    </row>
    <row r="1026" spans="4:4">
      <c r="D1026" s="245"/>
    </row>
    <row r="1027" spans="4:4">
      <c r="D1027" s="245"/>
    </row>
    <row r="1028" spans="4:4">
      <c r="D1028" s="245"/>
    </row>
    <row r="1029" spans="4:4">
      <c r="D1029" s="245"/>
    </row>
    <row r="1030" spans="4:4">
      <c r="D1030" s="245"/>
    </row>
    <row r="1031" spans="4:4">
      <c r="D1031" s="245"/>
    </row>
    <row r="1032" spans="4:4">
      <c r="D1032" s="245"/>
    </row>
    <row r="1033" spans="4:4">
      <c r="D1033" s="245"/>
    </row>
    <row r="1034" spans="4:4">
      <c r="D1034" s="245"/>
    </row>
    <row r="1035" spans="4:4">
      <c r="D1035" s="245"/>
    </row>
    <row r="1036" spans="4:4">
      <c r="D1036" s="245"/>
    </row>
    <row r="1037" spans="4:4">
      <c r="D1037" s="245"/>
    </row>
    <row r="1038" spans="4:4">
      <c r="D1038" s="245"/>
    </row>
    <row r="1039" spans="4:4">
      <c r="D1039" s="245"/>
    </row>
    <row r="1040" spans="4:4">
      <c r="D1040" s="245"/>
    </row>
    <row r="1041" spans="4:4">
      <c r="D1041" s="245"/>
    </row>
    <row r="1042" spans="4:4">
      <c r="D1042" s="245"/>
    </row>
    <row r="1043" spans="4:4">
      <c r="D1043" s="245"/>
    </row>
    <row r="1044" spans="4:4">
      <c r="D1044" s="245"/>
    </row>
    <row r="1045" spans="4:4">
      <c r="D1045" s="245"/>
    </row>
    <row r="1046" spans="4:4">
      <c r="D1046" s="245"/>
    </row>
    <row r="1047" spans="4:4">
      <c r="D1047" s="245"/>
    </row>
    <row r="1048" spans="4:4">
      <c r="D1048" s="245"/>
    </row>
    <row r="1049" spans="4:4">
      <c r="D1049" s="245"/>
    </row>
    <row r="1050" spans="4:4">
      <c r="D1050" s="245"/>
    </row>
    <row r="1051" spans="4:4">
      <c r="D1051" s="245"/>
    </row>
    <row r="1052" spans="4:4">
      <c r="D1052" s="245"/>
    </row>
    <row r="1053" spans="4:4">
      <c r="D1053" s="245"/>
    </row>
    <row r="1054" spans="4:4">
      <c r="D1054" s="245"/>
    </row>
    <row r="1055" spans="4:4">
      <c r="D1055" s="245"/>
    </row>
    <row r="1056" spans="4:4">
      <c r="D1056" s="245"/>
    </row>
    <row r="1057" spans="4:4">
      <c r="D1057" s="245"/>
    </row>
    <row r="1058" spans="4:4">
      <c r="D1058" s="245"/>
    </row>
    <row r="1059" spans="4:4">
      <c r="D1059" s="245"/>
    </row>
    <row r="1060" spans="4:4">
      <c r="D1060" s="245"/>
    </row>
    <row r="1061" spans="4:4">
      <c r="D1061" s="245"/>
    </row>
    <row r="1062" spans="4:4">
      <c r="D1062" s="245"/>
    </row>
    <row r="1063" spans="4:4">
      <c r="D1063" s="245"/>
    </row>
    <row r="1064" spans="4:4">
      <c r="D1064" s="245"/>
    </row>
    <row r="1065" spans="4:4">
      <c r="D1065" s="245"/>
    </row>
    <row r="1066" spans="4:4">
      <c r="D1066" s="245"/>
    </row>
    <row r="1067" spans="4:4">
      <c r="D1067" s="245"/>
    </row>
    <row r="1068" spans="4:4">
      <c r="D1068" s="245"/>
    </row>
    <row r="1069" spans="4:4">
      <c r="D1069" s="245"/>
    </row>
    <row r="1070" spans="4:4">
      <c r="D1070" s="245"/>
    </row>
    <row r="1071" spans="4:4">
      <c r="D1071" s="245"/>
    </row>
    <row r="1072" spans="4:4">
      <c r="D1072" s="245"/>
    </row>
    <row r="1073" spans="4:4">
      <c r="D1073" s="245"/>
    </row>
    <row r="1074" spans="4:4">
      <c r="D1074" s="245"/>
    </row>
    <row r="1075" spans="4:4">
      <c r="D1075" s="245"/>
    </row>
    <row r="1076" spans="4:4">
      <c r="D1076" s="245"/>
    </row>
    <row r="1077" spans="4:4">
      <c r="D1077" s="245"/>
    </row>
    <row r="1078" spans="4:4">
      <c r="D1078" s="245"/>
    </row>
    <row r="1079" spans="4:4">
      <c r="D1079" s="245"/>
    </row>
    <row r="1080" spans="4:4">
      <c r="D1080" s="245"/>
    </row>
    <row r="1081" spans="4:4">
      <c r="D1081" s="245"/>
    </row>
    <row r="1082" spans="4:4">
      <c r="D1082" s="245"/>
    </row>
    <row r="1083" spans="4:4">
      <c r="D1083" s="245"/>
    </row>
    <row r="1084" spans="4:4">
      <c r="D1084" s="245"/>
    </row>
    <row r="1085" spans="4:4">
      <c r="D1085" s="245"/>
    </row>
    <row r="1086" spans="4:4">
      <c r="D1086" s="245"/>
    </row>
    <row r="1087" spans="4:4">
      <c r="D1087" s="245"/>
    </row>
    <row r="1088" spans="4:4">
      <c r="D1088" s="245"/>
    </row>
    <row r="1089" spans="4:4">
      <c r="D1089" s="245"/>
    </row>
    <row r="1090" spans="4:4">
      <c r="D1090" s="245"/>
    </row>
    <row r="1091" spans="4:4">
      <c r="D1091" s="245"/>
    </row>
    <row r="1092" spans="4:4">
      <c r="D1092" s="245"/>
    </row>
    <row r="1093" spans="4:4">
      <c r="D1093" s="245"/>
    </row>
    <row r="1094" spans="4:4">
      <c r="D1094" s="245"/>
    </row>
    <row r="1095" spans="4:4">
      <c r="D1095" s="245"/>
    </row>
    <row r="1096" spans="4:4">
      <c r="D1096" s="245"/>
    </row>
    <row r="1097" spans="4:4">
      <c r="D1097" s="245"/>
    </row>
    <row r="1098" spans="4:4">
      <c r="D1098" s="245"/>
    </row>
    <row r="1099" spans="4:4">
      <c r="D1099" s="245"/>
    </row>
    <row r="1100" spans="4:4">
      <c r="D1100" s="245"/>
    </row>
    <row r="1101" spans="4:4">
      <c r="D1101" s="245"/>
    </row>
    <row r="1102" spans="4:4">
      <c r="D1102" s="245"/>
    </row>
    <row r="1103" spans="4:4">
      <c r="D1103" s="245"/>
    </row>
    <row r="1104" spans="4:4">
      <c r="D1104" s="245"/>
    </row>
    <row r="1105" spans="4:4">
      <c r="D1105" s="245"/>
    </row>
    <row r="1106" spans="4:4">
      <c r="D1106" s="245"/>
    </row>
    <row r="1107" spans="4:4">
      <c r="D1107" s="245"/>
    </row>
    <row r="1108" spans="4:4">
      <c r="D1108" s="245"/>
    </row>
    <row r="1109" spans="4:4">
      <c r="D1109" s="245"/>
    </row>
    <row r="1110" spans="4:4">
      <c r="D1110" s="245"/>
    </row>
    <row r="1111" spans="4:4">
      <c r="D1111" s="245"/>
    </row>
    <row r="1112" spans="4:4">
      <c r="D1112" s="245"/>
    </row>
    <row r="1113" spans="4:4">
      <c r="D1113" s="245"/>
    </row>
    <row r="1114" spans="4:4">
      <c r="D1114" s="245"/>
    </row>
    <row r="1115" spans="4:4">
      <c r="D1115" s="245"/>
    </row>
    <row r="1116" spans="4:4">
      <c r="D1116" s="245"/>
    </row>
    <row r="1117" spans="4:4">
      <c r="D1117" s="245"/>
    </row>
    <row r="1118" spans="4:4">
      <c r="D1118" s="245"/>
    </row>
    <row r="1119" spans="4:4">
      <c r="D1119" s="245"/>
    </row>
    <row r="1120" spans="4:4">
      <c r="D1120" s="245"/>
    </row>
    <row r="1121" spans="4:4">
      <c r="D1121" s="245"/>
    </row>
    <row r="1122" spans="4:4">
      <c r="D1122" s="245"/>
    </row>
    <row r="1123" spans="4:4">
      <c r="D1123" s="245"/>
    </row>
    <row r="1124" spans="4:4">
      <c r="D1124" s="245"/>
    </row>
    <row r="1125" spans="4:4">
      <c r="D1125" s="245"/>
    </row>
    <row r="1126" spans="4:4">
      <c r="D1126" s="245"/>
    </row>
    <row r="1127" spans="4:4">
      <c r="D1127" s="245"/>
    </row>
    <row r="1128" spans="4:4">
      <c r="D1128" s="245"/>
    </row>
    <row r="1129" spans="4:4">
      <c r="D1129" s="245"/>
    </row>
    <row r="1130" spans="4:4">
      <c r="D1130" s="245"/>
    </row>
    <row r="1131" spans="4:4">
      <c r="D1131" s="245"/>
    </row>
    <row r="1132" spans="4:4">
      <c r="D1132" s="245"/>
    </row>
    <row r="1133" spans="4:4">
      <c r="D1133" s="245"/>
    </row>
    <row r="1134" spans="4:4">
      <c r="D1134" s="245"/>
    </row>
    <row r="1135" spans="4:4">
      <c r="D1135" s="245"/>
    </row>
    <row r="1136" spans="4:4">
      <c r="D1136" s="245"/>
    </row>
    <row r="1137" spans="4:4">
      <c r="D1137" s="245"/>
    </row>
    <row r="1138" spans="4:4">
      <c r="D1138" s="245"/>
    </row>
    <row r="1139" spans="4:4">
      <c r="D1139" s="245"/>
    </row>
    <row r="1140" spans="4:4">
      <c r="D1140" s="245"/>
    </row>
    <row r="1141" spans="4:4">
      <c r="D1141" s="245"/>
    </row>
    <row r="1142" spans="4:4">
      <c r="D1142" s="245"/>
    </row>
    <row r="1143" spans="4:4">
      <c r="D1143" s="245"/>
    </row>
    <row r="1144" spans="4:4">
      <c r="D1144" s="245"/>
    </row>
    <row r="1145" spans="4:4">
      <c r="D1145" s="245"/>
    </row>
    <row r="1146" spans="4:4">
      <c r="D1146" s="245"/>
    </row>
    <row r="1147" spans="4:4">
      <c r="D1147" s="245"/>
    </row>
    <row r="1148" spans="4:4">
      <c r="D1148" s="245"/>
    </row>
    <row r="1149" spans="4:4">
      <c r="D1149" s="245"/>
    </row>
    <row r="1150" spans="4:4">
      <c r="D1150" s="245"/>
    </row>
    <row r="1151" spans="4:4">
      <c r="D1151" s="245"/>
    </row>
    <row r="1152" spans="4:4">
      <c r="D1152" s="245"/>
    </row>
    <row r="1153" spans="4:4">
      <c r="D1153" s="245"/>
    </row>
    <row r="1154" spans="4:4">
      <c r="D1154" s="245"/>
    </row>
    <row r="1155" spans="4:4">
      <c r="D1155" s="245"/>
    </row>
    <row r="1156" spans="4:4">
      <c r="D1156" s="245"/>
    </row>
    <row r="1157" spans="4:4">
      <c r="D1157" s="245"/>
    </row>
    <row r="1158" spans="4:4">
      <c r="D1158" s="245"/>
    </row>
    <row r="1159" spans="4:4">
      <c r="D1159" s="245"/>
    </row>
    <row r="1160" spans="4:4">
      <c r="D1160" s="245"/>
    </row>
    <row r="1161" spans="4:4">
      <c r="D1161" s="245"/>
    </row>
    <row r="1162" spans="4:4">
      <c r="D1162" s="245"/>
    </row>
    <row r="1163" spans="4:4">
      <c r="D1163" s="245"/>
    </row>
    <row r="1164" spans="4:4">
      <c r="D1164" s="245"/>
    </row>
    <row r="1165" spans="4:4">
      <c r="D1165" s="245"/>
    </row>
    <row r="1166" spans="4:4">
      <c r="D1166" s="245"/>
    </row>
    <row r="1167" spans="4:4">
      <c r="D1167" s="245"/>
    </row>
    <row r="1168" spans="4:4">
      <c r="D1168" s="245"/>
    </row>
    <row r="1169" spans="4:4">
      <c r="D1169" s="245"/>
    </row>
    <row r="1170" spans="4:4">
      <c r="D1170" s="245"/>
    </row>
    <row r="1171" spans="4:4">
      <c r="D1171" s="245"/>
    </row>
    <row r="1172" spans="4:4">
      <c r="D1172" s="245"/>
    </row>
    <row r="1173" spans="4:4">
      <c r="D1173" s="245"/>
    </row>
    <row r="1174" spans="4:4">
      <c r="D1174" s="245"/>
    </row>
    <row r="1175" spans="4:4">
      <c r="D1175" s="245"/>
    </row>
    <row r="1176" spans="4:4">
      <c r="D1176" s="245"/>
    </row>
    <row r="1177" spans="4:4">
      <c r="D1177" s="245"/>
    </row>
    <row r="1178" spans="4:4">
      <c r="D1178" s="245"/>
    </row>
    <row r="1179" spans="4:4">
      <c r="D1179" s="245"/>
    </row>
    <row r="1180" spans="4:4">
      <c r="D1180" s="245"/>
    </row>
    <row r="1181" spans="4:4">
      <c r="D1181" s="245"/>
    </row>
    <row r="1182" spans="4:4">
      <c r="D1182" s="245"/>
    </row>
    <row r="1183" spans="4:4">
      <c r="D1183" s="245"/>
    </row>
    <row r="1184" spans="4:4">
      <c r="D1184" s="245"/>
    </row>
    <row r="1185" spans="4:4">
      <c r="D1185" s="245"/>
    </row>
    <row r="1186" spans="4:4">
      <c r="D1186" s="245"/>
    </row>
    <row r="1187" spans="4:4">
      <c r="D1187" s="245"/>
    </row>
    <row r="1188" spans="4:4">
      <c r="D1188" s="245"/>
    </row>
    <row r="1189" spans="4:4">
      <c r="D1189" s="245"/>
    </row>
    <row r="1190" spans="4:4">
      <c r="D1190" s="245"/>
    </row>
    <row r="1191" spans="4:4">
      <c r="D1191" s="245"/>
    </row>
    <row r="1192" spans="4:4">
      <c r="D1192" s="245"/>
    </row>
    <row r="1193" spans="4:4">
      <c r="D1193" s="245"/>
    </row>
    <row r="1194" spans="4:4">
      <c r="D1194" s="245"/>
    </row>
    <row r="1195" spans="4:4">
      <c r="D1195" s="245"/>
    </row>
    <row r="1196" spans="4:4">
      <c r="D1196" s="245"/>
    </row>
    <row r="1197" spans="4:4">
      <c r="D1197" s="245"/>
    </row>
    <row r="1198" spans="4:4">
      <c r="D1198" s="245"/>
    </row>
    <row r="1199" spans="4:4">
      <c r="D1199" s="245"/>
    </row>
    <row r="1200" spans="4:4">
      <c r="D1200" s="245"/>
    </row>
    <row r="1201" spans="4:4">
      <c r="D1201" s="245"/>
    </row>
    <row r="1202" spans="4:4">
      <c r="D1202" s="245"/>
    </row>
    <row r="1203" spans="4:4">
      <c r="D1203" s="245"/>
    </row>
    <row r="1204" spans="4:4">
      <c r="D1204" s="245"/>
    </row>
    <row r="1205" spans="4:4">
      <c r="D1205" s="245"/>
    </row>
    <row r="1206" spans="4:4">
      <c r="D1206" s="245"/>
    </row>
    <row r="1207" spans="4:4">
      <c r="D1207" s="245"/>
    </row>
    <row r="1208" spans="4:4">
      <c r="D1208" s="245"/>
    </row>
    <row r="1209" spans="4:4">
      <c r="D1209" s="245"/>
    </row>
    <row r="1210" spans="4:4">
      <c r="D1210" s="245"/>
    </row>
    <row r="1211" spans="4:4">
      <c r="D1211" s="245"/>
    </row>
    <row r="1212" spans="4:4">
      <c r="D1212" s="245"/>
    </row>
    <row r="1213" spans="4:4">
      <c r="D1213" s="245"/>
    </row>
    <row r="1214" spans="4:4">
      <c r="D1214" s="245"/>
    </row>
    <row r="1215" spans="4:4">
      <c r="D1215" s="245"/>
    </row>
    <row r="1216" spans="4:4">
      <c r="D1216" s="245"/>
    </row>
    <row r="1217" spans="4:4">
      <c r="D1217" s="245"/>
    </row>
    <row r="1218" spans="4:4">
      <c r="D1218" s="245"/>
    </row>
    <row r="1219" spans="4:4">
      <c r="D1219" s="245"/>
    </row>
    <row r="1220" spans="4:4">
      <c r="D1220" s="245"/>
    </row>
    <row r="1221" spans="4:4">
      <c r="D1221" s="245"/>
    </row>
    <row r="1222" spans="4:4">
      <c r="D1222" s="245"/>
    </row>
    <row r="1223" spans="4:4">
      <c r="D1223" s="245"/>
    </row>
    <row r="1224" spans="4:4">
      <c r="D1224" s="245"/>
    </row>
    <row r="1225" spans="4:4">
      <c r="D1225" s="245"/>
    </row>
    <row r="1226" spans="4:4">
      <c r="D1226" s="245"/>
    </row>
    <row r="1227" spans="4:4">
      <c r="D1227" s="245"/>
    </row>
    <row r="1228" spans="4:4">
      <c r="D1228" s="245"/>
    </row>
    <row r="1229" spans="4:4">
      <c r="D1229" s="245"/>
    </row>
    <row r="1230" spans="4:4">
      <c r="D1230" s="245"/>
    </row>
    <row r="1231" spans="4:4">
      <c r="D1231" s="245"/>
    </row>
    <row r="1232" spans="4:4">
      <c r="D1232" s="245"/>
    </row>
    <row r="1233" spans="4:4">
      <c r="D1233" s="245"/>
    </row>
    <row r="1234" spans="4:4">
      <c r="D1234" s="245"/>
    </row>
    <row r="1235" spans="4:4">
      <c r="D1235" s="245"/>
    </row>
    <row r="1236" spans="4:4">
      <c r="D1236" s="245"/>
    </row>
    <row r="1237" spans="4:4">
      <c r="D1237" s="245"/>
    </row>
    <row r="1238" spans="4:4">
      <c r="D1238" s="245"/>
    </row>
    <row r="1239" spans="4:4">
      <c r="D1239" s="245"/>
    </row>
    <row r="1240" spans="4:4">
      <c r="D1240" s="245"/>
    </row>
    <row r="1241" spans="4:4">
      <c r="D1241" s="245"/>
    </row>
    <row r="1242" spans="4:4">
      <c r="D1242" s="245"/>
    </row>
    <row r="1243" spans="4:4">
      <c r="D1243" s="245"/>
    </row>
    <row r="1244" spans="4:4">
      <c r="D1244" s="245"/>
    </row>
    <row r="1245" spans="4:4">
      <c r="D1245" s="245"/>
    </row>
    <row r="1246" spans="4:4">
      <c r="D1246" s="245"/>
    </row>
    <row r="1247" spans="4:4">
      <c r="D1247" s="245"/>
    </row>
    <row r="1248" spans="4:4">
      <c r="D1248" s="245"/>
    </row>
    <row r="1249" spans="4:4">
      <c r="D1249" s="245"/>
    </row>
    <row r="1250" spans="4:4">
      <c r="D1250" s="245"/>
    </row>
    <row r="1251" spans="4:4">
      <c r="D1251" s="245"/>
    </row>
    <row r="1252" spans="4:4">
      <c r="D1252" s="245"/>
    </row>
    <row r="1253" spans="4:4">
      <c r="D1253" s="245"/>
    </row>
    <row r="1254" spans="4:4">
      <c r="D1254" s="245"/>
    </row>
    <row r="1255" spans="4:4">
      <c r="D1255" s="245"/>
    </row>
    <row r="1256" spans="4:4">
      <c r="D1256" s="245"/>
    </row>
    <row r="1257" spans="4:4">
      <c r="D1257" s="245"/>
    </row>
    <row r="1258" spans="4:4">
      <c r="D1258" s="245"/>
    </row>
    <row r="1259" spans="4:4">
      <c r="D1259" s="245"/>
    </row>
    <row r="1260" spans="4:4">
      <c r="D1260" s="245"/>
    </row>
    <row r="1261" spans="4:4">
      <c r="D1261" s="245"/>
    </row>
    <row r="1262" spans="4:4">
      <c r="D1262" s="245"/>
    </row>
    <row r="1263" spans="4:4">
      <c r="D1263" s="245"/>
    </row>
    <row r="1264" spans="4:4">
      <c r="D1264" s="245"/>
    </row>
    <row r="1265" spans="4:4">
      <c r="D1265" s="245"/>
    </row>
    <row r="1266" spans="4:4">
      <c r="D1266" s="245"/>
    </row>
    <row r="1267" spans="4:4">
      <c r="D1267" s="245"/>
    </row>
    <row r="1268" spans="4:4">
      <c r="D1268" s="245"/>
    </row>
    <row r="1269" spans="4:4">
      <c r="D1269" s="245"/>
    </row>
    <row r="1270" spans="4:4">
      <c r="D1270" s="245"/>
    </row>
    <row r="1271" spans="4:4">
      <c r="D1271" s="245"/>
    </row>
    <row r="1272" spans="4:4">
      <c r="D1272" s="245"/>
    </row>
    <row r="1273" spans="4:4">
      <c r="D1273" s="245"/>
    </row>
    <row r="1274" spans="4:4">
      <c r="D1274" s="245"/>
    </row>
    <row r="1275" spans="4:4">
      <c r="D1275" s="245"/>
    </row>
    <row r="1276" spans="4:4">
      <c r="D1276" s="245"/>
    </row>
    <row r="1277" spans="4:4">
      <c r="D1277" s="245"/>
    </row>
    <row r="1278" spans="4:4">
      <c r="D1278" s="245"/>
    </row>
    <row r="1279" spans="4:4">
      <c r="D1279" s="245"/>
    </row>
    <row r="1280" spans="4:4">
      <c r="D1280" s="245"/>
    </row>
    <row r="1281" spans="4:4">
      <c r="D1281" s="245"/>
    </row>
    <row r="1282" spans="4:4">
      <c r="D1282" s="245"/>
    </row>
    <row r="1283" spans="4:4">
      <c r="D1283" s="245"/>
    </row>
    <row r="1284" spans="4:4">
      <c r="D1284" s="245"/>
    </row>
    <row r="1285" spans="4:4">
      <c r="D1285" s="245"/>
    </row>
    <row r="1286" spans="4:4">
      <c r="D1286" s="245"/>
    </row>
    <row r="1287" spans="4:4">
      <c r="D1287" s="245"/>
    </row>
    <row r="1288" spans="4:4">
      <c r="D1288" s="245"/>
    </row>
    <row r="1289" spans="4:4">
      <c r="D1289" s="245"/>
    </row>
    <row r="1290" spans="4:4">
      <c r="D1290" s="245"/>
    </row>
    <row r="1291" spans="4:4">
      <c r="D1291" s="245"/>
    </row>
    <row r="1292" spans="4:4">
      <c r="D1292" s="245"/>
    </row>
    <row r="1293" spans="4:4">
      <c r="D1293" s="245"/>
    </row>
    <row r="1294" spans="4:4">
      <c r="D1294" s="245"/>
    </row>
    <row r="1295" spans="4:4">
      <c r="D1295" s="245"/>
    </row>
    <row r="1296" spans="4:4">
      <c r="D1296" s="245"/>
    </row>
    <row r="1297" spans="4:4">
      <c r="D1297" s="245"/>
    </row>
    <row r="1298" spans="4:4">
      <c r="D1298" s="245"/>
    </row>
    <row r="1299" spans="4:4">
      <c r="D1299" s="245"/>
    </row>
    <row r="1300" spans="4:4">
      <c r="D1300" s="245"/>
    </row>
    <row r="1301" spans="4:4">
      <c r="D1301" s="245"/>
    </row>
    <row r="1302" spans="4:4">
      <c r="D1302" s="245"/>
    </row>
    <row r="1303" spans="4:4">
      <c r="D1303" s="245"/>
    </row>
    <row r="1304" spans="4:4">
      <c r="D1304" s="245"/>
    </row>
    <row r="1305" spans="4:4">
      <c r="D1305" s="245"/>
    </row>
    <row r="1306" spans="4:4">
      <c r="D1306" s="245"/>
    </row>
    <row r="1307" spans="4:4">
      <c r="D1307" s="245"/>
    </row>
    <row r="1308" spans="4:4">
      <c r="D1308" s="245"/>
    </row>
    <row r="1309" spans="4:4">
      <c r="D1309" s="245"/>
    </row>
    <row r="1310" spans="4:4">
      <c r="D1310" s="245"/>
    </row>
    <row r="1311" spans="4:4">
      <c r="D1311" s="245"/>
    </row>
    <row r="1312" spans="4:4">
      <c r="D1312" s="245"/>
    </row>
    <row r="1313" spans="4:4">
      <c r="D1313" s="245"/>
    </row>
    <row r="1314" spans="4:4">
      <c r="D1314" s="245"/>
    </row>
    <row r="1315" spans="4:4">
      <c r="D1315" s="245"/>
    </row>
    <row r="1316" spans="4:4">
      <c r="D1316" s="245"/>
    </row>
    <row r="1317" spans="4:4">
      <c r="D1317" s="245"/>
    </row>
    <row r="1318" spans="4:4">
      <c r="D1318" s="245"/>
    </row>
    <row r="1319" spans="4:4">
      <c r="D1319" s="245"/>
    </row>
    <row r="1320" spans="4:4">
      <c r="D1320" s="245"/>
    </row>
    <row r="1321" spans="4:4">
      <c r="D1321" s="245"/>
    </row>
    <row r="1322" spans="4:4">
      <c r="D1322" s="245"/>
    </row>
    <row r="1323" spans="4:4">
      <c r="D1323" s="245"/>
    </row>
    <row r="1324" spans="4:4">
      <c r="D1324" s="245"/>
    </row>
    <row r="1325" spans="4:4">
      <c r="D1325" s="245"/>
    </row>
    <row r="1326" spans="4:4">
      <c r="D1326" s="245"/>
    </row>
    <row r="1327" spans="4:4">
      <c r="D1327" s="245"/>
    </row>
    <row r="1328" spans="4:4">
      <c r="D1328" s="245"/>
    </row>
    <row r="1329" spans="4:4">
      <c r="D1329" s="245"/>
    </row>
    <row r="1330" spans="4:4">
      <c r="D1330" s="245"/>
    </row>
    <row r="1331" spans="4:4">
      <c r="D1331" s="245"/>
    </row>
    <row r="1332" spans="4:4">
      <c r="D1332" s="245"/>
    </row>
    <row r="1333" spans="4:4">
      <c r="D1333" s="245"/>
    </row>
    <row r="1334" spans="4:4">
      <c r="D1334" s="245"/>
    </row>
    <row r="1335" spans="4:4">
      <c r="D1335" s="245"/>
    </row>
    <row r="1336" spans="4:4">
      <c r="D1336" s="245"/>
    </row>
    <row r="1337" spans="4:4">
      <c r="D1337" s="245"/>
    </row>
    <row r="1338" spans="4:4">
      <c r="D1338" s="245"/>
    </row>
    <row r="1339" spans="4:4">
      <c r="D1339" s="245"/>
    </row>
    <row r="1340" spans="4:4">
      <c r="D1340" s="245"/>
    </row>
    <row r="1341" spans="4:4">
      <c r="D1341" s="245"/>
    </row>
    <row r="1342" spans="4:4">
      <c r="D1342" s="245"/>
    </row>
    <row r="1343" spans="4:4">
      <c r="D1343" s="245"/>
    </row>
    <row r="1344" spans="4:4">
      <c r="D1344" s="245"/>
    </row>
    <row r="1345" spans="4:4">
      <c r="D1345" s="245"/>
    </row>
    <row r="1346" spans="4:4">
      <c r="D1346" s="245"/>
    </row>
    <row r="1347" spans="4:4">
      <c r="D1347" s="245"/>
    </row>
    <row r="1348" spans="4:4">
      <c r="D1348" s="245"/>
    </row>
    <row r="1349" spans="4:4">
      <c r="D1349" s="245"/>
    </row>
    <row r="1350" spans="4:4">
      <c r="D1350" s="245"/>
    </row>
    <row r="1351" spans="4:4">
      <c r="D1351" s="245"/>
    </row>
    <row r="1352" spans="4:4">
      <c r="D1352" s="245"/>
    </row>
    <row r="1353" spans="4:4">
      <c r="D1353" s="245"/>
    </row>
    <row r="1354" spans="4:4">
      <c r="D1354" s="245"/>
    </row>
    <row r="1355" spans="4:4">
      <c r="D1355" s="245"/>
    </row>
    <row r="1356" spans="4:4">
      <c r="D1356" s="245"/>
    </row>
    <row r="1357" spans="4:4">
      <c r="D1357" s="245"/>
    </row>
    <row r="1358" spans="4:4">
      <c r="D1358" s="245"/>
    </row>
    <row r="1359" spans="4:4">
      <c r="D1359" s="245"/>
    </row>
    <row r="1360" spans="4:4">
      <c r="D1360" s="245"/>
    </row>
    <row r="1361" spans="4:4">
      <c r="D1361" s="245"/>
    </row>
    <row r="1362" spans="4:4">
      <c r="D1362" s="245"/>
    </row>
    <row r="1363" spans="4:4">
      <c r="D1363" s="245"/>
    </row>
    <row r="1364" spans="4:4">
      <c r="D1364" s="245"/>
    </row>
    <row r="1365" spans="4:4">
      <c r="D1365" s="245"/>
    </row>
    <row r="1366" spans="4:4">
      <c r="D1366" s="245"/>
    </row>
    <row r="1367" spans="4:4">
      <c r="D1367" s="245"/>
    </row>
    <row r="1368" spans="4:4">
      <c r="D1368" s="245"/>
    </row>
    <row r="1369" spans="4:4">
      <c r="D1369" s="245"/>
    </row>
    <row r="1370" spans="4:4">
      <c r="D1370" s="245"/>
    </row>
    <row r="1371" spans="4:4">
      <c r="D1371" s="245"/>
    </row>
    <row r="1372" spans="4:4">
      <c r="D1372" s="245"/>
    </row>
    <row r="1373" spans="4:4">
      <c r="D1373" s="245"/>
    </row>
    <row r="1374" spans="4:4">
      <c r="D1374" s="245"/>
    </row>
    <row r="1375" spans="4:4">
      <c r="D1375" s="245"/>
    </row>
    <row r="1376" spans="4:4">
      <c r="D1376" s="245"/>
    </row>
    <row r="1377" spans="4:4">
      <c r="D1377" s="245"/>
    </row>
    <row r="1378" spans="4:4">
      <c r="D1378" s="245"/>
    </row>
    <row r="1379" spans="4:4">
      <c r="D1379" s="245"/>
    </row>
    <row r="1380" spans="4:4">
      <c r="D1380" s="245"/>
    </row>
    <row r="1381" spans="4:4">
      <c r="D1381" s="245"/>
    </row>
    <row r="1382" spans="4:4">
      <c r="D1382" s="245"/>
    </row>
    <row r="1383" spans="4:4">
      <c r="D1383" s="245"/>
    </row>
    <row r="1384" spans="4:4">
      <c r="D1384" s="245"/>
    </row>
    <row r="1385" spans="4:4">
      <c r="D1385" s="245"/>
    </row>
    <row r="1386" spans="4:4">
      <c r="D1386" s="245"/>
    </row>
    <row r="1387" spans="4:4">
      <c r="D1387" s="245"/>
    </row>
    <row r="1388" spans="4:4">
      <c r="D1388" s="245"/>
    </row>
    <row r="1389" spans="4:4">
      <c r="D1389" s="245"/>
    </row>
    <row r="1390" spans="4:4">
      <c r="D1390" s="245"/>
    </row>
    <row r="1391" spans="4:4">
      <c r="D1391" s="245"/>
    </row>
    <row r="1392" spans="4:4">
      <c r="D1392" s="245"/>
    </row>
    <row r="1393" spans="4:4">
      <c r="D1393" s="245"/>
    </row>
    <row r="1394" spans="4:4">
      <c r="D1394" s="245"/>
    </row>
    <row r="1395" spans="4:4">
      <c r="D1395" s="245"/>
    </row>
    <row r="1396" spans="4:4">
      <c r="D1396" s="245"/>
    </row>
    <row r="1397" spans="4:4">
      <c r="D1397" s="245"/>
    </row>
    <row r="1398" spans="4:4">
      <c r="D1398" s="245"/>
    </row>
    <row r="1399" spans="4:4">
      <c r="D1399" s="245"/>
    </row>
    <row r="1400" spans="4:4">
      <c r="D1400" s="245"/>
    </row>
    <row r="1401" spans="4:4">
      <c r="D1401" s="245"/>
    </row>
    <row r="1402" spans="4:4">
      <c r="D1402" s="245"/>
    </row>
    <row r="1403" spans="4:4">
      <c r="D1403" s="245"/>
    </row>
    <row r="1404" spans="4:4">
      <c r="D1404" s="245"/>
    </row>
    <row r="1405" spans="4:4">
      <c r="D1405" s="245"/>
    </row>
    <row r="1406" spans="4:4">
      <c r="D1406" s="245"/>
    </row>
    <row r="1407" spans="4:4">
      <c r="D1407" s="245"/>
    </row>
    <row r="1408" spans="4:4">
      <c r="D1408" s="245"/>
    </row>
    <row r="1409" spans="4:4">
      <c r="D1409" s="245"/>
    </row>
    <row r="1410" spans="4:4">
      <c r="D1410" s="245"/>
    </row>
    <row r="1411" spans="4:4">
      <c r="D1411" s="245"/>
    </row>
    <row r="1412" spans="4:4">
      <c r="D1412" s="245"/>
    </row>
    <row r="1413" spans="4:4">
      <c r="D1413" s="245"/>
    </row>
    <row r="1414" spans="4:4">
      <c r="D1414" s="245"/>
    </row>
    <row r="1415" spans="4:4">
      <c r="D1415" s="245"/>
    </row>
    <row r="1416" spans="4:4">
      <c r="D1416" s="245"/>
    </row>
    <row r="1417" spans="4:4">
      <c r="D1417" s="245"/>
    </row>
    <row r="1418" spans="4:4">
      <c r="D1418" s="245"/>
    </row>
    <row r="1419" spans="4:4">
      <c r="D1419" s="245"/>
    </row>
    <row r="1420" spans="4:4">
      <c r="D1420" s="245"/>
    </row>
    <row r="1421" spans="4:4">
      <c r="D1421" s="245"/>
    </row>
    <row r="1422" spans="4:4">
      <c r="D1422" s="245"/>
    </row>
    <row r="1423" spans="4:4">
      <c r="D1423" s="245"/>
    </row>
    <row r="1424" spans="4:4">
      <c r="D1424" s="245"/>
    </row>
    <row r="1425" spans="4:4">
      <c r="D1425" s="245"/>
    </row>
    <row r="1426" spans="4:4">
      <c r="D1426" s="245"/>
    </row>
    <row r="1427" spans="4:4">
      <c r="D1427" s="245"/>
    </row>
    <row r="1428" spans="4:4">
      <c r="D1428" s="245"/>
    </row>
    <row r="1429" spans="4:4">
      <c r="D1429" s="245"/>
    </row>
    <row r="1430" spans="4:4">
      <c r="D1430" s="245"/>
    </row>
    <row r="1431" spans="4:4">
      <c r="D1431" s="245"/>
    </row>
    <row r="1432" spans="4:4">
      <c r="D1432" s="245"/>
    </row>
    <row r="1433" spans="4:4">
      <c r="D1433" s="245"/>
    </row>
    <row r="1434" spans="4:4">
      <c r="D1434" s="245"/>
    </row>
    <row r="1435" spans="4:4">
      <c r="D1435" s="245"/>
    </row>
    <row r="1436" spans="4:4">
      <c r="D1436" s="245"/>
    </row>
    <row r="1437" spans="4:4">
      <c r="D1437" s="245"/>
    </row>
    <row r="1438" spans="4:4">
      <c r="D1438" s="245"/>
    </row>
    <row r="1439" spans="4:4">
      <c r="D1439" s="245"/>
    </row>
    <row r="1440" spans="4:4">
      <c r="D1440" s="245"/>
    </row>
    <row r="1441" spans="4:4">
      <c r="D1441" s="245"/>
    </row>
    <row r="1442" spans="4:4">
      <c r="D1442" s="245"/>
    </row>
    <row r="1443" spans="4:4">
      <c r="D1443" s="245"/>
    </row>
    <row r="1444" spans="4:4">
      <c r="D1444" s="245"/>
    </row>
    <row r="1445" spans="4:4">
      <c r="D1445" s="245"/>
    </row>
    <row r="1446" spans="4:4">
      <c r="D1446" s="245"/>
    </row>
    <row r="1447" spans="4:4">
      <c r="D1447" s="245"/>
    </row>
    <row r="1448" spans="4:4">
      <c r="D1448" s="245"/>
    </row>
    <row r="1449" spans="4:4">
      <c r="D1449" s="245"/>
    </row>
    <row r="1450" spans="4:4">
      <c r="D1450" s="245"/>
    </row>
    <row r="1451" spans="4:4">
      <c r="D1451" s="245"/>
    </row>
    <row r="1452" spans="4:4">
      <c r="D1452" s="245"/>
    </row>
    <row r="1453" spans="4:4">
      <c r="D1453" s="245"/>
    </row>
    <row r="1454" spans="4:4">
      <c r="D1454" s="245"/>
    </row>
    <row r="1455" spans="4:4">
      <c r="D1455" s="245"/>
    </row>
    <row r="1456" spans="4:4">
      <c r="D1456" s="245"/>
    </row>
    <row r="1457" spans="4:4">
      <c r="D1457" s="245"/>
    </row>
    <row r="1458" spans="4:4">
      <c r="D1458" s="245"/>
    </row>
    <row r="1459" spans="4:4">
      <c r="D1459" s="245"/>
    </row>
    <row r="1460" spans="4:4">
      <c r="D1460" s="245"/>
    </row>
    <row r="1461" spans="4:4">
      <c r="D1461" s="245"/>
    </row>
    <row r="1462" spans="4:4">
      <c r="D1462" s="245"/>
    </row>
    <row r="1463" spans="4:4">
      <c r="D1463" s="245"/>
    </row>
    <row r="1464" spans="4:4">
      <c r="D1464" s="245"/>
    </row>
    <row r="1465" spans="4:4">
      <c r="D1465" s="245"/>
    </row>
    <row r="1466" spans="4:4">
      <c r="D1466" s="245"/>
    </row>
    <row r="1467" spans="4:4">
      <c r="D1467" s="245"/>
    </row>
    <row r="1468" spans="4:4">
      <c r="D1468" s="245"/>
    </row>
    <row r="1469" spans="4:4">
      <c r="D1469" s="245"/>
    </row>
    <row r="1470" spans="4:4">
      <c r="D1470" s="245"/>
    </row>
    <row r="1471" spans="4:4">
      <c r="D1471" s="245"/>
    </row>
    <row r="1472" spans="4:4">
      <c r="D1472" s="245"/>
    </row>
    <row r="1473" spans="4:4">
      <c r="D1473" s="245"/>
    </row>
    <row r="1474" spans="4:4">
      <c r="D1474" s="245"/>
    </row>
    <row r="1475" spans="4:4">
      <c r="D1475" s="245"/>
    </row>
    <row r="1476" spans="4:4">
      <c r="D1476" s="245"/>
    </row>
    <row r="1477" spans="4:4">
      <c r="D1477" s="245"/>
    </row>
    <row r="1478" spans="4:4">
      <c r="D1478" s="245"/>
    </row>
    <row r="1479" spans="4:4">
      <c r="D1479" s="245"/>
    </row>
    <row r="1480" spans="4:4">
      <c r="D1480" s="245"/>
    </row>
    <row r="1481" spans="4:4">
      <c r="D1481" s="245"/>
    </row>
    <row r="1482" spans="4:4">
      <c r="D1482" s="245"/>
    </row>
    <row r="1483" spans="4:4">
      <c r="D1483" s="245"/>
    </row>
    <row r="1484" spans="4:4">
      <c r="D1484" s="245"/>
    </row>
    <row r="1485" spans="4:4">
      <c r="D1485" s="245"/>
    </row>
    <row r="1486" spans="4:4">
      <c r="D1486" s="245"/>
    </row>
    <row r="1487" spans="4:4">
      <c r="D1487" s="245"/>
    </row>
    <row r="1488" spans="4:4">
      <c r="D1488" s="245"/>
    </row>
    <row r="1489" spans="4:4">
      <c r="D1489" s="245"/>
    </row>
    <row r="1490" spans="4:4">
      <c r="D1490" s="245"/>
    </row>
    <row r="1491" spans="4:4">
      <c r="D1491" s="245"/>
    </row>
    <row r="1492" spans="4:4">
      <c r="D1492" s="245"/>
    </row>
    <row r="1493" spans="4:4">
      <c r="D1493" s="245"/>
    </row>
    <row r="1494" spans="4:4">
      <c r="D1494" s="245"/>
    </row>
    <row r="1495" spans="4:4">
      <c r="D1495" s="245"/>
    </row>
    <row r="1496" spans="4:4">
      <c r="D1496" s="245"/>
    </row>
    <row r="1497" spans="4:4">
      <c r="D1497" s="245"/>
    </row>
    <row r="1498" spans="4:4">
      <c r="D1498" s="245"/>
    </row>
    <row r="1499" spans="4:4">
      <c r="D1499" s="245"/>
    </row>
    <row r="1500" spans="4:4">
      <c r="D1500" s="245"/>
    </row>
    <row r="1501" spans="4:4">
      <c r="D1501" s="245"/>
    </row>
    <row r="1502" spans="4:4">
      <c r="D1502" s="245"/>
    </row>
    <row r="1503" spans="4:4">
      <c r="D1503" s="245"/>
    </row>
    <row r="1504" spans="4:4">
      <c r="D1504" s="245"/>
    </row>
    <row r="1505" spans="4:4">
      <c r="D1505" s="245"/>
    </row>
    <row r="1506" spans="4:4">
      <c r="D1506" s="245"/>
    </row>
    <row r="1507" spans="4:4">
      <c r="D1507" s="245"/>
    </row>
    <row r="1508" spans="4:4">
      <c r="D1508" s="245"/>
    </row>
    <row r="1509" spans="4:4">
      <c r="D1509" s="245"/>
    </row>
    <row r="1510" spans="4:4">
      <c r="D1510" s="245"/>
    </row>
    <row r="1511" spans="4:4">
      <c r="D1511" s="245"/>
    </row>
    <row r="1512" spans="4:4">
      <c r="D1512" s="245"/>
    </row>
    <row r="1513" spans="4:4">
      <c r="D1513" s="245"/>
    </row>
    <row r="1514" spans="4:4">
      <c r="D1514" s="245"/>
    </row>
    <row r="1515" spans="4:4">
      <c r="D1515" s="245"/>
    </row>
    <row r="1516" spans="4:4">
      <c r="D1516" s="245"/>
    </row>
    <row r="1517" spans="4:4">
      <c r="D1517" s="245"/>
    </row>
    <row r="1518" spans="4:4">
      <c r="D1518" s="245"/>
    </row>
    <row r="1519" spans="4:4">
      <c r="D1519" s="245"/>
    </row>
    <row r="1520" spans="4:4">
      <c r="D1520" s="245"/>
    </row>
    <row r="1521" spans="4:4">
      <c r="D1521" s="245"/>
    </row>
    <row r="1522" spans="4:4">
      <c r="D1522" s="245"/>
    </row>
    <row r="1523" spans="4:4">
      <c r="D1523" s="245"/>
    </row>
    <row r="1524" spans="4:4">
      <c r="D1524" s="245"/>
    </row>
    <row r="1525" spans="4:4">
      <c r="D1525" s="245"/>
    </row>
    <row r="1526" spans="4:4">
      <c r="D1526" s="245"/>
    </row>
    <row r="1527" spans="4:4">
      <c r="D1527" s="245"/>
    </row>
    <row r="1528" spans="4:4">
      <c r="D1528" s="245"/>
    </row>
    <row r="1529" spans="4:4">
      <c r="D1529" s="245"/>
    </row>
    <row r="1530" spans="4:4">
      <c r="D1530" s="245"/>
    </row>
    <row r="1531" spans="4:4">
      <c r="D1531" s="245"/>
    </row>
    <row r="1532" spans="4:4">
      <c r="D1532" s="245"/>
    </row>
    <row r="1533" spans="4:4">
      <c r="D1533" s="245"/>
    </row>
    <row r="1534" spans="4:4">
      <c r="D1534" s="245"/>
    </row>
    <row r="1535" spans="4:4">
      <c r="D1535" s="245"/>
    </row>
    <row r="1536" spans="4:4">
      <c r="D1536" s="245"/>
    </row>
    <row r="1537" spans="4:4">
      <c r="D1537" s="245"/>
    </row>
    <row r="1538" spans="4:4">
      <c r="D1538" s="245"/>
    </row>
    <row r="1539" spans="4:4">
      <c r="D1539" s="245"/>
    </row>
    <row r="1540" spans="4:4">
      <c r="D1540" s="245"/>
    </row>
    <row r="1541" spans="4:4">
      <c r="D1541" s="245"/>
    </row>
    <row r="1542" spans="4:4">
      <c r="D1542" s="245"/>
    </row>
    <row r="1543" spans="4:4">
      <c r="D1543" s="245"/>
    </row>
    <row r="1544" spans="4:4">
      <c r="D1544" s="245"/>
    </row>
    <row r="1545" spans="4:4">
      <c r="D1545" s="245"/>
    </row>
    <row r="1546" spans="4:4">
      <c r="D1546" s="245"/>
    </row>
    <row r="1547" spans="4:4">
      <c r="D1547" s="245"/>
    </row>
    <row r="1548" spans="4:4">
      <c r="D1548" s="245"/>
    </row>
    <row r="1549" spans="4:4">
      <c r="D1549" s="245"/>
    </row>
    <row r="1550" spans="4:4">
      <c r="D1550" s="245"/>
    </row>
    <row r="1551" spans="4:4">
      <c r="D1551" s="245"/>
    </row>
    <row r="1552" spans="4:4">
      <c r="D1552" s="245"/>
    </row>
    <row r="1553" spans="4:4">
      <c r="D1553" s="245"/>
    </row>
    <row r="1554" spans="4:4">
      <c r="D1554" s="245"/>
    </row>
    <row r="1555" spans="4:4">
      <c r="D1555" s="245"/>
    </row>
    <row r="1556" spans="4:4">
      <c r="D1556" s="245"/>
    </row>
    <row r="1557" spans="4:4">
      <c r="D1557" s="245"/>
    </row>
    <row r="1558" spans="4:4">
      <c r="D1558" s="245"/>
    </row>
    <row r="1559" spans="4:4">
      <c r="D1559" s="245"/>
    </row>
    <row r="1560" spans="4:4">
      <c r="D1560" s="245"/>
    </row>
    <row r="1561" spans="4:4">
      <c r="D1561" s="245"/>
    </row>
    <row r="1562" spans="4:4">
      <c r="D1562" s="245"/>
    </row>
    <row r="1563" spans="4:4">
      <c r="D1563" s="245"/>
    </row>
    <row r="1564" spans="4:4">
      <c r="D1564" s="245"/>
    </row>
    <row r="1565" spans="4:4">
      <c r="D1565" s="245"/>
    </row>
    <row r="1566" spans="4:4">
      <c r="D1566" s="245"/>
    </row>
    <row r="1567" spans="4:4">
      <c r="D1567" s="245"/>
    </row>
    <row r="1568" spans="4:4">
      <c r="D1568" s="245"/>
    </row>
    <row r="1569" spans="4:4">
      <c r="D1569" s="245"/>
    </row>
    <row r="1570" spans="4:4">
      <c r="D1570" s="245"/>
    </row>
    <row r="1571" spans="4:4">
      <c r="D1571" s="245"/>
    </row>
    <row r="1572" spans="4:4">
      <c r="D1572" s="245"/>
    </row>
    <row r="1573" spans="4:4">
      <c r="D1573" s="245"/>
    </row>
    <row r="1574" spans="4:4">
      <c r="D1574" s="245"/>
    </row>
    <row r="1575" spans="4:4">
      <c r="D1575" s="245"/>
    </row>
    <row r="1576" spans="4:4">
      <c r="D1576" s="245"/>
    </row>
    <row r="1577" spans="4:4">
      <c r="D1577" s="245"/>
    </row>
    <row r="1578" spans="4:4">
      <c r="D1578" s="245"/>
    </row>
    <row r="1579" spans="4:4">
      <c r="D1579" s="245"/>
    </row>
    <row r="1580" spans="4:4">
      <c r="D1580" s="245"/>
    </row>
    <row r="1581" spans="4:4">
      <c r="D1581" s="245"/>
    </row>
    <row r="1582" spans="4:4">
      <c r="D1582" s="245"/>
    </row>
    <row r="1583" spans="4:4">
      <c r="D1583" s="245"/>
    </row>
    <row r="1584" spans="4:4">
      <c r="D1584" s="245"/>
    </row>
    <row r="1585" spans="4:4">
      <c r="D1585" s="245"/>
    </row>
    <row r="1586" spans="4:4">
      <c r="D1586" s="245"/>
    </row>
    <row r="1587" spans="4:4">
      <c r="D1587" s="245"/>
    </row>
    <row r="1588" spans="4:4">
      <c r="D1588" s="245"/>
    </row>
    <row r="1589" spans="4:4">
      <c r="D1589" s="245"/>
    </row>
    <row r="1590" spans="4:4">
      <c r="D1590" s="245"/>
    </row>
    <row r="1591" spans="4:4">
      <c r="D1591" s="245"/>
    </row>
    <row r="1592" spans="4:4">
      <c r="D1592" s="245"/>
    </row>
    <row r="1593" spans="4:4">
      <c r="D1593" s="245"/>
    </row>
    <row r="1594" spans="4:4">
      <c r="D1594" s="245"/>
    </row>
    <row r="1595" spans="4:4">
      <c r="D1595" s="245"/>
    </row>
    <row r="1596" spans="4:4">
      <c r="D1596" s="245"/>
    </row>
    <row r="1597" spans="4:4">
      <c r="D1597" s="245"/>
    </row>
    <row r="1598" spans="4:4">
      <c r="D1598" s="245"/>
    </row>
    <row r="1599" spans="4:4">
      <c r="D1599" s="245"/>
    </row>
    <row r="1600" spans="4:4">
      <c r="D1600" s="245"/>
    </row>
    <row r="1601" spans="4:4">
      <c r="D1601" s="245"/>
    </row>
    <row r="1602" spans="4:4">
      <c r="D1602" s="245"/>
    </row>
    <row r="1603" spans="4:4">
      <c r="D1603" s="245"/>
    </row>
    <row r="1604" spans="4:4">
      <c r="D1604" s="245"/>
    </row>
    <row r="1605" spans="4:4">
      <c r="D1605" s="245"/>
    </row>
    <row r="1606" spans="4:4">
      <c r="D1606" s="245"/>
    </row>
    <row r="1607" spans="4:4">
      <c r="D1607" s="245"/>
    </row>
    <row r="1608" spans="4:4">
      <c r="D1608" s="245"/>
    </row>
    <row r="1609" spans="4:4">
      <c r="D1609" s="245"/>
    </row>
    <row r="1610" spans="4:4">
      <c r="D1610" s="245"/>
    </row>
    <row r="1611" spans="4:4">
      <c r="D1611" s="245"/>
    </row>
    <row r="1612" spans="4:4">
      <c r="D1612" s="245"/>
    </row>
    <row r="1613" spans="4:4">
      <c r="D1613" s="245"/>
    </row>
    <row r="1614" spans="4:4">
      <c r="D1614" s="245"/>
    </row>
    <row r="1615" spans="4:4">
      <c r="D1615" s="245"/>
    </row>
    <row r="1616" spans="4:4">
      <c r="D1616" s="245"/>
    </row>
    <row r="1617" spans="4:4">
      <c r="D1617" s="245"/>
    </row>
    <row r="1618" spans="4:4">
      <c r="D1618" s="245"/>
    </row>
    <row r="1619" spans="4:4">
      <c r="D1619" s="245"/>
    </row>
    <row r="1620" spans="4:4">
      <c r="D1620" s="245"/>
    </row>
    <row r="1621" spans="4:4">
      <c r="D1621" s="245"/>
    </row>
    <row r="1622" spans="4:4">
      <c r="D1622" s="245"/>
    </row>
    <row r="1623" spans="4:4">
      <c r="D1623" s="245"/>
    </row>
    <row r="1624" spans="4:4">
      <c r="D1624" s="245"/>
    </row>
    <row r="1625" spans="4:4">
      <c r="D1625" s="245"/>
    </row>
    <row r="1626" spans="4:4">
      <c r="D1626" s="245"/>
    </row>
    <row r="1627" spans="4:4">
      <c r="D1627" s="245"/>
    </row>
    <row r="1628" spans="4:4">
      <c r="D1628" s="245"/>
    </row>
    <row r="1629" spans="4:4">
      <c r="D1629" s="245"/>
    </row>
    <row r="1630" spans="4:4">
      <c r="D1630" s="245"/>
    </row>
    <row r="1631" spans="4:4">
      <c r="D1631" s="245"/>
    </row>
    <row r="1632" spans="4:4">
      <c r="D1632" s="245"/>
    </row>
    <row r="1633" spans="4:4">
      <c r="D1633" s="245"/>
    </row>
    <row r="1634" spans="4:4">
      <c r="D1634" s="245"/>
    </row>
    <row r="1635" spans="4:4">
      <c r="D1635" s="245"/>
    </row>
    <row r="1636" spans="4:4">
      <c r="D1636" s="245"/>
    </row>
    <row r="1637" spans="4:4">
      <c r="D1637" s="245"/>
    </row>
    <row r="1638" spans="4:4">
      <c r="D1638" s="245"/>
    </row>
    <row r="1639" spans="4:4">
      <c r="D1639" s="245"/>
    </row>
    <row r="1640" spans="4:4">
      <c r="D1640" s="245"/>
    </row>
    <row r="1641" spans="4:4">
      <c r="D1641" s="245"/>
    </row>
    <row r="1642" spans="4:4">
      <c r="D1642" s="245"/>
    </row>
    <row r="1643" spans="4:4">
      <c r="D1643" s="245"/>
    </row>
    <row r="1644" spans="4:4">
      <c r="D1644" s="245"/>
    </row>
    <row r="1645" spans="4:4">
      <c r="D1645" s="245"/>
    </row>
    <row r="1646" spans="4:4">
      <c r="D1646" s="245"/>
    </row>
    <row r="1647" spans="4:4">
      <c r="D1647" s="245"/>
    </row>
    <row r="1648" spans="4:4">
      <c r="D1648" s="245"/>
    </row>
    <row r="1649" spans="4:4">
      <c r="D1649" s="245"/>
    </row>
    <row r="1650" spans="4:4">
      <c r="D1650" s="245"/>
    </row>
    <row r="1651" spans="4:4">
      <c r="D1651" s="245"/>
    </row>
    <row r="1652" spans="4:4">
      <c r="D1652" s="245"/>
    </row>
    <row r="1653" spans="4:4">
      <c r="D1653" s="245"/>
    </row>
    <row r="1654" spans="4:4">
      <c r="D1654" s="245"/>
    </row>
    <row r="1655" spans="4:4">
      <c r="D1655" s="245"/>
    </row>
    <row r="1656" spans="4:4">
      <c r="D1656" s="245"/>
    </row>
    <row r="1657" spans="4:4">
      <c r="D1657" s="245"/>
    </row>
    <row r="1658" spans="4:4">
      <c r="D1658" s="245"/>
    </row>
    <row r="1659" spans="4:4">
      <c r="D1659" s="245"/>
    </row>
    <row r="1660" spans="4:4">
      <c r="D1660" s="245"/>
    </row>
    <row r="1661" spans="4:4">
      <c r="D1661" s="245"/>
    </row>
    <row r="1662" spans="4:4">
      <c r="D1662" s="245"/>
    </row>
    <row r="1663" spans="4:4">
      <c r="D1663" s="245"/>
    </row>
    <row r="1664" spans="4:4">
      <c r="D1664" s="245"/>
    </row>
    <row r="1665" spans="4:4">
      <c r="D1665" s="245"/>
    </row>
    <row r="1666" spans="4:4">
      <c r="D1666" s="245"/>
    </row>
    <row r="1667" spans="4:4">
      <c r="D1667" s="245"/>
    </row>
    <row r="1668" spans="4:4">
      <c r="D1668" s="245"/>
    </row>
    <row r="1669" spans="4:4">
      <c r="D1669" s="245"/>
    </row>
    <row r="1670" spans="4:4">
      <c r="D1670" s="245"/>
    </row>
    <row r="1671" spans="4:4">
      <c r="D1671" s="245"/>
    </row>
    <row r="1672" spans="4:4">
      <c r="D1672" s="245"/>
    </row>
    <row r="1673" spans="4:4">
      <c r="D1673" s="245"/>
    </row>
    <row r="1674" spans="4:4">
      <c r="D1674" s="245"/>
    </row>
    <row r="1675" spans="4:4">
      <c r="D1675" s="245"/>
    </row>
    <row r="1676" spans="4:4">
      <c r="D1676" s="245"/>
    </row>
    <row r="1677" spans="4:4">
      <c r="D1677" s="245"/>
    </row>
    <row r="1678" spans="4:4">
      <c r="D1678" s="245"/>
    </row>
    <row r="1679" spans="4:4">
      <c r="D1679" s="245"/>
    </row>
    <row r="1680" spans="4:4">
      <c r="D1680" s="245"/>
    </row>
    <row r="1681" spans="4:4">
      <c r="D1681" s="245"/>
    </row>
    <row r="1682" spans="4:4">
      <c r="D1682" s="245"/>
    </row>
    <row r="1683" spans="4:4">
      <c r="D1683" s="245"/>
    </row>
    <row r="1684" spans="4:4">
      <c r="D1684" s="245"/>
    </row>
    <row r="1685" spans="4:4">
      <c r="D1685" s="245"/>
    </row>
    <row r="1686" spans="4:4">
      <c r="D1686" s="245"/>
    </row>
    <row r="1687" spans="4:4">
      <c r="D1687" s="245"/>
    </row>
    <row r="1688" spans="4:4">
      <c r="D1688" s="245"/>
    </row>
    <row r="1689" spans="4:4">
      <c r="D1689" s="245"/>
    </row>
    <row r="1690" spans="4:4">
      <c r="D1690" s="245"/>
    </row>
    <row r="1691" spans="4:4">
      <c r="D1691" s="245"/>
    </row>
    <row r="1692" spans="4:4">
      <c r="D1692" s="245"/>
    </row>
    <row r="1693" spans="4:4">
      <c r="D1693" s="245"/>
    </row>
    <row r="1694" spans="4:4">
      <c r="D1694" s="245"/>
    </row>
    <row r="1695" spans="4:4">
      <c r="D1695" s="245"/>
    </row>
    <row r="1696" spans="4:4">
      <c r="D1696" s="245"/>
    </row>
    <row r="1697" spans="4:4">
      <c r="D1697" s="245"/>
    </row>
    <row r="1698" spans="4:4">
      <c r="D1698" s="245"/>
    </row>
    <row r="1699" spans="4:4">
      <c r="D1699" s="245"/>
    </row>
    <row r="1700" spans="4:4">
      <c r="D1700" s="245"/>
    </row>
    <row r="1701" spans="4:4">
      <c r="D1701" s="245"/>
    </row>
    <row r="1702" spans="4:4">
      <c r="D1702" s="245"/>
    </row>
    <row r="1703" spans="4:4">
      <c r="D1703" s="245"/>
    </row>
    <row r="1704" spans="4:4">
      <c r="D1704" s="245"/>
    </row>
    <row r="1705" spans="4:4">
      <c r="D1705" s="245"/>
    </row>
    <row r="1706" spans="4:4">
      <c r="D1706" s="245"/>
    </row>
    <row r="1707" spans="4:4">
      <c r="D1707" s="245"/>
    </row>
    <row r="1708" spans="4:4">
      <c r="D1708" s="245"/>
    </row>
    <row r="1709" spans="4:4">
      <c r="D1709" s="245"/>
    </row>
    <row r="1710" spans="4:4">
      <c r="D1710" s="245"/>
    </row>
    <row r="1711" spans="4:4">
      <c r="D1711" s="245"/>
    </row>
    <row r="1712" spans="4:4">
      <c r="D1712" s="245"/>
    </row>
    <row r="1713" spans="4:4">
      <c r="D1713" s="245"/>
    </row>
    <row r="1714" spans="4:4">
      <c r="D1714" s="245"/>
    </row>
    <row r="1715" spans="4:4">
      <c r="D1715" s="245"/>
    </row>
    <row r="1716" spans="4:4">
      <c r="D1716" s="245"/>
    </row>
    <row r="1717" spans="4:4">
      <c r="D1717" s="245"/>
    </row>
    <row r="1718" spans="4:4">
      <c r="D1718" s="245"/>
    </row>
    <row r="1719" spans="4:4">
      <c r="D1719" s="245"/>
    </row>
    <row r="1720" spans="4:4">
      <c r="D1720" s="245"/>
    </row>
    <row r="1721" spans="4:4">
      <c r="D1721" s="245"/>
    </row>
    <row r="1722" spans="4:4">
      <c r="D1722" s="245"/>
    </row>
    <row r="1723" spans="4:4">
      <c r="D1723" s="245"/>
    </row>
    <row r="1724" spans="4:4">
      <c r="D1724" s="245"/>
    </row>
    <row r="1725" spans="4:4">
      <c r="D1725" s="245"/>
    </row>
    <row r="1726" spans="4:4">
      <c r="D1726" s="245"/>
    </row>
    <row r="1727" spans="4:4">
      <c r="D1727" s="245"/>
    </row>
    <row r="1728" spans="4:4">
      <c r="D1728" s="245"/>
    </row>
    <row r="1729" spans="4:4">
      <c r="D1729" s="245"/>
    </row>
    <row r="1730" spans="4:4">
      <c r="D1730" s="245"/>
    </row>
    <row r="1731" spans="4:4">
      <c r="D1731" s="245"/>
    </row>
    <row r="1732" spans="4:4">
      <c r="D1732" s="245"/>
    </row>
    <row r="1733" spans="4:4">
      <c r="D1733" s="245"/>
    </row>
    <row r="1734" spans="4:4">
      <c r="D1734" s="245"/>
    </row>
    <row r="1735" spans="4:4">
      <c r="D1735" s="245"/>
    </row>
    <row r="1736" spans="4:4">
      <c r="D1736" s="245"/>
    </row>
    <row r="1737" spans="4:4">
      <c r="D1737" s="245"/>
    </row>
    <row r="1738" spans="4:4">
      <c r="D1738" s="245"/>
    </row>
    <row r="1739" spans="4:4">
      <c r="D1739" s="245"/>
    </row>
    <row r="1740" spans="4:4">
      <c r="D1740" s="245"/>
    </row>
    <row r="1741" spans="4:4">
      <c r="D1741" s="245"/>
    </row>
    <row r="1742" spans="4:4">
      <c r="D1742" s="245"/>
    </row>
    <row r="1743" spans="4:4">
      <c r="D1743" s="245"/>
    </row>
    <row r="1744" spans="4:4">
      <c r="D1744" s="245"/>
    </row>
    <row r="1745" spans="4:4">
      <c r="D1745" s="245"/>
    </row>
    <row r="1746" spans="4:4">
      <c r="D1746" s="245"/>
    </row>
    <row r="1747" spans="4:4">
      <c r="D1747" s="245"/>
    </row>
    <row r="1748" spans="4:4">
      <c r="D1748" s="245"/>
    </row>
    <row r="1749" spans="4:4">
      <c r="D1749" s="245"/>
    </row>
    <row r="1750" spans="4:4">
      <c r="D1750" s="245"/>
    </row>
    <row r="1751" spans="4:4">
      <c r="D1751" s="245"/>
    </row>
    <row r="1752" spans="4:4">
      <c r="D1752" s="245"/>
    </row>
    <row r="1753" spans="4:4">
      <c r="D1753" s="245"/>
    </row>
    <row r="1754" spans="4:4">
      <c r="D1754" s="245"/>
    </row>
    <row r="1755" spans="4:4">
      <c r="D1755" s="245"/>
    </row>
    <row r="1756" spans="4:4">
      <c r="D1756" s="245"/>
    </row>
    <row r="1757" spans="4:4">
      <c r="D1757" s="245"/>
    </row>
    <row r="1758" spans="4:4">
      <c r="D1758" s="245"/>
    </row>
    <row r="1759" spans="4:4">
      <c r="D1759" s="245"/>
    </row>
    <row r="1760" spans="4:4">
      <c r="D1760" s="245"/>
    </row>
    <row r="1761" spans="4:4">
      <c r="D1761" s="245"/>
    </row>
    <row r="1762" spans="4:4">
      <c r="D1762" s="245"/>
    </row>
    <row r="1763" spans="4:4">
      <c r="D1763" s="245"/>
    </row>
    <row r="1764" spans="4:4">
      <c r="D1764" s="245"/>
    </row>
    <row r="1765" spans="4:4">
      <c r="D1765" s="245"/>
    </row>
    <row r="1766" spans="4:4">
      <c r="D1766" s="245"/>
    </row>
    <row r="1767" spans="4:4">
      <c r="D1767" s="245"/>
    </row>
    <row r="1768" spans="4:4">
      <c r="D1768" s="245"/>
    </row>
    <row r="1769" spans="4:4">
      <c r="D1769" s="245"/>
    </row>
    <row r="1770" spans="4:4">
      <c r="D1770" s="245"/>
    </row>
    <row r="1771" spans="4:4">
      <c r="D1771" s="245"/>
    </row>
    <row r="1772" spans="4:4">
      <c r="D1772" s="245"/>
    </row>
    <row r="1773" spans="4:4">
      <c r="D1773" s="245"/>
    </row>
    <row r="1774" spans="4:4">
      <c r="D1774" s="245"/>
    </row>
    <row r="1775" spans="4:4">
      <c r="D1775" s="245"/>
    </row>
    <row r="1776" spans="4:4">
      <c r="D1776" s="245"/>
    </row>
    <row r="1777" spans="4:4">
      <c r="D1777" s="245"/>
    </row>
    <row r="1778" spans="4:4">
      <c r="D1778" s="245"/>
    </row>
    <row r="1779" spans="4:4">
      <c r="D1779" s="245"/>
    </row>
    <row r="1780" spans="4:4">
      <c r="D1780" s="245"/>
    </row>
    <row r="1781" spans="4:4">
      <c r="D1781" s="245"/>
    </row>
    <row r="1782" spans="4:4">
      <c r="D1782" s="245"/>
    </row>
    <row r="1783" spans="4:4">
      <c r="D1783" s="245"/>
    </row>
    <row r="1784" spans="4:4">
      <c r="D1784" s="245"/>
    </row>
    <row r="1785" spans="4:4">
      <c r="D1785" s="245"/>
    </row>
    <row r="1786" spans="4:4">
      <c r="D1786" s="245"/>
    </row>
    <row r="1787" spans="4:4">
      <c r="D1787" s="245"/>
    </row>
    <row r="1788" spans="4:4">
      <c r="D1788" s="245"/>
    </row>
    <row r="1789" spans="4:4">
      <c r="D1789" s="245"/>
    </row>
    <row r="1790" spans="4:4">
      <c r="D1790" s="245"/>
    </row>
    <row r="1791" spans="4:4">
      <c r="D1791" s="245"/>
    </row>
    <row r="1792" spans="4:4">
      <c r="D1792" s="245"/>
    </row>
    <row r="1793" spans="4:4">
      <c r="D1793" s="245"/>
    </row>
    <row r="1794" spans="4:4">
      <c r="D1794" s="245"/>
    </row>
    <row r="1795" spans="4:4">
      <c r="D1795" s="245"/>
    </row>
    <row r="1796" spans="4:4">
      <c r="D1796" s="245"/>
    </row>
    <row r="1797" spans="4:4">
      <c r="D1797" s="245"/>
    </row>
    <row r="1798" spans="4:4">
      <c r="D1798" s="245"/>
    </row>
    <row r="1799" spans="4:4">
      <c r="D1799" s="245"/>
    </row>
    <row r="1800" spans="4:4">
      <c r="D1800" s="245"/>
    </row>
    <row r="1801" spans="4:4">
      <c r="D1801" s="245"/>
    </row>
    <row r="1802" spans="4:4">
      <c r="D1802" s="245"/>
    </row>
    <row r="1803" spans="4:4">
      <c r="D1803" s="245"/>
    </row>
    <row r="1804" spans="4:4">
      <c r="D1804" s="245"/>
    </row>
    <row r="1805" spans="4:4">
      <c r="D1805" s="245"/>
    </row>
    <row r="1806" spans="4:4">
      <c r="D1806" s="245"/>
    </row>
    <row r="1807" spans="4:4">
      <c r="D1807" s="245"/>
    </row>
    <row r="1808" spans="4:4">
      <c r="D1808" s="245"/>
    </row>
    <row r="1809" spans="4:4">
      <c r="D1809" s="245"/>
    </row>
    <row r="1810" spans="4:4">
      <c r="D1810" s="245"/>
    </row>
    <row r="1811" spans="4:4">
      <c r="D1811" s="245"/>
    </row>
    <row r="1812" spans="4:4">
      <c r="D1812" s="245"/>
    </row>
    <row r="1813" spans="4:4">
      <c r="D1813" s="245"/>
    </row>
    <row r="1814" spans="4:4">
      <c r="D1814" s="245"/>
    </row>
    <row r="1815" spans="4:4">
      <c r="D1815" s="245"/>
    </row>
    <row r="1816" spans="4:4">
      <c r="D1816" s="245"/>
    </row>
    <row r="1817" spans="4:4">
      <c r="D1817" s="245"/>
    </row>
    <row r="1818" spans="4:4">
      <c r="D1818" s="245"/>
    </row>
    <row r="1819" spans="4:4">
      <c r="D1819" s="245"/>
    </row>
    <row r="1820" spans="4:4">
      <c r="D1820" s="245"/>
    </row>
    <row r="1821" spans="4:4">
      <c r="D1821" s="245"/>
    </row>
    <row r="1822" spans="4:4">
      <c r="D1822" s="245"/>
    </row>
    <row r="1823" spans="4:4">
      <c r="D1823" s="245"/>
    </row>
    <row r="1824" spans="4:4">
      <c r="D1824" s="245"/>
    </row>
    <row r="1825" spans="4:4">
      <c r="D1825" s="245"/>
    </row>
    <row r="1826" spans="4:4">
      <c r="D1826" s="245"/>
    </row>
    <row r="1827" spans="4:4">
      <c r="D1827" s="245"/>
    </row>
    <row r="1828" spans="4:4">
      <c r="D1828" s="245"/>
    </row>
    <row r="1829" spans="4:4">
      <c r="D1829" s="245"/>
    </row>
    <row r="1830" spans="4:4">
      <c r="D1830" s="245"/>
    </row>
    <row r="1831" spans="4:4">
      <c r="D1831" s="245"/>
    </row>
    <row r="1832" spans="4:4">
      <c r="D1832" s="245"/>
    </row>
    <row r="1833" spans="4:4">
      <c r="D1833" s="245"/>
    </row>
    <row r="1834" spans="4:4">
      <c r="D1834" s="245"/>
    </row>
    <row r="1835" spans="4:4">
      <c r="D1835" s="245"/>
    </row>
    <row r="1836" spans="4:4">
      <c r="D1836" s="245"/>
    </row>
    <row r="1837" spans="4:4">
      <c r="D1837" s="245"/>
    </row>
    <row r="1838" spans="4:4">
      <c r="D1838" s="245"/>
    </row>
    <row r="1839" spans="4:4">
      <c r="D1839" s="245"/>
    </row>
    <row r="1840" spans="4:4">
      <c r="D1840" s="245"/>
    </row>
    <row r="1841" spans="4:4">
      <c r="D1841" s="245"/>
    </row>
    <row r="1842" spans="4:4">
      <c r="D1842" s="245"/>
    </row>
    <row r="1843" spans="4:4">
      <c r="D1843" s="245"/>
    </row>
    <row r="1844" spans="4:4">
      <c r="D1844" s="245"/>
    </row>
    <row r="1845" spans="4:4">
      <c r="D1845" s="245"/>
    </row>
    <row r="1846" spans="4:4">
      <c r="D1846" s="245"/>
    </row>
    <row r="1847" spans="4:4">
      <c r="D1847" s="245"/>
    </row>
    <row r="1848" spans="4:4">
      <c r="D1848" s="245"/>
    </row>
    <row r="1849" spans="4:4">
      <c r="D1849" s="245"/>
    </row>
    <row r="1850" spans="4:4">
      <c r="D1850" s="245"/>
    </row>
    <row r="1851" spans="4:4">
      <c r="D1851" s="245"/>
    </row>
    <row r="1852" spans="4:4">
      <c r="D1852" s="245"/>
    </row>
    <row r="1853" spans="4:4">
      <c r="D1853" s="245"/>
    </row>
    <row r="1854" spans="4:4">
      <c r="D1854" s="245"/>
    </row>
    <row r="1855" spans="4:4">
      <c r="D1855" s="245"/>
    </row>
    <row r="1856" spans="4:4">
      <c r="D1856" s="245"/>
    </row>
    <row r="1857" spans="4:4">
      <c r="D1857" s="245"/>
    </row>
    <row r="1858" spans="4:4">
      <c r="D1858" s="245"/>
    </row>
    <row r="1859" spans="4:4">
      <c r="D1859" s="245"/>
    </row>
    <row r="1860" spans="4:4">
      <c r="D1860" s="245"/>
    </row>
    <row r="1861" spans="4:4">
      <c r="D1861" s="245"/>
    </row>
    <row r="1862" spans="4:4">
      <c r="D1862" s="245"/>
    </row>
    <row r="1863" spans="4:4">
      <c r="D1863" s="245"/>
    </row>
    <row r="1864" spans="4:4">
      <c r="D1864" s="245"/>
    </row>
    <row r="1865" spans="4:4">
      <c r="D1865" s="245"/>
    </row>
    <row r="1866" spans="4:4">
      <c r="D1866" s="245"/>
    </row>
    <row r="1867" spans="4:4">
      <c r="D1867" s="245"/>
    </row>
    <row r="1868" spans="4:4">
      <c r="D1868" s="245"/>
    </row>
    <row r="1869" spans="4:4">
      <c r="D1869" s="245"/>
    </row>
    <row r="1870" spans="4:4">
      <c r="D1870" s="245"/>
    </row>
    <row r="1871" spans="4:4">
      <c r="D1871" s="245"/>
    </row>
    <row r="1872" spans="4:4">
      <c r="D1872" s="245"/>
    </row>
    <row r="1873" spans="4:4">
      <c r="D1873" s="245"/>
    </row>
    <row r="1874" spans="4:4">
      <c r="D1874" s="245"/>
    </row>
    <row r="1875" spans="4:4">
      <c r="D1875" s="245"/>
    </row>
    <row r="1876" spans="4:4">
      <c r="D1876" s="245"/>
    </row>
    <row r="1877" spans="4:4">
      <c r="D1877" s="245"/>
    </row>
    <row r="1878" spans="4:4">
      <c r="D1878" s="245"/>
    </row>
    <row r="1879" spans="4:4">
      <c r="D1879" s="245"/>
    </row>
    <row r="1880" spans="4:4">
      <c r="D1880" s="245"/>
    </row>
    <row r="1881" spans="4:4">
      <c r="D1881" s="245"/>
    </row>
    <row r="1882" spans="4:4">
      <c r="D1882" s="245"/>
    </row>
    <row r="1883" spans="4:4">
      <c r="D1883" s="245"/>
    </row>
    <row r="1884" spans="4:4">
      <c r="D1884" s="245"/>
    </row>
    <row r="1885" spans="4:4">
      <c r="D1885" s="245"/>
    </row>
    <row r="1886" spans="4:4">
      <c r="D1886" s="245"/>
    </row>
    <row r="1887" spans="4:4">
      <c r="D1887" s="245"/>
    </row>
    <row r="1888" spans="4:4">
      <c r="D1888" s="245"/>
    </row>
    <row r="1889" spans="4:4">
      <c r="D1889" s="245"/>
    </row>
    <row r="1890" spans="4:4">
      <c r="D1890" s="245"/>
    </row>
    <row r="1891" spans="4:4">
      <c r="D1891" s="245"/>
    </row>
    <row r="1892" spans="4:4">
      <c r="D1892" s="245"/>
    </row>
    <row r="1893" spans="4:4">
      <c r="D1893" s="245"/>
    </row>
    <row r="1894" spans="4:4">
      <c r="D1894" s="245"/>
    </row>
    <row r="1895" spans="4:4">
      <c r="D1895" s="245"/>
    </row>
    <row r="1896" spans="4:4">
      <c r="D1896" s="245"/>
    </row>
    <row r="1897" spans="4:4">
      <c r="D1897" s="245"/>
    </row>
    <row r="1898" spans="4:4">
      <c r="D1898" s="245"/>
    </row>
    <row r="1899" spans="4:4">
      <c r="D1899" s="245"/>
    </row>
    <row r="1900" spans="4:4">
      <c r="D1900" s="245"/>
    </row>
    <row r="1901" spans="4:4">
      <c r="D1901" s="245"/>
    </row>
    <row r="1902" spans="4:4">
      <c r="D1902" s="245"/>
    </row>
    <row r="1903" spans="4:4">
      <c r="D1903" s="245"/>
    </row>
    <row r="1904" spans="4:4">
      <c r="D1904" s="245"/>
    </row>
    <row r="1905" spans="4:4">
      <c r="D1905" s="245"/>
    </row>
    <row r="1906" spans="4:4">
      <c r="D1906" s="245"/>
    </row>
    <row r="1907" spans="4:4">
      <c r="D1907" s="245"/>
    </row>
    <row r="1908" spans="4:4">
      <c r="D1908" s="245"/>
    </row>
    <row r="1909" spans="4:4">
      <c r="D1909" s="245"/>
    </row>
    <row r="1910" spans="4:4">
      <c r="D1910" s="245"/>
    </row>
    <row r="1911" spans="4:4">
      <c r="D1911" s="245"/>
    </row>
    <row r="1912" spans="4:4">
      <c r="D1912" s="245"/>
    </row>
    <row r="1913" spans="4:4">
      <c r="D1913" s="245"/>
    </row>
    <row r="1914" spans="4:4">
      <c r="D1914" s="245"/>
    </row>
    <row r="1915" spans="4:4">
      <c r="D1915" s="245"/>
    </row>
    <row r="1916" spans="4:4">
      <c r="D1916" s="245"/>
    </row>
    <row r="1917" spans="4:4">
      <c r="D1917" s="245"/>
    </row>
    <row r="1918" spans="4:4">
      <c r="D1918" s="245"/>
    </row>
    <row r="1919" spans="4:4">
      <c r="D1919" s="245"/>
    </row>
    <row r="1920" spans="4:4">
      <c r="D1920" s="245"/>
    </row>
    <row r="1921" spans="4:4">
      <c r="D1921" s="245"/>
    </row>
    <row r="1922" spans="4:4">
      <c r="D1922" s="245"/>
    </row>
    <row r="1923" spans="4:4">
      <c r="D1923" s="245"/>
    </row>
    <row r="1924" spans="4:4">
      <c r="D1924" s="245"/>
    </row>
    <row r="1925" spans="4:4">
      <c r="D1925" s="245"/>
    </row>
    <row r="1926" spans="4:4">
      <c r="D1926" s="245"/>
    </row>
    <row r="1927" spans="4:4">
      <c r="D1927" s="245"/>
    </row>
    <row r="1928" spans="4:4">
      <c r="D1928" s="245"/>
    </row>
    <row r="1929" spans="4:4">
      <c r="D1929" s="245"/>
    </row>
    <row r="1930" spans="4:4">
      <c r="D1930" s="245"/>
    </row>
    <row r="1931" spans="4:4">
      <c r="D1931" s="245"/>
    </row>
    <row r="1932" spans="4:4">
      <c r="D1932" s="245"/>
    </row>
    <row r="1933" spans="4:4">
      <c r="D1933" s="245"/>
    </row>
    <row r="1934" spans="4:4">
      <c r="D1934" s="245"/>
    </row>
    <row r="1935" spans="4:4">
      <c r="D1935" s="245"/>
    </row>
    <row r="1936" spans="4:4">
      <c r="D1936" s="245"/>
    </row>
    <row r="1937" spans="4:4">
      <c r="D1937" s="245"/>
    </row>
    <row r="1938" spans="4:4">
      <c r="D1938" s="245"/>
    </row>
    <row r="1939" spans="4:4">
      <c r="D1939" s="245"/>
    </row>
    <row r="1940" spans="4:4">
      <c r="D1940" s="245"/>
    </row>
    <row r="1941" spans="4:4">
      <c r="D1941" s="245"/>
    </row>
    <row r="1942" spans="4:4">
      <c r="D1942" s="245"/>
    </row>
    <row r="1943" spans="4:4">
      <c r="D1943" s="245"/>
    </row>
    <row r="1944" spans="4:4">
      <c r="D1944" s="245"/>
    </row>
    <row r="1945" spans="4:4">
      <c r="D1945" s="245"/>
    </row>
    <row r="1946" spans="4:4">
      <c r="D1946" s="245"/>
    </row>
    <row r="1947" spans="4:4">
      <c r="D1947" s="245"/>
    </row>
    <row r="1948" spans="4:4">
      <c r="D1948" s="245"/>
    </row>
    <row r="1949" spans="4:4">
      <c r="D1949" s="245"/>
    </row>
    <row r="1950" spans="4:4">
      <c r="D1950" s="245"/>
    </row>
    <row r="1951" spans="4:4">
      <c r="D1951" s="245"/>
    </row>
    <row r="1952" spans="4:4">
      <c r="D1952" s="245"/>
    </row>
    <row r="1953" spans="4:4">
      <c r="D1953" s="245"/>
    </row>
    <row r="1954" spans="4:4">
      <c r="D1954" s="245"/>
    </row>
    <row r="1955" spans="4:4">
      <c r="D1955" s="245"/>
    </row>
    <row r="1956" spans="4:4">
      <c r="D1956" s="245"/>
    </row>
    <row r="1957" spans="4:4">
      <c r="D1957" s="245"/>
    </row>
    <row r="1958" spans="4:4">
      <c r="D1958" s="245"/>
    </row>
    <row r="1959" spans="4:4">
      <c r="D1959" s="245"/>
    </row>
    <row r="1960" spans="4:4">
      <c r="D1960" s="245"/>
    </row>
    <row r="1961" spans="4:4">
      <c r="D1961" s="245"/>
    </row>
    <row r="1962" spans="4:4">
      <c r="D1962" s="245"/>
    </row>
    <row r="1963" spans="4:4">
      <c r="D1963" s="245"/>
    </row>
    <row r="1964" spans="4:4">
      <c r="D1964" s="245"/>
    </row>
    <row r="1965" spans="4:4">
      <c r="D1965" s="245"/>
    </row>
    <row r="1966" spans="4:4">
      <c r="D1966" s="245"/>
    </row>
    <row r="1967" spans="4:4">
      <c r="D1967" s="245"/>
    </row>
    <row r="1968" spans="4:4">
      <c r="D1968" s="245"/>
    </row>
    <row r="1969" spans="4:4">
      <c r="D1969" s="245"/>
    </row>
    <row r="1970" spans="4:4">
      <c r="D1970" s="245"/>
    </row>
    <row r="1971" spans="4:4">
      <c r="D1971" s="245"/>
    </row>
    <row r="1972" spans="4:4">
      <c r="D1972" s="245"/>
    </row>
    <row r="1973" spans="4:4">
      <c r="D1973" s="245"/>
    </row>
    <row r="1974" spans="4:4">
      <c r="D1974" s="245"/>
    </row>
    <row r="1975" spans="4:4">
      <c r="D1975" s="245"/>
    </row>
    <row r="1976" spans="4:4">
      <c r="D1976" s="245"/>
    </row>
    <row r="1977" spans="4:4">
      <c r="D1977" s="245"/>
    </row>
    <row r="1978" spans="4:4">
      <c r="D1978" s="245"/>
    </row>
    <row r="1979" spans="4:4">
      <c r="D1979" s="245"/>
    </row>
    <row r="1980" spans="4:4">
      <c r="D1980" s="245"/>
    </row>
    <row r="1981" spans="4:4">
      <c r="D1981" s="245"/>
    </row>
    <row r="1982" spans="4:4">
      <c r="D1982" s="245"/>
    </row>
    <row r="1983" spans="4:4">
      <c r="D1983" s="245"/>
    </row>
    <row r="1984" spans="4:4">
      <c r="D1984" s="245"/>
    </row>
    <row r="1985" spans="4:4">
      <c r="D1985" s="245"/>
    </row>
    <row r="1986" spans="4:4">
      <c r="D1986" s="245"/>
    </row>
    <row r="1987" spans="4:4">
      <c r="D1987" s="245"/>
    </row>
    <row r="1988" spans="4:4">
      <c r="D1988" s="245"/>
    </row>
    <row r="1989" spans="4:4">
      <c r="D1989" s="245"/>
    </row>
    <row r="1990" spans="4:4">
      <c r="D1990" s="245"/>
    </row>
    <row r="1991" spans="4:4">
      <c r="D1991" s="245"/>
    </row>
    <row r="1992" spans="4:4">
      <c r="D1992" s="245"/>
    </row>
    <row r="1993" spans="4:4">
      <c r="D1993" s="245"/>
    </row>
    <row r="1994" spans="4:4">
      <c r="D1994" s="245"/>
    </row>
    <row r="1995" spans="4:4">
      <c r="D1995" s="245"/>
    </row>
    <row r="1996" spans="4:4">
      <c r="D1996" s="245"/>
    </row>
    <row r="1997" spans="4:4">
      <c r="D1997" s="245"/>
    </row>
    <row r="1998" spans="4:4">
      <c r="D1998" s="245"/>
    </row>
    <row r="1999" spans="4:4">
      <c r="D1999" s="245"/>
    </row>
    <row r="2000" spans="4:4">
      <c r="D2000" s="245"/>
    </row>
    <row r="2001" spans="4:4">
      <c r="D2001" s="245"/>
    </row>
    <row r="2002" spans="4:4">
      <c r="D2002" s="245"/>
    </row>
    <row r="2003" spans="4:4">
      <c r="D2003" s="245"/>
    </row>
    <row r="2004" spans="4:4">
      <c r="D2004" s="245"/>
    </row>
    <row r="2005" spans="4:4">
      <c r="D2005" s="245"/>
    </row>
    <row r="2006" spans="4:4">
      <c r="D2006" s="245"/>
    </row>
    <row r="2007" spans="4:4">
      <c r="D2007" s="245"/>
    </row>
    <row r="2008" spans="4:4">
      <c r="D2008" s="245"/>
    </row>
    <row r="2009" spans="4:4">
      <c r="D2009" s="245"/>
    </row>
    <row r="2010" spans="4:4">
      <c r="D2010" s="245"/>
    </row>
    <row r="2011" spans="4:4">
      <c r="D2011" s="245"/>
    </row>
    <row r="2012" spans="4:4">
      <c r="D2012" s="245"/>
    </row>
    <row r="2013" spans="4:4">
      <c r="D2013" s="245"/>
    </row>
    <row r="2014" spans="4:4">
      <c r="D2014" s="245"/>
    </row>
    <row r="2015" spans="4:4">
      <c r="D2015" s="245"/>
    </row>
    <row r="2016" spans="4:4">
      <c r="D2016" s="245"/>
    </row>
    <row r="2017" spans="4:4">
      <c r="D2017" s="245"/>
    </row>
    <row r="2018" spans="4:4">
      <c r="D2018" s="245"/>
    </row>
    <row r="2019" spans="4:4">
      <c r="D2019" s="245"/>
    </row>
    <row r="2020" spans="4:4">
      <c r="D2020" s="245"/>
    </row>
    <row r="2021" spans="4:4">
      <c r="D2021" s="245"/>
    </row>
    <row r="2022" spans="4:4">
      <c r="D2022" s="245"/>
    </row>
    <row r="2023" spans="4:4">
      <c r="D2023" s="245"/>
    </row>
    <row r="2024" spans="4:4">
      <c r="D2024" s="245"/>
    </row>
    <row r="2025" spans="4:4">
      <c r="D2025" s="245"/>
    </row>
    <row r="2026" spans="4:4">
      <c r="D2026" s="245"/>
    </row>
    <row r="2027" spans="4:4">
      <c r="D2027" s="245"/>
    </row>
    <row r="2028" spans="4:4">
      <c r="D2028" s="245"/>
    </row>
    <row r="2029" spans="4:4">
      <c r="D2029" s="245"/>
    </row>
    <row r="2030" spans="4:4">
      <c r="D2030" s="245"/>
    </row>
    <row r="2031" spans="4:4">
      <c r="D2031" s="245"/>
    </row>
    <row r="2032" spans="4:4">
      <c r="D2032" s="245"/>
    </row>
    <row r="2033" spans="4:4">
      <c r="D2033" s="245"/>
    </row>
    <row r="2034" spans="4:4">
      <c r="D2034" s="245"/>
    </row>
    <row r="2035" spans="4:4">
      <c r="D2035" s="245"/>
    </row>
    <row r="2036" spans="4:4">
      <c r="D2036" s="245"/>
    </row>
    <row r="2037" spans="4:4">
      <c r="D2037" s="245"/>
    </row>
    <row r="2038" spans="4:4">
      <c r="D2038" s="245"/>
    </row>
    <row r="2039" spans="4:4">
      <c r="D2039" s="245"/>
    </row>
    <row r="2040" spans="4:4">
      <c r="D2040" s="245"/>
    </row>
    <row r="2041" spans="4:4">
      <c r="D2041" s="245"/>
    </row>
    <row r="2042" spans="4:4">
      <c r="D2042" s="245"/>
    </row>
    <row r="2043" spans="4:4">
      <c r="D2043" s="245"/>
    </row>
    <row r="2044" spans="4:4">
      <c r="D2044" s="245"/>
    </row>
    <row r="2045" spans="4:4">
      <c r="D2045" s="245"/>
    </row>
    <row r="2046" spans="4:4">
      <c r="D2046" s="245"/>
    </row>
    <row r="2047" spans="4:4">
      <c r="D2047" s="245"/>
    </row>
    <row r="2048" spans="4:4">
      <c r="D2048" s="245"/>
    </row>
    <row r="2049" spans="4:4">
      <c r="D2049" s="245"/>
    </row>
    <row r="2050" spans="4:4">
      <c r="D2050" s="245"/>
    </row>
    <row r="2051" spans="4:4">
      <c r="D2051" s="245"/>
    </row>
    <row r="2052" spans="4:4">
      <c r="D2052" s="245"/>
    </row>
    <row r="2053" spans="4:4">
      <c r="D2053" s="245"/>
    </row>
    <row r="2054" spans="4:4">
      <c r="D2054" s="245"/>
    </row>
    <row r="2055" spans="4:4">
      <c r="D2055" s="245"/>
    </row>
    <row r="2056" spans="4:4">
      <c r="D2056" s="245"/>
    </row>
    <row r="2057" spans="4:4">
      <c r="D2057" s="245"/>
    </row>
    <row r="2058" spans="4:4">
      <c r="D2058" s="245"/>
    </row>
    <row r="2059" spans="4:4">
      <c r="D2059" s="245"/>
    </row>
    <row r="2060" spans="4:4">
      <c r="D2060" s="245"/>
    </row>
    <row r="2061" spans="4:4">
      <c r="D2061" s="245"/>
    </row>
    <row r="2062" spans="4:4">
      <c r="D2062" s="245"/>
    </row>
    <row r="2063" spans="4:4">
      <c r="D2063" s="245"/>
    </row>
    <row r="2064" spans="4:4">
      <c r="D2064" s="245"/>
    </row>
    <row r="2065" spans="4:4">
      <c r="D2065" s="245"/>
    </row>
    <row r="2066" spans="4:4">
      <c r="D2066" s="245"/>
    </row>
    <row r="2067" spans="4:4">
      <c r="D2067" s="245"/>
    </row>
    <row r="2068" spans="4:4">
      <c r="D2068" s="245"/>
    </row>
    <row r="2069" spans="4:4">
      <c r="D2069" s="245"/>
    </row>
    <row r="2070" spans="4:4">
      <c r="D2070" s="245"/>
    </row>
    <row r="2071" spans="4:4">
      <c r="D2071" s="245"/>
    </row>
    <row r="2072" spans="4:4">
      <c r="D2072" s="245"/>
    </row>
    <row r="2073" spans="4:4">
      <c r="D2073" s="245"/>
    </row>
    <row r="2074" spans="4:4">
      <c r="D2074" s="245"/>
    </row>
    <row r="2075" spans="4:4">
      <c r="D2075" s="245"/>
    </row>
    <row r="2076" spans="4:4">
      <c r="D2076" s="245"/>
    </row>
    <row r="2077" spans="4:4">
      <c r="D2077" s="245"/>
    </row>
    <row r="2078" spans="4:4">
      <c r="D2078" s="245"/>
    </row>
    <row r="2079" spans="4:4">
      <c r="D2079" s="245"/>
    </row>
    <row r="2080" spans="4:4">
      <c r="D2080" s="245"/>
    </row>
    <row r="2081" spans="4:4">
      <c r="D2081" s="245"/>
    </row>
    <row r="2082" spans="4:4">
      <c r="D2082" s="245"/>
    </row>
    <row r="2083" spans="4:4">
      <c r="D2083" s="245"/>
    </row>
    <row r="2084" spans="4:4">
      <c r="D2084" s="245"/>
    </row>
    <row r="2085" spans="4:4">
      <c r="D2085" s="245"/>
    </row>
    <row r="2086" spans="4:4">
      <c r="D2086" s="245"/>
    </row>
    <row r="2087" spans="4:4">
      <c r="D2087" s="245"/>
    </row>
    <row r="2088" spans="4:4">
      <c r="D2088" s="245"/>
    </row>
    <row r="2089" spans="4:4">
      <c r="D2089" s="245"/>
    </row>
    <row r="2090" spans="4:4">
      <c r="D2090" s="245"/>
    </row>
    <row r="2091" spans="4:4">
      <c r="D2091" s="245"/>
    </row>
    <row r="2092" spans="4:4">
      <c r="D2092" s="245"/>
    </row>
    <row r="2093" spans="4:4">
      <c r="D2093" s="245"/>
    </row>
    <row r="2094" spans="4:4">
      <c r="D2094" s="245"/>
    </row>
    <row r="2095" spans="4:4">
      <c r="D2095" s="245"/>
    </row>
    <row r="2096" spans="4:4">
      <c r="D2096" s="245"/>
    </row>
    <row r="2097" spans="4:4">
      <c r="D2097" s="245"/>
    </row>
    <row r="2098" spans="4:4">
      <c r="D2098" s="245"/>
    </row>
    <row r="2099" spans="4:4">
      <c r="D2099" s="245"/>
    </row>
    <row r="2100" spans="4:4">
      <c r="D2100" s="245"/>
    </row>
    <row r="2101" spans="4:4">
      <c r="D2101" s="245"/>
    </row>
    <row r="2102" spans="4:4">
      <c r="D2102" s="245"/>
    </row>
    <row r="2103" spans="4:4">
      <c r="D2103" s="245"/>
    </row>
    <row r="2104" spans="4:4">
      <c r="D2104" s="245"/>
    </row>
    <row r="2105" spans="4:4">
      <c r="D2105" s="245"/>
    </row>
    <row r="2106" spans="4:4">
      <c r="D2106" s="245"/>
    </row>
    <row r="2107" spans="4:4">
      <c r="D2107" s="245"/>
    </row>
    <row r="2108" spans="4:4">
      <c r="D2108" s="245"/>
    </row>
    <row r="2109" spans="4:4">
      <c r="D2109" s="245"/>
    </row>
    <row r="2110" spans="4:4">
      <c r="D2110" s="245"/>
    </row>
    <row r="2111" spans="4:4">
      <c r="D2111" s="245"/>
    </row>
    <row r="2112" spans="4:4">
      <c r="D2112" s="245"/>
    </row>
    <row r="2113" spans="4:4">
      <c r="D2113" s="245"/>
    </row>
    <row r="2114" spans="4:4">
      <c r="D2114" s="245"/>
    </row>
    <row r="2115" spans="4:4">
      <c r="D2115" s="245"/>
    </row>
    <row r="2116" spans="4:4">
      <c r="D2116" s="245"/>
    </row>
    <row r="2117" spans="4:4">
      <c r="D2117" s="245"/>
    </row>
    <row r="2118" spans="4:4">
      <c r="D2118" s="245"/>
    </row>
    <row r="2119" spans="4:4">
      <c r="D2119" s="245"/>
    </row>
    <row r="2120" spans="4:4">
      <c r="D2120" s="245"/>
    </row>
    <row r="2121" spans="4:4">
      <c r="D2121" s="245"/>
    </row>
    <row r="2122" spans="4:4">
      <c r="D2122" s="245"/>
    </row>
    <row r="2123" spans="4:4">
      <c r="D2123" s="245"/>
    </row>
    <row r="2124" spans="4:4">
      <c r="D2124" s="245"/>
    </row>
    <row r="2125" spans="4:4">
      <c r="D2125" s="245"/>
    </row>
    <row r="2126" spans="4:4">
      <c r="D2126" s="245"/>
    </row>
    <row r="2127" spans="4:4">
      <c r="D2127" s="245"/>
    </row>
    <row r="2128" spans="4:4">
      <c r="D2128" s="245"/>
    </row>
    <row r="2129" spans="4:4">
      <c r="D2129" s="245"/>
    </row>
    <row r="2130" spans="4:4">
      <c r="D2130" s="245"/>
    </row>
    <row r="2131" spans="4:4">
      <c r="D2131" s="245"/>
    </row>
    <row r="2132" spans="4:4">
      <c r="D2132" s="245"/>
    </row>
    <row r="2133" spans="4:4">
      <c r="D2133" s="245"/>
    </row>
    <row r="2134" spans="4:4">
      <c r="D2134" s="245"/>
    </row>
    <row r="2135" spans="4:4">
      <c r="D2135" s="245"/>
    </row>
    <row r="2136" spans="4:4">
      <c r="D2136" s="245"/>
    </row>
    <row r="2137" spans="4:4">
      <c r="D2137" s="245"/>
    </row>
    <row r="2138" spans="4:4">
      <c r="D2138" s="245"/>
    </row>
    <row r="2139" spans="4:4">
      <c r="D2139" s="245"/>
    </row>
    <row r="2140" spans="4:4">
      <c r="D2140" s="245"/>
    </row>
    <row r="2141" spans="4:4">
      <c r="D2141" s="245"/>
    </row>
    <row r="2142" spans="4:4">
      <c r="D2142" s="245"/>
    </row>
    <row r="2143" spans="4:4">
      <c r="D2143" s="245"/>
    </row>
    <row r="2144" spans="4:4">
      <c r="D2144" s="245"/>
    </row>
    <row r="2145" spans="4:4">
      <c r="D2145" s="245"/>
    </row>
    <row r="2146" spans="4:4">
      <c r="D2146" s="245"/>
    </row>
    <row r="2147" spans="4:4">
      <c r="D2147" s="245"/>
    </row>
    <row r="2148" spans="4:4">
      <c r="D2148" s="245"/>
    </row>
    <row r="2149" spans="4:4">
      <c r="D2149" s="245"/>
    </row>
    <row r="2150" spans="4:4">
      <c r="D2150" s="245"/>
    </row>
    <row r="2151" spans="4:4">
      <c r="D2151" s="245"/>
    </row>
    <row r="2152" spans="4:4">
      <c r="D2152" s="245"/>
    </row>
    <row r="2153" spans="4:4">
      <c r="D2153" s="245"/>
    </row>
    <row r="2154" spans="4:4">
      <c r="D2154" s="245"/>
    </row>
    <row r="2155" spans="4:4">
      <c r="D2155" s="245"/>
    </row>
    <row r="2156" spans="4:4">
      <c r="D2156" s="245"/>
    </row>
    <row r="2157" spans="4:4">
      <c r="D2157" s="245"/>
    </row>
    <row r="2158" spans="4:4">
      <c r="D2158" s="245"/>
    </row>
    <row r="2159" spans="4:4">
      <c r="D2159" s="245"/>
    </row>
    <row r="2160" spans="4:4">
      <c r="D2160" s="245"/>
    </row>
    <row r="2161" spans="4:4">
      <c r="D2161" s="245"/>
    </row>
    <row r="2162" spans="4:4">
      <c r="D2162" s="245"/>
    </row>
    <row r="2163" spans="4:4">
      <c r="D2163" s="245"/>
    </row>
    <row r="2164" spans="4:4">
      <c r="D2164" s="245"/>
    </row>
    <row r="2165" spans="4:4">
      <c r="D2165" s="245"/>
    </row>
    <row r="2166" spans="4:4">
      <c r="D2166" s="245"/>
    </row>
    <row r="2167" spans="4:4">
      <c r="D2167" s="245"/>
    </row>
    <row r="2168" spans="4:4">
      <c r="D2168" s="245"/>
    </row>
    <row r="2169" spans="4:4">
      <c r="D2169" s="245"/>
    </row>
    <row r="2170" spans="4:4">
      <c r="D2170" s="245"/>
    </row>
    <row r="2171" spans="4:4">
      <c r="D2171" s="245"/>
    </row>
    <row r="2172" spans="4:4">
      <c r="D2172" s="245"/>
    </row>
    <row r="2173" spans="4:4">
      <c r="D2173" s="245"/>
    </row>
    <row r="2174" spans="4:4">
      <c r="D2174" s="245"/>
    </row>
    <row r="2175" spans="4:4">
      <c r="D2175" s="245"/>
    </row>
    <row r="2176" spans="4:4">
      <c r="D2176" s="245"/>
    </row>
    <row r="2177" spans="4:4">
      <c r="D2177" s="245"/>
    </row>
    <row r="2178" spans="4:4">
      <c r="D2178" s="245"/>
    </row>
    <row r="2179" spans="4:4">
      <c r="D2179" s="245"/>
    </row>
    <row r="2180" spans="4:4">
      <c r="D2180" s="245"/>
    </row>
    <row r="2181" spans="4:4">
      <c r="D2181" s="245"/>
    </row>
    <row r="2182" spans="4:4">
      <c r="D2182" s="245"/>
    </row>
    <row r="2183" spans="4:4">
      <c r="D2183" s="245"/>
    </row>
    <row r="2184" spans="4:4">
      <c r="D2184" s="245"/>
    </row>
    <row r="2185" spans="4:4">
      <c r="D2185" s="245"/>
    </row>
    <row r="2186" spans="4:4">
      <c r="D2186" s="245"/>
    </row>
    <row r="2187" spans="4:4">
      <c r="D2187" s="245"/>
    </row>
    <row r="2188" spans="4:4">
      <c r="D2188" s="245"/>
    </row>
    <row r="2189" spans="4:4">
      <c r="D2189" s="245"/>
    </row>
    <row r="2190" spans="4:4">
      <c r="D2190" s="245"/>
    </row>
    <row r="2191" spans="4:4">
      <c r="D2191" s="245"/>
    </row>
    <row r="2192" spans="4:4">
      <c r="D2192" s="245"/>
    </row>
    <row r="2193" spans="4:4">
      <c r="D2193" s="245"/>
    </row>
    <row r="2194" spans="4:4">
      <c r="D2194" s="245"/>
    </row>
    <row r="2195" spans="4:4">
      <c r="D2195" s="245"/>
    </row>
    <row r="2196" spans="4:4">
      <c r="D2196" s="245"/>
    </row>
    <row r="2197" spans="4:4">
      <c r="D2197" s="245"/>
    </row>
    <row r="2198" spans="4:4">
      <c r="D2198" s="245"/>
    </row>
    <row r="2199" spans="4:4">
      <c r="D2199" s="245"/>
    </row>
    <row r="2200" spans="4:4">
      <c r="D2200" s="245"/>
    </row>
    <row r="2201" spans="4:4">
      <c r="D2201" s="245"/>
    </row>
    <row r="2202" spans="4:4">
      <c r="D2202" s="245"/>
    </row>
    <row r="2203" spans="4:4">
      <c r="D2203" s="245"/>
    </row>
    <row r="2204" spans="4:4">
      <c r="D2204" s="245"/>
    </row>
    <row r="2205" spans="4:4">
      <c r="D2205" s="245"/>
    </row>
    <row r="2206" spans="4:4">
      <c r="D2206" s="245"/>
    </row>
    <row r="2207" spans="4:4">
      <c r="D2207" s="245"/>
    </row>
    <row r="2208" spans="4:4">
      <c r="D2208" s="245"/>
    </row>
    <row r="2209" spans="4:4">
      <c r="D2209" s="245"/>
    </row>
    <row r="2210" spans="4:4">
      <c r="D2210" s="245"/>
    </row>
    <row r="2211" spans="4:4">
      <c r="D2211" s="245"/>
    </row>
    <row r="2212" spans="4:4">
      <c r="D2212" s="245"/>
    </row>
    <row r="2213" spans="4:4">
      <c r="D2213" s="245"/>
    </row>
    <row r="2214" spans="4:4">
      <c r="D2214" s="245"/>
    </row>
    <row r="2215" spans="4:4">
      <c r="D2215" s="245"/>
    </row>
    <row r="2216" spans="4:4">
      <c r="D2216" s="245"/>
    </row>
    <row r="2217" spans="4:4">
      <c r="D2217" s="245"/>
    </row>
    <row r="2218" spans="4:4">
      <c r="D2218" s="245"/>
    </row>
    <row r="2219" spans="4:4">
      <c r="D2219" s="245"/>
    </row>
    <row r="2220" spans="4:4">
      <c r="D2220" s="245"/>
    </row>
    <row r="2221" spans="4:4">
      <c r="D2221" s="245"/>
    </row>
    <row r="2222" spans="4:4">
      <c r="D2222" s="245"/>
    </row>
    <row r="2223" spans="4:4">
      <c r="D2223" s="245"/>
    </row>
    <row r="2224" spans="4:4">
      <c r="D2224" s="245"/>
    </row>
    <row r="2225" spans="4:4">
      <c r="D2225" s="245"/>
    </row>
    <row r="2226" spans="4:4">
      <c r="D2226" s="245"/>
    </row>
    <row r="2227" spans="4:4">
      <c r="D2227" s="245"/>
    </row>
    <row r="2228" spans="4:4">
      <c r="D2228" s="245"/>
    </row>
    <row r="2229" spans="4:4">
      <c r="D2229" s="245"/>
    </row>
    <row r="2230" spans="4:4">
      <c r="D2230" s="245"/>
    </row>
    <row r="2231" spans="4:4">
      <c r="D2231" s="245"/>
    </row>
    <row r="2232" spans="4:4">
      <c r="D2232" s="245"/>
    </row>
    <row r="2233" spans="4:4">
      <c r="D2233" s="245"/>
    </row>
    <row r="2234" spans="4:4">
      <c r="D2234" s="245"/>
    </row>
    <row r="2235" spans="4:4">
      <c r="D2235" s="245"/>
    </row>
    <row r="2236" spans="4:4">
      <c r="D2236" s="245"/>
    </row>
    <row r="2237" spans="4:4">
      <c r="D2237" s="245"/>
    </row>
    <row r="2238" spans="4:4">
      <c r="D2238" s="245"/>
    </row>
    <row r="2239" spans="4:4">
      <c r="D2239" s="245"/>
    </row>
    <row r="2240" spans="4:4">
      <c r="D2240" s="245"/>
    </row>
    <row r="2241" spans="4:4">
      <c r="D2241" s="245"/>
    </row>
    <row r="2242" spans="4:4">
      <c r="D2242" s="245"/>
    </row>
    <row r="2243" spans="4:4">
      <c r="D2243" s="245"/>
    </row>
    <row r="2244" spans="4:4">
      <c r="D2244" s="245"/>
    </row>
    <row r="2245" spans="4:4">
      <c r="D2245" s="245"/>
    </row>
    <row r="2246" spans="4:4">
      <c r="D2246" s="245"/>
    </row>
    <row r="2247" spans="4:4">
      <c r="D2247" s="245"/>
    </row>
    <row r="2248" spans="4:4">
      <c r="D2248" s="245"/>
    </row>
    <row r="2249" spans="4:4">
      <c r="D2249" s="245"/>
    </row>
    <row r="2250" spans="4:4">
      <c r="D2250" s="245"/>
    </row>
    <row r="2251" spans="4:4">
      <c r="D2251" s="245"/>
    </row>
    <row r="2252" spans="4:4">
      <c r="D2252" s="245"/>
    </row>
    <row r="2253" spans="4:4">
      <c r="D2253" s="245"/>
    </row>
    <row r="2254" spans="4:4">
      <c r="D2254" s="245"/>
    </row>
    <row r="2255" spans="4:4">
      <c r="D2255" s="245"/>
    </row>
    <row r="2256" spans="4:4">
      <c r="D2256" s="245"/>
    </row>
    <row r="2257" spans="4:4">
      <c r="D2257" s="245"/>
    </row>
    <row r="2258" spans="4:4">
      <c r="D2258" s="245"/>
    </row>
    <row r="2259" spans="4:4">
      <c r="D2259" s="245"/>
    </row>
    <row r="2260" spans="4:4">
      <c r="D2260" s="245"/>
    </row>
    <row r="2261" spans="4:4">
      <c r="D2261" s="245"/>
    </row>
    <row r="2262" spans="4:4">
      <c r="D2262" s="245"/>
    </row>
    <row r="2263" spans="4:4">
      <c r="D2263" s="245"/>
    </row>
    <row r="2264" spans="4:4">
      <c r="D2264" s="245"/>
    </row>
    <row r="2265" spans="4:4">
      <c r="D2265" s="245"/>
    </row>
    <row r="2266" spans="4:4">
      <c r="D2266" s="245"/>
    </row>
    <row r="2267" spans="4:4">
      <c r="D2267" s="245"/>
    </row>
    <row r="2268" spans="4:4">
      <c r="D2268" s="245"/>
    </row>
    <row r="2269" spans="4:4">
      <c r="D2269" s="245"/>
    </row>
    <row r="2270" spans="4:4">
      <c r="D2270" s="245"/>
    </row>
    <row r="2271" spans="4:4">
      <c r="D2271" s="245"/>
    </row>
    <row r="2272" spans="4:4">
      <c r="D2272" s="245"/>
    </row>
    <row r="2273" spans="4:4">
      <c r="D2273" s="245"/>
    </row>
    <row r="2274" spans="4:4">
      <c r="D2274" s="245"/>
    </row>
    <row r="2275" spans="4:4">
      <c r="D2275" s="245"/>
    </row>
    <row r="2276" spans="4:4">
      <c r="D2276" s="245"/>
    </row>
    <row r="2277" spans="4:4">
      <c r="D2277" s="245"/>
    </row>
    <row r="2278" spans="4:4">
      <c r="D2278" s="245"/>
    </row>
    <row r="2279" spans="4:4">
      <c r="D2279" s="245"/>
    </row>
    <row r="2280" spans="4:4">
      <c r="D2280" s="245"/>
    </row>
    <row r="2281" spans="4:4">
      <c r="D2281" s="245"/>
    </row>
    <row r="2282" spans="4:4">
      <c r="D2282" s="245"/>
    </row>
    <row r="2283" spans="4:4">
      <c r="D2283" s="245"/>
    </row>
    <row r="2284" spans="4:4">
      <c r="D2284" s="245"/>
    </row>
    <row r="2285" spans="4:4">
      <c r="D2285" s="245"/>
    </row>
    <row r="2286" spans="4:4">
      <c r="D2286" s="245"/>
    </row>
    <row r="2287" spans="4:4">
      <c r="D2287" s="245"/>
    </row>
    <row r="2288" spans="4:4">
      <c r="D2288" s="245"/>
    </row>
    <row r="2289" spans="4:4">
      <c r="D2289" s="245"/>
    </row>
    <row r="2290" spans="4:4">
      <c r="D2290" s="245"/>
    </row>
    <row r="2291" spans="4:4">
      <c r="D2291" s="245"/>
    </row>
    <row r="2292" spans="4:4">
      <c r="D2292" s="245"/>
    </row>
    <row r="2293" spans="4:4">
      <c r="D2293" s="245"/>
    </row>
    <row r="2294" spans="4:4">
      <c r="D2294" s="245"/>
    </row>
    <row r="2295" spans="4:4">
      <c r="D2295" s="245"/>
    </row>
    <row r="2296" spans="4:4">
      <c r="D2296" s="245"/>
    </row>
    <row r="2297" spans="4:4">
      <c r="D2297" s="245"/>
    </row>
    <row r="2298" spans="4:4">
      <c r="D2298" s="245"/>
    </row>
    <row r="2299" spans="4:4">
      <c r="D2299" s="245"/>
    </row>
    <row r="2300" spans="4:4">
      <c r="D2300" s="245"/>
    </row>
    <row r="2301" spans="4:4">
      <c r="D2301" s="245"/>
    </row>
    <row r="2302" spans="4:4">
      <c r="D2302" s="245"/>
    </row>
    <row r="2303" spans="4:4">
      <c r="D2303" s="245"/>
    </row>
    <row r="2304" spans="4:4">
      <c r="D2304" s="245"/>
    </row>
    <row r="2305" spans="4:4">
      <c r="D2305" s="245"/>
    </row>
    <row r="2306" spans="4:4">
      <c r="D2306" s="245"/>
    </row>
    <row r="2307" spans="4:4">
      <c r="D2307" s="245"/>
    </row>
    <row r="2308" spans="4:4">
      <c r="D2308" s="245"/>
    </row>
    <row r="2309" spans="4:4">
      <c r="D2309" s="245"/>
    </row>
    <row r="2310" spans="4:4">
      <c r="D2310" s="245"/>
    </row>
    <row r="2311" spans="4:4">
      <c r="D2311" s="245"/>
    </row>
    <row r="2312" spans="4:4">
      <c r="D2312" s="245"/>
    </row>
    <row r="2313" spans="4:4">
      <c r="D2313" s="245"/>
    </row>
    <row r="2314" spans="4:4">
      <c r="D2314" s="245"/>
    </row>
    <row r="2315" spans="4:4">
      <c r="D2315" s="245"/>
    </row>
    <row r="2316" spans="4:4">
      <c r="D2316" s="245"/>
    </row>
    <row r="2317" spans="4:4">
      <c r="D2317" s="245"/>
    </row>
    <row r="2318" spans="4:4">
      <c r="D2318" s="245"/>
    </row>
    <row r="2319" spans="4:4">
      <c r="D2319" s="245"/>
    </row>
    <row r="2320" spans="4:4">
      <c r="D2320" s="245"/>
    </row>
    <row r="2321" spans="4:4">
      <c r="D2321" s="245"/>
    </row>
    <row r="2322" spans="4:4">
      <c r="D2322" s="245"/>
    </row>
    <row r="2323" spans="4:4">
      <c r="D2323" s="245"/>
    </row>
    <row r="2324" spans="4:4">
      <c r="D2324" s="245"/>
    </row>
    <row r="2325" spans="4:4">
      <c r="D2325" s="245"/>
    </row>
    <row r="2326" spans="4:4">
      <c r="D2326" s="245"/>
    </row>
    <row r="2327" spans="4:4">
      <c r="D2327" s="245"/>
    </row>
    <row r="2328" spans="4:4">
      <c r="D2328" s="245"/>
    </row>
    <row r="2329" spans="4:4">
      <c r="D2329" s="245"/>
    </row>
    <row r="2330" spans="4:4">
      <c r="D2330" s="245"/>
    </row>
    <row r="2331" spans="4:4">
      <c r="D2331" s="245"/>
    </row>
    <row r="2332" spans="4:4">
      <c r="D2332" s="245"/>
    </row>
    <row r="2333" spans="4:4">
      <c r="D2333" s="245"/>
    </row>
    <row r="2334" spans="4:4">
      <c r="D2334" s="245"/>
    </row>
    <row r="2335" spans="4:4">
      <c r="D2335" s="245"/>
    </row>
    <row r="2336" spans="4:4">
      <c r="D2336" s="245"/>
    </row>
    <row r="2337" spans="4:4">
      <c r="D2337" s="245"/>
    </row>
    <row r="2338" spans="4:4">
      <c r="D2338" s="245"/>
    </row>
    <row r="2339" spans="4:4">
      <c r="D2339" s="245"/>
    </row>
    <row r="2340" spans="4:4">
      <c r="D2340" s="245"/>
    </row>
    <row r="2341" spans="4:4">
      <c r="D2341" s="245"/>
    </row>
    <row r="2342" spans="4:4">
      <c r="D2342" s="245"/>
    </row>
    <row r="2343" spans="4:4">
      <c r="D2343" s="245"/>
    </row>
    <row r="2344" spans="4:4">
      <c r="D2344" s="245"/>
    </row>
    <row r="2345" spans="4:4">
      <c r="D2345" s="245"/>
    </row>
    <row r="2346" spans="4:4">
      <c r="D2346" s="245"/>
    </row>
    <row r="2347" spans="4:4">
      <c r="D2347" s="245"/>
    </row>
    <row r="2348" spans="4:4">
      <c r="D2348" s="245"/>
    </row>
    <row r="2349" spans="4:4">
      <c r="D2349" s="245"/>
    </row>
    <row r="2350" spans="4:4">
      <c r="D2350" s="245"/>
    </row>
    <row r="2351" spans="4:4">
      <c r="D2351" s="245"/>
    </row>
    <row r="2352" spans="4:4">
      <c r="D2352" s="245"/>
    </row>
    <row r="2353" spans="4:4">
      <c r="D2353" s="245"/>
    </row>
    <row r="2354" spans="4:4">
      <c r="D2354" s="245"/>
    </row>
    <row r="2355" spans="4:4">
      <c r="D2355" s="245"/>
    </row>
    <row r="2356" spans="4:4">
      <c r="D2356" s="245"/>
    </row>
    <row r="2357" spans="4:4">
      <c r="D2357" s="245"/>
    </row>
    <row r="2358" spans="4:4">
      <c r="D2358" s="245"/>
    </row>
    <row r="2359" spans="4:4">
      <c r="D2359" s="245"/>
    </row>
    <row r="2360" spans="4:4">
      <c r="D2360" s="245"/>
    </row>
    <row r="2361" spans="4:4">
      <c r="D2361" s="245"/>
    </row>
    <row r="2362" spans="4:4">
      <c r="D2362" s="245"/>
    </row>
    <row r="2363" spans="4:4">
      <c r="D2363" s="245"/>
    </row>
    <row r="2364" spans="4:4">
      <c r="D2364" s="245"/>
    </row>
    <row r="2365" spans="4:4">
      <c r="D2365" s="245"/>
    </row>
    <row r="2366" spans="4:4">
      <c r="D2366" s="245"/>
    </row>
    <row r="2367" spans="4:4">
      <c r="D2367" s="245"/>
    </row>
    <row r="2368" spans="4:4">
      <c r="D2368" s="245"/>
    </row>
    <row r="2369" spans="4:4">
      <c r="D2369" s="245"/>
    </row>
    <row r="2370" spans="4:4">
      <c r="D2370" s="245"/>
    </row>
    <row r="2371" spans="4:4">
      <c r="D2371" s="245"/>
    </row>
    <row r="2372" spans="4:4">
      <c r="D2372" s="245"/>
    </row>
    <row r="2373" spans="4:4">
      <c r="D2373" s="245"/>
    </row>
    <row r="2374" spans="4:4">
      <c r="D2374" s="245"/>
    </row>
    <row r="2375" spans="4:4">
      <c r="D2375" s="245"/>
    </row>
    <row r="2376" spans="4:4">
      <c r="D2376" s="245"/>
    </row>
    <row r="2377" spans="4:4">
      <c r="D2377" s="245"/>
    </row>
    <row r="2378" spans="4:4">
      <c r="D2378" s="245"/>
    </row>
    <row r="2379" spans="4:4">
      <c r="D2379" s="245"/>
    </row>
    <row r="2380" spans="4:4">
      <c r="D2380" s="245"/>
    </row>
    <row r="2381" spans="4:4">
      <c r="D2381" s="245"/>
    </row>
    <row r="2382" spans="4:4">
      <c r="D2382" s="245"/>
    </row>
    <row r="2383" spans="4:4">
      <c r="D2383" s="245"/>
    </row>
    <row r="2384" spans="4:4">
      <c r="D2384" s="245"/>
    </row>
    <row r="2385" spans="4:4">
      <c r="D2385" s="245"/>
    </row>
    <row r="2386" spans="4:4">
      <c r="D2386" s="245"/>
    </row>
    <row r="2387" spans="4:4">
      <c r="D2387" s="245"/>
    </row>
    <row r="2388" spans="4:4">
      <c r="D2388" s="245"/>
    </row>
    <row r="2389" spans="4:4">
      <c r="D2389" s="245"/>
    </row>
    <row r="2390" spans="4:4">
      <c r="D2390" s="245"/>
    </row>
    <row r="2391" spans="4:4">
      <c r="D2391" s="245"/>
    </row>
    <row r="2392" spans="4:4">
      <c r="D2392" s="245"/>
    </row>
    <row r="2393" spans="4:4">
      <c r="D2393" s="245"/>
    </row>
    <row r="2394" spans="4:4">
      <c r="D2394" s="245"/>
    </row>
    <row r="2395" spans="4:4">
      <c r="D2395" s="245"/>
    </row>
    <row r="2396" spans="4:4">
      <c r="D2396" s="245"/>
    </row>
    <row r="2397" spans="4:4">
      <c r="D2397" s="245"/>
    </row>
    <row r="2398" spans="4:4">
      <c r="D2398" s="245"/>
    </row>
    <row r="2399" spans="4:4">
      <c r="D2399" s="245"/>
    </row>
    <row r="2400" spans="4:4">
      <c r="D2400" s="245"/>
    </row>
    <row r="2401" spans="4:4">
      <c r="D2401" s="245"/>
    </row>
    <row r="2402" spans="4:4">
      <c r="D2402" s="245"/>
    </row>
    <row r="2403" spans="4:4">
      <c r="D2403" s="245"/>
    </row>
    <row r="2404" spans="4:4">
      <c r="D2404" s="245"/>
    </row>
    <row r="2405" spans="4:4">
      <c r="D2405" s="245"/>
    </row>
    <row r="2406" spans="4:4">
      <c r="D2406" s="245"/>
    </row>
    <row r="2407" spans="4:4">
      <c r="D2407" s="245"/>
    </row>
    <row r="2408" spans="4:4">
      <c r="D2408" s="245"/>
    </row>
    <row r="2409" spans="4:4">
      <c r="D2409" s="245"/>
    </row>
    <row r="2410" spans="4:4">
      <c r="D2410" s="245"/>
    </row>
    <row r="2411" spans="4:4">
      <c r="D2411" s="245"/>
    </row>
    <row r="2412" spans="4:4">
      <c r="D2412" s="245"/>
    </row>
    <row r="2413" spans="4:4">
      <c r="D2413" s="245"/>
    </row>
    <row r="2414" spans="4:4">
      <c r="D2414" s="245"/>
    </row>
    <row r="2415" spans="4:4">
      <c r="D2415" s="245"/>
    </row>
    <row r="2416" spans="4:4">
      <c r="D2416" s="245"/>
    </row>
    <row r="2417" spans="4:4">
      <c r="D2417" s="245"/>
    </row>
    <row r="2418" spans="4:4">
      <c r="D2418" s="245"/>
    </row>
    <row r="2419" spans="4:4">
      <c r="D2419" s="245"/>
    </row>
    <row r="2420" spans="4:4">
      <c r="D2420" s="245"/>
    </row>
    <row r="2421" spans="4:4">
      <c r="D2421" s="245"/>
    </row>
    <row r="2422" spans="4:4">
      <c r="D2422" s="245"/>
    </row>
    <row r="2423" spans="4:4">
      <c r="D2423" s="245"/>
    </row>
    <row r="2424" spans="4:4">
      <c r="D2424" s="245"/>
    </row>
    <row r="2425" spans="4:4">
      <c r="D2425" s="245"/>
    </row>
    <row r="2426" spans="4:4">
      <c r="D2426" s="245"/>
    </row>
    <row r="2427" spans="4:4">
      <c r="D2427" s="245"/>
    </row>
    <row r="2428" spans="4:4">
      <c r="D2428" s="245"/>
    </row>
    <row r="2429" spans="4:4">
      <c r="D2429" s="245"/>
    </row>
    <row r="2430" spans="4:4">
      <c r="D2430" s="245"/>
    </row>
    <row r="2431" spans="4:4">
      <c r="D2431" s="245"/>
    </row>
    <row r="2432" spans="4:4">
      <c r="D2432" s="245"/>
    </row>
    <row r="2433" spans="4:4">
      <c r="D2433" s="245"/>
    </row>
    <row r="2434" spans="4:4">
      <c r="D2434" s="245"/>
    </row>
    <row r="2435" spans="4:4">
      <c r="D2435" s="245"/>
    </row>
    <row r="2436" spans="4:4">
      <c r="D2436" s="245"/>
    </row>
    <row r="2437" spans="4:4">
      <c r="D2437" s="245"/>
    </row>
    <row r="2438" spans="4:4">
      <c r="D2438" s="245"/>
    </row>
    <row r="2439" spans="4:4">
      <c r="D2439" s="245"/>
    </row>
    <row r="2440" spans="4:4">
      <c r="D2440" s="245"/>
    </row>
    <row r="2441" spans="4:4">
      <c r="D2441" s="245"/>
    </row>
    <row r="2442" spans="4:4">
      <c r="D2442" s="245"/>
    </row>
    <row r="2443" spans="4:4">
      <c r="D2443" s="245"/>
    </row>
    <row r="2444" spans="4:4">
      <c r="D2444" s="245"/>
    </row>
    <row r="2445" spans="4:4">
      <c r="D2445" s="245"/>
    </row>
    <row r="2446" spans="4:4">
      <c r="D2446" s="245"/>
    </row>
    <row r="2447" spans="4:4">
      <c r="D2447" s="245"/>
    </row>
    <row r="2448" spans="4:4">
      <c r="D2448" s="245"/>
    </row>
    <row r="2449" spans="4:4">
      <c r="D2449" s="245"/>
    </row>
    <row r="2450" spans="4:4">
      <c r="D2450" s="245"/>
    </row>
    <row r="2451" spans="4:4">
      <c r="D2451" s="245"/>
    </row>
    <row r="2452" spans="4:4">
      <c r="D2452" s="245"/>
    </row>
    <row r="2453" spans="4:4">
      <c r="D2453" s="245"/>
    </row>
    <row r="2454" spans="4:4">
      <c r="D2454" s="245"/>
    </row>
    <row r="2455" spans="4:4">
      <c r="D2455" s="245"/>
    </row>
    <row r="2456" spans="4:4">
      <c r="D2456" s="245"/>
    </row>
    <row r="2457" spans="4:4">
      <c r="D2457" s="245"/>
    </row>
    <row r="2458" spans="4:4">
      <c r="D2458" s="245"/>
    </row>
    <row r="2459" spans="4:4">
      <c r="D2459" s="245"/>
    </row>
    <row r="2460" spans="4:4">
      <c r="D2460" s="245"/>
    </row>
    <row r="2461" spans="4:4">
      <c r="D2461" s="245"/>
    </row>
    <row r="2462" spans="4:4">
      <c r="D2462" s="245"/>
    </row>
    <row r="2463" spans="4:4">
      <c r="D2463" s="245"/>
    </row>
    <row r="2464" spans="4:4">
      <c r="D2464" s="245"/>
    </row>
    <row r="2465" spans="4:4">
      <c r="D2465" s="245"/>
    </row>
    <row r="2466" spans="4:4">
      <c r="D2466" s="245"/>
    </row>
    <row r="2467" spans="4:4">
      <c r="D2467" s="245"/>
    </row>
    <row r="2468" spans="4:4">
      <c r="D2468" s="245"/>
    </row>
    <row r="2469" spans="4:4">
      <c r="D2469" s="245"/>
    </row>
    <row r="2470" spans="4:4">
      <c r="D2470" s="245"/>
    </row>
    <row r="2471" spans="4:4">
      <c r="D2471" s="245"/>
    </row>
    <row r="2472" spans="4:4">
      <c r="D2472" s="245"/>
    </row>
    <row r="2473" spans="4:4">
      <c r="D2473" s="245"/>
    </row>
    <row r="2474" spans="4:4">
      <c r="D2474" s="245"/>
    </row>
    <row r="2475" spans="4:4">
      <c r="D2475" s="245"/>
    </row>
    <row r="2476" spans="4:4">
      <c r="D2476" s="245"/>
    </row>
    <row r="2477" spans="4:4">
      <c r="D2477" s="245"/>
    </row>
    <row r="2478" spans="4:4">
      <c r="D2478" s="245"/>
    </row>
    <row r="2479" spans="4:4">
      <c r="D2479" s="245"/>
    </row>
    <row r="2480" spans="4:4">
      <c r="D2480" s="245"/>
    </row>
    <row r="2481" spans="4:4">
      <c r="D2481" s="245"/>
    </row>
    <row r="2482" spans="4:4">
      <c r="D2482" s="245"/>
    </row>
    <row r="2483" spans="4:4">
      <c r="D2483" s="245"/>
    </row>
    <row r="2484" spans="4:4">
      <c r="D2484" s="245"/>
    </row>
    <row r="2485" spans="4:4">
      <c r="D2485" s="245"/>
    </row>
    <row r="2486" spans="4:4">
      <c r="D2486" s="245"/>
    </row>
    <row r="2487" spans="4:4">
      <c r="D2487" s="245"/>
    </row>
    <row r="2488" spans="4:4">
      <c r="D2488" s="245"/>
    </row>
    <row r="2489" spans="4:4">
      <c r="D2489" s="245"/>
    </row>
    <row r="2490" spans="4:4">
      <c r="D2490" s="245"/>
    </row>
    <row r="2491" spans="4:4">
      <c r="D2491" s="245"/>
    </row>
    <row r="2492" spans="4:4">
      <c r="D2492" s="245"/>
    </row>
    <row r="2493" spans="4:4">
      <c r="D2493" s="245"/>
    </row>
    <row r="2494" spans="4:4">
      <c r="D2494" s="245"/>
    </row>
    <row r="2495" spans="4:4">
      <c r="D2495" s="245"/>
    </row>
    <row r="2496" spans="4:4">
      <c r="D2496" s="245"/>
    </row>
    <row r="2497" spans="4:4">
      <c r="D2497" s="245"/>
    </row>
    <row r="2498" spans="4:4">
      <c r="D2498" s="245"/>
    </row>
    <row r="2499" spans="4:4">
      <c r="D2499" s="245"/>
    </row>
    <row r="2500" spans="4:4">
      <c r="D2500" s="245"/>
    </row>
    <row r="2501" spans="4:4">
      <c r="D2501" s="245"/>
    </row>
    <row r="2502" spans="4:4">
      <c r="D2502" s="245"/>
    </row>
    <row r="2503" spans="4:4">
      <c r="D2503" s="245"/>
    </row>
    <row r="2504" spans="4:4">
      <c r="D2504" s="245"/>
    </row>
    <row r="2505" spans="4:4">
      <c r="D2505" s="245"/>
    </row>
    <row r="2506" spans="4:4">
      <c r="D2506" s="245"/>
    </row>
    <row r="2507" spans="4:4">
      <c r="D2507" s="245"/>
    </row>
    <row r="2508" spans="4:4">
      <c r="D2508" s="245"/>
    </row>
    <row r="2509" spans="4:4">
      <c r="D2509" s="245"/>
    </row>
    <row r="2510" spans="4:4">
      <c r="D2510" s="245"/>
    </row>
    <row r="2511" spans="4:4">
      <c r="D2511" s="245"/>
    </row>
    <row r="2512" spans="4:4">
      <c r="D2512" s="245"/>
    </row>
    <row r="2513" spans="4:4">
      <c r="D2513" s="245"/>
    </row>
    <row r="2514" spans="4:4">
      <c r="D2514" s="245"/>
    </row>
    <row r="2515" spans="4:4">
      <c r="D2515" s="245"/>
    </row>
    <row r="2516" spans="4:4">
      <c r="D2516" s="245"/>
    </row>
    <row r="2517" spans="4:4">
      <c r="D2517" s="245"/>
    </row>
    <row r="2518" spans="4:4">
      <c r="D2518" s="245"/>
    </row>
    <row r="2519" spans="4:4">
      <c r="D2519" s="245"/>
    </row>
    <row r="2520" spans="4:4">
      <c r="D2520" s="245"/>
    </row>
    <row r="2521" spans="4:4">
      <c r="D2521" s="245"/>
    </row>
    <row r="2522" spans="4:4">
      <c r="D2522" s="245"/>
    </row>
    <row r="2523" spans="4:4">
      <c r="D2523" s="245"/>
    </row>
    <row r="2524" spans="4:4">
      <c r="D2524" s="245"/>
    </row>
    <row r="2525" spans="4:4">
      <c r="D2525" s="245"/>
    </row>
    <row r="2526" spans="4:4">
      <c r="D2526" s="245"/>
    </row>
    <row r="2527" spans="4:4">
      <c r="D2527" s="245"/>
    </row>
    <row r="2528" spans="4:4">
      <c r="D2528" s="245"/>
    </row>
    <row r="2529" spans="4:4">
      <c r="D2529" s="245"/>
    </row>
    <row r="2530" spans="4:4">
      <c r="D2530" s="245"/>
    </row>
    <row r="2531" spans="4:4">
      <c r="D2531" s="245"/>
    </row>
    <row r="2532" spans="4:4">
      <c r="D2532" s="245"/>
    </row>
    <row r="2533" spans="4:4">
      <c r="D2533" s="245"/>
    </row>
    <row r="2534" spans="4:4">
      <c r="D2534" s="245"/>
    </row>
    <row r="2535" spans="4:4">
      <c r="D2535" s="245"/>
    </row>
    <row r="2536" spans="4:4">
      <c r="D2536" s="245"/>
    </row>
    <row r="2537" spans="4:4">
      <c r="D2537" s="245"/>
    </row>
    <row r="2538" spans="4:4">
      <c r="D2538" s="245"/>
    </row>
    <row r="2539" spans="4:4">
      <c r="D2539" s="245"/>
    </row>
    <row r="2540" spans="4:4">
      <c r="D2540" s="245"/>
    </row>
    <row r="2541" spans="4:4">
      <c r="D2541" s="245"/>
    </row>
    <row r="2542" spans="4:4">
      <c r="D2542" s="245"/>
    </row>
    <row r="2543" spans="4:4">
      <c r="D2543" s="245"/>
    </row>
    <row r="2544" spans="4:4">
      <c r="D2544" s="245"/>
    </row>
    <row r="2545" spans="4:4">
      <c r="D2545" s="245"/>
    </row>
    <row r="2546" spans="4:4">
      <c r="D2546" s="245"/>
    </row>
    <row r="2547" spans="4:4">
      <c r="D2547" s="245"/>
    </row>
    <row r="2548" spans="4:4">
      <c r="D2548" s="245"/>
    </row>
    <row r="2549" spans="4:4">
      <c r="D2549" s="245"/>
    </row>
    <row r="2550" spans="4:4">
      <c r="D2550" s="245"/>
    </row>
    <row r="2551" spans="4:4">
      <c r="D2551" s="245"/>
    </row>
    <row r="2552" spans="4:4">
      <c r="D2552" s="245"/>
    </row>
    <row r="2553" spans="4:4">
      <c r="D2553" s="245"/>
    </row>
    <row r="2554" spans="4:4">
      <c r="D2554" s="245"/>
    </row>
    <row r="2555" spans="4:4">
      <c r="D2555" s="245"/>
    </row>
    <row r="2556" spans="4:4">
      <c r="D2556" s="245"/>
    </row>
    <row r="2557" spans="4:4">
      <c r="D2557" s="245"/>
    </row>
    <row r="2558" spans="4:4">
      <c r="D2558" s="245"/>
    </row>
    <row r="2559" spans="4:4">
      <c r="D2559" s="245"/>
    </row>
    <row r="2560" spans="4:4">
      <c r="D2560" s="245"/>
    </row>
    <row r="2561" spans="4:4">
      <c r="D2561" s="245"/>
    </row>
    <row r="2562" spans="4:4">
      <c r="D2562" s="245"/>
    </row>
    <row r="2563" spans="4:4">
      <c r="D2563" s="245"/>
    </row>
    <row r="2564" spans="4:4">
      <c r="D2564" s="245"/>
    </row>
    <row r="2565" spans="4:4">
      <c r="D2565" s="245"/>
    </row>
    <row r="2566" spans="4:4">
      <c r="D2566" s="245"/>
    </row>
    <row r="2567" spans="4:4">
      <c r="D2567" s="245"/>
    </row>
    <row r="2568" spans="4:4">
      <c r="D2568" s="245"/>
    </row>
    <row r="2569" spans="4:4">
      <c r="D2569" s="245"/>
    </row>
    <row r="2570" spans="4:4">
      <c r="D2570" s="245"/>
    </row>
    <row r="2571" spans="4:4">
      <c r="D2571" s="245"/>
    </row>
    <row r="2572" spans="4:4">
      <c r="D2572" s="245"/>
    </row>
    <row r="2573" spans="4:4">
      <c r="D2573" s="245"/>
    </row>
    <row r="2574" spans="4:4">
      <c r="D2574" s="245"/>
    </row>
    <row r="2575" spans="4:4">
      <c r="D2575" s="245"/>
    </row>
    <row r="2576" spans="4:4">
      <c r="D2576" s="245"/>
    </row>
    <row r="2577" spans="4:4">
      <c r="D2577" s="245"/>
    </row>
    <row r="2578" spans="4:4">
      <c r="D2578" s="245"/>
    </row>
    <row r="2579" spans="4:4">
      <c r="D2579" s="245"/>
    </row>
    <row r="2580" spans="4:4">
      <c r="D2580" s="245"/>
    </row>
    <row r="2581" spans="4:4">
      <c r="D2581" s="245"/>
    </row>
    <row r="2582" spans="4:4">
      <c r="D2582" s="245"/>
    </row>
    <row r="2583" spans="4:4">
      <c r="D2583" s="245"/>
    </row>
    <row r="2584" spans="4:4">
      <c r="D2584" s="245"/>
    </row>
    <row r="2585" spans="4:4">
      <c r="D2585" s="245"/>
    </row>
    <row r="2586" spans="4:4">
      <c r="D2586" s="245"/>
    </row>
    <row r="2587" spans="4:4">
      <c r="D2587" s="245"/>
    </row>
    <row r="2588" spans="4:4">
      <c r="D2588" s="245"/>
    </row>
    <row r="2589" spans="4:4">
      <c r="D2589" s="245"/>
    </row>
    <row r="2590" spans="4:4">
      <c r="D2590" s="245"/>
    </row>
    <row r="2591" spans="4:4">
      <c r="D2591" s="245"/>
    </row>
    <row r="2592" spans="4:4">
      <c r="D2592" s="245"/>
    </row>
    <row r="2593" spans="4:4">
      <c r="D2593" s="245"/>
    </row>
    <row r="2594" spans="4:4">
      <c r="D2594" s="245"/>
    </row>
    <row r="2595" spans="4:4">
      <c r="D2595" s="245"/>
    </row>
    <row r="2596" spans="4:4">
      <c r="D2596" s="245"/>
    </row>
    <row r="2597" spans="4:4">
      <c r="D2597" s="245"/>
    </row>
    <row r="2598" spans="4:4">
      <c r="D2598" s="245"/>
    </row>
    <row r="2599" spans="4:4">
      <c r="D2599" s="245"/>
    </row>
    <row r="2600" spans="4:4">
      <c r="D2600" s="245"/>
    </row>
    <row r="2601" spans="4:4">
      <c r="D2601" s="245"/>
    </row>
    <row r="2602" spans="4:4">
      <c r="D2602" s="245"/>
    </row>
    <row r="2603" spans="4:4">
      <c r="D2603" s="245"/>
    </row>
    <row r="2604" spans="4:4">
      <c r="D2604" s="245"/>
    </row>
    <row r="2605" spans="4:4">
      <c r="D2605" s="245"/>
    </row>
    <row r="2606" spans="4:4">
      <c r="D2606" s="245"/>
    </row>
    <row r="2607" spans="4:4">
      <c r="D2607" s="245"/>
    </row>
    <row r="2608" spans="4:4">
      <c r="D2608" s="245"/>
    </row>
    <row r="2609" spans="4:4">
      <c r="D2609" s="245"/>
    </row>
    <row r="2610" spans="4:4">
      <c r="D2610" s="245"/>
    </row>
    <row r="2611" spans="4:4">
      <c r="D2611" s="245"/>
    </row>
    <row r="2612" spans="4:4">
      <c r="D2612" s="245"/>
    </row>
    <row r="2613" spans="4:4">
      <c r="D2613" s="245"/>
    </row>
    <row r="2614" spans="4:4">
      <c r="D2614" s="245"/>
    </row>
    <row r="2615" spans="4:4">
      <c r="D2615" s="245"/>
    </row>
    <row r="2616" spans="4:4">
      <c r="D2616" s="245"/>
    </row>
    <row r="2617" spans="4:4">
      <c r="D2617" s="245"/>
    </row>
    <row r="2618" spans="4:4">
      <c r="D2618" s="245"/>
    </row>
    <row r="2619" spans="4:4">
      <c r="D2619" s="245"/>
    </row>
    <row r="2620" spans="4:4">
      <c r="D2620" s="245"/>
    </row>
    <row r="2621" spans="4:4">
      <c r="D2621" s="245"/>
    </row>
    <row r="2622" spans="4:4">
      <c r="D2622" s="245"/>
    </row>
    <row r="2623" spans="4:4">
      <c r="D2623" s="245"/>
    </row>
    <row r="2624" spans="4:4">
      <c r="D2624" s="245"/>
    </row>
    <row r="2625" spans="4:4">
      <c r="D2625" s="245"/>
    </row>
    <row r="2626" spans="4:4">
      <c r="D2626" s="245"/>
    </row>
    <row r="2627" spans="4:4">
      <c r="D2627" s="245"/>
    </row>
    <row r="2628" spans="4:4">
      <c r="D2628" s="245"/>
    </row>
    <row r="2629" spans="4:4">
      <c r="D2629" s="245"/>
    </row>
    <row r="2630" spans="4:4">
      <c r="D2630" s="245"/>
    </row>
    <row r="2631" spans="4:4">
      <c r="D2631" s="245"/>
    </row>
    <row r="2632" spans="4:4">
      <c r="D2632" s="245"/>
    </row>
    <row r="2633" spans="4:4">
      <c r="D2633" s="245"/>
    </row>
    <row r="2634" spans="4:4">
      <c r="D2634" s="245"/>
    </row>
    <row r="2635" spans="4:4">
      <c r="D2635" s="245"/>
    </row>
    <row r="2636" spans="4:4">
      <c r="D2636" s="245"/>
    </row>
    <row r="2637" spans="4:4">
      <c r="D2637" s="245"/>
    </row>
    <row r="2638" spans="4:4">
      <c r="D2638" s="245"/>
    </row>
    <row r="2639" spans="4:4">
      <c r="D2639" s="245"/>
    </row>
    <row r="2640" spans="4:4">
      <c r="D2640" s="245"/>
    </row>
    <row r="2641" spans="4:4">
      <c r="D2641" s="245"/>
    </row>
    <row r="2642" spans="4:4">
      <c r="D2642" s="245"/>
    </row>
    <row r="2643" spans="4:4">
      <c r="D2643" s="245"/>
    </row>
    <row r="2644" spans="4:4">
      <c r="D2644" s="245"/>
    </row>
    <row r="2645" spans="4:4">
      <c r="D2645" s="245"/>
    </row>
    <row r="2646" spans="4:4">
      <c r="D2646" s="245"/>
    </row>
    <row r="2647" spans="4:4">
      <c r="D2647" s="245"/>
    </row>
    <row r="2648" spans="4:4">
      <c r="D2648" s="245"/>
    </row>
    <row r="2649" spans="4:4">
      <c r="D2649" s="245"/>
    </row>
    <row r="2650" spans="4:4">
      <c r="D2650" s="245"/>
    </row>
    <row r="2651" spans="4:4">
      <c r="D2651" s="245"/>
    </row>
    <row r="2652" spans="4:4">
      <c r="D2652" s="245"/>
    </row>
    <row r="2653" spans="4:4">
      <c r="D2653" s="245"/>
    </row>
    <row r="2654" spans="4:4">
      <c r="D2654" s="245"/>
    </row>
    <row r="2655" spans="4:4">
      <c r="D2655" s="245"/>
    </row>
    <row r="2656" spans="4:4">
      <c r="D2656" s="245"/>
    </row>
    <row r="2657" spans="4:4">
      <c r="D2657" s="245"/>
    </row>
    <row r="2658" spans="4:4">
      <c r="D2658" s="245"/>
    </row>
    <row r="2659" spans="4:4">
      <c r="D2659" s="245"/>
    </row>
    <row r="2660" spans="4:4">
      <c r="D2660" s="245"/>
    </row>
    <row r="2661" spans="4:4">
      <c r="D2661" s="245"/>
    </row>
    <row r="2662" spans="4:4">
      <c r="D2662" s="245"/>
    </row>
    <row r="2663" spans="4:4">
      <c r="D2663" s="245"/>
    </row>
    <row r="2664" spans="4:4">
      <c r="D2664" s="245"/>
    </row>
    <row r="2665" spans="4:4">
      <c r="D2665" s="245"/>
    </row>
    <row r="2666" spans="4:4">
      <c r="D2666" s="245"/>
    </row>
    <row r="2667" spans="4:4">
      <c r="D2667" s="245"/>
    </row>
    <row r="2668" spans="4:4">
      <c r="D2668" s="245"/>
    </row>
    <row r="2669" spans="4:4">
      <c r="D2669" s="245"/>
    </row>
    <row r="2670" spans="4:4">
      <c r="D2670" s="245"/>
    </row>
    <row r="2671" spans="4:4">
      <c r="D2671" s="245"/>
    </row>
    <row r="2672" spans="4:4">
      <c r="D2672" s="245"/>
    </row>
    <row r="2673" spans="4:4">
      <c r="D2673" s="245"/>
    </row>
    <row r="2674" spans="4:4">
      <c r="D2674" s="245"/>
    </row>
    <row r="2675" spans="4:4">
      <c r="D2675" s="245"/>
    </row>
    <row r="2676" spans="4:4">
      <c r="D2676" s="245"/>
    </row>
    <row r="2677" spans="4:4">
      <c r="D2677" s="245"/>
    </row>
    <row r="2678" spans="4:4">
      <c r="D2678" s="245"/>
    </row>
    <row r="2679" spans="4:4">
      <c r="D2679" s="245"/>
    </row>
    <row r="2680" spans="4:4">
      <c r="D2680" s="245"/>
    </row>
    <row r="2681" spans="4:4">
      <c r="D2681" s="245"/>
    </row>
    <row r="2682" spans="4:4">
      <c r="D2682" s="245"/>
    </row>
    <row r="2683" spans="4:4">
      <c r="D2683" s="245"/>
    </row>
    <row r="2684" spans="4:4">
      <c r="D2684" s="245"/>
    </row>
    <row r="2685" spans="4:4">
      <c r="D2685" s="245"/>
    </row>
    <row r="2686" spans="4:4">
      <c r="D2686" s="245"/>
    </row>
    <row r="2687" spans="4:4">
      <c r="D2687" s="245"/>
    </row>
    <row r="2688" spans="4:4">
      <c r="D2688" s="245"/>
    </row>
    <row r="2689" spans="4:4">
      <c r="D2689" s="245"/>
    </row>
    <row r="2690" spans="4:4">
      <c r="D2690" s="245"/>
    </row>
    <row r="2691" spans="4:4">
      <c r="D2691" s="245"/>
    </row>
    <row r="2692" spans="4:4">
      <c r="D2692" s="245"/>
    </row>
    <row r="2693" spans="4:4">
      <c r="D2693" s="245"/>
    </row>
    <row r="2694" spans="4:4">
      <c r="D2694" s="245"/>
    </row>
    <row r="2695" spans="4:4">
      <c r="D2695" s="245"/>
    </row>
    <row r="2696" spans="4:4">
      <c r="D2696" s="245"/>
    </row>
    <row r="2697" spans="4:4">
      <c r="D2697" s="245"/>
    </row>
    <row r="2698" spans="4:4">
      <c r="D2698" s="245"/>
    </row>
    <row r="2699" spans="4:4">
      <c r="D2699" s="245"/>
    </row>
    <row r="2700" spans="4:4">
      <c r="D2700" s="245"/>
    </row>
    <row r="2701" spans="4:4">
      <c r="D2701" s="245"/>
    </row>
    <row r="2702" spans="4:4">
      <c r="D2702" s="245"/>
    </row>
    <row r="2703" spans="4:4">
      <c r="D2703" s="245"/>
    </row>
    <row r="2704" spans="4:4">
      <c r="D2704" s="245"/>
    </row>
    <row r="2705" spans="4:4">
      <c r="D2705" s="245"/>
    </row>
    <row r="2706" spans="4:4">
      <c r="D2706" s="245"/>
    </row>
    <row r="2707" spans="4:4">
      <c r="D2707" s="245"/>
    </row>
    <row r="2708" spans="4:4">
      <c r="D2708" s="245"/>
    </row>
    <row r="2709" spans="4:4">
      <c r="D2709" s="245"/>
    </row>
    <row r="2710" spans="4:4">
      <c r="D2710" s="245"/>
    </row>
    <row r="2711" spans="4:4">
      <c r="D2711" s="245"/>
    </row>
    <row r="2712" spans="4:4">
      <c r="D2712" s="245"/>
    </row>
    <row r="2713" spans="4:4">
      <c r="D2713" s="245"/>
    </row>
    <row r="2714" spans="4:4">
      <c r="D2714" s="245"/>
    </row>
    <row r="2715" spans="4:4">
      <c r="D2715" s="245"/>
    </row>
    <row r="2716" spans="4:4">
      <c r="D2716" s="245"/>
    </row>
    <row r="2717" spans="4:4">
      <c r="D2717" s="245"/>
    </row>
    <row r="2718" spans="4:4">
      <c r="D2718" s="245"/>
    </row>
    <row r="2719" spans="4:4">
      <c r="D2719" s="245"/>
    </row>
    <row r="2720" spans="4:4">
      <c r="D2720" s="245"/>
    </row>
    <row r="2721" spans="4:4">
      <c r="D2721" s="245"/>
    </row>
    <row r="2722" spans="4:4">
      <c r="D2722" s="245"/>
    </row>
    <row r="2723" spans="4:4">
      <c r="D2723" s="245"/>
    </row>
    <row r="2724" spans="4:4">
      <c r="D2724" s="245"/>
    </row>
    <row r="2725" spans="4:4">
      <c r="D2725" s="245"/>
    </row>
    <row r="2726" spans="4:4">
      <c r="D2726" s="245"/>
    </row>
    <row r="2727" spans="4:4">
      <c r="D2727" s="245"/>
    </row>
    <row r="2728" spans="4:4">
      <c r="D2728" s="245"/>
    </row>
    <row r="2729" spans="4:4">
      <c r="D2729" s="245"/>
    </row>
    <row r="2730" spans="4:4">
      <c r="D2730" s="245"/>
    </row>
    <row r="2731" spans="4:4">
      <c r="D2731" s="245"/>
    </row>
    <row r="2732" spans="4:4">
      <c r="D2732" s="245"/>
    </row>
    <row r="2733" spans="4:4">
      <c r="D2733" s="245"/>
    </row>
    <row r="2734" spans="4:4">
      <c r="D2734" s="245"/>
    </row>
    <row r="2735" spans="4:4">
      <c r="D2735" s="245"/>
    </row>
    <row r="2736" spans="4:4">
      <c r="D2736" s="245"/>
    </row>
    <row r="2737" spans="4:4">
      <c r="D2737" s="245"/>
    </row>
    <row r="2738" spans="4:4">
      <c r="D2738" s="245"/>
    </row>
    <row r="2739" spans="4:4">
      <c r="D2739" s="245"/>
    </row>
    <row r="2740" spans="4:4">
      <c r="D2740" s="245"/>
    </row>
    <row r="2741" spans="4:4">
      <c r="D2741" s="245"/>
    </row>
    <row r="2742" spans="4:4">
      <c r="D2742" s="245"/>
    </row>
    <row r="2743" spans="4:4">
      <c r="D2743" s="245"/>
    </row>
    <row r="2744" spans="4:4">
      <c r="D2744" s="245"/>
    </row>
    <row r="2745" spans="4:4">
      <c r="D2745" s="245"/>
    </row>
    <row r="2746" spans="4:4">
      <c r="D2746" s="245"/>
    </row>
    <row r="2747" spans="4:4">
      <c r="D2747" s="245"/>
    </row>
    <row r="2748" spans="4:4">
      <c r="D2748" s="245"/>
    </row>
    <row r="2749" spans="4:4">
      <c r="D2749" s="245"/>
    </row>
    <row r="2750" spans="4:4">
      <c r="D2750" s="245"/>
    </row>
    <row r="2751" spans="4:4">
      <c r="D2751" s="245"/>
    </row>
    <row r="2752" spans="4:4">
      <c r="D2752" s="245"/>
    </row>
    <row r="2753" spans="4:4">
      <c r="D2753" s="245"/>
    </row>
    <row r="2754" spans="4:4">
      <c r="D2754" s="245"/>
    </row>
    <row r="2755" spans="4:4">
      <c r="D2755" s="245"/>
    </row>
    <row r="2756" spans="4:4">
      <c r="D2756" s="245"/>
    </row>
    <row r="2757" spans="4:4">
      <c r="D2757" s="245"/>
    </row>
    <row r="2758" spans="4:4">
      <c r="D2758" s="245"/>
    </row>
    <row r="2759" spans="4:4">
      <c r="D2759" s="245"/>
    </row>
    <row r="2760" spans="4:4">
      <c r="D2760" s="245"/>
    </row>
    <row r="2761" spans="4:4">
      <c r="D2761" s="245"/>
    </row>
    <row r="2762" spans="4:4">
      <c r="D2762" s="245"/>
    </row>
    <row r="2763" spans="4:4">
      <c r="D2763" s="245"/>
    </row>
    <row r="2764" spans="4:4">
      <c r="D2764" s="245"/>
    </row>
    <row r="2765" spans="4:4">
      <c r="D2765" s="245"/>
    </row>
    <row r="2766" spans="4:4">
      <c r="D2766" s="245"/>
    </row>
    <row r="2767" spans="4:4">
      <c r="D2767" s="245"/>
    </row>
    <row r="2768" spans="4:4">
      <c r="D2768" s="245"/>
    </row>
    <row r="2769" spans="4:4">
      <c r="D2769" s="245"/>
    </row>
    <row r="2770" spans="4:4">
      <c r="D2770" s="245"/>
    </row>
    <row r="2771" spans="4:4">
      <c r="D2771" s="245"/>
    </row>
    <row r="2772" spans="4:4">
      <c r="D2772" s="245"/>
    </row>
    <row r="2773" spans="4:4">
      <c r="D2773" s="245"/>
    </row>
    <row r="2774" spans="4:4">
      <c r="D2774" s="245"/>
    </row>
    <row r="2775" spans="4:4">
      <c r="D2775" s="245"/>
    </row>
    <row r="2776" spans="4:4">
      <c r="D2776" s="245"/>
    </row>
    <row r="2777" spans="4:4">
      <c r="D2777" s="245"/>
    </row>
    <row r="2778" spans="4:4">
      <c r="D2778" s="245"/>
    </row>
    <row r="2779" spans="4:4">
      <c r="D2779" s="245"/>
    </row>
    <row r="2780" spans="4:4">
      <c r="D2780" s="245"/>
    </row>
    <row r="2781" spans="4:4">
      <c r="D2781" s="245"/>
    </row>
    <row r="2782" spans="4:4">
      <c r="D2782" s="245"/>
    </row>
    <row r="2783" spans="4:4">
      <c r="D2783" s="245"/>
    </row>
    <row r="2784" spans="4:4">
      <c r="D2784" s="245"/>
    </row>
    <row r="2785" spans="4:4">
      <c r="D2785" s="245"/>
    </row>
    <row r="2786" spans="4:4">
      <c r="D2786" s="245"/>
    </row>
    <row r="2787" spans="4:4">
      <c r="D2787" s="245"/>
    </row>
    <row r="2788" spans="4:4">
      <c r="D2788" s="245"/>
    </row>
    <row r="2789" spans="4:4">
      <c r="D2789" s="245"/>
    </row>
    <row r="2790" spans="4:4">
      <c r="D2790" s="245"/>
    </row>
    <row r="2791" spans="4:4">
      <c r="D2791" s="245"/>
    </row>
    <row r="2792" spans="4:4">
      <c r="D2792" s="245"/>
    </row>
    <row r="2793" spans="4:4">
      <c r="D2793" s="245"/>
    </row>
    <row r="2794" spans="4:4">
      <c r="D2794" s="245"/>
    </row>
    <row r="2795" spans="4:4">
      <c r="D2795" s="245"/>
    </row>
    <row r="2796" spans="4:4">
      <c r="D2796" s="245"/>
    </row>
    <row r="2797" spans="4:4">
      <c r="D2797" s="245"/>
    </row>
    <row r="2798" spans="4:4">
      <c r="D2798" s="245"/>
    </row>
    <row r="2799" spans="4:4">
      <c r="D2799" s="245"/>
    </row>
    <row r="2800" spans="4:4">
      <c r="D2800" s="245"/>
    </row>
    <row r="2801" spans="4:4">
      <c r="D2801" s="245"/>
    </row>
    <row r="2802" spans="4:4">
      <c r="D2802" s="245"/>
    </row>
    <row r="2803" spans="4:4">
      <c r="D2803" s="245"/>
    </row>
    <row r="2804" spans="4:4">
      <c r="D2804" s="245"/>
    </row>
    <row r="2805" spans="4:4">
      <c r="D2805" s="245"/>
    </row>
    <row r="2806" spans="4:4">
      <c r="D2806" s="245"/>
    </row>
    <row r="2807" spans="4:4">
      <c r="D2807" s="245"/>
    </row>
    <row r="2808" spans="4:4">
      <c r="D2808" s="245"/>
    </row>
    <row r="2809" spans="4:4">
      <c r="D2809" s="245"/>
    </row>
    <row r="2810" spans="4:4">
      <c r="D2810" s="245"/>
    </row>
    <row r="2811" spans="4:4">
      <c r="D2811" s="245"/>
    </row>
    <row r="2812" spans="4:4">
      <c r="D2812" s="245"/>
    </row>
    <row r="2813" spans="4:4">
      <c r="D2813" s="245"/>
    </row>
    <row r="2814" spans="4:4">
      <c r="D2814" s="245"/>
    </row>
    <row r="2815" spans="4:4">
      <c r="D2815" s="245"/>
    </row>
    <row r="2816" spans="4:4">
      <c r="D2816" s="245"/>
    </row>
    <row r="2817" spans="4:4">
      <c r="D2817" s="245"/>
    </row>
    <row r="2818" spans="4:4">
      <c r="D2818" s="245"/>
    </row>
    <row r="2819" spans="4:4">
      <c r="D2819" s="245"/>
    </row>
    <row r="2820" spans="4:4">
      <c r="D2820" s="245"/>
    </row>
    <row r="2821" spans="4:4">
      <c r="D2821" s="245"/>
    </row>
    <row r="2822" spans="4:4">
      <c r="D2822" s="245"/>
    </row>
    <row r="2823" spans="4:4">
      <c r="D2823" s="245"/>
    </row>
    <row r="2824" spans="4:4">
      <c r="D2824" s="245"/>
    </row>
    <row r="2825" spans="4:4">
      <c r="D2825" s="245"/>
    </row>
    <row r="2826" spans="4:4">
      <c r="D2826" s="245"/>
    </row>
    <row r="2827" spans="4:4">
      <c r="D2827" s="245"/>
    </row>
    <row r="2828" spans="4:4">
      <c r="D2828" s="245"/>
    </row>
    <row r="2829" spans="4:4">
      <c r="D2829" s="245"/>
    </row>
    <row r="2830" spans="4:4">
      <c r="D2830" s="245"/>
    </row>
    <row r="2831" spans="4:4">
      <c r="D2831" s="245"/>
    </row>
    <row r="2832" spans="4:4">
      <c r="D2832" s="245"/>
    </row>
    <row r="2833" spans="4:4">
      <c r="D2833" s="245"/>
    </row>
    <row r="2834" spans="4:4">
      <c r="D2834" s="245"/>
    </row>
    <row r="2835" spans="4:4">
      <c r="D2835" s="245"/>
    </row>
    <row r="2836" spans="4:4">
      <c r="D2836" s="245"/>
    </row>
    <row r="2837" spans="4:4">
      <c r="D2837" s="245"/>
    </row>
    <row r="2838" spans="4:4">
      <c r="D2838" s="245"/>
    </row>
    <row r="2839" spans="4:4">
      <c r="D2839" s="245"/>
    </row>
    <row r="2840" spans="4:4">
      <c r="D2840" s="245"/>
    </row>
    <row r="2841" spans="4:4">
      <c r="D2841" s="245"/>
    </row>
    <row r="2842" spans="4:4">
      <c r="D2842" s="245"/>
    </row>
    <row r="2843" spans="4:4">
      <c r="D2843" s="245"/>
    </row>
    <row r="2844" spans="4:4">
      <c r="D2844" s="245"/>
    </row>
    <row r="2845" spans="4:4">
      <c r="D2845" s="245"/>
    </row>
    <row r="2846" spans="4:4">
      <c r="D2846" s="245"/>
    </row>
    <row r="2847" spans="4:4">
      <c r="D2847" s="245"/>
    </row>
    <row r="2848" spans="4:4">
      <c r="D2848" s="245"/>
    </row>
    <row r="2849" spans="4:4">
      <c r="D2849" s="245"/>
    </row>
    <row r="2850" spans="4:4">
      <c r="D2850" s="245"/>
    </row>
    <row r="2851" spans="4:4">
      <c r="D2851" s="245"/>
    </row>
    <row r="2852" spans="4:4">
      <c r="D2852" s="245"/>
    </row>
    <row r="2853" spans="4:4">
      <c r="D2853" s="245"/>
    </row>
    <row r="2854" spans="4:4">
      <c r="D2854" s="245"/>
    </row>
    <row r="2855" spans="4:4">
      <c r="D2855" s="245"/>
    </row>
    <row r="2856" spans="4:4">
      <c r="D2856" s="245"/>
    </row>
    <row r="2857" spans="4:4">
      <c r="D2857" s="245"/>
    </row>
    <row r="2858" spans="4:4">
      <c r="D2858" s="245"/>
    </row>
    <row r="2859" spans="4:4">
      <c r="D2859" s="245"/>
    </row>
    <row r="2860" spans="4:4">
      <c r="D2860" s="245"/>
    </row>
    <row r="2861" spans="4:4">
      <c r="D2861" s="245"/>
    </row>
    <row r="2862" spans="4:4">
      <c r="D2862" s="245"/>
    </row>
    <row r="2863" spans="4:4">
      <c r="D2863" s="245"/>
    </row>
    <row r="2864" spans="4:4">
      <c r="D2864" s="245"/>
    </row>
    <row r="2865" spans="4:4">
      <c r="D2865" s="245"/>
    </row>
    <row r="2866" spans="4:4">
      <c r="D2866" s="245"/>
    </row>
    <row r="2867" spans="4:4">
      <c r="D2867" s="245"/>
    </row>
    <row r="2868" spans="4:4">
      <c r="D2868" s="245"/>
    </row>
    <row r="2869" spans="4:4">
      <c r="D2869" s="245"/>
    </row>
    <row r="2870" spans="4:4">
      <c r="D2870" s="245"/>
    </row>
    <row r="2871" spans="4:4">
      <c r="D2871" s="245"/>
    </row>
    <row r="2872" spans="4:4">
      <c r="D2872" s="245"/>
    </row>
    <row r="2873" spans="4:4">
      <c r="D2873" s="245"/>
    </row>
    <row r="2874" spans="4:4">
      <c r="D2874" s="245"/>
    </row>
    <row r="2875" spans="4:4">
      <c r="D2875" s="245"/>
    </row>
    <row r="2876" spans="4:4">
      <c r="D2876" s="245"/>
    </row>
    <row r="2877" spans="4:4">
      <c r="D2877" s="245"/>
    </row>
    <row r="2878" spans="4:4">
      <c r="D2878" s="245"/>
    </row>
    <row r="2879" spans="4:4">
      <c r="D2879" s="245"/>
    </row>
    <row r="2880" spans="4:4">
      <c r="D2880" s="245"/>
    </row>
    <row r="2881" spans="4:4">
      <c r="D2881" s="245"/>
    </row>
    <row r="2882" spans="4:4">
      <c r="D2882" s="245"/>
    </row>
    <row r="2883" spans="4:4">
      <c r="D2883" s="245"/>
    </row>
    <row r="2884" spans="4:4">
      <c r="D2884" s="245"/>
    </row>
    <row r="2885" spans="4:4">
      <c r="D2885" s="245"/>
    </row>
    <row r="2886" spans="4:4">
      <c r="D2886" s="245"/>
    </row>
    <row r="2887" spans="4:4">
      <c r="D2887" s="245"/>
    </row>
    <row r="2888" spans="4:4">
      <c r="D2888" s="245"/>
    </row>
    <row r="2889" spans="4:4">
      <c r="D2889" s="245"/>
    </row>
    <row r="2890" spans="4:4">
      <c r="D2890" s="245"/>
    </row>
    <row r="2891" spans="4:4">
      <c r="D2891" s="245"/>
    </row>
    <row r="2892" spans="4:4">
      <c r="D2892" s="245"/>
    </row>
    <row r="2893" spans="4:4">
      <c r="D2893" s="245"/>
    </row>
    <row r="2894" spans="4:4">
      <c r="D2894" s="245"/>
    </row>
    <row r="2895" spans="4:4">
      <c r="D2895" s="245"/>
    </row>
    <row r="2896" spans="4:4">
      <c r="D2896" s="245"/>
    </row>
    <row r="2897" spans="4:4">
      <c r="D2897" s="245"/>
    </row>
    <row r="2898" spans="4:4">
      <c r="D2898" s="245"/>
    </row>
    <row r="2899" spans="4:4">
      <c r="D2899" s="245"/>
    </row>
    <row r="2900" spans="4:4">
      <c r="D2900" s="245"/>
    </row>
    <row r="2901" spans="4:4">
      <c r="D2901" s="245"/>
    </row>
    <row r="2902" spans="4:4">
      <c r="D2902" s="245"/>
    </row>
    <row r="2903" spans="4:4">
      <c r="D2903" s="245"/>
    </row>
    <row r="2904" spans="4:4">
      <c r="D2904" s="245"/>
    </row>
    <row r="2905" spans="4:4">
      <c r="D2905" s="245"/>
    </row>
    <row r="2906" spans="4:4">
      <c r="D2906" s="245"/>
    </row>
    <row r="2907" spans="4:4">
      <c r="D2907" s="245"/>
    </row>
    <row r="2908" spans="4:4">
      <c r="D2908" s="245"/>
    </row>
    <row r="2909" spans="4:4">
      <c r="D2909" s="245"/>
    </row>
    <row r="2910" spans="4:4">
      <c r="D2910" s="245"/>
    </row>
    <row r="2911" spans="4:4">
      <c r="D2911" s="245"/>
    </row>
    <row r="2912" spans="4:4">
      <c r="D2912" s="245"/>
    </row>
    <row r="2913" spans="4:4">
      <c r="D2913" s="245"/>
    </row>
    <row r="2914" spans="4:4">
      <c r="D2914" s="245"/>
    </row>
    <row r="2915" spans="4:4">
      <c r="D2915" s="245"/>
    </row>
    <row r="2916" spans="4:4">
      <c r="D2916" s="245"/>
    </row>
    <row r="2917" spans="4:4">
      <c r="D2917" s="245"/>
    </row>
    <row r="2918" spans="4:4">
      <c r="D2918" s="245"/>
    </row>
    <row r="2919" spans="4:4">
      <c r="D2919" s="245"/>
    </row>
    <row r="2920" spans="4:4">
      <c r="D2920" s="245"/>
    </row>
    <row r="2921" spans="4:4">
      <c r="D2921" s="245"/>
    </row>
    <row r="2922" spans="4:4">
      <c r="D2922" s="245"/>
    </row>
    <row r="2923" spans="4:4">
      <c r="D2923" s="245"/>
    </row>
    <row r="2924" spans="4:4">
      <c r="D2924" s="245"/>
    </row>
    <row r="2925" spans="4:4">
      <c r="D2925" s="245"/>
    </row>
    <row r="2926" spans="4:4">
      <c r="D2926" s="245"/>
    </row>
    <row r="2927" spans="4:4">
      <c r="D2927" s="245"/>
    </row>
    <row r="2928" spans="4:4">
      <c r="D2928" s="245"/>
    </row>
    <row r="2929" spans="4:4">
      <c r="D2929" s="245"/>
    </row>
    <row r="2930" spans="4:4">
      <c r="D2930" s="245"/>
    </row>
    <row r="2931" spans="4:4">
      <c r="D2931" s="245"/>
    </row>
    <row r="2932" spans="4:4">
      <c r="D2932" s="245"/>
    </row>
    <row r="2933" spans="4:4">
      <c r="D2933" s="245"/>
    </row>
    <row r="2934" spans="4:4">
      <c r="D2934" s="245"/>
    </row>
    <row r="2935" spans="4:4">
      <c r="D2935" s="245"/>
    </row>
    <row r="2936" spans="4:4">
      <c r="D2936" s="245"/>
    </row>
    <row r="2937" spans="4:4">
      <c r="D2937" s="245"/>
    </row>
    <row r="2938" spans="4:4">
      <c r="D2938" s="245"/>
    </row>
    <row r="2939" spans="4:4">
      <c r="D2939" s="245"/>
    </row>
    <row r="2940" spans="4:4">
      <c r="D2940" s="245"/>
    </row>
    <row r="2941" spans="4:4">
      <c r="D2941" s="245"/>
    </row>
    <row r="2942" spans="4:4">
      <c r="D2942" s="245"/>
    </row>
    <row r="2943" spans="4:4">
      <c r="D2943" s="245"/>
    </row>
    <row r="2944" spans="4:4">
      <c r="D2944" s="245"/>
    </row>
    <row r="2945" spans="4:4">
      <c r="D2945" s="245"/>
    </row>
    <row r="2946" spans="4:4">
      <c r="D2946" s="245"/>
    </row>
    <row r="2947" spans="4:4">
      <c r="D2947" s="245"/>
    </row>
    <row r="2948" spans="4:4">
      <c r="D2948" s="245"/>
    </row>
    <row r="2949" spans="4:4">
      <c r="D2949" s="245"/>
    </row>
    <row r="2950" spans="4:4">
      <c r="D2950" s="245"/>
    </row>
    <row r="2951" spans="4:4">
      <c r="D2951" s="245"/>
    </row>
    <row r="2952" spans="4:4">
      <c r="D2952" s="245"/>
    </row>
    <row r="2953" spans="4:4">
      <c r="D2953" s="245"/>
    </row>
    <row r="2954" spans="4:4">
      <c r="D2954" s="245"/>
    </row>
    <row r="2955" spans="4:4">
      <c r="D2955" s="245"/>
    </row>
    <row r="2956" spans="4:4">
      <c r="D2956" s="245"/>
    </row>
    <row r="2957" spans="4:4">
      <c r="D2957" s="245"/>
    </row>
    <row r="2958" spans="4:4">
      <c r="D2958" s="245"/>
    </row>
    <row r="2959" spans="4:4">
      <c r="D2959" s="245"/>
    </row>
    <row r="2960" spans="4:4">
      <c r="D2960" s="245"/>
    </row>
    <row r="2961" spans="4:4">
      <c r="D2961" s="245"/>
    </row>
    <row r="2962" spans="4:4">
      <c r="D2962" s="245"/>
    </row>
    <row r="2963" spans="4:4">
      <c r="D2963" s="245"/>
    </row>
    <row r="2964" spans="4:4">
      <c r="D2964" s="245"/>
    </row>
    <row r="2965" spans="4:4">
      <c r="D2965" s="245"/>
    </row>
    <row r="2966" spans="4:4">
      <c r="D2966" s="245"/>
    </row>
    <row r="2967" spans="4:4">
      <c r="D2967" s="245"/>
    </row>
    <row r="2968" spans="4:4">
      <c r="D2968" s="245"/>
    </row>
    <row r="2969" spans="4:4">
      <c r="D2969" s="245"/>
    </row>
    <row r="2970" spans="4:4">
      <c r="D2970" s="245"/>
    </row>
    <row r="2971" spans="4:4">
      <c r="D2971" s="245"/>
    </row>
    <row r="2972" spans="4:4">
      <c r="D2972" s="245"/>
    </row>
    <row r="2973" spans="4:4">
      <c r="D2973" s="245"/>
    </row>
    <row r="2974" spans="4:4">
      <c r="D2974" s="245"/>
    </row>
    <row r="2975" spans="4:4">
      <c r="D2975" s="245"/>
    </row>
    <row r="2976" spans="4:4">
      <c r="D2976" s="245"/>
    </row>
    <row r="2977" spans="4:4">
      <c r="D2977" s="245"/>
    </row>
    <row r="2978" spans="4:4">
      <c r="D2978" s="245"/>
    </row>
    <row r="2979" spans="4:4">
      <c r="D2979" s="245"/>
    </row>
    <row r="2980" spans="4:4">
      <c r="D2980" s="245"/>
    </row>
    <row r="2981" spans="4:4">
      <c r="D2981" s="245"/>
    </row>
    <row r="2982" spans="4:4">
      <c r="D2982" s="245"/>
    </row>
    <row r="2983" spans="4:4">
      <c r="D2983" s="245"/>
    </row>
    <row r="2984" spans="4:4">
      <c r="D2984" s="245"/>
    </row>
    <row r="2985" spans="4:4">
      <c r="D2985" s="245"/>
    </row>
    <row r="2986" spans="4:4">
      <c r="D2986" s="245"/>
    </row>
    <row r="2987" spans="4:4">
      <c r="D2987" s="245"/>
    </row>
    <row r="2988" spans="4:4">
      <c r="D2988" s="245"/>
    </row>
    <row r="2989" spans="4:4">
      <c r="D2989" s="245"/>
    </row>
    <row r="2990" spans="4:4">
      <c r="D2990" s="245"/>
    </row>
    <row r="2991" spans="4:4">
      <c r="D2991" s="245"/>
    </row>
    <row r="2992" spans="4:4">
      <c r="D2992" s="245"/>
    </row>
    <row r="2993" spans="4:4">
      <c r="D2993" s="245"/>
    </row>
    <row r="2994" spans="4:4">
      <c r="D2994" s="245"/>
    </row>
    <row r="2995" spans="4:4">
      <c r="D2995" s="245"/>
    </row>
    <row r="2996" spans="4:4">
      <c r="D2996" s="245"/>
    </row>
    <row r="2997" spans="4:4">
      <c r="D2997" s="245"/>
    </row>
    <row r="2998" spans="4:4">
      <c r="D2998" s="245"/>
    </row>
    <row r="2999" spans="4:4">
      <c r="D2999" s="245"/>
    </row>
    <row r="3000" spans="4:4">
      <c r="D3000" s="245"/>
    </row>
    <row r="3001" spans="4:4">
      <c r="D3001" s="245"/>
    </row>
    <row r="3002" spans="4:4">
      <c r="D3002" s="245"/>
    </row>
    <row r="3003" spans="4:4">
      <c r="D3003" s="245"/>
    </row>
    <row r="3004" spans="4:4">
      <c r="D3004" s="245"/>
    </row>
    <row r="3005" spans="4:4">
      <c r="D3005" s="245"/>
    </row>
    <row r="3006" spans="4:4">
      <c r="D3006" s="245"/>
    </row>
    <row r="3007" spans="4:4">
      <c r="D3007" s="245"/>
    </row>
    <row r="3008" spans="4:4">
      <c r="D3008" s="245"/>
    </row>
    <row r="3009" spans="4:4">
      <c r="D3009" s="245"/>
    </row>
    <row r="3010" spans="4:4">
      <c r="D3010" s="245"/>
    </row>
    <row r="3011" spans="4:4">
      <c r="D3011" s="245"/>
    </row>
    <row r="3012" spans="4:4">
      <c r="D3012" s="245"/>
    </row>
    <row r="3013" spans="4:4">
      <c r="D3013" s="245"/>
    </row>
    <row r="3014" spans="4:4">
      <c r="D3014" s="245"/>
    </row>
    <row r="3015" spans="4:4">
      <c r="D3015" s="245"/>
    </row>
    <row r="3016" spans="4:4">
      <c r="D3016" s="245"/>
    </row>
    <row r="3017" spans="4:4">
      <c r="D3017" s="245"/>
    </row>
    <row r="3018" spans="4:4">
      <c r="D3018" s="245"/>
    </row>
    <row r="3019" spans="4:4">
      <c r="D3019" s="245"/>
    </row>
    <row r="3020" spans="4:4">
      <c r="D3020" s="245"/>
    </row>
    <row r="3021" spans="4:4">
      <c r="D3021" s="245"/>
    </row>
    <row r="3022" spans="4:4">
      <c r="D3022" s="245"/>
    </row>
    <row r="3023" spans="4:4">
      <c r="D3023" s="245"/>
    </row>
    <row r="3024" spans="4:4">
      <c r="D3024" s="245"/>
    </row>
    <row r="3025" spans="4:4">
      <c r="D3025" s="245"/>
    </row>
    <row r="3026" spans="4:4">
      <c r="D3026" s="245"/>
    </row>
    <row r="3027" spans="4:4">
      <c r="D3027" s="245"/>
    </row>
    <row r="3028" spans="4:4">
      <c r="D3028" s="245"/>
    </row>
    <row r="3029" spans="4:4">
      <c r="D3029" s="245"/>
    </row>
    <row r="3030" spans="4:4">
      <c r="D3030" s="245"/>
    </row>
    <row r="3031" spans="4:4">
      <c r="D3031" s="245"/>
    </row>
    <row r="3032" spans="4:4">
      <c r="D3032" s="245"/>
    </row>
    <row r="3033" spans="4:4">
      <c r="D3033" s="245"/>
    </row>
    <row r="3034" spans="4:4">
      <c r="D3034" s="245"/>
    </row>
    <row r="3035" spans="4:4">
      <c r="D3035" s="245"/>
    </row>
    <row r="3036" spans="4:4">
      <c r="D3036" s="245"/>
    </row>
    <row r="3037" spans="4:4">
      <c r="D3037" s="245"/>
    </row>
    <row r="3038" spans="4:4">
      <c r="D3038" s="245"/>
    </row>
    <row r="3039" spans="4:4">
      <c r="D3039" s="245"/>
    </row>
    <row r="3040" spans="4:4">
      <c r="D3040" s="245"/>
    </row>
    <row r="3041" spans="4:4">
      <c r="D3041" s="245"/>
    </row>
    <row r="3042" spans="4:4">
      <c r="D3042" s="245"/>
    </row>
    <row r="3043" spans="4:4">
      <c r="D3043" s="245"/>
    </row>
    <row r="3044" spans="4:4">
      <c r="D3044" s="245"/>
    </row>
    <row r="3045" spans="4:4">
      <c r="D3045" s="245"/>
    </row>
    <row r="3046" spans="4:4">
      <c r="D3046" s="245"/>
    </row>
    <row r="3047" spans="4:4">
      <c r="D3047" s="245"/>
    </row>
    <row r="3048" spans="4:4">
      <c r="D3048" s="245"/>
    </row>
    <row r="3049" spans="4:4">
      <c r="D3049" s="245"/>
    </row>
    <row r="3050" spans="4:4">
      <c r="D3050" s="245"/>
    </row>
    <row r="3051" spans="4:4">
      <c r="D3051" s="245"/>
    </row>
    <row r="3052" spans="4:4">
      <c r="D3052" s="245"/>
    </row>
    <row r="3053" spans="4:4">
      <c r="D3053" s="245"/>
    </row>
    <row r="3054" spans="4:4">
      <c r="D3054" s="245"/>
    </row>
    <row r="3055" spans="4:4">
      <c r="D3055" s="245"/>
    </row>
    <row r="3056" spans="4:4">
      <c r="D3056" s="245"/>
    </row>
    <row r="3057" spans="4:4">
      <c r="D3057" s="245"/>
    </row>
    <row r="3058" spans="4:4">
      <c r="D3058" s="245"/>
    </row>
    <row r="3059" spans="4:4">
      <c r="D3059" s="245"/>
    </row>
    <row r="3060" spans="4:4">
      <c r="D3060" s="245"/>
    </row>
    <row r="3061" spans="4:4">
      <c r="D3061" s="245"/>
    </row>
    <row r="3062" spans="4:4">
      <c r="D3062" s="245"/>
    </row>
    <row r="3063" spans="4:4">
      <c r="D3063" s="245"/>
    </row>
    <row r="3064" spans="4:4">
      <c r="D3064" s="245"/>
    </row>
    <row r="3065" spans="4:4">
      <c r="D3065" s="245"/>
    </row>
    <row r="3066" spans="4:4">
      <c r="D3066" s="245"/>
    </row>
    <row r="3067" spans="4:4">
      <c r="D3067" s="245"/>
    </row>
    <row r="3068" spans="4:4">
      <c r="D3068" s="245"/>
    </row>
    <row r="3069" spans="4:4">
      <c r="D3069" s="245"/>
    </row>
    <row r="3070" spans="4:4">
      <c r="D3070" s="245"/>
    </row>
    <row r="3071" spans="4:4">
      <c r="D3071" s="245"/>
    </row>
    <row r="3072" spans="4:4">
      <c r="D3072" s="245"/>
    </row>
    <row r="3073" spans="4:4">
      <c r="D3073" s="245"/>
    </row>
    <row r="3074" spans="4:4">
      <c r="D3074" s="245"/>
    </row>
    <row r="3075" spans="4:4">
      <c r="D3075" s="245"/>
    </row>
    <row r="3076" spans="4:4">
      <c r="D3076" s="245"/>
    </row>
    <row r="3077" spans="4:4">
      <c r="D3077" s="245"/>
    </row>
    <row r="3078" spans="4:4">
      <c r="D3078" s="245"/>
    </row>
    <row r="3079" spans="4:4">
      <c r="D3079" s="245"/>
    </row>
    <row r="3080" spans="4:4">
      <c r="D3080" s="245"/>
    </row>
    <row r="3081" spans="4:4">
      <c r="D3081" s="245"/>
    </row>
    <row r="3082" spans="4:4">
      <c r="D3082" s="245"/>
    </row>
    <row r="3083" spans="4:4">
      <c r="D3083" s="245"/>
    </row>
    <row r="3084" spans="4:4">
      <c r="D3084" s="245"/>
    </row>
    <row r="3085" spans="4:4">
      <c r="D3085" s="245"/>
    </row>
    <row r="3086" spans="4:4">
      <c r="D3086" s="245"/>
    </row>
    <row r="3087" spans="4:4">
      <c r="D3087" s="245"/>
    </row>
    <row r="3088" spans="4:4">
      <c r="D3088" s="245"/>
    </row>
    <row r="3089" spans="4:4">
      <c r="D3089" s="245"/>
    </row>
    <row r="3090" spans="4:4">
      <c r="D3090" s="245"/>
    </row>
    <row r="3091" spans="4:4">
      <c r="D3091" s="245"/>
    </row>
    <row r="3092" spans="4:4">
      <c r="D3092" s="245"/>
    </row>
    <row r="3093" spans="4:4">
      <c r="D3093" s="245"/>
    </row>
    <row r="3094" spans="4:4">
      <c r="D3094" s="245"/>
    </row>
    <row r="3095" spans="4:4">
      <c r="D3095" s="245"/>
    </row>
    <row r="3096" spans="4:4">
      <c r="D3096" s="245"/>
    </row>
    <row r="3097" spans="4:4">
      <c r="D3097" s="245"/>
    </row>
    <row r="3098" spans="4:4">
      <c r="D3098" s="245"/>
    </row>
    <row r="3099" spans="4:4">
      <c r="D3099" s="245"/>
    </row>
    <row r="3100" spans="4:4">
      <c r="D3100" s="245"/>
    </row>
    <row r="3101" spans="4:4">
      <c r="D3101" s="245"/>
    </row>
    <row r="3102" spans="4:4">
      <c r="D3102" s="245"/>
    </row>
    <row r="3103" spans="4:4">
      <c r="D3103" s="245"/>
    </row>
    <row r="3104" spans="4:4">
      <c r="D3104" s="245"/>
    </row>
    <row r="3105" spans="4:4">
      <c r="D3105" s="245"/>
    </row>
    <row r="3106" spans="4:4">
      <c r="D3106" s="245"/>
    </row>
    <row r="3107" spans="4:4">
      <c r="D3107" s="245"/>
    </row>
    <row r="3108" spans="4:4">
      <c r="D3108" s="245"/>
    </row>
    <row r="3109" spans="4:4">
      <c r="D3109" s="245"/>
    </row>
    <row r="3110" spans="4:4">
      <c r="D3110" s="245"/>
    </row>
    <row r="3111" spans="4:4">
      <c r="D3111" s="245"/>
    </row>
    <row r="3112" spans="4:4">
      <c r="D3112" s="245"/>
    </row>
    <row r="3113" spans="4:4">
      <c r="D3113" s="245"/>
    </row>
    <row r="3114" spans="4:4">
      <c r="D3114" s="245"/>
    </row>
    <row r="3115" spans="4:4">
      <c r="D3115" s="245"/>
    </row>
    <row r="3116" spans="4:4">
      <c r="D3116" s="245"/>
    </row>
    <row r="3117" spans="4:4">
      <c r="D3117" s="245"/>
    </row>
    <row r="3118" spans="4:4">
      <c r="D3118" s="245"/>
    </row>
    <row r="3119" spans="4:4">
      <c r="D3119" s="245"/>
    </row>
    <row r="3120" spans="4:4">
      <c r="D3120" s="245"/>
    </row>
    <row r="3121" spans="4:4">
      <c r="D3121" s="245"/>
    </row>
    <row r="3122" spans="4:4">
      <c r="D3122" s="245"/>
    </row>
    <row r="3123" spans="4:4">
      <c r="D3123" s="245"/>
    </row>
    <row r="3124" spans="4:4">
      <c r="D3124" s="245"/>
    </row>
    <row r="3125" spans="4:4">
      <c r="D3125" s="245"/>
    </row>
    <row r="3126" spans="4:4">
      <c r="D3126" s="245"/>
    </row>
    <row r="3127" spans="4:4">
      <c r="D3127" s="245"/>
    </row>
    <row r="3128" spans="4:4">
      <c r="D3128" s="245"/>
    </row>
    <row r="3129" spans="4:4">
      <c r="D3129" s="245"/>
    </row>
    <row r="3130" spans="4:4">
      <c r="D3130" s="245"/>
    </row>
    <row r="3131" spans="4:4">
      <c r="D3131" s="245"/>
    </row>
    <row r="3132" spans="4:4">
      <c r="D3132" s="245"/>
    </row>
    <row r="3133" spans="4:4">
      <c r="D3133" s="245"/>
    </row>
    <row r="3134" spans="4:4">
      <c r="D3134" s="245"/>
    </row>
    <row r="3135" spans="4:4">
      <c r="D3135" s="245"/>
    </row>
    <row r="3136" spans="4:4">
      <c r="D3136" s="245"/>
    </row>
    <row r="3137" spans="4:4">
      <c r="D3137" s="245"/>
    </row>
    <row r="3138" spans="4:4">
      <c r="D3138" s="245"/>
    </row>
    <row r="3139" spans="4:4">
      <c r="D3139" s="245"/>
    </row>
    <row r="3140" spans="4:4">
      <c r="D3140" s="245"/>
    </row>
    <row r="3141" spans="4:4">
      <c r="D3141" s="245"/>
    </row>
    <row r="3142" spans="4:4">
      <c r="D3142" s="245"/>
    </row>
    <row r="3143" spans="4:4">
      <c r="D3143" s="245"/>
    </row>
    <row r="3144" spans="4:4">
      <c r="D3144" s="245"/>
    </row>
    <row r="3145" spans="4:4">
      <c r="D3145" s="245"/>
    </row>
    <row r="3146" spans="4:4">
      <c r="D3146" s="245"/>
    </row>
    <row r="3147" spans="4:4">
      <c r="D3147" s="245"/>
    </row>
    <row r="3148" spans="4:4">
      <c r="D3148" s="245"/>
    </row>
    <row r="3149" spans="4:4">
      <c r="D3149" s="245"/>
    </row>
    <row r="3150" spans="4:4">
      <c r="D3150" s="245"/>
    </row>
    <row r="3151" spans="4:4">
      <c r="D3151" s="245"/>
    </row>
    <row r="3152" spans="4:4">
      <c r="D3152" s="245"/>
    </row>
    <row r="3153" spans="4:4">
      <c r="D3153" s="245"/>
    </row>
    <row r="3154" spans="4:4">
      <c r="D3154" s="245"/>
    </row>
    <row r="3155" spans="4:4">
      <c r="D3155" s="245"/>
    </row>
    <row r="3156" spans="4:4">
      <c r="D3156" s="245"/>
    </row>
    <row r="3157" spans="4:4">
      <c r="D3157" s="245"/>
    </row>
    <row r="3158" spans="4:4">
      <c r="D3158" s="245"/>
    </row>
    <row r="3159" spans="4:4">
      <c r="D3159" s="245"/>
    </row>
    <row r="3160" spans="4:4">
      <c r="D3160" s="245"/>
    </row>
    <row r="3161" spans="4:4">
      <c r="D3161" s="245"/>
    </row>
    <row r="3162" spans="4:4">
      <c r="D3162" s="245"/>
    </row>
    <row r="3163" spans="4:4">
      <c r="D3163" s="245"/>
    </row>
    <row r="3164" spans="4:4">
      <c r="D3164" s="245"/>
    </row>
    <row r="3165" spans="4:4">
      <c r="D3165" s="245"/>
    </row>
    <row r="3166" spans="4:4">
      <c r="D3166" s="245"/>
    </row>
    <row r="3167" spans="4:4">
      <c r="D3167" s="245"/>
    </row>
    <row r="3168" spans="4:4">
      <c r="D3168" s="245"/>
    </row>
    <row r="3169" spans="4:4">
      <c r="D3169" s="245"/>
    </row>
    <row r="3170" spans="4:4">
      <c r="D3170" s="245"/>
    </row>
    <row r="3171" spans="4:4">
      <c r="D3171" s="245"/>
    </row>
    <row r="3172" spans="4:4">
      <c r="D3172" s="245"/>
    </row>
    <row r="3173" spans="4:4">
      <c r="D3173" s="245"/>
    </row>
    <row r="3174" spans="4:4">
      <c r="D3174" s="245"/>
    </row>
    <row r="3175" spans="4:4">
      <c r="D3175" s="245"/>
    </row>
    <row r="3176" spans="4:4">
      <c r="D3176" s="245"/>
    </row>
    <row r="3177" spans="4:4">
      <c r="D3177" s="245"/>
    </row>
    <row r="3178" spans="4:4">
      <c r="D3178" s="245"/>
    </row>
    <row r="3179" spans="4:4">
      <c r="D3179" s="245"/>
    </row>
    <row r="3180" spans="4:4">
      <c r="D3180" s="245"/>
    </row>
    <row r="3181" spans="4:4">
      <c r="D3181" s="245"/>
    </row>
    <row r="3182" spans="4:4">
      <c r="D3182" s="245"/>
    </row>
    <row r="3183" spans="4:4">
      <c r="D3183" s="245"/>
    </row>
    <row r="3184" spans="4:4">
      <c r="D3184" s="245"/>
    </row>
    <row r="3185" spans="4:4">
      <c r="D3185" s="245"/>
    </row>
    <row r="3186" spans="4:4">
      <c r="D3186" s="245"/>
    </row>
    <row r="3187" spans="4:4">
      <c r="D3187" s="245"/>
    </row>
    <row r="3188" spans="4:4">
      <c r="D3188" s="245"/>
    </row>
    <row r="3189" spans="4:4">
      <c r="D3189" s="245"/>
    </row>
    <row r="3190" spans="4:4">
      <c r="D3190" s="245"/>
    </row>
    <row r="3191" spans="4:4">
      <c r="D3191" s="245"/>
    </row>
    <row r="3192" spans="4:4">
      <c r="D3192" s="245"/>
    </row>
    <row r="3193" spans="4:4">
      <c r="D3193" s="245"/>
    </row>
    <row r="3194" spans="4:4">
      <c r="D3194" s="245"/>
    </row>
    <row r="3195" spans="4:4">
      <c r="D3195" s="245"/>
    </row>
    <row r="3196" spans="4:4">
      <c r="D3196" s="245"/>
    </row>
    <row r="3197" spans="4:4">
      <c r="D3197" s="245"/>
    </row>
    <row r="3198" spans="4:4">
      <c r="D3198" s="245"/>
    </row>
    <row r="3199" spans="4:4">
      <c r="D3199" s="245"/>
    </row>
    <row r="3200" spans="4:4">
      <c r="D3200" s="245"/>
    </row>
    <row r="3201" spans="4:4">
      <c r="D3201" s="245"/>
    </row>
    <row r="3202" spans="4:4">
      <c r="D3202" s="245"/>
    </row>
    <row r="3203" spans="4:4">
      <c r="D3203" s="245"/>
    </row>
    <row r="3204" spans="4:4">
      <c r="D3204" s="245"/>
    </row>
    <row r="3205" spans="4:4">
      <c r="D3205" s="245"/>
    </row>
    <row r="3206" spans="4:4">
      <c r="D3206" s="245"/>
    </row>
    <row r="3207" spans="4:4">
      <c r="D3207" s="245"/>
    </row>
    <row r="3208" spans="4:4">
      <c r="D3208" s="245"/>
    </row>
    <row r="3209" spans="4:4">
      <c r="D3209" s="245"/>
    </row>
    <row r="3210" spans="4:4">
      <c r="D3210" s="245"/>
    </row>
    <row r="3211" spans="4:4">
      <c r="D3211" s="245"/>
    </row>
    <row r="3212" spans="4:4">
      <c r="D3212" s="245"/>
    </row>
    <row r="3213" spans="4:4">
      <c r="D3213" s="245"/>
    </row>
    <row r="3214" spans="4:4">
      <c r="D3214" s="245"/>
    </row>
    <row r="3215" spans="4:4">
      <c r="D3215" s="245"/>
    </row>
    <row r="3216" spans="4:4">
      <c r="D3216" s="245"/>
    </row>
    <row r="3217" spans="4:4">
      <c r="D3217" s="245"/>
    </row>
    <row r="3218" spans="4:4">
      <c r="D3218" s="245"/>
    </row>
    <row r="3219" spans="4:4">
      <c r="D3219" s="245"/>
    </row>
    <row r="3220" spans="4:4">
      <c r="D3220" s="245"/>
    </row>
    <row r="3221" spans="4:4">
      <c r="D3221" s="245"/>
    </row>
    <row r="3222" spans="4:4">
      <c r="D3222" s="245"/>
    </row>
    <row r="3223" spans="4:4">
      <c r="D3223" s="245"/>
    </row>
    <row r="3224" spans="4:4">
      <c r="D3224" s="245"/>
    </row>
    <row r="3225" spans="4:4">
      <c r="D3225" s="245"/>
    </row>
    <row r="3226" spans="4:4">
      <c r="D3226" s="245"/>
    </row>
    <row r="3227" spans="4:4">
      <c r="D3227" s="245"/>
    </row>
    <row r="3228" spans="4:4">
      <c r="D3228" s="245"/>
    </row>
    <row r="3229" spans="4:4">
      <c r="D3229" s="245"/>
    </row>
    <row r="3230" spans="4:4">
      <c r="D3230" s="245"/>
    </row>
    <row r="3231" spans="4:4">
      <c r="D3231" s="245"/>
    </row>
    <row r="3232" spans="4:4">
      <c r="D3232" s="245"/>
    </row>
    <row r="3233" spans="4:4">
      <c r="D3233" s="245"/>
    </row>
    <row r="3234" spans="4:4">
      <c r="D3234" s="245"/>
    </row>
    <row r="3235" spans="4:4">
      <c r="D3235" s="245"/>
    </row>
    <row r="3236" spans="4:4">
      <c r="D3236" s="245"/>
    </row>
    <row r="3237" spans="4:4">
      <c r="D3237" s="245"/>
    </row>
    <row r="3238" spans="4:4">
      <c r="D3238" s="245"/>
    </row>
    <row r="3239" spans="4:4">
      <c r="D3239" s="245"/>
    </row>
    <row r="3240" spans="4:4">
      <c r="D3240" s="245"/>
    </row>
    <row r="3241" spans="4:4">
      <c r="D3241" s="245"/>
    </row>
    <row r="3242" spans="4:4">
      <c r="D3242" s="245"/>
    </row>
    <row r="3243" spans="4:4">
      <c r="D3243" s="245"/>
    </row>
    <row r="3244" spans="4:4">
      <c r="D3244" s="245"/>
    </row>
    <row r="3245" spans="4:4">
      <c r="D3245" s="245"/>
    </row>
    <row r="3246" spans="4:4">
      <c r="D3246" s="245"/>
    </row>
    <row r="3247" spans="4:4">
      <c r="D3247" s="245"/>
    </row>
    <row r="3248" spans="4:4">
      <c r="D3248" s="245"/>
    </row>
    <row r="3249" spans="4:4">
      <c r="D3249" s="245"/>
    </row>
    <row r="3250" spans="4:4">
      <c r="D3250" s="245"/>
    </row>
    <row r="3251" spans="4:4">
      <c r="D3251" s="245"/>
    </row>
    <row r="3252" spans="4:4">
      <c r="D3252" s="245"/>
    </row>
    <row r="3253" spans="4:4">
      <c r="D3253" s="245"/>
    </row>
    <row r="3254" spans="4:4">
      <c r="D3254" s="245"/>
    </row>
    <row r="3255" spans="4:4">
      <c r="D3255" s="245"/>
    </row>
    <row r="3256" spans="4:4">
      <c r="D3256" s="245"/>
    </row>
    <row r="3257" spans="4:4">
      <c r="D3257" s="245"/>
    </row>
    <row r="3258" spans="4:4">
      <c r="D3258" s="245"/>
    </row>
    <row r="3259" spans="4:4">
      <c r="D3259" s="245"/>
    </row>
    <row r="3260" spans="4:4">
      <c r="D3260" s="245"/>
    </row>
    <row r="3261" spans="4:4">
      <c r="D3261" s="245"/>
    </row>
    <row r="3262" spans="4:4">
      <c r="D3262" s="245"/>
    </row>
    <row r="3263" spans="4:4">
      <c r="D3263" s="245"/>
    </row>
    <row r="3264" spans="4:4">
      <c r="D3264" s="245"/>
    </row>
    <row r="3265" spans="4:4">
      <c r="D3265" s="245"/>
    </row>
    <row r="3266" spans="4:4">
      <c r="D3266" s="245"/>
    </row>
    <row r="3267" spans="4:4">
      <c r="D3267" s="245"/>
    </row>
    <row r="3268" spans="4:4">
      <c r="D3268" s="245"/>
    </row>
    <row r="3269" spans="4:4">
      <c r="D3269" s="245"/>
    </row>
    <row r="3270" spans="4:4">
      <c r="D3270" s="245"/>
    </row>
    <row r="3271" spans="4:4">
      <c r="D3271" s="245"/>
    </row>
    <row r="3272" spans="4:4">
      <c r="D3272" s="245"/>
    </row>
    <row r="3273" spans="4:4">
      <c r="D3273" s="245"/>
    </row>
    <row r="3274" spans="4:4">
      <c r="D3274" s="245"/>
    </row>
    <row r="3275" spans="4:4">
      <c r="D3275" s="245"/>
    </row>
    <row r="3276" spans="4:4">
      <c r="D3276" s="245"/>
    </row>
    <row r="3277" spans="4:4">
      <c r="D3277" s="245"/>
    </row>
    <row r="3278" spans="4:4">
      <c r="D3278" s="245"/>
    </row>
    <row r="3279" spans="4:4">
      <c r="D3279" s="245"/>
    </row>
    <row r="3280" spans="4:4">
      <c r="D3280" s="245"/>
    </row>
    <row r="3281" spans="4:4">
      <c r="D3281" s="245"/>
    </row>
    <row r="3282" spans="4:4">
      <c r="D3282" s="245"/>
    </row>
    <row r="3283" spans="4:4">
      <c r="D3283" s="245"/>
    </row>
    <row r="3284" spans="4:4">
      <c r="D3284" s="245"/>
    </row>
    <row r="3285" spans="4:4">
      <c r="D3285" s="245"/>
    </row>
    <row r="3286" spans="4:4">
      <c r="D3286" s="245"/>
    </row>
    <row r="3287" spans="4:4">
      <c r="D3287" s="245"/>
    </row>
    <row r="3288" spans="4:4">
      <c r="D3288" s="245"/>
    </row>
    <row r="3289" spans="4:4">
      <c r="D3289" s="245"/>
    </row>
    <row r="3290" spans="4:4">
      <c r="D3290" s="245"/>
    </row>
    <row r="3291" spans="4:4">
      <c r="D3291" s="245"/>
    </row>
    <row r="3292" spans="4:4">
      <c r="D3292" s="245"/>
    </row>
    <row r="3293" spans="4:4">
      <c r="D3293" s="245"/>
    </row>
    <row r="3294" spans="4:4">
      <c r="D3294" s="245"/>
    </row>
    <row r="3295" spans="4:4">
      <c r="D3295" s="245"/>
    </row>
    <row r="3296" spans="4:4">
      <c r="D3296" s="245"/>
    </row>
    <row r="3297" spans="4:4">
      <c r="D3297" s="245"/>
    </row>
    <row r="3298" spans="4:4">
      <c r="D3298" s="245"/>
    </row>
    <row r="3299" spans="4:4">
      <c r="D3299" s="245"/>
    </row>
    <row r="3300" spans="4:4">
      <c r="D3300" s="245"/>
    </row>
    <row r="3301" spans="4:4">
      <c r="D3301" s="245"/>
    </row>
    <row r="3302" spans="4:4">
      <c r="D3302" s="245"/>
    </row>
    <row r="3303" spans="4:4">
      <c r="D3303" s="245"/>
    </row>
    <row r="3304" spans="4:4">
      <c r="D3304" s="245"/>
    </row>
    <row r="3305" spans="4:4">
      <c r="D3305" s="245"/>
    </row>
    <row r="3306" spans="4:4">
      <c r="D3306" s="245"/>
    </row>
    <row r="3307" spans="4:4">
      <c r="D3307" s="245"/>
    </row>
    <row r="3308" spans="4:4">
      <c r="D3308" s="245"/>
    </row>
    <row r="3309" spans="4:4">
      <c r="D3309" s="245"/>
    </row>
    <row r="3310" spans="4:4">
      <c r="D3310" s="245"/>
    </row>
    <row r="3311" spans="4:4">
      <c r="D3311" s="245"/>
    </row>
    <row r="3312" spans="4:4">
      <c r="D3312" s="245"/>
    </row>
    <row r="3313" spans="4:4">
      <c r="D3313" s="245"/>
    </row>
    <row r="3314" spans="4:4">
      <c r="D3314" s="245"/>
    </row>
    <row r="3315" spans="4:4">
      <c r="D3315" s="245"/>
    </row>
    <row r="3316" spans="4:4">
      <c r="D3316" s="245"/>
    </row>
    <row r="3317" spans="4:4">
      <c r="D3317" s="245"/>
    </row>
    <row r="3318" spans="4:4">
      <c r="D3318" s="245"/>
    </row>
    <row r="3319" spans="4:4">
      <c r="D3319" s="245"/>
    </row>
    <row r="3320" spans="4:4">
      <c r="D3320" s="245"/>
    </row>
    <row r="3321" spans="4:4">
      <c r="D3321" s="245"/>
    </row>
    <row r="3322" spans="4:4">
      <c r="D3322" s="245"/>
    </row>
    <row r="3323" spans="4:4">
      <c r="D3323" s="245"/>
    </row>
    <row r="3324" spans="4:4">
      <c r="D3324" s="245"/>
    </row>
    <row r="3325" spans="4:4">
      <c r="D3325" s="245"/>
    </row>
    <row r="3326" spans="4:4">
      <c r="D3326" s="245"/>
    </row>
    <row r="3327" spans="4:4">
      <c r="D3327" s="245"/>
    </row>
    <row r="3328" spans="4:4">
      <c r="D3328" s="245"/>
    </row>
    <row r="3329" spans="4:4">
      <c r="D3329" s="245"/>
    </row>
    <row r="3330" spans="4:4">
      <c r="D3330" s="245"/>
    </row>
    <row r="3331" spans="4:4">
      <c r="D3331" s="245"/>
    </row>
    <row r="3332" spans="4:4">
      <c r="D3332" s="245"/>
    </row>
    <row r="3333" spans="4:4">
      <c r="D3333" s="245"/>
    </row>
    <row r="3334" spans="4:4">
      <c r="D3334" s="245"/>
    </row>
    <row r="3335" spans="4:4">
      <c r="D3335" s="245"/>
    </row>
    <row r="3336" spans="4:4">
      <c r="D3336" s="245"/>
    </row>
    <row r="3337" spans="4:4">
      <c r="D3337" s="245"/>
    </row>
    <row r="3338" spans="4:4">
      <c r="D3338" s="245"/>
    </row>
    <row r="3339" spans="4:4">
      <c r="D3339" s="245"/>
    </row>
    <row r="3340" spans="4:4">
      <c r="D3340" s="245"/>
    </row>
    <row r="3341" spans="4:4">
      <c r="D3341" s="245"/>
    </row>
    <row r="3342" spans="4:4">
      <c r="D3342" s="245"/>
    </row>
    <row r="3343" spans="4:4">
      <c r="D3343" s="245"/>
    </row>
    <row r="3344" spans="4:4">
      <c r="D3344" s="245"/>
    </row>
    <row r="3345" spans="4:4">
      <c r="D3345" s="245"/>
    </row>
    <row r="3346" spans="4:4">
      <c r="D3346" s="245"/>
    </row>
    <row r="3347" spans="4:4">
      <c r="D3347" s="245"/>
    </row>
    <row r="3348" spans="4:4">
      <c r="D3348" s="245"/>
    </row>
    <row r="3349" spans="4:4">
      <c r="D3349" s="245"/>
    </row>
    <row r="3350" spans="4:4">
      <c r="D3350" s="245"/>
    </row>
    <row r="3351" spans="4:4">
      <c r="D3351" s="245"/>
    </row>
    <row r="3352" spans="4:4">
      <c r="D3352" s="245"/>
    </row>
    <row r="3353" spans="4:4">
      <c r="D3353" s="245"/>
    </row>
    <row r="3354" spans="4:4">
      <c r="D3354" s="245"/>
    </row>
    <row r="3355" spans="4:4">
      <c r="D3355" s="245"/>
    </row>
    <row r="3356" spans="4:4">
      <c r="D3356" s="245"/>
    </row>
    <row r="3357" spans="4:4">
      <c r="D3357" s="245"/>
    </row>
    <row r="3358" spans="4:4">
      <c r="D3358" s="245"/>
    </row>
    <row r="3359" spans="4:4">
      <c r="D3359" s="245"/>
    </row>
    <row r="3360" spans="4:4">
      <c r="D3360" s="245"/>
    </row>
    <row r="3361" spans="4:4">
      <c r="D3361" s="245"/>
    </row>
    <row r="3362" spans="4:4">
      <c r="D3362" s="245"/>
    </row>
    <row r="3363" spans="4:4">
      <c r="D3363" s="245"/>
    </row>
    <row r="3364" spans="4:4">
      <c r="D3364" s="245"/>
    </row>
    <row r="3365" spans="4:4">
      <c r="D3365" s="245"/>
    </row>
    <row r="3366" spans="4:4">
      <c r="D3366" s="245"/>
    </row>
    <row r="3367" spans="4:4">
      <c r="D3367" s="245"/>
    </row>
    <row r="3368" spans="4:4">
      <c r="D3368" s="245"/>
    </row>
    <row r="3369" spans="4:4">
      <c r="D3369" s="245"/>
    </row>
    <row r="3370" spans="4:4">
      <c r="D3370" s="245"/>
    </row>
    <row r="3371" spans="4:4">
      <c r="D3371" s="245"/>
    </row>
    <row r="3372" spans="4:4">
      <c r="D3372" s="245"/>
    </row>
    <row r="3373" spans="4:4">
      <c r="D3373" s="245"/>
    </row>
    <row r="3374" spans="4:4">
      <c r="D3374" s="245"/>
    </row>
    <row r="3375" spans="4:4">
      <c r="D3375" s="245"/>
    </row>
    <row r="3376" spans="4:4">
      <c r="D3376" s="245"/>
    </row>
    <row r="3377" spans="4:4">
      <c r="D3377" s="245"/>
    </row>
    <row r="3378" spans="4:4">
      <c r="D3378" s="245"/>
    </row>
    <row r="3379" spans="4:4">
      <c r="D3379" s="245"/>
    </row>
    <row r="3380" spans="4:4">
      <c r="D3380" s="245"/>
    </row>
    <row r="3381" spans="4:4">
      <c r="D3381" s="245"/>
    </row>
    <row r="3382" spans="4:4">
      <c r="D3382" s="245"/>
    </row>
    <row r="3383" spans="4:4">
      <c r="D3383" s="245"/>
    </row>
    <row r="3384" spans="4:4">
      <c r="D3384" s="245"/>
    </row>
    <row r="3385" spans="4:4">
      <c r="D3385" s="245"/>
    </row>
    <row r="3386" spans="4:4">
      <c r="D3386" s="245"/>
    </row>
    <row r="3387" spans="4:4">
      <c r="D3387" s="245"/>
    </row>
    <row r="3388" spans="4:4">
      <c r="D3388" s="245"/>
    </row>
    <row r="3389" spans="4:4">
      <c r="D3389" s="245"/>
    </row>
    <row r="3390" spans="4:4">
      <c r="D3390" s="245"/>
    </row>
    <row r="3391" spans="4:4">
      <c r="D3391" s="245"/>
    </row>
    <row r="3392" spans="4:4">
      <c r="D3392" s="245"/>
    </row>
    <row r="3393" spans="4:4">
      <c r="D3393" s="245"/>
    </row>
    <row r="3394" spans="4:4">
      <c r="D3394" s="245"/>
    </row>
    <row r="3395" spans="4:4">
      <c r="D3395" s="245"/>
    </row>
    <row r="3396" spans="4:4">
      <c r="D3396" s="245"/>
    </row>
    <row r="3397" spans="4:4">
      <c r="D3397" s="245"/>
    </row>
    <row r="3398" spans="4:4">
      <c r="D3398" s="245"/>
    </row>
    <row r="3399" spans="4:4">
      <c r="D3399" s="245"/>
    </row>
    <row r="3400" spans="4:4">
      <c r="D3400" s="245"/>
    </row>
    <row r="3401" spans="4:4">
      <c r="D3401" s="245"/>
    </row>
    <row r="3402" spans="4:4">
      <c r="D3402" s="245"/>
    </row>
    <row r="3403" spans="4:4">
      <c r="D3403" s="245"/>
    </row>
    <row r="3404" spans="4:4">
      <c r="D3404" s="245"/>
    </row>
    <row r="3405" spans="4:4">
      <c r="D3405" s="245"/>
    </row>
    <row r="3406" spans="4:4">
      <c r="D3406" s="245"/>
    </row>
    <row r="3407" spans="4:4">
      <c r="D3407" s="245"/>
    </row>
    <row r="3408" spans="4:4">
      <c r="D3408" s="245"/>
    </row>
    <row r="3409" spans="4:4">
      <c r="D3409" s="245"/>
    </row>
    <row r="3410" spans="4:4">
      <c r="D3410" s="245"/>
    </row>
    <row r="3411" spans="4:4">
      <c r="D3411" s="245"/>
    </row>
    <row r="3412" spans="4:4">
      <c r="D3412" s="245"/>
    </row>
    <row r="3413" spans="4:4">
      <c r="D3413" s="245"/>
    </row>
    <row r="3414" spans="4:4">
      <c r="D3414" s="245"/>
    </row>
    <row r="3415" spans="4:4">
      <c r="D3415" s="245"/>
    </row>
    <row r="3416" spans="4:4">
      <c r="D3416" s="245"/>
    </row>
    <row r="3417" spans="4:4">
      <c r="D3417" s="245"/>
    </row>
    <row r="3418" spans="4:4">
      <c r="D3418" s="245"/>
    </row>
    <row r="3419" spans="4:4">
      <c r="D3419" s="245"/>
    </row>
    <row r="3420" spans="4:4">
      <c r="D3420" s="245"/>
    </row>
    <row r="3421" spans="4:4">
      <c r="D3421" s="245"/>
    </row>
    <row r="3422" spans="4:4">
      <c r="D3422" s="245"/>
    </row>
    <row r="3423" spans="4:4">
      <c r="D3423" s="245"/>
    </row>
    <row r="3424" spans="4:4">
      <c r="D3424" s="245"/>
    </row>
    <row r="3425" spans="4:4">
      <c r="D3425" s="245"/>
    </row>
    <row r="3426" spans="4:4">
      <c r="D3426" s="245"/>
    </row>
    <row r="3427" spans="4:4">
      <c r="D3427" s="245"/>
    </row>
    <row r="3428" spans="4:4">
      <c r="D3428" s="245"/>
    </row>
    <row r="3429" spans="4:4">
      <c r="D3429" s="245"/>
    </row>
    <row r="3430" spans="4:4">
      <c r="D3430" s="245"/>
    </row>
    <row r="3431" spans="4:4">
      <c r="D3431" s="245"/>
    </row>
    <row r="3432" spans="4:4">
      <c r="D3432" s="245"/>
    </row>
    <row r="3433" spans="4:4">
      <c r="D3433" s="245"/>
    </row>
    <row r="3434" spans="4:4">
      <c r="D3434" s="245"/>
    </row>
    <row r="3435" spans="4:4">
      <c r="D3435" s="245"/>
    </row>
    <row r="3436" spans="4:4">
      <c r="D3436" s="245"/>
    </row>
    <row r="3437" spans="4:4">
      <c r="D3437" s="245"/>
    </row>
    <row r="3438" spans="4:4">
      <c r="D3438" s="245"/>
    </row>
    <row r="3439" spans="4:4">
      <c r="D3439" s="245"/>
    </row>
    <row r="3440" spans="4:4">
      <c r="D3440" s="245"/>
    </row>
    <row r="3441" spans="4:4">
      <c r="D3441" s="245"/>
    </row>
    <row r="3442" spans="4:4">
      <c r="D3442" s="245"/>
    </row>
    <row r="3443" spans="4:4">
      <c r="D3443" s="245"/>
    </row>
    <row r="3444" spans="4:4">
      <c r="D3444" s="245"/>
    </row>
    <row r="3445" spans="4:4">
      <c r="D3445" s="245"/>
    </row>
    <row r="3446" spans="4:4">
      <c r="D3446" s="245"/>
    </row>
    <row r="3447" spans="4:4">
      <c r="D3447" s="245"/>
    </row>
    <row r="3448" spans="4:4">
      <c r="D3448" s="245"/>
    </row>
    <row r="3449" spans="4:4">
      <c r="D3449" s="245"/>
    </row>
    <row r="3450" spans="4:4">
      <c r="D3450" s="245"/>
    </row>
    <row r="3451" spans="4:4">
      <c r="D3451" s="245"/>
    </row>
    <row r="3452" spans="4:4">
      <c r="D3452" s="245"/>
    </row>
    <row r="3453" spans="4:4">
      <c r="D3453" s="245"/>
    </row>
    <row r="3454" spans="4:4">
      <c r="D3454" s="245"/>
    </row>
    <row r="3455" spans="4:4">
      <c r="D3455" s="245"/>
    </row>
    <row r="3456" spans="4:4">
      <c r="D3456" s="245"/>
    </row>
    <row r="3457" spans="4:4">
      <c r="D3457" s="245"/>
    </row>
    <row r="3458" spans="4:4">
      <c r="D3458" s="245"/>
    </row>
    <row r="3459" spans="4:4">
      <c r="D3459" s="245"/>
    </row>
    <row r="3460" spans="4:4">
      <c r="D3460" s="245"/>
    </row>
    <row r="3461" spans="4:4">
      <c r="D3461" s="245"/>
    </row>
    <row r="3462" spans="4:4">
      <c r="D3462" s="245"/>
    </row>
    <row r="3463" spans="4:4">
      <c r="D3463" s="245"/>
    </row>
    <row r="3464" spans="4:4">
      <c r="D3464" s="245"/>
    </row>
    <row r="3465" spans="4:4">
      <c r="D3465" s="245"/>
    </row>
    <row r="3466" spans="4:4">
      <c r="D3466" s="245"/>
    </row>
    <row r="3467" spans="4:4">
      <c r="D3467" s="245"/>
    </row>
    <row r="3468" spans="4:4">
      <c r="D3468" s="245"/>
    </row>
    <row r="3469" spans="4:4">
      <c r="D3469" s="245"/>
    </row>
    <row r="3470" spans="4:4">
      <c r="D3470" s="245"/>
    </row>
    <row r="3471" spans="4:4">
      <c r="D3471" s="245"/>
    </row>
    <row r="3472" spans="4:4">
      <c r="D3472" s="245"/>
    </row>
    <row r="3473" spans="4:4">
      <c r="D3473" s="245"/>
    </row>
    <row r="3474" spans="4:4">
      <c r="D3474" s="245"/>
    </row>
    <row r="3475" spans="4:4">
      <c r="D3475" s="245"/>
    </row>
    <row r="3476" spans="4:4">
      <c r="D3476" s="245"/>
    </row>
    <row r="3477" spans="4:4">
      <c r="D3477" s="245"/>
    </row>
    <row r="3478" spans="4:4">
      <c r="D3478" s="245"/>
    </row>
    <row r="3479" spans="4:4">
      <c r="D3479" s="245"/>
    </row>
    <row r="3480" spans="4:4">
      <c r="D3480" s="245"/>
    </row>
    <row r="3481" spans="4:4">
      <c r="D3481" s="245"/>
    </row>
    <row r="3482" spans="4:4">
      <c r="D3482" s="245"/>
    </row>
    <row r="3483" spans="4:4">
      <c r="D3483" s="245"/>
    </row>
    <row r="3484" spans="4:4">
      <c r="D3484" s="245"/>
    </row>
    <row r="3485" spans="4:4">
      <c r="D3485" s="245"/>
    </row>
    <row r="3486" spans="4:4">
      <c r="D3486" s="245"/>
    </row>
    <row r="3487" spans="4:4">
      <c r="D3487" s="245"/>
    </row>
    <row r="3488" spans="4:4">
      <c r="D3488" s="245"/>
    </row>
    <row r="3489" spans="4:4">
      <c r="D3489" s="245"/>
    </row>
    <row r="3490" spans="4:4">
      <c r="D3490" s="245"/>
    </row>
    <row r="3491" spans="4:4">
      <c r="D3491" s="245"/>
    </row>
    <row r="3492" spans="4:4">
      <c r="D3492" s="245"/>
    </row>
    <row r="3493" spans="4:4">
      <c r="D3493" s="245"/>
    </row>
    <row r="3494" spans="4:4">
      <c r="D3494" s="245"/>
    </row>
    <row r="3495" spans="4:4">
      <c r="D3495" s="245"/>
    </row>
    <row r="3496" spans="4:4">
      <c r="D3496" s="245"/>
    </row>
    <row r="3497" spans="4:4">
      <c r="D3497" s="245"/>
    </row>
    <row r="3498" spans="4:4">
      <c r="D3498" s="245"/>
    </row>
    <row r="3499" spans="4:4">
      <c r="D3499" s="245"/>
    </row>
    <row r="3500" spans="4:4">
      <c r="D3500" s="245"/>
    </row>
    <row r="3501" spans="4:4">
      <c r="D3501" s="245"/>
    </row>
    <row r="3502" spans="4:4">
      <c r="D3502" s="245"/>
    </row>
    <row r="3503" spans="4:4">
      <c r="D3503" s="245"/>
    </row>
    <row r="3504" spans="4:4">
      <c r="D3504" s="245"/>
    </row>
    <row r="3505" spans="4:4">
      <c r="D3505" s="245"/>
    </row>
    <row r="3506" spans="4:4">
      <c r="D3506" s="245"/>
    </row>
    <row r="3507" spans="4:4">
      <c r="D3507" s="245"/>
    </row>
    <row r="3508" spans="4:4">
      <c r="D3508" s="245"/>
    </row>
    <row r="3509" spans="4:4">
      <c r="D3509" s="245"/>
    </row>
    <row r="3510" spans="4:4">
      <c r="D3510" s="245"/>
    </row>
    <row r="3511" spans="4:4">
      <c r="D3511" s="245"/>
    </row>
    <row r="3512" spans="4:4">
      <c r="D3512" s="245"/>
    </row>
    <row r="3513" spans="4:4">
      <c r="D3513" s="245"/>
    </row>
    <row r="3514" spans="4:4">
      <c r="D3514" s="245"/>
    </row>
    <row r="3515" spans="4:4">
      <c r="D3515" s="245"/>
    </row>
    <row r="3516" spans="4:4">
      <c r="D3516" s="245"/>
    </row>
    <row r="3517" spans="4:4">
      <c r="D3517" s="245"/>
    </row>
    <row r="3518" spans="4:4">
      <c r="D3518" s="245"/>
    </row>
    <row r="3519" spans="4:4">
      <c r="D3519" s="245"/>
    </row>
    <row r="3520" spans="4:4">
      <c r="D3520" s="245"/>
    </row>
    <row r="3521" spans="4:4">
      <c r="D3521" s="245"/>
    </row>
    <row r="3522" spans="4:4">
      <c r="D3522" s="245"/>
    </row>
    <row r="3523" spans="4:4">
      <c r="D3523" s="245"/>
    </row>
    <row r="3524" spans="4:4">
      <c r="D3524" s="245"/>
    </row>
    <row r="3525" spans="4:4">
      <c r="D3525" s="245"/>
    </row>
    <row r="3526" spans="4:4">
      <c r="D3526" s="245"/>
    </row>
    <row r="3527" spans="4:4">
      <c r="D3527" s="245"/>
    </row>
    <row r="3528" spans="4:4">
      <c r="D3528" s="245"/>
    </row>
    <row r="3529" spans="4:4">
      <c r="D3529" s="245"/>
    </row>
    <row r="3530" spans="4:4">
      <c r="D3530" s="245"/>
    </row>
    <row r="3531" spans="4:4">
      <c r="D3531" s="245"/>
    </row>
    <row r="3532" spans="4:4">
      <c r="D3532" s="245"/>
    </row>
    <row r="3533" spans="4:4">
      <c r="D3533" s="245"/>
    </row>
    <row r="3534" spans="4:4">
      <c r="D3534" s="245"/>
    </row>
    <row r="3535" spans="4:4">
      <c r="D3535" s="245"/>
    </row>
    <row r="3536" spans="4:4">
      <c r="D3536" s="245"/>
    </row>
    <row r="3537" spans="4:4">
      <c r="D3537" s="245"/>
    </row>
    <row r="3538" spans="4:4">
      <c r="D3538" s="245"/>
    </row>
    <row r="3539" spans="4:4">
      <c r="D3539" s="245"/>
    </row>
    <row r="3540" spans="4:4">
      <c r="D3540" s="245"/>
    </row>
    <row r="3541" spans="4:4">
      <c r="D3541" s="245"/>
    </row>
    <row r="3542" spans="4:4">
      <c r="D3542" s="245"/>
    </row>
    <row r="3543" spans="4:4">
      <c r="D3543" s="245"/>
    </row>
    <row r="3544" spans="4:4">
      <c r="D3544" s="245"/>
    </row>
    <row r="3545" spans="4:4">
      <c r="D3545" s="245"/>
    </row>
    <row r="3546" spans="4:4">
      <c r="D3546" s="245"/>
    </row>
    <row r="3547" spans="4:4">
      <c r="D3547" s="245"/>
    </row>
    <row r="3548" spans="4:4">
      <c r="D3548" s="245"/>
    </row>
    <row r="3549" spans="4:4">
      <c r="D3549" s="245"/>
    </row>
    <row r="3550" spans="4:4">
      <c r="D3550" s="245"/>
    </row>
    <row r="3551" spans="4:4">
      <c r="D3551" s="245"/>
    </row>
    <row r="3552" spans="4:4">
      <c r="D3552" s="245"/>
    </row>
    <row r="3553" spans="4:4">
      <c r="D3553" s="245"/>
    </row>
    <row r="3554" spans="4:4">
      <c r="D3554" s="245"/>
    </row>
    <row r="3555" spans="4:4">
      <c r="D3555" s="245"/>
    </row>
    <row r="3556" spans="4:4">
      <c r="D3556" s="245"/>
    </row>
    <row r="3557" spans="4:4">
      <c r="D3557" s="245"/>
    </row>
    <row r="3558" spans="4:4">
      <c r="D3558" s="245"/>
    </row>
    <row r="3559" spans="4:4">
      <c r="D3559" s="245"/>
    </row>
    <row r="3560" spans="4:4">
      <c r="D3560" s="245"/>
    </row>
    <row r="3561" spans="4:4">
      <c r="D3561" s="245"/>
    </row>
    <row r="3562" spans="4:4">
      <c r="D3562" s="245"/>
    </row>
    <row r="3563" spans="4:4">
      <c r="D3563" s="245"/>
    </row>
    <row r="3564" spans="4:4">
      <c r="D3564" s="245"/>
    </row>
    <row r="3565" spans="4:4">
      <c r="D3565" s="245"/>
    </row>
    <row r="3566" spans="4:4">
      <c r="D3566" s="245"/>
    </row>
    <row r="3567" spans="4:4">
      <c r="D3567" s="245"/>
    </row>
    <row r="3568" spans="4:4">
      <c r="D3568" s="245"/>
    </row>
    <row r="3569" spans="4:4">
      <c r="D3569" s="245"/>
    </row>
    <row r="3570" spans="4:4">
      <c r="D3570" s="245"/>
    </row>
    <row r="3571" spans="4:4">
      <c r="D3571" s="245"/>
    </row>
    <row r="3572" spans="4:4">
      <c r="D3572" s="245"/>
    </row>
    <row r="3573" spans="4:4">
      <c r="D3573" s="245"/>
    </row>
    <row r="3574" spans="4:4">
      <c r="D3574" s="245"/>
    </row>
    <row r="3575" spans="4:4">
      <c r="D3575" s="245"/>
    </row>
    <row r="3576" spans="4:4">
      <c r="D3576" s="245"/>
    </row>
    <row r="3577" spans="4:4">
      <c r="D3577" s="245"/>
    </row>
    <row r="3578" spans="4:4">
      <c r="D3578" s="245"/>
    </row>
    <row r="3579" spans="4:4">
      <c r="D3579" s="245"/>
    </row>
    <row r="3580" spans="4:4">
      <c r="D3580" s="245"/>
    </row>
    <row r="3581" spans="4:4">
      <c r="D3581" s="245"/>
    </row>
    <row r="3582" spans="4:4">
      <c r="D3582" s="245"/>
    </row>
    <row r="3583" spans="4:4">
      <c r="D3583" s="245"/>
    </row>
    <row r="3584" spans="4:4">
      <c r="D3584" s="245"/>
    </row>
    <row r="3585" spans="4:4">
      <c r="D3585" s="245"/>
    </row>
    <row r="3586" spans="4:4">
      <c r="D3586" s="245"/>
    </row>
    <row r="3587" spans="4:4">
      <c r="D3587" s="245"/>
    </row>
    <row r="3588" spans="4:4">
      <c r="D3588" s="245"/>
    </row>
    <row r="3589" spans="4:4">
      <c r="D3589" s="245"/>
    </row>
    <row r="3590" spans="4:4">
      <c r="D3590" s="245"/>
    </row>
    <row r="3591" spans="4:4">
      <c r="D3591" s="245"/>
    </row>
    <row r="3592" spans="4:4">
      <c r="D3592" s="245"/>
    </row>
    <row r="3593" spans="4:4">
      <c r="D3593" s="245"/>
    </row>
    <row r="3594" spans="4:4">
      <c r="D3594" s="245"/>
    </row>
    <row r="3595" spans="4:4">
      <c r="D3595" s="245"/>
    </row>
    <row r="3596" spans="4:4">
      <c r="D3596" s="245"/>
    </row>
    <row r="3597" spans="4:4">
      <c r="D3597" s="245"/>
    </row>
    <row r="3598" spans="4:4">
      <c r="D3598" s="245"/>
    </row>
    <row r="3599" spans="4:4">
      <c r="D3599" s="245"/>
    </row>
    <row r="3600" spans="4:4">
      <c r="D3600" s="245"/>
    </row>
    <row r="3601" spans="4:4">
      <c r="D3601" s="245"/>
    </row>
    <row r="3602" spans="4:4">
      <c r="D3602" s="245"/>
    </row>
    <row r="3603" spans="4:4">
      <c r="D3603" s="245"/>
    </row>
    <row r="3604" spans="4:4">
      <c r="D3604" s="245"/>
    </row>
    <row r="3605" spans="4:4">
      <c r="D3605" s="245"/>
    </row>
    <row r="3606" spans="4:4">
      <c r="D3606" s="245"/>
    </row>
    <row r="3607" spans="4:4">
      <c r="D3607" s="245"/>
    </row>
    <row r="3608" spans="4:4">
      <c r="D3608" s="245"/>
    </row>
    <row r="3609" spans="4:4">
      <c r="D3609" s="245"/>
    </row>
    <row r="3610" spans="4:4">
      <c r="D3610" s="245"/>
    </row>
    <row r="3611" spans="4:4">
      <c r="D3611" s="245"/>
    </row>
    <row r="3612" spans="4:4">
      <c r="D3612" s="245"/>
    </row>
    <row r="3613" spans="4:4">
      <c r="D3613" s="245"/>
    </row>
    <row r="3614" spans="4:4">
      <c r="D3614" s="245"/>
    </row>
    <row r="3615" spans="4:4">
      <c r="D3615" s="245"/>
    </row>
    <row r="3616" spans="4:4">
      <c r="D3616" s="245"/>
    </row>
    <row r="3617" spans="4:4">
      <c r="D3617" s="245"/>
    </row>
    <row r="3618" spans="4:4">
      <c r="D3618" s="245"/>
    </row>
    <row r="3619" spans="4:4">
      <c r="D3619" s="245"/>
    </row>
    <row r="3620" spans="4:4">
      <c r="D3620" s="245"/>
    </row>
    <row r="3621" spans="4:4">
      <c r="D3621" s="245"/>
    </row>
    <row r="3622" spans="4:4">
      <c r="D3622" s="245"/>
    </row>
    <row r="3623" spans="4:4">
      <c r="D3623" s="245"/>
    </row>
    <row r="3624" spans="4:4">
      <c r="D3624" s="245"/>
    </row>
    <row r="3625" spans="4:4">
      <c r="D3625" s="245"/>
    </row>
    <row r="3626" spans="4:4">
      <c r="D3626" s="245"/>
    </row>
    <row r="3627" spans="4:4">
      <c r="D3627" s="245"/>
    </row>
    <row r="3628" spans="4:4">
      <c r="D3628" s="245"/>
    </row>
    <row r="3629" spans="4:4">
      <c r="D3629" s="245"/>
    </row>
    <row r="3630" spans="4:4">
      <c r="D3630" s="245"/>
    </row>
    <row r="3631" spans="4:4">
      <c r="D3631" s="245"/>
    </row>
    <row r="3632" spans="4:4">
      <c r="D3632" s="245"/>
    </row>
    <row r="3633" spans="4:4">
      <c r="D3633" s="245"/>
    </row>
    <row r="3634" spans="4:4">
      <c r="D3634" s="245"/>
    </row>
    <row r="3635" spans="4:4">
      <c r="D3635" s="245"/>
    </row>
    <row r="3636" spans="4:4">
      <c r="D3636" s="245"/>
    </row>
    <row r="3637" spans="4:4">
      <c r="D3637" s="245"/>
    </row>
    <row r="3638" spans="4:4">
      <c r="D3638" s="245"/>
    </row>
    <row r="3639" spans="4:4">
      <c r="D3639" s="245"/>
    </row>
    <row r="3640" spans="4:4">
      <c r="D3640" s="245"/>
    </row>
    <row r="3641" spans="4:4">
      <c r="D3641" s="245"/>
    </row>
    <row r="3642" spans="4:4">
      <c r="D3642" s="245"/>
    </row>
    <row r="3643" spans="4:4">
      <c r="D3643" s="245"/>
    </row>
    <row r="3644" spans="4:4">
      <c r="D3644" s="245"/>
    </row>
    <row r="3645" spans="4:4">
      <c r="D3645" s="245"/>
    </row>
    <row r="3646" spans="4:4">
      <c r="D3646" s="245"/>
    </row>
    <row r="3647" spans="4:4">
      <c r="D3647" s="245"/>
    </row>
    <row r="3648" spans="4:4">
      <c r="D3648" s="245"/>
    </row>
    <row r="3649" spans="4:4">
      <c r="D3649" s="245"/>
    </row>
    <row r="3650" spans="4:4">
      <c r="D3650" s="245"/>
    </row>
    <row r="3651" spans="4:4">
      <c r="D3651" s="245"/>
    </row>
    <row r="3652" spans="4:4">
      <c r="D3652" s="245"/>
    </row>
    <row r="3653" spans="4:4">
      <c r="D3653" s="245"/>
    </row>
    <row r="3654" spans="4:4">
      <c r="D3654" s="245"/>
    </row>
    <row r="3655" spans="4:4">
      <c r="D3655" s="245"/>
    </row>
    <row r="3656" spans="4:4">
      <c r="D3656" s="245"/>
    </row>
    <row r="3657" spans="4:4">
      <c r="D3657" s="245"/>
    </row>
    <row r="3658" spans="4:4">
      <c r="D3658" s="245"/>
    </row>
    <row r="3659" spans="4:4">
      <c r="D3659" s="245"/>
    </row>
    <row r="3660" spans="4:4">
      <c r="D3660" s="245"/>
    </row>
    <row r="3661" spans="4:4">
      <c r="D3661" s="245"/>
    </row>
    <row r="3662" spans="4:4">
      <c r="D3662" s="245"/>
    </row>
    <row r="3663" spans="4:4">
      <c r="D3663" s="245"/>
    </row>
    <row r="3664" spans="4:4">
      <c r="D3664" s="245"/>
    </row>
    <row r="3665" spans="4:4">
      <c r="D3665" s="245"/>
    </row>
    <row r="3666" spans="4:4">
      <c r="D3666" s="245"/>
    </row>
    <row r="3667" spans="4:4">
      <c r="D3667" s="245"/>
    </row>
    <row r="3668" spans="4:4">
      <c r="D3668" s="245"/>
    </row>
    <row r="3669" spans="4:4">
      <c r="D3669" s="245"/>
    </row>
    <row r="3670" spans="4:4">
      <c r="D3670" s="245"/>
    </row>
    <row r="3671" spans="4:4">
      <c r="D3671" s="245"/>
    </row>
    <row r="3672" spans="4:4">
      <c r="D3672" s="245"/>
    </row>
    <row r="3673" spans="4:4">
      <c r="D3673" s="245"/>
    </row>
    <row r="3674" spans="4:4">
      <c r="D3674" s="245"/>
    </row>
    <row r="3675" spans="4:4">
      <c r="D3675" s="245"/>
    </row>
    <row r="3676" spans="4:4">
      <c r="D3676" s="245"/>
    </row>
    <row r="3677" spans="4:4">
      <c r="D3677" s="245"/>
    </row>
    <row r="3678" spans="4:4">
      <c r="D3678" s="245"/>
    </row>
    <row r="3679" spans="4:4">
      <c r="D3679" s="245"/>
    </row>
    <row r="3680" spans="4:4">
      <c r="D3680" s="245"/>
    </row>
    <row r="3681" spans="4:4">
      <c r="D3681" s="245"/>
    </row>
    <row r="3682" spans="4:4">
      <c r="D3682" s="245"/>
    </row>
    <row r="3683" spans="4:4">
      <c r="D3683" s="245"/>
    </row>
    <row r="3684" spans="4:4">
      <c r="D3684" s="245"/>
    </row>
    <row r="3685" spans="4:4">
      <c r="D3685" s="245"/>
    </row>
    <row r="3686" spans="4:4">
      <c r="D3686" s="245"/>
    </row>
    <row r="3687" spans="4:4">
      <c r="D3687" s="245"/>
    </row>
    <row r="3688" spans="4:4">
      <c r="D3688" s="245"/>
    </row>
    <row r="3689" spans="4:4">
      <c r="D3689" s="245"/>
    </row>
    <row r="3690" spans="4:4">
      <c r="D3690" s="245"/>
    </row>
    <row r="3691" spans="4:4">
      <c r="D3691" s="245"/>
    </row>
    <row r="3692" spans="4:4">
      <c r="D3692" s="245"/>
    </row>
    <row r="3693" spans="4:4">
      <c r="D3693" s="245"/>
    </row>
    <row r="3694" spans="4:4">
      <c r="D3694" s="245"/>
    </row>
    <row r="3695" spans="4:4">
      <c r="D3695" s="245"/>
    </row>
    <row r="3696" spans="4:4">
      <c r="D3696" s="245"/>
    </row>
    <row r="3697" spans="4:4">
      <c r="D3697" s="245"/>
    </row>
    <row r="3698" spans="4:4">
      <c r="D3698" s="245"/>
    </row>
    <row r="3699" spans="4:4">
      <c r="D3699" s="245"/>
    </row>
    <row r="3700" spans="4:4">
      <c r="D3700" s="245"/>
    </row>
    <row r="3701" spans="4:4">
      <c r="D3701" s="245"/>
    </row>
    <row r="3702" spans="4:4">
      <c r="D3702" s="245"/>
    </row>
    <row r="3703" spans="4:4">
      <c r="D3703" s="245"/>
    </row>
    <row r="3704" spans="4:4">
      <c r="D3704" s="245"/>
    </row>
    <row r="3705" spans="4:4">
      <c r="D3705" s="245"/>
    </row>
    <row r="3706" spans="4:4">
      <c r="D3706" s="245"/>
    </row>
    <row r="3707" spans="4:4">
      <c r="D3707" s="245"/>
    </row>
    <row r="3708" spans="4:4">
      <c r="D3708" s="245"/>
    </row>
    <row r="3709" spans="4:4">
      <c r="D3709" s="245"/>
    </row>
    <row r="3710" spans="4:4">
      <c r="D3710" s="245"/>
    </row>
    <row r="3711" spans="4:4">
      <c r="D3711" s="245"/>
    </row>
    <row r="3712" spans="4:4">
      <c r="D3712" s="245"/>
    </row>
    <row r="3713" spans="4:4">
      <c r="D3713" s="245"/>
    </row>
    <row r="3714" spans="4:4">
      <c r="D3714" s="245"/>
    </row>
    <row r="3715" spans="4:4">
      <c r="D3715" s="245"/>
    </row>
    <row r="3716" spans="4:4">
      <c r="D3716" s="245"/>
    </row>
    <row r="3717" spans="4:4">
      <c r="D3717" s="245"/>
    </row>
    <row r="3718" spans="4:4">
      <c r="D3718" s="245"/>
    </row>
    <row r="3719" spans="4:4">
      <c r="D3719" s="245"/>
    </row>
    <row r="3720" spans="4:4">
      <c r="D3720" s="245"/>
    </row>
    <row r="3721" spans="4:4">
      <c r="D3721" s="245"/>
    </row>
    <row r="3722" spans="4:4">
      <c r="D3722" s="245"/>
    </row>
    <row r="3723" spans="4:4">
      <c r="D3723" s="245"/>
    </row>
    <row r="3724" spans="4:4">
      <c r="D3724" s="245"/>
    </row>
    <row r="3725" spans="4:4">
      <c r="D3725" s="245"/>
    </row>
    <row r="3726" spans="4:4">
      <c r="D3726" s="245"/>
    </row>
    <row r="3727" spans="4:4">
      <c r="D3727" s="245"/>
    </row>
    <row r="3728" spans="4:4">
      <c r="D3728" s="245"/>
    </row>
    <row r="3729" spans="4:4">
      <c r="D3729" s="245"/>
    </row>
    <row r="3730" spans="4:4">
      <c r="D3730" s="245"/>
    </row>
    <row r="3731" spans="4:4">
      <c r="D3731" s="245"/>
    </row>
    <row r="3732" spans="4:4">
      <c r="D3732" s="245"/>
    </row>
    <row r="3733" spans="4:4">
      <c r="D3733" s="245"/>
    </row>
    <row r="3734" spans="4:4">
      <c r="D3734" s="245"/>
    </row>
    <row r="3735" spans="4:4">
      <c r="D3735" s="245"/>
    </row>
    <row r="3736" spans="4:4">
      <c r="D3736" s="245"/>
    </row>
    <row r="3737" spans="4:4">
      <c r="D3737" s="245"/>
    </row>
    <row r="3738" spans="4:4">
      <c r="D3738" s="245"/>
    </row>
    <row r="3739" spans="4:4">
      <c r="D3739" s="245"/>
    </row>
    <row r="3740" spans="4:4">
      <c r="D3740" s="245"/>
    </row>
    <row r="3741" spans="4:4">
      <c r="D3741" s="245"/>
    </row>
    <row r="3742" spans="4:4">
      <c r="D3742" s="245"/>
    </row>
    <row r="3743" spans="4:4">
      <c r="D3743" s="245"/>
    </row>
    <row r="3744" spans="4:4">
      <c r="D3744" s="245"/>
    </row>
    <row r="3745" spans="4:4">
      <c r="D3745" s="245"/>
    </row>
    <row r="3746" spans="4:4">
      <c r="D3746" s="245"/>
    </row>
    <row r="3747" spans="4:4">
      <c r="D3747" s="245"/>
    </row>
    <row r="3748" spans="4:4">
      <c r="D3748" s="245"/>
    </row>
    <row r="3749" spans="4:4">
      <c r="D3749" s="245"/>
    </row>
    <row r="3750" spans="4:4">
      <c r="D3750" s="245"/>
    </row>
    <row r="3751" spans="4:4">
      <c r="D3751" s="245"/>
    </row>
    <row r="3752" spans="4:4">
      <c r="D3752" s="245"/>
    </row>
    <row r="3753" spans="4:4">
      <c r="D3753" s="245"/>
    </row>
    <row r="3754" spans="4:4">
      <c r="D3754" s="245"/>
    </row>
    <row r="3755" spans="4:4">
      <c r="D3755" s="245"/>
    </row>
    <row r="3756" spans="4:4">
      <c r="D3756" s="245"/>
    </row>
    <row r="3757" spans="4:4">
      <c r="D3757" s="245"/>
    </row>
    <row r="3758" spans="4:4">
      <c r="D3758" s="245"/>
    </row>
    <row r="3759" spans="4:4">
      <c r="D3759" s="245"/>
    </row>
    <row r="3760" spans="4:4">
      <c r="D3760" s="245"/>
    </row>
    <row r="3761" spans="4:4">
      <c r="D3761" s="245"/>
    </row>
    <row r="3762" spans="4:4">
      <c r="D3762" s="245"/>
    </row>
    <row r="3763" spans="4:4">
      <c r="D3763" s="245"/>
    </row>
    <row r="3764" spans="4:4">
      <c r="D3764" s="245"/>
    </row>
    <row r="3765" spans="4:4">
      <c r="D3765" s="245"/>
    </row>
    <row r="3766" spans="4:4">
      <c r="D3766" s="245"/>
    </row>
    <row r="3767" spans="4:4">
      <c r="D3767" s="245"/>
    </row>
    <row r="3768" spans="4:4">
      <c r="D3768" s="245"/>
    </row>
    <row r="3769" spans="4:4">
      <c r="D3769" s="245"/>
    </row>
    <row r="3770" spans="4:4">
      <c r="D3770" s="245"/>
    </row>
    <row r="3771" spans="4:4">
      <c r="D3771" s="245"/>
    </row>
    <row r="3772" spans="4:4">
      <c r="D3772" s="245"/>
    </row>
    <row r="3773" spans="4:4">
      <c r="D3773" s="245"/>
    </row>
    <row r="3774" spans="4:4">
      <c r="D3774" s="245"/>
    </row>
    <row r="3775" spans="4:4">
      <c r="D3775" s="245"/>
    </row>
    <row r="3776" spans="4:4">
      <c r="D3776" s="245"/>
    </row>
    <row r="3777" spans="4:4">
      <c r="D3777" s="245"/>
    </row>
    <row r="3778" spans="4:4">
      <c r="D3778" s="245"/>
    </row>
    <row r="3779" spans="4:4">
      <c r="D3779" s="245"/>
    </row>
    <row r="3780" spans="4:4">
      <c r="D3780" s="245"/>
    </row>
    <row r="3781" spans="4:4">
      <c r="D3781" s="245"/>
    </row>
    <row r="3782" spans="4:4">
      <c r="D3782" s="245"/>
    </row>
    <row r="3783" spans="4:4">
      <c r="D3783" s="245"/>
    </row>
    <row r="3784" spans="4:4">
      <c r="D3784" s="245"/>
    </row>
    <row r="3785" spans="4:4">
      <c r="D3785" s="245"/>
    </row>
    <row r="3786" spans="4:4">
      <c r="D3786" s="245"/>
    </row>
    <row r="3787" spans="4:4">
      <c r="D3787" s="245"/>
    </row>
    <row r="3788" spans="4:4">
      <c r="D3788" s="245"/>
    </row>
    <row r="3789" spans="4:4">
      <c r="D3789" s="245"/>
    </row>
    <row r="3790" spans="4:4">
      <c r="D3790" s="245"/>
    </row>
    <row r="3791" spans="4:4">
      <c r="D3791" s="245"/>
    </row>
    <row r="3792" spans="4:4">
      <c r="D3792" s="245"/>
    </row>
    <row r="3793" spans="4:4">
      <c r="D3793" s="245"/>
    </row>
    <row r="3794" spans="4:4">
      <c r="D3794" s="245"/>
    </row>
    <row r="3795" spans="4:4">
      <c r="D3795" s="245"/>
    </row>
    <row r="3796" spans="4:4">
      <c r="D3796" s="245"/>
    </row>
    <row r="3797" spans="4:4">
      <c r="D3797" s="245"/>
    </row>
    <row r="3798" spans="4:4">
      <c r="D3798" s="245"/>
    </row>
    <row r="3799" spans="4:4">
      <c r="D3799" s="245"/>
    </row>
    <row r="3800" spans="4:4">
      <c r="D3800" s="245"/>
    </row>
    <row r="3801" spans="4:4">
      <c r="D3801" s="245"/>
    </row>
    <row r="3802" spans="4:4">
      <c r="D3802" s="245"/>
    </row>
    <row r="3803" spans="4:4">
      <c r="D3803" s="245"/>
    </row>
    <row r="3804" spans="4:4">
      <c r="D3804" s="245"/>
    </row>
    <row r="3805" spans="4:4">
      <c r="D3805" s="245"/>
    </row>
    <row r="3806" spans="4:4">
      <c r="D3806" s="245"/>
    </row>
    <row r="3807" spans="4:4">
      <c r="D3807" s="245"/>
    </row>
    <row r="3808" spans="4:4">
      <c r="D3808" s="245"/>
    </row>
    <row r="3809" spans="4:4">
      <c r="D3809" s="245"/>
    </row>
    <row r="3810" spans="4:4">
      <c r="D3810" s="245"/>
    </row>
    <row r="3811" spans="4:4">
      <c r="D3811" s="245"/>
    </row>
    <row r="3812" spans="4:4">
      <c r="D3812" s="245"/>
    </row>
    <row r="3813" spans="4:4">
      <c r="D3813" s="245"/>
    </row>
    <row r="3814" spans="4:4">
      <c r="D3814" s="245"/>
    </row>
    <row r="3815" spans="4:4">
      <c r="D3815" s="245"/>
    </row>
    <row r="3816" spans="4:4">
      <c r="D3816" s="245"/>
    </row>
    <row r="3817" spans="4:4">
      <c r="D3817" s="245"/>
    </row>
    <row r="3818" spans="4:4">
      <c r="D3818" s="245"/>
    </row>
    <row r="3819" spans="4:4">
      <c r="D3819" s="245"/>
    </row>
    <row r="3820" spans="4:4">
      <c r="D3820" s="245"/>
    </row>
    <row r="3821" spans="4:4">
      <c r="D3821" s="245"/>
    </row>
    <row r="3822" spans="4:4">
      <c r="D3822" s="245"/>
    </row>
    <row r="3823" spans="4:4">
      <c r="D3823" s="245"/>
    </row>
    <row r="3824" spans="4:4">
      <c r="D3824" s="245"/>
    </row>
    <row r="3825" spans="4:4">
      <c r="D3825" s="245"/>
    </row>
    <row r="3826" spans="4:4">
      <c r="D3826" s="245"/>
    </row>
    <row r="3827" spans="4:4">
      <c r="D3827" s="245"/>
    </row>
    <row r="3828" spans="4:4">
      <c r="D3828" s="245"/>
    </row>
    <row r="3829" spans="4:4">
      <c r="D3829" s="245"/>
    </row>
    <row r="3830" spans="4:4">
      <c r="D3830" s="245"/>
    </row>
    <row r="3831" spans="4:4">
      <c r="D3831" s="245"/>
    </row>
    <row r="3832" spans="4:4">
      <c r="D3832" s="245"/>
    </row>
    <row r="3833" spans="4:4">
      <c r="D3833" s="245"/>
    </row>
    <row r="3834" spans="4:4">
      <c r="D3834" s="245"/>
    </row>
    <row r="3835" spans="4:4">
      <c r="D3835" s="245"/>
    </row>
    <row r="3836" spans="4:4">
      <c r="D3836" s="245"/>
    </row>
    <row r="3837" spans="4:4">
      <c r="D3837" s="245"/>
    </row>
    <row r="3838" spans="4:4">
      <c r="D3838" s="245"/>
    </row>
    <row r="3839" spans="4:4">
      <c r="D3839" s="245"/>
    </row>
    <row r="3840" spans="4:4">
      <c r="D3840" s="245"/>
    </row>
    <row r="3841" spans="4:4">
      <c r="D3841" s="245"/>
    </row>
    <row r="3842" spans="4:4">
      <c r="D3842" s="245"/>
    </row>
    <row r="3843" spans="4:4">
      <c r="D3843" s="245"/>
    </row>
    <row r="3844" spans="4:4">
      <c r="D3844" s="245"/>
    </row>
    <row r="3845" spans="4:4">
      <c r="D3845" s="245"/>
    </row>
    <row r="3846" spans="4:4">
      <c r="D3846" s="245"/>
    </row>
    <row r="3847" spans="4:4">
      <c r="D3847" s="245"/>
    </row>
    <row r="3848" spans="4:4">
      <c r="D3848" s="245"/>
    </row>
    <row r="3849" spans="4:4">
      <c r="D3849" s="245"/>
    </row>
    <row r="3850" spans="4:4">
      <c r="D3850" s="245"/>
    </row>
    <row r="3851" spans="4:4">
      <c r="D3851" s="245"/>
    </row>
    <row r="3852" spans="4:4">
      <c r="D3852" s="245"/>
    </row>
    <row r="3853" spans="4:4">
      <c r="D3853" s="245"/>
    </row>
    <row r="3854" spans="4:4">
      <c r="D3854" s="245"/>
    </row>
    <row r="3855" spans="4:4">
      <c r="D3855" s="245"/>
    </row>
    <row r="3856" spans="4:4">
      <c r="D3856" s="245"/>
    </row>
    <row r="3857" spans="4:4">
      <c r="D3857" s="245"/>
    </row>
    <row r="3858" spans="4:4">
      <c r="D3858" s="245"/>
    </row>
    <row r="3859" spans="4:4">
      <c r="D3859" s="245"/>
    </row>
    <row r="3860" spans="4:4">
      <c r="D3860" s="245"/>
    </row>
    <row r="3861" spans="4:4">
      <c r="D3861" s="245"/>
    </row>
    <row r="3862" spans="4:4">
      <c r="D3862" s="245"/>
    </row>
    <row r="3863" spans="4:4">
      <c r="D3863" s="245"/>
    </row>
    <row r="3864" spans="4:4">
      <c r="D3864" s="245"/>
    </row>
    <row r="3865" spans="4:4">
      <c r="D3865" s="245"/>
    </row>
    <row r="3866" spans="4:4">
      <c r="D3866" s="245"/>
    </row>
    <row r="3867" spans="4:4">
      <c r="D3867" s="245"/>
    </row>
    <row r="3868" spans="4:4">
      <c r="D3868" s="245"/>
    </row>
    <row r="3869" spans="4:4">
      <c r="D3869" s="245"/>
    </row>
    <row r="3870" spans="4:4">
      <c r="D3870" s="245"/>
    </row>
    <row r="3871" spans="4:4">
      <c r="D3871" s="245"/>
    </row>
    <row r="3872" spans="4:4">
      <c r="D3872" s="245"/>
    </row>
    <row r="3873" spans="4:4">
      <c r="D3873" s="245"/>
    </row>
    <row r="3874" spans="4:4">
      <c r="D3874" s="245"/>
    </row>
    <row r="3875" spans="4:4">
      <c r="D3875" s="245"/>
    </row>
    <row r="3876" spans="4:4">
      <c r="D3876" s="245"/>
    </row>
    <row r="3877" spans="4:4">
      <c r="D3877" s="245"/>
    </row>
    <row r="3878" spans="4:4">
      <c r="D3878" s="245"/>
    </row>
    <row r="3879" spans="4:4">
      <c r="D3879" s="245"/>
    </row>
    <row r="3880" spans="4:4">
      <c r="D3880" s="245"/>
    </row>
    <row r="3881" spans="4:4">
      <c r="D3881" s="245"/>
    </row>
    <row r="3882" spans="4:4">
      <c r="D3882" s="245"/>
    </row>
    <row r="3883" spans="4:4">
      <c r="D3883" s="245"/>
    </row>
    <row r="3884" spans="4:4">
      <c r="D3884" s="245"/>
    </row>
    <row r="3885" spans="4:4">
      <c r="D3885" s="245"/>
    </row>
    <row r="3886" spans="4:4">
      <c r="D3886" s="245"/>
    </row>
    <row r="3887" spans="4:4">
      <c r="D3887" s="245"/>
    </row>
    <row r="3888" spans="4:4">
      <c r="D3888" s="245"/>
    </row>
    <row r="3889" spans="4:4">
      <c r="D3889" s="245"/>
    </row>
    <row r="3890" spans="4:4">
      <c r="D3890" s="245"/>
    </row>
    <row r="3891" spans="4:4">
      <c r="D3891" s="245"/>
    </row>
    <row r="3892" spans="4:4">
      <c r="D3892" s="245"/>
    </row>
    <row r="3893" spans="4:4">
      <c r="D3893" s="245"/>
    </row>
    <row r="3894" spans="4:4">
      <c r="D3894" s="245"/>
    </row>
    <row r="3895" spans="4:4">
      <c r="D3895" s="245"/>
    </row>
    <row r="3896" spans="4:4">
      <c r="D3896" s="245"/>
    </row>
    <row r="3897" spans="4:4">
      <c r="D3897" s="245"/>
    </row>
    <row r="3898" spans="4:4">
      <c r="D3898" s="245"/>
    </row>
    <row r="3899" spans="4:4">
      <c r="D3899" s="245"/>
    </row>
    <row r="3900" spans="4:4">
      <c r="D3900" s="245"/>
    </row>
    <row r="3901" spans="4:4">
      <c r="D3901" s="245"/>
    </row>
    <row r="3902" spans="4:4">
      <c r="D3902" s="245"/>
    </row>
    <row r="3903" spans="4:4">
      <c r="D3903" s="245"/>
    </row>
    <row r="3904" spans="4:4">
      <c r="D3904" s="245"/>
    </row>
    <row r="3905" spans="4:4">
      <c r="D3905" s="245"/>
    </row>
    <row r="3906" spans="4:4">
      <c r="D3906" s="245"/>
    </row>
    <row r="3907" spans="4:4">
      <c r="D3907" s="245"/>
    </row>
    <row r="3908" spans="4:4">
      <c r="D3908" s="245"/>
    </row>
    <row r="3909" spans="4:4">
      <c r="D3909" s="245"/>
    </row>
    <row r="3910" spans="4:4">
      <c r="D3910" s="245"/>
    </row>
    <row r="3911" spans="4:4">
      <c r="D3911" s="245"/>
    </row>
    <row r="3912" spans="4:4">
      <c r="D3912" s="245"/>
    </row>
    <row r="3913" spans="4:4">
      <c r="D3913" s="245"/>
    </row>
    <row r="3914" spans="4:4">
      <c r="D3914" s="245"/>
    </row>
    <row r="3915" spans="4:4">
      <c r="D3915" s="245"/>
    </row>
    <row r="3916" spans="4:4">
      <c r="D3916" s="245"/>
    </row>
    <row r="3917" spans="4:4">
      <c r="D3917" s="245"/>
    </row>
    <row r="3918" spans="4:4">
      <c r="D3918" s="245"/>
    </row>
    <row r="3919" spans="4:4">
      <c r="D3919" s="245"/>
    </row>
    <row r="3920" spans="4:4">
      <c r="D3920" s="245"/>
    </row>
    <row r="3921" spans="4:4">
      <c r="D3921" s="245"/>
    </row>
    <row r="3922" spans="4:4">
      <c r="D3922" s="245"/>
    </row>
    <row r="3923" spans="4:4">
      <c r="D3923" s="245"/>
    </row>
    <row r="3924" spans="4:4">
      <c r="D3924" s="245"/>
    </row>
    <row r="3925" spans="4:4">
      <c r="D3925" s="245"/>
    </row>
    <row r="3926" spans="4:4">
      <c r="D3926" s="245"/>
    </row>
    <row r="3927" spans="4:4">
      <c r="D3927" s="245"/>
    </row>
    <row r="3928" spans="4:4">
      <c r="D3928" s="245"/>
    </row>
    <row r="3929" spans="4:4">
      <c r="D3929" s="245"/>
    </row>
    <row r="3930" spans="4:4">
      <c r="D3930" s="245"/>
    </row>
    <row r="3931" spans="4:4">
      <c r="D3931" s="245"/>
    </row>
    <row r="3932" spans="4:4">
      <c r="D3932" s="245"/>
    </row>
    <row r="3933" spans="4:4">
      <c r="D3933" s="245"/>
    </row>
    <row r="3934" spans="4:4">
      <c r="D3934" s="245"/>
    </row>
    <row r="3935" spans="4:4">
      <c r="D3935" s="245"/>
    </row>
    <row r="3936" spans="4:4">
      <c r="D3936" s="245"/>
    </row>
    <row r="3937" spans="4:4">
      <c r="D3937" s="245"/>
    </row>
    <row r="3938" spans="4:4">
      <c r="D3938" s="245"/>
    </row>
    <row r="3939" spans="4:4">
      <c r="D3939" s="245"/>
    </row>
    <row r="3940" spans="4:4">
      <c r="D3940" s="245"/>
    </row>
    <row r="3941" spans="4:4">
      <c r="D3941" s="245"/>
    </row>
    <row r="3942" spans="4:4">
      <c r="D3942" s="245"/>
    </row>
    <row r="3943" spans="4:4">
      <c r="D3943" s="245"/>
    </row>
    <row r="3944" spans="4:4">
      <c r="D3944" s="245"/>
    </row>
    <row r="3945" spans="4:4">
      <c r="D3945" s="245"/>
    </row>
    <row r="3946" spans="4:4">
      <c r="D3946" s="245"/>
    </row>
    <row r="3947" spans="4:4">
      <c r="D3947" s="245"/>
    </row>
    <row r="3948" spans="4:4">
      <c r="D3948" s="245"/>
    </row>
    <row r="3949" spans="4:4">
      <c r="D3949" s="245"/>
    </row>
    <row r="3950" spans="4:4">
      <c r="D3950" s="245"/>
    </row>
    <row r="3951" spans="4:4">
      <c r="D3951" s="245"/>
    </row>
    <row r="3952" spans="4:4">
      <c r="D3952" s="245"/>
    </row>
    <row r="3953" spans="4:4">
      <c r="D3953" s="245"/>
    </row>
    <row r="3954" spans="4:4">
      <c r="D3954" s="245"/>
    </row>
    <row r="3955" spans="4:4">
      <c r="D3955" s="245"/>
    </row>
    <row r="3956" spans="4:4">
      <c r="D3956" s="245"/>
    </row>
    <row r="3957" spans="4:4">
      <c r="D3957" s="245"/>
    </row>
    <row r="3958" spans="4:4">
      <c r="D3958" s="245"/>
    </row>
    <row r="3959" spans="4:4">
      <c r="D3959" s="245"/>
    </row>
    <row r="3960" spans="4:4">
      <c r="D3960" s="245"/>
    </row>
    <row r="3961" spans="4:4">
      <c r="D3961" s="245"/>
    </row>
    <row r="3962" spans="4:4">
      <c r="D3962" s="245"/>
    </row>
    <row r="3963" spans="4:4">
      <c r="D3963" s="245"/>
    </row>
    <row r="3964" spans="4:4">
      <c r="D3964" s="245"/>
    </row>
    <row r="3965" spans="4:4">
      <c r="D3965" s="245"/>
    </row>
    <row r="3966" spans="4:4">
      <c r="D3966" s="245"/>
    </row>
    <row r="3967" spans="4:4">
      <c r="D3967" s="245"/>
    </row>
    <row r="3968" spans="4:4">
      <c r="D3968" s="245"/>
    </row>
    <row r="3969" spans="4:4">
      <c r="D3969" s="245"/>
    </row>
    <row r="3970" spans="4:4">
      <c r="D3970" s="245"/>
    </row>
    <row r="3971" spans="4:4">
      <c r="D3971" s="245"/>
    </row>
    <row r="3972" spans="4:4">
      <c r="D3972" s="245"/>
    </row>
    <row r="3973" spans="4:4">
      <c r="D3973" s="245"/>
    </row>
    <row r="3974" spans="4:4">
      <c r="D3974" s="245"/>
    </row>
    <row r="3975" spans="4:4">
      <c r="D3975" s="245"/>
    </row>
    <row r="3976" spans="4:4">
      <c r="D3976" s="245"/>
    </row>
    <row r="3977" spans="4:4">
      <c r="D3977" s="245"/>
    </row>
    <row r="3978" spans="4:4">
      <c r="D3978" s="245"/>
    </row>
    <row r="3979" spans="4:4">
      <c r="D3979" s="245"/>
    </row>
    <row r="3980" spans="4:4">
      <c r="D3980" s="245"/>
    </row>
    <row r="3981" spans="4:4">
      <c r="D3981" s="245"/>
    </row>
    <row r="3982" spans="4:4">
      <c r="D3982" s="245"/>
    </row>
    <row r="3983" spans="4:4">
      <c r="D3983" s="245"/>
    </row>
    <row r="3984" spans="4:4">
      <c r="D3984" s="245"/>
    </row>
    <row r="3985" spans="4:4">
      <c r="D3985" s="245"/>
    </row>
    <row r="3986" spans="4:4">
      <c r="D3986" s="245"/>
    </row>
    <row r="3987" spans="4:4">
      <c r="D3987" s="245"/>
    </row>
    <row r="3988" spans="4:4">
      <c r="D3988" s="245"/>
    </row>
    <row r="3989" spans="4:4">
      <c r="D3989" s="245"/>
    </row>
    <row r="3990" spans="4:4">
      <c r="D3990" s="245"/>
    </row>
    <row r="3991" spans="4:4">
      <c r="D3991" s="245"/>
    </row>
    <row r="3992" spans="4:4">
      <c r="D3992" s="245"/>
    </row>
    <row r="3993" spans="4:4">
      <c r="D3993" s="245"/>
    </row>
    <row r="3994" spans="4:4">
      <c r="D3994" s="245"/>
    </row>
    <row r="3995" spans="4:4">
      <c r="D3995" s="245"/>
    </row>
    <row r="3996" spans="4:4">
      <c r="D3996" s="245"/>
    </row>
    <row r="3997" spans="4:4">
      <c r="D3997" s="245"/>
    </row>
    <row r="3998" spans="4:4">
      <c r="D3998" s="245"/>
    </row>
    <row r="3999" spans="4:4">
      <c r="D3999" s="245"/>
    </row>
    <row r="4000" spans="4:4">
      <c r="D4000" s="245"/>
    </row>
    <row r="4001" spans="4:4">
      <c r="D4001" s="245"/>
    </row>
    <row r="4002" spans="4:4">
      <c r="D4002" s="245"/>
    </row>
    <row r="4003" spans="4:4">
      <c r="D4003" s="245"/>
    </row>
    <row r="4004" spans="4:4">
      <c r="D4004" s="245"/>
    </row>
    <row r="4005" spans="4:4">
      <c r="D4005" s="245"/>
    </row>
    <row r="4006" spans="4:4">
      <c r="D4006" s="245"/>
    </row>
    <row r="4007" spans="4:4">
      <c r="D4007" s="245"/>
    </row>
    <row r="4008" spans="4:4">
      <c r="D4008" s="245"/>
    </row>
    <row r="4009" spans="4:4">
      <c r="D4009" s="245"/>
    </row>
    <row r="4010" spans="4:4">
      <c r="D4010" s="245"/>
    </row>
    <row r="4011" spans="4:4">
      <c r="D4011" s="245"/>
    </row>
    <row r="4012" spans="4:4">
      <c r="D4012" s="245"/>
    </row>
    <row r="4013" spans="4:4">
      <c r="D4013" s="245"/>
    </row>
    <row r="4014" spans="4:4">
      <c r="D4014" s="245"/>
    </row>
    <row r="4015" spans="4:4">
      <c r="D4015" s="245"/>
    </row>
    <row r="4016" spans="4:4">
      <c r="D4016" s="245"/>
    </row>
    <row r="4017" spans="4:4">
      <c r="D4017" s="245"/>
    </row>
    <row r="4018" spans="4:4">
      <c r="D4018" s="245"/>
    </row>
    <row r="4019" spans="4:4">
      <c r="D4019" s="245"/>
    </row>
    <row r="4020" spans="4:4">
      <c r="D4020" s="245"/>
    </row>
    <row r="4021" spans="4:4">
      <c r="D4021" s="245"/>
    </row>
    <row r="4022" spans="4:4">
      <c r="D4022" s="245"/>
    </row>
    <row r="4023" spans="4:4">
      <c r="D4023" s="245"/>
    </row>
    <row r="4024" spans="4:4">
      <c r="D4024" s="245"/>
    </row>
    <row r="4025" spans="4:4">
      <c r="D4025" s="245"/>
    </row>
    <row r="4026" spans="4:4">
      <c r="D4026" s="245"/>
    </row>
    <row r="4027" spans="4:4">
      <c r="D4027" s="245"/>
    </row>
    <row r="4028" spans="4:4">
      <c r="D4028" s="245"/>
    </row>
    <row r="4029" spans="4:4">
      <c r="D4029" s="245"/>
    </row>
    <row r="4030" spans="4:4">
      <c r="D4030" s="245"/>
    </row>
    <row r="4031" spans="4:4">
      <c r="D4031" s="245"/>
    </row>
    <row r="4032" spans="4:4">
      <c r="D4032" s="245"/>
    </row>
    <row r="4033" spans="4:4">
      <c r="D4033" s="245"/>
    </row>
    <row r="4034" spans="4:4">
      <c r="D4034" s="245"/>
    </row>
    <row r="4035" spans="4:4">
      <c r="D4035" s="245"/>
    </row>
    <row r="4036" spans="4:4">
      <c r="D4036" s="245"/>
    </row>
    <row r="4037" spans="4:4">
      <c r="D4037" s="245"/>
    </row>
    <row r="4038" spans="4:4">
      <c r="D4038" s="245"/>
    </row>
    <row r="4039" spans="4:4">
      <c r="D4039" s="245"/>
    </row>
    <row r="4040" spans="4:4">
      <c r="D4040" s="245"/>
    </row>
    <row r="4041" spans="4:4">
      <c r="D4041" s="245"/>
    </row>
    <row r="4042" spans="4:4">
      <c r="D4042" s="245"/>
    </row>
    <row r="4043" spans="4:4">
      <c r="D4043" s="245"/>
    </row>
    <row r="4044" spans="4:4">
      <c r="D4044" s="245"/>
    </row>
    <row r="4045" spans="4:4">
      <c r="D4045" s="245"/>
    </row>
    <row r="4046" spans="4:4">
      <c r="D4046" s="245"/>
    </row>
    <row r="4047" spans="4:4">
      <c r="D4047" s="245"/>
    </row>
    <row r="4048" spans="4:4">
      <c r="D4048" s="245"/>
    </row>
    <row r="4049" spans="4:4">
      <c r="D4049" s="245"/>
    </row>
    <row r="4050" spans="4:4">
      <c r="D4050" s="245"/>
    </row>
    <row r="4051" spans="4:4">
      <c r="D4051" s="245"/>
    </row>
    <row r="4052" spans="4:4">
      <c r="D4052" s="245"/>
    </row>
    <row r="4053" spans="4:4">
      <c r="D4053" s="245"/>
    </row>
    <row r="4054" spans="4:4">
      <c r="D4054" s="245"/>
    </row>
    <row r="4055" spans="4:4">
      <c r="D4055" s="245"/>
    </row>
    <row r="4056" spans="4:4">
      <c r="D4056" s="245"/>
    </row>
    <row r="4057" spans="4:4">
      <c r="D4057" s="245"/>
    </row>
    <row r="4058" spans="4:4">
      <c r="D4058" s="245"/>
    </row>
    <row r="4059" spans="4:4">
      <c r="D4059" s="245"/>
    </row>
    <row r="4060" spans="4:4">
      <c r="D4060" s="245"/>
    </row>
    <row r="4061" spans="4:4">
      <c r="D4061" s="245"/>
    </row>
    <row r="4062" spans="4:4">
      <c r="D4062" s="245"/>
    </row>
    <row r="4063" spans="4:4">
      <c r="D4063" s="245"/>
    </row>
    <row r="4064" spans="4:4">
      <c r="D4064" s="245"/>
    </row>
    <row r="4065" spans="4:4">
      <c r="D4065" s="245"/>
    </row>
    <row r="4066" spans="4:4">
      <c r="D4066" s="245"/>
    </row>
    <row r="4067" spans="4:4">
      <c r="D4067" s="245"/>
    </row>
    <row r="4068" spans="4:4">
      <c r="D4068" s="245"/>
    </row>
    <row r="4069" spans="4:4">
      <c r="D4069" s="245"/>
    </row>
    <row r="4070" spans="4:4">
      <c r="D4070" s="245"/>
    </row>
    <row r="4071" spans="4:4">
      <c r="D4071" s="245"/>
    </row>
    <row r="4072" spans="4:4">
      <c r="D4072" s="245"/>
    </row>
    <row r="4073" spans="4:4">
      <c r="D4073" s="245"/>
    </row>
    <row r="4074" spans="4:4">
      <c r="D4074" s="245"/>
    </row>
    <row r="4075" spans="4:4">
      <c r="D4075" s="245"/>
    </row>
    <row r="4076" spans="4:4">
      <c r="D4076" s="245"/>
    </row>
    <row r="4077" spans="4:4">
      <c r="D4077" s="245"/>
    </row>
    <row r="4078" spans="4:4">
      <c r="D4078" s="245"/>
    </row>
    <row r="4079" spans="4:4">
      <c r="D4079" s="245"/>
    </row>
    <row r="4080" spans="4:4">
      <c r="D4080" s="245"/>
    </row>
    <row r="4081" spans="4:4">
      <c r="D4081" s="245"/>
    </row>
    <row r="4082" spans="4:4">
      <c r="D4082" s="245"/>
    </row>
    <row r="4083" spans="4:4">
      <c r="D4083" s="245"/>
    </row>
    <row r="4084" spans="4:4">
      <c r="D4084" s="245"/>
    </row>
    <row r="4085" spans="4:4">
      <c r="D4085" s="245"/>
    </row>
    <row r="4086" spans="4:4">
      <c r="D4086" s="245"/>
    </row>
    <row r="4087" spans="4:4">
      <c r="D4087" s="245"/>
    </row>
    <row r="4088" spans="4:4">
      <c r="D4088" s="245"/>
    </row>
    <row r="4089" spans="4:4">
      <c r="D4089" s="245"/>
    </row>
    <row r="4090" spans="4:4">
      <c r="D4090" s="245"/>
    </row>
    <row r="4091" spans="4:4">
      <c r="D4091" s="245"/>
    </row>
    <row r="4092" spans="4:4">
      <c r="D4092" s="245"/>
    </row>
    <row r="4093" spans="4:4">
      <c r="D4093" s="245"/>
    </row>
    <row r="4094" spans="4:4">
      <c r="D4094" s="245"/>
    </row>
    <row r="4095" spans="4:4">
      <c r="D4095" s="245"/>
    </row>
    <row r="4096" spans="4:4">
      <c r="D4096" s="245"/>
    </row>
    <row r="4097" spans="4:4">
      <c r="D4097" s="245"/>
    </row>
    <row r="4098" spans="4:4">
      <c r="D4098" s="245"/>
    </row>
    <row r="4099" spans="4:4">
      <c r="D4099" s="245"/>
    </row>
    <row r="4100" spans="4:4">
      <c r="D4100" s="245"/>
    </row>
    <row r="4101" spans="4:4">
      <c r="D4101" s="245"/>
    </row>
    <row r="4102" spans="4:4">
      <c r="D4102" s="245"/>
    </row>
    <row r="4103" spans="4:4">
      <c r="D4103" s="245"/>
    </row>
    <row r="4104" spans="4:4">
      <c r="D4104" s="245"/>
    </row>
    <row r="4105" spans="4:4">
      <c r="D4105" s="245"/>
    </row>
    <row r="4106" spans="4:4">
      <c r="D4106" s="245"/>
    </row>
    <row r="4107" spans="4:4">
      <c r="D4107" s="245"/>
    </row>
    <row r="4108" spans="4:4">
      <c r="D4108" s="245"/>
    </row>
    <row r="4109" spans="4:4">
      <c r="D4109" s="245"/>
    </row>
    <row r="4110" spans="4:4">
      <c r="D4110" s="245"/>
    </row>
    <row r="4111" spans="4:4">
      <c r="D4111" s="245"/>
    </row>
    <row r="4112" spans="4:4">
      <c r="D4112" s="245"/>
    </row>
    <row r="4113" spans="4:4">
      <c r="D4113" s="245"/>
    </row>
    <row r="4114" spans="4:4">
      <c r="D4114" s="245"/>
    </row>
    <row r="4115" spans="4:4">
      <c r="D4115" s="245"/>
    </row>
    <row r="4116" spans="4:4">
      <c r="D4116" s="245"/>
    </row>
    <row r="4117" spans="4:4">
      <c r="D4117" s="245"/>
    </row>
    <row r="4118" spans="4:4">
      <c r="D4118" s="245"/>
    </row>
    <row r="4119" spans="4:4">
      <c r="D4119" s="245"/>
    </row>
    <row r="4120" spans="4:4">
      <c r="D4120" s="245"/>
    </row>
    <row r="4121" spans="4:4">
      <c r="D4121" s="245"/>
    </row>
    <row r="4122" spans="4:4">
      <c r="D4122" s="245"/>
    </row>
    <row r="4123" spans="4:4">
      <c r="D4123" s="245"/>
    </row>
    <row r="4124" spans="4:4">
      <c r="D4124" s="245"/>
    </row>
    <row r="4125" spans="4:4">
      <c r="D4125" s="245"/>
    </row>
    <row r="4126" spans="4:4">
      <c r="D4126" s="245"/>
    </row>
    <row r="4127" spans="4:4">
      <c r="D4127" s="245"/>
    </row>
    <row r="4128" spans="4:4">
      <c r="D4128" s="245"/>
    </row>
    <row r="4129" spans="4:4">
      <c r="D4129" s="245"/>
    </row>
    <row r="4130" spans="4:4">
      <c r="D4130" s="245"/>
    </row>
    <row r="4131" spans="4:4">
      <c r="D4131" s="245"/>
    </row>
    <row r="4132" spans="4:4">
      <c r="D4132" s="245"/>
    </row>
    <row r="4133" spans="4:4">
      <c r="D4133" s="245"/>
    </row>
    <row r="4134" spans="4:4">
      <c r="D4134" s="245"/>
    </row>
    <row r="4135" spans="4:4">
      <c r="D4135" s="245"/>
    </row>
    <row r="4136" spans="4:4">
      <c r="D4136" s="245"/>
    </row>
    <row r="4137" spans="4:4">
      <c r="D4137" s="245"/>
    </row>
    <row r="4138" spans="4:4">
      <c r="D4138" s="245"/>
    </row>
    <row r="4139" spans="4:4">
      <c r="D4139" s="245"/>
    </row>
    <row r="4140" spans="4:4">
      <c r="D4140" s="245"/>
    </row>
    <row r="4141" spans="4:4">
      <c r="D4141" s="245"/>
    </row>
    <row r="4142" spans="4:4">
      <c r="D4142" s="245"/>
    </row>
    <row r="4143" spans="4:4">
      <c r="D4143" s="245"/>
    </row>
    <row r="4144" spans="4:4">
      <c r="D4144" s="245"/>
    </row>
    <row r="4145" spans="4:4">
      <c r="D4145" s="245"/>
    </row>
    <row r="4146" spans="4:4">
      <c r="D4146" s="245"/>
    </row>
    <row r="4147" spans="4:4">
      <c r="D4147" s="245"/>
    </row>
    <row r="4148" spans="4:4">
      <c r="D4148" s="245"/>
    </row>
    <row r="4149" spans="4:4">
      <c r="D4149" s="245"/>
    </row>
    <row r="4150" spans="4:4">
      <c r="D4150" s="245"/>
    </row>
    <row r="4151" spans="4:4">
      <c r="D4151" s="245"/>
    </row>
    <row r="4152" spans="4:4">
      <c r="D4152" s="245"/>
    </row>
    <row r="4153" spans="4:4">
      <c r="D4153" s="245"/>
    </row>
    <row r="4154" spans="4:4">
      <c r="D4154" s="245"/>
    </row>
    <row r="4155" spans="4:4">
      <c r="D4155" s="245"/>
    </row>
    <row r="4156" spans="4:4">
      <c r="D4156" s="245"/>
    </row>
    <row r="4157" spans="4:4">
      <c r="D4157" s="245"/>
    </row>
    <row r="4158" spans="4:4">
      <c r="D4158" s="245"/>
    </row>
    <row r="4159" spans="4:4">
      <c r="D4159" s="245"/>
    </row>
    <row r="4160" spans="4:4">
      <c r="D4160" s="245"/>
    </row>
    <row r="4161" spans="4:4">
      <c r="D4161" s="245"/>
    </row>
    <row r="4162" spans="4:4">
      <c r="D4162" s="245"/>
    </row>
    <row r="4163" spans="4:4">
      <c r="D4163" s="245"/>
    </row>
    <row r="4164" spans="4:4">
      <c r="D4164" s="245"/>
    </row>
    <row r="4165" spans="4:4">
      <c r="D4165" s="245"/>
    </row>
    <row r="4166" spans="4:4">
      <c r="D4166" s="245"/>
    </row>
    <row r="4167" spans="4:4">
      <c r="D4167" s="245"/>
    </row>
    <row r="4168" spans="4:4">
      <c r="D4168" s="245"/>
    </row>
    <row r="4169" spans="4:4">
      <c r="D4169" s="245"/>
    </row>
    <row r="4170" spans="4:4">
      <c r="D4170" s="245"/>
    </row>
    <row r="4171" spans="4:4">
      <c r="D4171" s="245"/>
    </row>
    <row r="4172" spans="4:4">
      <c r="D4172" s="245"/>
    </row>
    <row r="4173" spans="4:4">
      <c r="D4173" s="245"/>
    </row>
    <row r="4174" spans="4:4">
      <c r="D4174" s="245"/>
    </row>
    <row r="4175" spans="4:4">
      <c r="D4175" s="245"/>
    </row>
    <row r="4176" spans="4:4">
      <c r="D4176" s="245"/>
    </row>
    <row r="4177" spans="4:4">
      <c r="D4177" s="245"/>
    </row>
    <row r="4178" spans="4:4">
      <c r="D4178" s="245"/>
    </row>
    <row r="4179" spans="4:4">
      <c r="D4179" s="245"/>
    </row>
    <row r="4180" spans="4:4">
      <c r="D4180" s="245"/>
    </row>
    <row r="4181" spans="4:4">
      <c r="D4181" s="245"/>
    </row>
    <row r="4182" spans="4:4">
      <c r="D4182" s="245"/>
    </row>
    <row r="4183" spans="4:4">
      <c r="D4183" s="245"/>
    </row>
    <row r="4184" spans="4:4">
      <c r="D4184" s="245"/>
    </row>
    <row r="4185" spans="4:4">
      <c r="D4185" s="245"/>
    </row>
    <row r="4186" spans="4:4">
      <c r="D4186" s="245"/>
    </row>
    <row r="4187" spans="4:4">
      <c r="D4187" s="245"/>
    </row>
    <row r="4188" spans="4:4">
      <c r="D4188" s="245"/>
    </row>
    <row r="4189" spans="4:4">
      <c r="D4189" s="245"/>
    </row>
    <row r="4190" spans="4:4">
      <c r="D4190" s="245"/>
    </row>
    <row r="4191" spans="4:4">
      <c r="D4191" s="245"/>
    </row>
    <row r="4192" spans="4:4">
      <c r="D4192" s="245"/>
    </row>
    <row r="4193" spans="4:4">
      <c r="D4193" s="245"/>
    </row>
    <row r="4194" spans="4:4">
      <c r="D4194" s="245"/>
    </row>
    <row r="4195" spans="4:4">
      <c r="D4195" s="245"/>
    </row>
    <row r="4196" spans="4:4">
      <c r="D4196" s="245"/>
    </row>
    <row r="4197" spans="4:4">
      <c r="D4197" s="245"/>
    </row>
    <row r="4198" spans="4:4">
      <c r="D4198" s="245"/>
    </row>
    <row r="4199" spans="4:4">
      <c r="D4199" s="245"/>
    </row>
    <row r="4200" spans="4:4">
      <c r="D4200" s="245"/>
    </row>
    <row r="4201" spans="4:4">
      <c r="D4201" s="245"/>
    </row>
    <row r="4202" spans="4:4">
      <c r="D4202" s="245"/>
    </row>
    <row r="4203" spans="4:4">
      <c r="D4203" s="245"/>
    </row>
    <row r="4204" spans="4:4">
      <c r="D4204" s="245"/>
    </row>
    <row r="4205" spans="4:4">
      <c r="D4205" s="245"/>
    </row>
    <row r="4206" spans="4:4">
      <c r="D4206" s="245"/>
    </row>
    <row r="4207" spans="4:4">
      <c r="D4207" s="245"/>
    </row>
    <row r="4208" spans="4:4">
      <c r="D4208" s="245"/>
    </row>
    <row r="4209" spans="4:4">
      <c r="D4209" s="245"/>
    </row>
    <row r="4210" spans="4:4">
      <c r="D4210" s="245"/>
    </row>
    <row r="4211" spans="4:4">
      <c r="D4211" s="245"/>
    </row>
    <row r="4212" spans="4:4">
      <c r="D4212" s="245"/>
    </row>
    <row r="4213" spans="4:4">
      <c r="D4213" s="245"/>
    </row>
    <row r="4214" spans="4:4">
      <c r="D4214" s="245"/>
    </row>
    <row r="4215" spans="4:4">
      <c r="D4215" s="245"/>
    </row>
    <row r="4216" spans="4:4">
      <c r="D4216" s="245"/>
    </row>
    <row r="4217" spans="4:4">
      <c r="D4217" s="245"/>
    </row>
    <row r="4218" spans="4:4">
      <c r="D4218" s="245"/>
    </row>
    <row r="4219" spans="4:4">
      <c r="D4219" s="245"/>
    </row>
    <row r="4220" spans="4:4">
      <c r="D4220" s="245"/>
    </row>
    <row r="4221" spans="4:4">
      <c r="D4221" s="245"/>
    </row>
    <row r="4222" spans="4:4">
      <c r="D4222" s="245"/>
    </row>
    <row r="4223" spans="4:4">
      <c r="D4223" s="245"/>
    </row>
    <row r="4224" spans="4:4">
      <c r="D4224" s="245"/>
    </row>
    <row r="4225" spans="4:4">
      <c r="D4225" s="245"/>
    </row>
    <row r="4226" spans="4:4">
      <c r="D4226" s="245"/>
    </row>
    <row r="4227" spans="4:4">
      <c r="D4227" s="245"/>
    </row>
    <row r="4228" spans="4:4">
      <c r="D4228" s="245"/>
    </row>
    <row r="4229" spans="4:4">
      <c r="D4229" s="245"/>
    </row>
    <row r="4230" spans="4:4">
      <c r="D4230" s="245"/>
    </row>
    <row r="4231" spans="4:4">
      <c r="D4231" s="245"/>
    </row>
    <row r="4232" spans="4:4">
      <c r="D4232" s="245"/>
    </row>
    <row r="4233" spans="4:4">
      <c r="D4233" s="245"/>
    </row>
    <row r="4234" spans="4:4">
      <c r="D4234" s="245"/>
    </row>
    <row r="4235" spans="4:4">
      <c r="D4235" s="245"/>
    </row>
    <row r="4236" spans="4:4">
      <c r="D4236" s="245"/>
    </row>
    <row r="4237" spans="4:4">
      <c r="D4237" s="245"/>
    </row>
    <row r="4238" spans="4:4">
      <c r="D4238" s="245"/>
    </row>
    <row r="4239" spans="4:4">
      <c r="D4239" s="245"/>
    </row>
    <row r="4240" spans="4:4">
      <c r="D4240" s="245"/>
    </row>
    <row r="4241" spans="4:4">
      <c r="D4241" s="245"/>
    </row>
    <row r="4242" spans="4:4">
      <c r="D4242" s="245"/>
    </row>
    <row r="4243" spans="4:4">
      <c r="D4243" s="245"/>
    </row>
    <row r="4244" spans="4:4">
      <c r="D4244" s="245"/>
    </row>
    <row r="4245" spans="4:4">
      <c r="D4245" s="245"/>
    </row>
    <row r="4246" spans="4:4">
      <c r="D4246" s="245"/>
    </row>
    <row r="4247" spans="4:4">
      <c r="D4247" s="245"/>
    </row>
    <row r="4248" spans="4:4">
      <c r="D4248" s="245"/>
    </row>
    <row r="4249" spans="4:4">
      <c r="D4249" s="245"/>
    </row>
    <row r="4250" spans="4:4">
      <c r="D4250" s="245"/>
    </row>
    <row r="4251" spans="4:4">
      <c r="D4251" s="245"/>
    </row>
    <row r="4252" spans="4:4">
      <c r="D4252" s="245"/>
    </row>
    <row r="4253" spans="4:4">
      <c r="D4253" s="245"/>
    </row>
    <row r="4254" spans="4:4">
      <c r="D4254" s="245"/>
    </row>
    <row r="4255" spans="4:4">
      <c r="D4255" s="245"/>
    </row>
    <row r="4256" spans="4:4">
      <c r="D4256" s="245"/>
    </row>
    <row r="4257" spans="4:4">
      <c r="D4257" s="245"/>
    </row>
    <row r="4258" spans="4:4">
      <c r="D4258" s="245"/>
    </row>
    <row r="4259" spans="4:4">
      <c r="D4259" s="245"/>
    </row>
    <row r="4260" spans="4:4">
      <c r="D4260" s="245"/>
    </row>
    <row r="4261" spans="4:4">
      <c r="D4261" s="245"/>
    </row>
    <row r="4262" spans="4:4">
      <c r="D4262" s="245"/>
    </row>
    <row r="4263" spans="4:4">
      <c r="D4263" s="245"/>
    </row>
    <row r="4264" spans="4:4">
      <c r="D4264" s="245"/>
    </row>
    <row r="4265" spans="4:4">
      <c r="D4265" s="245"/>
    </row>
    <row r="4266" spans="4:4">
      <c r="D4266" s="245"/>
    </row>
    <row r="4267" spans="4:4">
      <c r="D4267" s="245"/>
    </row>
    <row r="4268" spans="4:4">
      <c r="D4268" s="245"/>
    </row>
    <row r="4269" spans="4:4">
      <c r="D4269" s="245"/>
    </row>
    <row r="4270" spans="4:4">
      <c r="D4270" s="245"/>
    </row>
    <row r="4271" spans="4:4">
      <c r="D4271" s="245"/>
    </row>
    <row r="4272" spans="4:4">
      <c r="D4272" s="245"/>
    </row>
    <row r="4273" spans="4:4">
      <c r="D4273" s="245"/>
    </row>
    <row r="4274" spans="4:4">
      <c r="D4274" s="245"/>
    </row>
    <row r="4275" spans="4:4">
      <c r="D4275" s="245"/>
    </row>
    <row r="4276" spans="4:4">
      <c r="D4276" s="245"/>
    </row>
    <row r="4277" spans="4:4">
      <c r="D4277" s="245"/>
    </row>
    <row r="4278" spans="4:4">
      <c r="D4278" s="245"/>
    </row>
    <row r="4279" spans="4:4">
      <c r="D4279" s="245"/>
    </row>
    <row r="4280" spans="4:4">
      <c r="D4280" s="245"/>
    </row>
    <row r="4281" spans="4:4">
      <c r="D4281" s="245"/>
    </row>
    <row r="4282" spans="4:4">
      <c r="D4282" s="245"/>
    </row>
    <row r="4283" spans="4:4">
      <c r="D4283" s="245"/>
    </row>
    <row r="4284" spans="4:4">
      <c r="D4284" s="245"/>
    </row>
    <row r="4285" spans="4:4">
      <c r="D4285" s="245"/>
    </row>
    <row r="4286" spans="4:4">
      <c r="D4286" s="245"/>
    </row>
    <row r="4287" spans="4:4">
      <c r="D4287" s="245"/>
    </row>
    <row r="4288" spans="4:4">
      <c r="D4288" s="245"/>
    </row>
    <row r="4289" spans="4:4">
      <c r="D4289" s="245"/>
    </row>
    <row r="4290" spans="4:4">
      <c r="D4290" s="245"/>
    </row>
    <row r="4291" spans="4:4">
      <c r="D4291" s="245"/>
    </row>
    <row r="4292" spans="4:4">
      <c r="D4292" s="245"/>
    </row>
    <row r="4293" spans="4:4">
      <c r="D4293" s="245"/>
    </row>
    <row r="4294" spans="4:4">
      <c r="D4294" s="245"/>
    </row>
    <row r="4295" spans="4:4">
      <c r="D4295" s="245"/>
    </row>
    <row r="4296" spans="4:4">
      <c r="D4296" s="245"/>
    </row>
    <row r="4297" spans="4:4">
      <c r="D4297" s="245"/>
    </row>
    <row r="4298" spans="4:4">
      <c r="D4298" s="245"/>
    </row>
    <row r="4299" spans="4:4">
      <c r="D4299" s="245"/>
    </row>
    <row r="4300" spans="4:4">
      <c r="D4300" s="245"/>
    </row>
    <row r="4301" spans="4:4">
      <c r="D4301" s="245"/>
    </row>
    <row r="4302" spans="4:4">
      <c r="D4302" s="245"/>
    </row>
    <row r="4303" spans="4:4">
      <c r="D4303" s="245"/>
    </row>
    <row r="4304" spans="4:4">
      <c r="D4304" s="245"/>
    </row>
    <row r="4305" spans="4:4">
      <c r="D4305" s="245"/>
    </row>
    <row r="4306" spans="4:4">
      <c r="D4306" s="245"/>
    </row>
    <row r="4307" spans="4:4">
      <c r="D4307" s="245"/>
    </row>
    <row r="4308" spans="4:4">
      <c r="D4308" s="245"/>
    </row>
    <row r="4309" spans="4:4">
      <c r="D4309" s="245"/>
    </row>
    <row r="4310" spans="4:4">
      <c r="D4310" s="245"/>
    </row>
    <row r="4311" spans="4:4">
      <c r="D4311" s="245"/>
    </row>
    <row r="4312" spans="4:4">
      <c r="D4312" s="245"/>
    </row>
    <row r="4313" spans="4:4">
      <c r="D4313" s="245"/>
    </row>
    <row r="4314" spans="4:4">
      <c r="D4314" s="245"/>
    </row>
    <row r="4315" spans="4:4">
      <c r="D4315" s="245"/>
    </row>
    <row r="4316" spans="4:4">
      <c r="D4316" s="245"/>
    </row>
    <row r="4317" spans="4:4">
      <c r="D4317" s="245"/>
    </row>
    <row r="4318" spans="4:4">
      <c r="D4318" s="245"/>
    </row>
    <row r="4319" spans="4:4">
      <c r="D4319" s="245"/>
    </row>
    <row r="4320" spans="4:4">
      <c r="D4320" s="245"/>
    </row>
    <row r="4321" spans="4:4">
      <c r="D4321" s="245"/>
    </row>
    <row r="4322" spans="4:4">
      <c r="D4322" s="245"/>
    </row>
    <row r="4323" spans="4:4">
      <c r="D4323" s="245"/>
    </row>
    <row r="4324" spans="4:4">
      <c r="D4324" s="245"/>
    </row>
    <row r="4325" spans="4:4">
      <c r="D4325" s="245"/>
    </row>
    <row r="4326" spans="4:4">
      <c r="D4326" s="245"/>
    </row>
    <row r="4327" spans="4:4">
      <c r="D4327" s="245"/>
    </row>
    <row r="4328" spans="4:4">
      <c r="D4328" s="245"/>
    </row>
    <row r="4329" spans="4:4">
      <c r="D4329" s="245"/>
    </row>
    <row r="4330" spans="4:4">
      <c r="D4330" s="245"/>
    </row>
    <row r="4331" spans="4:4">
      <c r="D4331" s="245"/>
    </row>
    <row r="4332" spans="4:4">
      <c r="D4332" s="245"/>
    </row>
    <row r="4333" spans="4:4">
      <c r="D4333" s="245"/>
    </row>
    <row r="4334" spans="4:4">
      <c r="D4334" s="245"/>
    </row>
    <row r="4335" spans="4:4">
      <c r="D4335" s="245"/>
    </row>
    <row r="4336" spans="4:4">
      <c r="D4336" s="245"/>
    </row>
    <row r="4337" spans="4:4">
      <c r="D4337" s="245"/>
    </row>
    <row r="4338" spans="4:4">
      <c r="D4338" s="245"/>
    </row>
    <row r="4339" spans="4:4">
      <c r="D4339" s="245"/>
    </row>
    <row r="4340" spans="4:4">
      <c r="D4340" s="245"/>
    </row>
    <row r="4341" spans="4:4">
      <c r="D4341" s="245"/>
    </row>
    <row r="4342" spans="4:4">
      <c r="D4342" s="245"/>
    </row>
    <row r="4343" spans="4:4">
      <c r="D4343" s="245"/>
    </row>
    <row r="4344" spans="4:4">
      <c r="D4344" s="245"/>
    </row>
    <row r="4345" spans="4:4">
      <c r="D4345" s="245"/>
    </row>
    <row r="4346" spans="4:4">
      <c r="D4346" s="245"/>
    </row>
    <row r="4347" spans="4:4">
      <c r="D4347" s="245"/>
    </row>
    <row r="4348" spans="4:4">
      <c r="D4348" s="245"/>
    </row>
    <row r="4349" spans="4:4">
      <c r="D4349" s="245"/>
    </row>
    <row r="4350" spans="4:4">
      <c r="D4350" s="245"/>
    </row>
    <row r="4351" spans="4:4">
      <c r="D4351" s="245"/>
    </row>
    <row r="4352" spans="4:4">
      <c r="D4352" s="245"/>
    </row>
    <row r="4353" spans="4:4">
      <c r="D4353" s="245"/>
    </row>
    <row r="4354" spans="4:4">
      <c r="D4354" s="245"/>
    </row>
    <row r="4355" spans="4:4">
      <c r="D4355" s="245"/>
    </row>
    <row r="4356" spans="4:4">
      <c r="D4356" s="245"/>
    </row>
    <row r="4357" spans="4:4">
      <c r="D4357" s="245"/>
    </row>
    <row r="4358" spans="4:4">
      <c r="D4358" s="245"/>
    </row>
    <row r="4359" spans="4:4">
      <c r="D4359" s="245"/>
    </row>
    <row r="4360" spans="4:4">
      <c r="D4360" s="245"/>
    </row>
    <row r="4361" spans="4:4">
      <c r="D4361" s="245"/>
    </row>
    <row r="4362" spans="4:4">
      <c r="D4362" s="245"/>
    </row>
    <row r="4363" spans="4:4">
      <c r="D4363" s="245"/>
    </row>
    <row r="4364" spans="4:4">
      <c r="D4364" s="245"/>
    </row>
    <row r="4365" spans="4:4">
      <c r="D4365" s="245"/>
    </row>
    <row r="4366" spans="4:4">
      <c r="D4366" s="245"/>
    </row>
    <row r="4367" spans="4:4">
      <c r="D4367" s="245"/>
    </row>
    <row r="4368" spans="4:4">
      <c r="D4368" s="245"/>
    </row>
    <row r="4369" spans="4:4">
      <c r="D4369" s="245"/>
    </row>
    <row r="4370" spans="4:4">
      <c r="D4370" s="245"/>
    </row>
    <row r="4371" spans="4:4">
      <c r="D4371" s="245"/>
    </row>
    <row r="4372" spans="4:4">
      <c r="D4372" s="245"/>
    </row>
    <row r="4373" spans="4:4">
      <c r="D4373" s="245"/>
    </row>
    <row r="4374" spans="4:4">
      <c r="D4374" s="245"/>
    </row>
    <row r="4375" spans="4:4">
      <c r="D4375" s="245"/>
    </row>
    <row r="4376" spans="4:4">
      <c r="D4376" s="245"/>
    </row>
    <row r="4377" spans="4:4">
      <c r="D4377" s="245"/>
    </row>
    <row r="4378" spans="4:4">
      <c r="D4378" s="245"/>
    </row>
    <row r="4379" spans="4:4">
      <c r="D4379" s="245"/>
    </row>
    <row r="4380" spans="4:4">
      <c r="D4380" s="245"/>
    </row>
    <row r="4381" spans="4:4">
      <c r="D4381" s="245"/>
    </row>
    <row r="4382" spans="4:4">
      <c r="D4382" s="245"/>
    </row>
    <row r="4383" spans="4:4">
      <c r="D4383" s="245"/>
    </row>
    <row r="4384" spans="4:4">
      <c r="D4384" s="245"/>
    </row>
    <row r="4385" spans="4:4">
      <c r="D4385" s="245"/>
    </row>
    <row r="4386" spans="4:4">
      <c r="D4386" s="245"/>
    </row>
    <row r="4387" spans="4:4">
      <c r="D4387" s="245"/>
    </row>
    <row r="4388" spans="4:4">
      <c r="D4388" s="245"/>
    </row>
    <row r="4389" spans="4:4">
      <c r="D4389" s="245"/>
    </row>
    <row r="4390" spans="4:4">
      <c r="D4390" s="245"/>
    </row>
    <row r="4391" spans="4:4">
      <c r="D4391" s="245"/>
    </row>
    <row r="4392" spans="4:4">
      <c r="D4392" s="245"/>
    </row>
    <row r="4393" spans="4:4">
      <c r="D4393" s="245"/>
    </row>
    <row r="4394" spans="4:4">
      <c r="D4394" s="245"/>
    </row>
    <row r="4395" spans="4:4">
      <c r="D4395" s="245"/>
    </row>
    <row r="4396" spans="4:4">
      <c r="D4396" s="245"/>
    </row>
    <row r="4397" spans="4:4">
      <c r="D4397" s="245"/>
    </row>
    <row r="4398" spans="4:4">
      <c r="D4398" s="245"/>
    </row>
    <row r="4399" spans="4:4">
      <c r="D4399" s="245"/>
    </row>
    <row r="4400" spans="4:4">
      <c r="D4400" s="245"/>
    </row>
    <row r="4401" spans="4:4">
      <c r="D4401" s="245"/>
    </row>
    <row r="4402" spans="4:4">
      <c r="D4402" s="245"/>
    </row>
    <row r="4403" spans="4:4">
      <c r="D4403" s="245"/>
    </row>
    <row r="4404" spans="4:4">
      <c r="D4404" s="245"/>
    </row>
    <row r="4405" spans="4:4">
      <c r="D4405" s="245"/>
    </row>
    <row r="4406" spans="4:4">
      <c r="D4406" s="245"/>
    </row>
    <row r="4407" spans="4:4">
      <c r="D4407" s="245"/>
    </row>
    <row r="4408" spans="4:4">
      <c r="D4408" s="245"/>
    </row>
    <row r="4409" spans="4:4">
      <c r="D4409" s="245"/>
    </row>
    <row r="4410" spans="4:4">
      <c r="D4410" s="245"/>
    </row>
    <row r="4411" spans="4:4">
      <c r="D4411" s="245"/>
    </row>
    <row r="4412" spans="4:4">
      <c r="D4412" s="245"/>
    </row>
    <row r="4413" spans="4:4">
      <c r="D4413" s="245"/>
    </row>
    <row r="4414" spans="4:4">
      <c r="D4414" s="245"/>
    </row>
    <row r="4415" spans="4:4">
      <c r="D4415" s="245"/>
    </row>
    <row r="4416" spans="4:4">
      <c r="D4416" s="245"/>
    </row>
    <row r="4417" spans="4:4">
      <c r="D4417" s="245"/>
    </row>
    <row r="4418" spans="4:4">
      <c r="D4418" s="245"/>
    </row>
    <row r="4419" spans="4:4">
      <c r="D4419" s="245"/>
    </row>
    <row r="4420" spans="4:4">
      <c r="D4420" s="245"/>
    </row>
    <row r="4421" spans="4:4">
      <c r="D4421" s="245"/>
    </row>
    <row r="4422" spans="4:4">
      <c r="D4422" s="245"/>
    </row>
    <row r="4423" spans="4:4">
      <c r="D4423" s="245"/>
    </row>
    <row r="4424" spans="4:4">
      <c r="D4424" s="245"/>
    </row>
    <row r="4425" spans="4:4">
      <c r="D4425" s="245"/>
    </row>
    <row r="4426" spans="4:4">
      <c r="D4426" s="245"/>
    </row>
    <row r="4427" spans="4:4">
      <c r="D4427" s="245"/>
    </row>
    <row r="4428" spans="4:4">
      <c r="D4428" s="245"/>
    </row>
    <row r="4429" spans="4:4">
      <c r="D4429" s="245"/>
    </row>
    <row r="4430" spans="4:4">
      <c r="D4430" s="245"/>
    </row>
    <row r="4431" spans="4:4">
      <c r="D4431" s="245"/>
    </row>
    <row r="4432" spans="4:4">
      <c r="D4432" s="245"/>
    </row>
    <row r="4433" spans="4:4">
      <c r="D4433" s="245"/>
    </row>
    <row r="4434" spans="4:4">
      <c r="D4434" s="245"/>
    </row>
    <row r="4435" spans="4:4">
      <c r="D4435" s="245"/>
    </row>
    <row r="4436" spans="4:4">
      <c r="D4436" s="245"/>
    </row>
    <row r="4437" spans="4:4">
      <c r="D4437" s="245"/>
    </row>
    <row r="4438" spans="4:4">
      <c r="D4438" s="245"/>
    </row>
    <row r="4439" spans="4:4">
      <c r="D4439" s="245"/>
    </row>
    <row r="4440" spans="4:4">
      <c r="D4440" s="245"/>
    </row>
    <row r="4441" spans="4:4">
      <c r="D4441" s="245"/>
    </row>
    <row r="4442" spans="4:4">
      <c r="D4442" s="245"/>
    </row>
    <row r="4443" spans="4:4">
      <c r="D4443" s="245"/>
    </row>
    <row r="4444" spans="4:4">
      <c r="D4444" s="245"/>
    </row>
    <row r="4445" spans="4:4">
      <c r="D4445" s="245"/>
    </row>
    <row r="4446" spans="4:4">
      <c r="D4446" s="245"/>
    </row>
    <row r="4447" spans="4:4">
      <c r="D4447" s="245"/>
    </row>
    <row r="4448" spans="4:4">
      <c r="D4448" s="245"/>
    </row>
    <row r="4449" spans="4:4">
      <c r="D4449" s="245"/>
    </row>
    <row r="4450" spans="4:4">
      <c r="D4450" s="245"/>
    </row>
    <row r="4451" spans="4:4">
      <c r="D4451" s="245"/>
    </row>
    <row r="4452" spans="4:4">
      <c r="D4452" s="245"/>
    </row>
    <row r="4453" spans="4:4">
      <c r="D4453" s="245"/>
    </row>
    <row r="4454" spans="4:4">
      <c r="D4454" s="245"/>
    </row>
    <row r="4455" spans="4:4">
      <c r="D4455" s="245"/>
    </row>
    <row r="4456" spans="4:4">
      <c r="D4456" s="245"/>
    </row>
    <row r="4457" spans="4:4">
      <c r="D4457" s="245"/>
    </row>
    <row r="4458" spans="4:4">
      <c r="D4458" s="245"/>
    </row>
    <row r="4459" spans="4:4">
      <c r="D4459" s="245"/>
    </row>
    <row r="4460" spans="4:4">
      <c r="D4460" s="245"/>
    </row>
    <row r="4461" spans="4:4">
      <c r="D4461" s="245"/>
    </row>
    <row r="4462" spans="4:4">
      <c r="D4462" s="245"/>
    </row>
    <row r="4463" spans="4:4">
      <c r="D4463" s="245"/>
    </row>
    <row r="4464" spans="4:4">
      <c r="D4464" s="245"/>
    </row>
    <row r="4465" spans="4:4">
      <c r="D4465" s="245"/>
    </row>
    <row r="4466" spans="4:4">
      <c r="D4466" s="245"/>
    </row>
    <row r="4467" spans="4:4">
      <c r="D4467" s="245"/>
    </row>
    <row r="4468" spans="4:4">
      <c r="D4468" s="245"/>
    </row>
    <row r="4469" spans="4:4">
      <c r="D4469" s="245"/>
    </row>
    <row r="4470" spans="4:4">
      <c r="D4470" s="245"/>
    </row>
    <row r="4471" spans="4:4">
      <c r="D4471" s="245"/>
    </row>
    <row r="4472" spans="4:4">
      <c r="D4472" s="245"/>
    </row>
    <row r="4473" spans="4:4">
      <c r="D4473" s="245"/>
    </row>
    <row r="4474" spans="4:4">
      <c r="D4474" s="245"/>
    </row>
    <row r="4475" spans="4:4">
      <c r="D4475" s="245"/>
    </row>
    <row r="4476" spans="4:4">
      <c r="D4476" s="245"/>
    </row>
    <row r="4477" spans="4:4">
      <c r="D4477" s="245"/>
    </row>
    <row r="4478" spans="4:4">
      <c r="D4478" s="245"/>
    </row>
    <row r="4479" spans="4:4">
      <c r="D4479" s="245"/>
    </row>
    <row r="4480" spans="4:4">
      <c r="D4480" s="245"/>
    </row>
    <row r="4481" spans="4:4">
      <c r="D4481" s="245"/>
    </row>
    <row r="4482" spans="4:4">
      <c r="D4482" s="245"/>
    </row>
    <row r="4483" spans="4:4">
      <c r="D4483" s="245"/>
    </row>
    <row r="4484" spans="4:4">
      <c r="D4484" s="245"/>
    </row>
    <row r="4485" spans="4:4">
      <c r="D4485" s="245"/>
    </row>
    <row r="4486" spans="4:4">
      <c r="D4486" s="245"/>
    </row>
    <row r="4487" spans="4:4">
      <c r="D4487" s="245"/>
    </row>
    <row r="4488" spans="4:4">
      <c r="D4488" s="245"/>
    </row>
    <row r="4489" spans="4:4">
      <c r="D4489" s="245"/>
    </row>
    <row r="4490" spans="4:4">
      <c r="D4490" s="245"/>
    </row>
    <row r="4491" spans="4:4">
      <c r="D4491" s="245"/>
    </row>
    <row r="4492" spans="4:4">
      <c r="D4492" s="245"/>
    </row>
    <row r="4493" spans="4:4">
      <c r="D4493" s="245"/>
    </row>
    <row r="4494" spans="4:4">
      <c r="D4494" s="245"/>
    </row>
    <row r="4495" spans="4:4">
      <c r="D4495" s="245"/>
    </row>
    <row r="4496" spans="4:4">
      <c r="D4496" s="245"/>
    </row>
    <row r="4497" spans="4:4">
      <c r="D4497" s="245"/>
    </row>
    <row r="4498" spans="4:4">
      <c r="D4498" s="245"/>
    </row>
    <row r="4499" spans="4:4">
      <c r="D4499" s="245"/>
    </row>
    <row r="4500" spans="4:4">
      <c r="D4500" s="245"/>
    </row>
    <row r="4501" spans="4:4">
      <c r="D4501" s="245"/>
    </row>
    <row r="4502" spans="4:4">
      <c r="D4502" s="245"/>
    </row>
    <row r="4503" spans="4:4">
      <c r="D4503" s="245"/>
    </row>
    <row r="4504" spans="4:4">
      <c r="D4504" s="245"/>
    </row>
    <row r="4505" spans="4:4">
      <c r="D4505" s="245"/>
    </row>
    <row r="4506" spans="4:4">
      <c r="D4506" s="245"/>
    </row>
    <row r="4507" spans="4:4">
      <c r="D4507" s="245"/>
    </row>
    <row r="4508" spans="4:4">
      <c r="D4508" s="245"/>
    </row>
    <row r="4509" spans="4:4">
      <c r="D4509" s="245"/>
    </row>
    <row r="4510" spans="4:4">
      <c r="D4510" s="245"/>
    </row>
    <row r="4511" spans="4:4">
      <c r="D4511" s="245"/>
    </row>
    <row r="4512" spans="4:4">
      <c r="D4512" s="245"/>
    </row>
    <row r="4513" spans="4:4">
      <c r="D4513" s="245"/>
    </row>
    <row r="4514" spans="4:4">
      <c r="D4514" s="245"/>
    </row>
    <row r="4515" spans="4:4">
      <c r="D4515" s="245"/>
    </row>
    <row r="4516" spans="4:4">
      <c r="D4516" s="245"/>
    </row>
    <row r="4517" spans="4:4">
      <c r="D4517" s="245"/>
    </row>
    <row r="4518" spans="4:4">
      <c r="D4518" s="245"/>
    </row>
    <row r="4519" spans="4:4">
      <c r="D4519" s="245"/>
    </row>
    <row r="4520" spans="4:4">
      <c r="D4520" s="245"/>
    </row>
    <row r="4521" spans="4:4">
      <c r="D4521" s="245"/>
    </row>
    <row r="4522" spans="4:4">
      <c r="D4522" s="245"/>
    </row>
    <row r="4523" spans="4:4">
      <c r="D4523" s="245"/>
    </row>
    <row r="4524" spans="4:4">
      <c r="D4524" s="245"/>
    </row>
    <row r="4525" spans="4:4">
      <c r="D4525" s="245"/>
    </row>
    <row r="4526" spans="4:4">
      <c r="D4526" s="245"/>
    </row>
    <row r="4527" spans="4:4">
      <c r="D4527" s="245"/>
    </row>
    <row r="4528" spans="4:4">
      <c r="D4528" s="245"/>
    </row>
    <row r="4529" spans="4:4">
      <c r="D4529" s="245"/>
    </row>
    <row r="4530" spans="4:4">
      <c r="D4530" s="245"/>
    </row>
    <row r="4531" spans="4:4">
      <c r="D4531" s="245"/>
    </row>
    <row r="4532" spans="4:4">
      <c r="D4532" s="245"/>
    </row>
    <row r="4533" spans="4:4">
      <c r="D4533" s="245"/>
    </row>
    <row r="4534" spans="4:4">
      <c r="D4534" s="245"/>
    </row>
    <row r="4535" spans="4:4">
      <c r="D4535" s="245"/>
    </row>
    <row r="4536" spans="4:4">
      <c r="D4536" s="245"/>
    </row>
    <row r="4537" spans="4:4">
      <c r="D4537" s="245"/>
    </row>
    <row r="4538" spans="4:4">
      <c r="D4538" s="245"/>
    </row>
    <row r="4539" spans="4:4">
      <c r="D4539" s="245"/>
    </row>
    <row r="4540" spans="4:4">
      <c r="D4540" s="245"/>
    </row>
    <row r="4541" spans="4:4">
      <c r="D4541" s="245"/>
    </row>
    <row r="4542" spans="4:4">
      <c r="D4542" s="245"/>
    </row>
    <row r="4543" spans="4:4">
      <c r="D4543" s="245"/>
    </row>
    <row r="4544" spans="4:4">
      <c r="D4544" s="245"/>
    </row>
    <row r="4545" spans="4:4">
      <c r="D4545" s="245"/>
    </row>
    <row r="4546" spans="4:4">
      <c r="D4546" s="245"/>
    </row>
    <row r="4547" spans="4:4">
      <c r="D4547" s="245"/>
    </row>
    <row r="4548" spans="4:4">
      <c r="D4548" s="245"/>
    </row>
    <row r="4549" spans="4:4">
      <c r="D4549" s="245"/>
    </row>
    <row r="4550" spans="4:4">
      <c r="D4550" s="245"/>
    </row>
    <row r="4551" spans="4:4">
      <c r="D4551" s="245"/>
    </row>
    <row r="4552" spans="4:4">
      <c r="D4552" s="245"/>
    </row>
    <row r="4553" spans="4:4">
      <c r="D4553" s="245"/>
    </row>
    <row r="4554" spans="4:4">
      <c r="D4554" s="245"/>
    </row>
    <row r="4555" spans="4:4">
      <c r="D4555" s="245"/>
    </row>
    <row r="4556" spans="4:4">
      <c r="D4556" s="245"/>
    </row>
    <row r="4557" spans="4:4">
      <c r="D4557" s="245"/>
    </row>
    <row r="4558" spans="4:4">
      <c r="D4558" s="245"/>
    </row>
    <row r="4559" spans="4:4">
      <c r="D4559" s="245"/>
    </row>
    <row r="4560" spans="4:4">
      <c r="D4560" s="245"/>
    </row>
    <row r="4561" spans="4:4">
      <c r="D4561" s="245"/>
    </row>
    <row r="4562" spans="4:4">
      <c r="D4562" s="245"/>
    </row>
    <row r="4563" spans="4:4">
      <c r="D4563" s="245"/>
    </row>
    <row r="4564" spans="4:4">
      <c r="D4564" s="245"/>
    </row>
    <row r="4565" spans="4:4">
      <c r="D4565" s="245"/>
    </row>
    <row r="4566" spans="4:4">
      <c r="D4566" s="245"/>
    </row>
    <row r="4567" spans="4:4">
      <c r="D4567" s="245"/>
    </row>
    <row r="4568" spans="4:4">
      <c r="D4568" s="245"/>
    </row>
    <row r="4569" spans="4:4">
      <c r="D4569" s="245"/>
    </row>
    <row r="4570" spans="4:4">
      <c r="D4570" s="245"/>
    </row>
    <row r="4571" spans="4:4">
      <c r="D4571" s="245"/>
    </row>
    <row r="4572" spans="4:4">
      <c r="D4572" s="245"/>
    </row>
    <row r="4573" spans="4:4">
      <c r="D4573" s="245"/>
    </row>
    <row r="4574" spans="4:4">
      <c r="D4574" s="245"/>
    </row>
    <row r="4575" spans="4:4">
      <c r="D4575" s="245"/>
    </row>
    <row r="4576" spans="4:4">
      <c r="D4576" s="245"/>
    </row>
    <row r="4577" spans="4:4">
      <c r="D4577" s="245"/>
    </row>
    <row r="4578" spans="4:4">
      <c r="D4578" s="245"/>
    </row>
    <row r="4579" spans="4:4">
      <c r="D4579" s="245"/>
    </row>
    <row r="4580" spans="4:4">
      <c r="D4580" s="245"/>
    </row>
    <row r="4581" spans="4:4">
      <c r="D4581" s="245"/>
    </row>
    <row r="4582" spans="4:4">
      <c r="D4582" s="245"/>
    </row>
    <row r="4583" spans="4:4">
      <c r="D4583" s="245"/>
    </row>
    <row r="4584" spans="4:4">
      <c r="D4584" s="245"/>
    </row>
    <row r="4585" spans="4:4">
      <c r="D4585" s="245"/>
    </row>
    <row r="4586" spans="4:4">
      <c r="D4586" s="245"/>
    </row>
    <row r="4587" spans="4:4">
      <c r="D4587" s="245"/>
    </row>
    <row r="4588" spans="4:4">
      <c r="D4588" s="245"/>
    </row>
    <row r="4589" spans="4:4">
      <c r="D4589" s="245"/>
    </row>
    <row r="4590" spans="4:4">
      <c r="D4590" s="245"/>
    </row>
    <row r="4591" spans="4:4">
      <c r="D4591" s="245"/>
    </row>
    <row r="4592" spans="4:4">
      <c r="D4592" s="245"/>
    </row>
    <row r="4593" spans="4:4">
      <c r="D4593" s="245"/>
    </row>
    <row r="4594" spans="4:4">
      <c r="D4594" s="245"/>
    </row>
    <row r="4595" spans="4:4">
      <c r="D4595" s="245"/>
    </row>
    <row r="4596" spans="4:4">
      <c r="D4596" s="245"/>
    </row>
    <row r="4597" spans="4:4">
      <c r="D4597" s="245"/>
    </row>
    <row r="4598" spans="4:4">
      <c r="D4598" s="245"/>
    </row>
    <row r="4599" spans="4:4">
      <c r="D4599" s="245"/>
    </row>
    <row r="4600" spans="4:4">
      <c r="D4600" s="245"/>
    </row>
    <row r="4601" spans="4:4">
      <c r="D4601" s="245"/>
    </row>
    <row r="4602" spans="4:4">
      <c r="D4602" s="245"/>
    </row>
    <row r="4603" spans="4:4">
      <c r="D4603" s="245"/>
    </row>
    <row r="4604" spans="4:4">
      <c r="D4604" s="245"/>
    </row>
    <row r="4605" spans="4:4">
      <c r="D4605" s="245"/>
    </row>
    <row r="4606" spans="4:4">
      <c r="D4606" s="245"/>
    </row>
    <row r="4607" spans="4:4">
      <c r="D4607" s="245"/>
    </row>
    <row r="4608" spans="4:4">
      <c r="D4608" s="245"/>
    </row>
    <row r="4609" spans="4:4">
      <c r="D4609" s="245"/>
    </row>
    <row r="4610" spans="4:4">
      <c r="D4610" s="245"/>
    </row>
    <row r="4611" spans="4:4">
      <c r="D4611" s="245"/>
    </row>
    <row r="4612" spans="4:4">
      <c r="D4612" s="245"/>
    </row>
    <row r="4613" spans="4:4">
      <c r="D4613" s="245"/>
    </row>
    <row r="4614" spans="4:4">
      <c r="D4614" s="245"/>
    </row>
    <row r="4615" spans="4:4">
      <c r="D4615" s="245"/>
    </row>
    <row r="4616" spans="4:4">
      <c r="D4616" s="245"/>
    </row>
    <row r="4617" spans="4:4">
      <c r="D4617" s="245"/>
    </row>
    <row r="4618" spans="4:4">
      <c r="D4618" s="245"/>
    </row>
    <row r="4619" spans="4:4">
      <c r="D4619" s="245"/>
    </row>
    <row r="4620" spans="4:4">
      <c r="D4620" s="245"/>
    </row>
    <row r="4621" spans="4:4">
      <c r="D4621" s="245"/>
    </row>
    <row r="4622" spans="4:4">
      <c r="D4622" s="245"/>
    </row>
    <row r="4623" spans="4:4">
      <c r="D4623" s="245"/>
    </row>
    <row r="4624" spans="4:4">
      <c r="D4624" s="245"/>
    </row>
    <row r="4625" spans="4:4">
      <c r="D4625" s="245"/>
    </row>
    <row r="4626" spans="4:4">
      <c r="D4626" s="245"/>
    </row>
    <row r="4627" spans="4:4">
      <c r="D4627" s="245"/>
    </row>
    <row r="4628" spans="4:4">
      <c r="D4628" s="245"/>
    </row>
    <row r="4629" spans="4:4">
      <c r="D4629" s="245"/>
    </row>
    <row r="4630" spans="4:4">
      <c r="D4630" s="245"/>
    </row>
    <row r="4631" spans="4:4">
      <c r="D4631" s="245"/>
    </row>
    <row r="4632" spans="4:4">
      <c r="D4632" s="245"/>
    </row>
    <row r="4633" spans="4:4">
      <c r="D4633" s="245"/>
    </row>
    <row r="4634" spans="4:4">
      <c r="D4634" s="245"/>
    </row>
    <row r="4635" spans="4:4">
      <c r="D4635" s="245"/>
    </row>
    <row r="4636" spans="4:4">
      <c r="D4636" s="245"/>
    </row>
    <row r="4637" spans="4:4">
      <c r="D4637" s="245"/>
    </row>
    <row r="4638" spans="4:4">
      <c r="D4638" s="245"/>
    </row>
    <row r="4639" spans="4:4">
      <c r="D4639" s="245"/>
    </row>
    <row r="4640" spans="4:4">
      <c r="D4640" s="245"/>
    </row>
    <row r="4641" spans="4:4">
      <c r="D4641" s="245"/>
    </row>
    <row r="4642" spans="4:4">
      <c r="D4642" s="245"/>
    </row>
    <row r="4643" spans="4:4">
      <c r="D4643" s="245"/>
    </row>
    <row r="4644" spans="4:4">
      <c r="D4644" s="245"/>
    </row>
    <row r="4645" spans="4:4">
      <c r="D4645" s="245"/>
    </row>
    <row r="4646" spans="4:4">
      <c r="D4646" s="245"/>
    </row>
    <row r="4647" spans="4:4">
      <c r="D4647" s="245"/>
    </row>
    <row r="4648" spans="4:4">
      <c r="D4648" s="245"/>
    </row>
    <row r="4649" spans="4:4">
      <c r="D4649" s="245"/>
    </row>
    <row r="4650" spans="4:4">
      <c r="D4650" s="245"/>
    </row>
    <row r="4651" spans="4:4">
      <c r="D4651" s="245"/>
    </row>
    <row r="4652" spans="4:4">
      <c r="D4652" s="245"/>
    </row>
    <row r="4653" spans="4:4">
      <c r="D4653" s="245"/>
    </row>
    <row r="4654" spans="4:4">
      <c r="D4654" s="245"/>
    </row>
    <row r="4655" spans="4:4">
      <c r="D4655" s="245"/>
    </row>
    <row r="4656" spans="4:4">
      <c r="D4656" s="245"/>
    </row>
    <row r="4657" spans="4:4">
      <c r="D4657" s="245"/>
    </row>
    <row r="4658" spans="4:4">
      <c r="D4658" s="245"/>
    </row>
    <row r="4659" spans="4:4">
      <c r="D4659" s="245"/>
    </row>
    <row r="4660" spans="4:4">
      <c r="D4660" s="245"/>
    </row>
    <row r="4661" spans="4:4">
      <c r="D4661" s="245"/>
    </row>
    <row r="4662" spans="4:4">
      <c r="D4662" s="245"/>
    </row>
    <row r="4663" spans="4:4">
      <c r="D4663" s="245"/>
    </row>
    <row r="4664" spans="4:4">
      <c r="D4664" s="245"/>
    </row>
    <row r="4665" spans="4:4">
      <c r="D4665" s="245"/>
    </row>
    <row r="4666" spans="4:4">
      <c r="D4666" s="245"/>
    </row>
    <row r="4667" spans="4:4">
      <c r="D4667" s="245"/>
    </row>
    <row r="4668" spans="4:4">
      <c r="D4668" s="245"/>
    </row>
    <row r="4669" spans="4:4">
      <c r="D4669" s="245"/>
    </row>
    <row r="4670" spans="4:4">
      <c r="D4670" s="245"/>
    </row>
    <row r="4671" spans="4:4">
      <c r="D4671" s="245"/>
    </row>
    <row r="4672" spans="4:4">
      <c r="D4672" s="245"/>
    </row>
    <row r="4673" spans="4:4">
      <c r="D4673" s="245"/>
    </row>
    <row r="4674" spans="4:4">
      <c r="D4674" s="245"/>
    </row>
    <row r="4675" spans="4:4">
      <c r="D4675" s="245"/>
    </row>
    <row r="4676" spans="4:4">
      <c r="D4676" s="245"/>
    </row>
    <row r="4677" spans="4:4">
      <c r="D4677" s="245"/>
    </row>
    <row r="4678" spans="4:4">
      <c r="D4678" s="245"/>
    </row>
    <row r="4679" spans="4:4">
      <c r="D4679" s="245"/>
    </row>
    <row r="4680" spans="4:4">
      <c r="D4680" s="245"/>
    </row>
    <row r="4681" spans="4:4">
      <c r="D4681" s="245"/>
    </row>
    <row r="4682" spans="4:4">
      <c r="D4682" s="245"/>
    </row>
    <row r="4683" spans="4:4">
      <c r="D4683" s="245"/>
    </row>
    <row r="4684" spans="4:4">
      <c r="D4684" s="245"/>
    </row>
    <row r="4685" spans="4:4">
      <c r="D4685" s="245"/>
    </row>
    <row r="4686" spans="4:4">
      <c r="D4686" s="245"/>
    </row>
    <row r="4687" spans="4:4">
      <c r="D4687" s="245"/>
    </row>
    <row r="4688" spans="4:4">
      <c r="D4688" s="245"/>
    </row>
    <row r="4689" spans="4:4">
      <c r="D4689" s="245"/>
    </row>
    <row r="4690" spans="4:4">
      <c r="D4690" s="245"/>
    </row>
    <row r="4691" spans="4:4">
      <c r="D4691" s="245"/>
    </row>
    <row r="4692" spans="4:4">
      <c r="D4692" s="245"/>
    </row>
    <row r="4693" spans="4:4">
      <c r="D4693" s="245"/>
    </row>
    <row r="4694" spans="4:4">
      <c r="D4694" s="245"/>
    </row>
    <row r="4695" spans="4:4">
      <c r="D4695" s="245"/>
    </row>
    <row r="4696" spans="4:4">
      <c r="D4696" s="245"/>
    </row>
    <row r="4697" spans="4:4">
      <c r="D4697" s="245"/>
    </row>
    <row r="4698" spans="4:4">
      <c r="D4698" s="245"/>
    </row>
    <row r="4699" spans="4:4">
      <c r="D4699" s="245"/>
    </row>
    <row r="4700" spans="4:4">
      <c r="D4700" s="245"/>
    </row>
    <row r="4701" spans="4:4">
      <c r="D4701" s="245"/>
    </row>
    <row r="4702" spans="4:4">
      <c r="D4702" s="245"/>
    </row>
    <row r="4703" spans="4:4">
      <c r="D4703" s="245"/>
    </row>
    <row r="4704" spans="4:4">
      <c r="D4704" s="245"/>
    </row>
    <row r="4705" spans="4:4">
      <c r="D4705" s="245"/>
    </row>
    <row r="4706" spans="4:4">
      <c r="D4706" s="245"/>
    </row>
    <row r="4707" spans="4:4">
      <c r="D4707" s="245"/>
    </row>
    <row r="4708" spans="4:4">
      <c r="D4708" s="245"/>
    </row>
    <row r="4709" spans="4:4">
      <c r="D4709" s="245"/>
    </row>
    <row r="4710" spans="4:4">
      <c r="D4710" s="245"/>
    </row>
    <row r="4711" spans="4:4">
      <c r="D4711" s="245"/>
    </row>
    <row r="4712" spans="4:4">
      <c r="D4712" s="245"/>
    </row>
    <row r="4713" spans="4:4">
      <c r="D4713" s="245"/>
    </row>
    <row r="4714" spans="4:4">
      <c r="D4714" s="245"/>
    </row>
    <row r="4715" spans="4:4">
      <c r="D4715" s="245"/>
    </row>
    <row r="4716" spans="4:4">
      <c r="D4716" s="245"/>
    </row>
    <row r="4717" spans="4:4">
      <c r="D4717" s="245"/>
    </row>
    <row r="4718" spans="4:4">
      <c r="D4718" s="245"/>
    </row>
    <row r="4719" spans="4:4">
      <c r="D4719" s="245"/>
    </row>
    <row r="4720" spans="4:4">
      <c r="D4720" s="245"/>
    </row>
    <row r="4721" spans="4:4">
      <c r="D4721" s="245"/>
    </row>
    <row r="4722" spans="4:4">
      <c r="D4722" s="245"/>
    </row>
    <row r="4723" spans="4:4">
      <c r="D4723" s="245"/>
    </row>
    <row r="4724" spans="4:4">
      <c r="D4724" s="245"/>
    </row>
    <row r="4725" spans="4:4">
      <c r="D4725" s="245"/>
    </row>
    <row r="4726" spans="4:4">
      <c r="D4726" s="245"/>
    </row>
    <row r="4727" spans="4:4">
      <c r="D4727" s="245"/>
    </row>
    <row r="4728" spans="4:4">
      <c r="D4728" s="245"/>
    </row>
    <row r="4729" spans="4:4">
      <c r="D4729" s="245"/>
    </row>
    <row r="4730" spans="4:4">
      <c r="D4730" s="245"/>
    </row>
    <row r="4731" spans="4:4">
      <c r="D4731" s="245"/>
    </row>
    <row r="4732" spans="4:4">
      <c r="D4732" s="245"/>
    </row>
    <row r="4733" spans="4:4">
      <c r="D4733" s="245"/>
    </row>
    <row r="4734" spans="4:4">
      <c r="D4734" s="245"/>
    </row>
    <row r="4735" spans="4:4">
      <c r="D4735" s="245"/>
    </row>
    <row r="4736" spans="4:4">
      <c r="D4736" s="245"/>
    </row>
    <row r="4737" spans="4:4">
      <c r="D4737" s="245"/>
    </row>
    <row r="4738" spans="4:4">
      <c r="D4738" s="245"/>
    </row>
    <row r="4739" spans="4:4">
      <c r="D4739" s="245"/>
    </row>
    <row r="4740" spans="4:4">
      <c r="D4740" s="245"/>
    </row>
    <row r="4741" spans="4:4">
      <c r="D4741" s="245"/>
    </row>
    <row r="4742" spans="4:4">
      <c r="D4742" s="245"/>
    </row>
    <row r="4743" spans="4:4">
      <c r="D4743" s="245"/>
    </row>
    <row r="4744" spans="4:4">
      <c r="D4744" s="245"/>
    </row>
    <row r="4745" spans="4:4">
      <c r="D4745" s="245"/>
    </row>
    <row r="4746" spans="4:4">
      <c r="D4746" s="245"/>
    </row>
    <row r="4747" spans="4:4">
      <c r="D4747" s="245"/>
    </row>
    <row r="4748" spans="4:4">
      <c r="D4748" s="245"/>
    </row>
    <row r="4749" spans="4:4">
      <c r="D4749" s="245"/>
    </row>
    <row r="4750" spans="4:4">
      <c r="D4750" s="245"/>
    </row>
    <row r="4751" spans="4:4">
      <c r="D4751" s="245"/>
    </row>
    <row r="4752" spans="4:4">
      <c r="D4752" s="245"/>
    </row>
    <row r="4753" spans="4:4">
      <c r="D4753" s="245"/>
    </row>
    <row r="4754" spans="4:4">
      <c r="D4754" s="245"/>
    </row>
    <row r="4755" spans="4:4">
      <c r="D4755" s="245"/>
    </row>
    <row r="4756" spans="4:4">
      <c r="D4756" s="245"/>
    </row>
    <row r="4757" spans="4:4">
      <c r="D4757" s="245"/>
    </row>
    <row r="4758" spans="4:4">
      <c r="D4758" s="245"/>
    </row>
    <row r="4759" spans="4:4">
      <c r="D4759" s="245"/>
    </row>
    <row r="4760" spans="4:4">
      <c r="D4760" s="245"/>
    </row>
    <row r="4761" spans="4:4">
      <c r="D4761" s="245"/>
    </row>
    <row r="4762" spans="4:4">
      <c r="D4762" s="245"/>
    </row>
    <row r="4763" spans="4:4">
      <c r="D4763" s="245"/>
    </row>
    <row r="4764" spans="4:4">
      <c r="D4764" s="245"/>
    </row>
    <row r="4765" spans="4:4">
      <c r="D4765" s="245"/>
    </row>
    <row r="4766" spans="4:4">
      <c r="D4766" s="245"/>
    </row>
    <row r="4767" spans="4:4">
      <c r="D4767" s="245"/>
    </row>
    <row r="4768" spans="4:4">
      <c r="D4768" s="245"/>
    </row>
    <row r="4769" spans="4:4">
      <c r="D4769" s="245"/>
    </row>
    <row r="4770" spans="4:4">
      <c r="D4770" s="245"/>
    </row>
    <row r="4771" spans="4:4">
      <c r="D4771" s="245"/>
    </row>
    <row r="4772" spans="4:4">
      <c r="D4772" s="245"/>
    </row>
    <row r="4773" spans="4:4">
      <c r="D4773" s="245"/>
    </row>
    <row r="4774" spans="4:4">
      <c r="D4774" s="245"/>
    </row>
    <row r="4775" spans="4:4">
      <c r="D4775" s="245"/>
    </row>
    <row r="4776" spans="4:4">
      <c r="D4776" s="245"/>
    </row>
    <row r="4777" spans="4:4">
      <c r="D4777" s="245"/>
    </row>
    <row r="4778" spans="4:4">
      <c r="D4778" s="245"/>
    </row>
    <row r="4779" spans="4:4">
      <c r="D4779" s="245"/>
    </row>
    <row r="4780" spans="4:4">
      <c r="D4780" s="245"/>
    </row>
    <row r="4781" spans="4:4">
      <c r="D4781" s="245"/>
    </row>
    <row r="4782" spans="4:4">
      <c r="D4782" s="245"/>
    </row>
    <row r="4783" spans="4:4">
      <c r="D4783" s="245"/>
    </row>
    <row r="4784" spans="4:4">
      <c r="D4784" s="245"/>
    </row>
    <row r="4785" spans="4:4">
      <c r="D4785" s="245"/>
    </row>
    <row r="4786" spans="4:4">
      <c r="D4786" s="245"/>
    </row>
    <row r="4787" spans="4:4">
      <c r="D4787" s="245"/>
    </row>
    <row r="4788" spans="4:4">
      <c r="D4788" s="245"/>
    </row>
    <row r="4789" spans="4:4">
      <c r="D4789" s="245"/>
    </row>
    <row r="4790" spans="4:4">
      <c r="D4790" s="245"/>
    </row>
    <row r="4791" spans="4:4">
      <c r="D4791" s="245"/>
    </row>
    <row r="4792" spans="4:4">
      <c r="D4792" s="245"/>
    </row>
    <row r="4793" spans="4:4">
      <c r="D4793" s="245"/>
    </row>
    <row r="4794" spans="4:4">
      <c r="D4794" s="245"/>
    </row>
    <row r="4795" spans="4:4">
      <c r="D4795" s="245"/>
    </row>
    <row r="4796" spans="4:4">
      <c r="D4796" s="245"/>
    </row>
    <row r="4797" spans="4:4">
      <c r="D4797" s="245"/>
    </row>
    <row r="4798" spans="4:4">
      <c r="D4798" s="245"/>
    </row>
    <row r="4799" spans="4:4">
      <c r="D4799" s="245"/>
    </row>
    <row r="4800" spans="4:4">
      <c r="D4800" s="245"/>
    </row>
    <row r="4801" spans="4:4">
      <c r="D4801" s="245"/>
    </row>
    <row r="4802" spans="4:4">
      <c r="D4802" s="245"/>
    </row>
    <row r="4803" spans="4:4">
      <c r="D4803" s="245"/>
    </row>
    <row r="4804" spans="4:4">
      <c r="D4804" s="245"/>
    </row>
    <row r="4805" spans="4:4">
      <c r="D4805" s="245"/>
    </row>
    <row r="4806" spans="4:4">
      <c r="D4806" s="245"/>
    </row>
    <row r="4807" spans="4:4">
      <c r="D4807" s="245"/>
    </row>
    <row r="4808" spans="4:4">
      <c r="D4808" s="245"/>
    </row>
    <row r="4809" spans="4:4">
      <c r="D4809" s="245"/>
    </row>
    <row r="4810" spans="4:4">
      <c r="D4810" s="245"/>
    </row>
    <row r="4811" spans="4:4">
      <c r="D4811" s="245"/>
    </row>
    <row r="4812" spans="4:4">
      <c r="D4812" s="245"/>
    </row>
    <row r="4813" spans="4:4">
      <c r="D4813" s="245"/>
    </row>
    <row r="4814" spans="4:4">
      <c r="D4814" s="245"/>
    </row>
    <row r="4815" spans="4:4">
      <c r="D4815" s="245"/>
    </row>
    <row r="4816" spans="4:4">
      <c r="D4816" s="245"/>
    </row>
    <row r="4817" spans="4:4">
      <c r="D4817" s="245"/>
    </row>
    <row r="4818" spans="4:4">
      <c r="D4818" s="245"/>
    </row>
    <row r="4819" spans="4:4">
      <c r="D4819" s="245"/>
    </row>
    <row r="4820" spans="4:4">
      <c r="D4820" s="245"/>
    </row>
    <row r="4821" spans="4:4">
      <c r="D4821" s="245"/>
    </row>
    <row r="4822" spans="4:4">
      <c r="D4822" s="245"/>
    </row>
    <row r="4823" spans="4:4">
      <c r="D4823" s="245"/>
    </row>
    <row r="4824" spans="4:4">
      <c r="D4824" s="245"/>
    </row>
    <row r="4825" spans="4:4">
      <c r="D4825" s="245"/>
    </row>
    <row r="4826" spans="4:4">
      <c r="D4826" s="245"/>
    </row>
    <row r="4827" spans="4:4">
      <c r="D4827" s="245"/>
    </row>
    <row r="4828" spans="4:4">
      <c r="D4828" s="245"/>
    </row>
    <row r="4829" spans="4:4">
      <c r="D4829" s="245"/>
    </row>
    <row r="4830" spans="4:4">
      <c r="D4830" s="245"/>
    </row>
    <row r="4831" spans="4:4">
      <c r="D4831" s="245"/>
    </row>
    <row r="4832" spans="4:4">
      <c r="D4832" s="245"/>
    </row>
    <row r="4833" spans="4:4">
      <c r="D4833" s="245"/>
    </row>
    <row r="4834" spans="4:4">
      <c r="D4834" s="245"/>
    </row>
    <row r="4835" spans="4:4">
      <c r="D4835" s="245"/>
    </row>
    <row r="4836" spans="4:4">
      <c r="D4836" s="245"/>
    </row>
    <row r="4837" spans="4:4">
      <c r="D4837" s="245"/>
    </row>
    <row r="4838" spans="4:4">
      <c r="D4838" s="245"/>
    </row>
    <row r="4839" spans="4:4">
      <c r="D4839" s="245"/>
    </row>
    <row r="4840" spans="4:4">
      <c r="D4840" s="245"/>
    </row>
    <row r="4841" spans="4:4">
      <c r="D4841" s="245"/>
    </row>
    <row r="4842" spans="4:4">
      <c r="D4842" s="245"/>
    </row>
    <row r="4843" spans="4:4">
      <c r="D4843" s="245"/>
    </row>
    <row r="4844" spans="4:4">
      <c r="D4844" s="245"/>
    </row>
    <row r="4845" spans="4:4">
      <c r="D4845" s="245"/>
    </row>
    <row r="4846" spans="4:4">
      <c r="D4846" s="245"/>
    </row>
    <row r="4847" spans="4:4">
      <c r="D4847" s="245"/>
    </row>
    <row r="4848" spans="4:4">
      <c r="D4848" s="245"/>
    </row>
    <row r="4849" spans="4:4">
      <c r="D4849" s="245"/>
    </row>
    <row r="4850" spans="4:4">
      <c r="D4850" s="245"/>
    </row>
    <row r="4851" spans="4:4">
      <c r="D4851" s="245"/>
    </row>
    <row r="4852" spans="4:4">
      <c r="D4852" s="245"/>
    </row>
    <row r="4853" spans="4:4">
      <c r="D4853" s="245"/>
    </row>
    <row r="4854" spans="4:4">
      <c r="D4854" s="245"/>
    </row>
    <row r="4855" spans="4:4">
      <c r="D4855" s="245"/>
    </row>
    <row r="4856" spans="4:4">
      <c r="D4856" s="245"/>
    </row>
    <row r="4857" spans="4:4">
      <c r="D4857" s="245"/>
    </row>
    <row r="4858" spans="4:4">
      <c r="D4858" s="245"/>
    </row>
    <row r="4859" spans="4:4">
      <c r="D4859" s="245"/>
    </row>
    <row r="4860" spans="4:4">
      <c r="D4860" s="245"/>
    </row>
    <row r="4861" spans="4:4">
      <c r="D4861" s="245"/>
    </row>
    <row r="4862" spans="4:4">
      <c r="D4862" s="245"/>
    </row>
    <row r="4863" spans="4:4">
      <c r="D4863" s="245"/>
    </row>
    <row r="4864" spans="4:4">
      <c r="D4864" s="245"/>
    </row>
    <row r="4865" spans="4:4">
      <c r="D4865" s="245"/>
    </row>
    <row r="4866" spans="4:4">
      <c r="D4866" s="245"/>
    </row>
    <row r="4867" spans="4:4">
      <c r="D4867" s="245"/>
    </row>
    <row r="4868" spans="4:4">
      <c r="D4868" s="245"/>
    </row>
    <row r="4869" spans="4:4">
      <c r="D4869" s="245"/>
    </row>
    <row r="4870" spans="4:4">
      <c r="D4870" s="245"/>
    </row>
    <row r="4871" spans="4:4">
      <c r="D4871" s="245"/>
    </row>
    <row r="4872" spans="4:4">
      <c r="D4872" s="245"/>
    </row>
    <row r="4873" spans="4:4">
      <c r="D4873" s="245"/>
    </row>
    <row r="4874" spans="4:4">
      <c r="D4874" s="245"/>
    </row>
    <row r="4875" spans="4:4">
      <c r="D4875" s="245"/>
    </row>
    <row r="4876" spans="4:4">
      <c r="D4876" s="245"/>
    </row>
    <row r="4877" spans="4:4">
      <c r="D4877" s="245"/>
    </row>
    <row r="4878" spans="4:4">
      <c r="D4878" s="245"/>
    </row>
    <row r="4879" spans="4:4">
      <c r="D4879" s="245"/>
    </row>
    <row r="4880" spans="4:4">
      <c r="D4880" s="245"/>
    </row>
    <row r="4881" spans="4:4">
      <c r="D4881" s="245"/>
    </row>
    <row r="4882" spans="4:4">
      <c r="D4882" s="245"/>
    </row>
    <row r="4883" spans="4:4">
      <c r="D4883" s="245"/>
    </row>
    <row r="4884" spans="4:4">
      <c r="D4884" s="245"/>
    </row>
    <row r="4885" spans="4:4">
      <c r="D4885" s="245"/>
    </row>
    <row r="4886" spans="4:4">
      <c r="D4886" s="245"/>
    </row>
    <row r="4887" spans="4:4">
      <c r="D4887" s="245"/>
    </row>
    <row r="4888" spans="4:4">
      <c r="D4888" s="245"/>
    </row>
    <row r="4889" spans="4:4">
      <c r="D4889" s="245"/>
    </row>
    <row r="4890" spans="4:4">
      <c r="D4890" s="245"/>
    </row>
    <row r="4891" spans="4:4">
      <c r="D4891" s="245"/>
    </row>
    <row r="4892" spans="4:4">
      <c r="D4892" s="245"/>
    </row>
    <row r="4893" spans="4:4">
      <c r="D4893" s="245"/>
    </row>
    <row r="4894" spans="4:4">
      <c r="D4894" s="245"/>
    </row>
    <row r="4895" spans="4:4">
      <c r="D4895" s="245"/>
    </row>
    <row r="4896" spans="4:4">
      <c r="D4896" s="245"/>
    </row>
    <row r="4897" spans="4:4">
      <c r="D4897" s="245"/>
    </row>
    <row r="4898" spans="4:4">
      <c r="D4898" s="245"/>
    </row>
    <row r="4899" spans="4:4">
      <c r="D4899" s="245"/>
    </row>
    <row r="4900" spans="4:4">
      <c r="D4900" s="245"/>
    </row>
    <row r="4901" spans="4:4">
      <c r="D4901" s="245"/>
    </row>
    <row r="4902" spans="4:4">
      <c r="D4902" s="245"/>
    </row>
    <row r="4903" spans="4:4">
      <c r="D4903" s="245"/>
    </row>
    <row r="4904" spans="4:4">
      <c r="D4904" s="245"/>
    </row>
    <row r="4905" spans="4:4">
      <c r="D4905" s="245"/>
    </row>
    <row r="4906" spans="4:4">
      <c r="D4906" s="245"/>
    </row>
    <row r="4907" spans="4:4">
      <c r="D4907" s="245"/>
    </row>
    <row r="4908" spans="4:4">
      <c r="D4908" s="245"/>
    </row>
    <row r="4909" spans="4:4">
      <c r="D4909" s="245"/>
    </row>
    <row r="4910" spans="4:4">
      <c r="D4910" s="245"/>
    </row>
    <row r="4911" spans="4:4">
      <c r="D4911" s="245"/>
    </row>
    <row r="4912" spans="4:4">
      <c r="D4912" s="245"/>
    </row>
    <row r="4913" spans="4:4">
      <c r="D4913" s="245"/>
    </row>
    <row r="4914" spans="4:4">
      <c r="D4914" s="245"/>
    </row>
    <row r="4915" spans="4:4">
      <c r="D4915" s="245"/>
    </row>
    <row r="4916" spans="4:4">
      <c r="D4916" s="245"/>
    </row>
    <row r="4917" spans="4:4">
      <c r="D4917" s="245"/>
    </row>
    <row r="4918" spans="4:4">
      <c r="D4918" s="245"/>
    </row>
    <row r="4919" spans="4:4">
      <c r="D4919" s="245"/>
    </row>
    <row r="4920" spans="4:4">
      <c r="D4920" s="245"/>
    </row>
    <row r="4921" spans="4:4">
      <c r="D4921" s="245"/>
    </row>
    <row r="4922" spans="4:4">
      <c r="D4922" s="245"/>
    </row>
    <row r="4923" spans="4:4">
      <c r="D4923" s="245"/>
    </row>
    <row r="4924" spans="4:4">
      <c r="D4924" s="245"/>
    </row>
    <row r="4925" spans="4:4">
      <c r="D4925" s="245"/>
    </row>
    <row r="4926" spans="4:4">
      <c r="D4926" s="245"/>
    </row>
    <row r="4927" spans="4:4">
      <c r="D4927" s="245"/>
    </row>
    <row r="4928" spans="4:4">
      <c r="D4928" s="245"/>
    </row>
    <row r="4929" spans="4:4">
      <c r="D4929" s="245"/>
    </row>
    <row r="4930" spans="4:4">
      <c r="D4930" s="245"/>
    </row>
    <row r="4931" spans="4:4">
      <c r="D4931" s="245"/>
    </row>
    <row r="4932" spans="4:4">
      <c r="D4932" s="245"/>
    </row>
    <row r="4933" spans="4:4">
      <c r="D4933" s="245"/>
    </row>
    <row r="4934" spans="4:4">
      <c r="D4934" s="245"/>
    </row>
    <row r="4935" spans="4:4">
      <c r="D4935" s="245"/>
    </row>
    <row r="4936" spans="4:4">
      <c r="D4936" s="245"/>
    </row>
    <row r="4937" spans="4:4">
      <c r="D4937" s="245"/>
    </row>
    <row r="4938" spans="4:4">
      <c r="D4938" s="245"/>
    </row>
    <row r="4939" spans="4:4">
      <c r="D4939" s="245"/>
    </row>
    <row r="4940" spans="4:4">
      <c r="D4940" s="245"/>
    </row>
    <row r="4941" spans="4:4">
      <c r="D4941" s="245"/>
    </row>
    <row r="4942" spans="4:4">
      <c r="D4942" s="245"/>
    </row>
    <row r="4943" spans="4:4">
      <c r="D4943" s="245"/>
    </row>
    <row r="4944" spans="4:4">
      <c r="D4944" s="245"/>
    </row>
    <row r="4945" spans="4:4">
      <c r="D4945" s="245"/>
    </row>
    <row r="4946" spans="4:4">
      <c r="D4946" s="245"/>
    </row>
    <row r="4947" spans="4:4">
      <c r="D4947" s="245"/>
    </row>
    <row r="4948" spans="4:4">
      <c r="D4948" s="245"/>
    </row>
    <row r="4949" spans="4:4">
      <c r="D4949" s="245"/>
    </row>
    <row r="4950" spans="4:4">
      <c r="D4950" s="245"/>
    </row>
    <row r="4951" spans="4:4">
      <c r="D4951" s="245"/>
    </row>
    <row r="4952" spans="4:4">
      <c r="D4952" s="245"/>
    </row>
    <row r="4953" spans="4:4">
      <c r="D4953" s="245"/>
    </row>
    <row r="4954" spans="4:4">
      <c r="D4954" s="245"/>
    </row>
    <row r="4955" spans="4:4">
      <c r="D4955" s="245"/>
    </row>
    <row r="4956" spans="4:4">
      <c r="D4956" s="245"/>
    </row>
    <row r="4957" spans="4:4">
      <c r="D4957" s="245"/>
    </row>
    <row r="4958" spans="4:4">
      <c r="D4958" s="245"/>
    </row>
    <row r="4959" spans="4:4">
      <c r="D4959" s="245"/>
    </row>
    <row r="4960" spans="4:4">
      <c r="D4960" s="245"/>
    </row>
    <row r="4961" spans="4:4">
      <c r="D4961" s="245"/>
    </row>
    <row r="4962" spans="4:4">
      <c r="D4962" s="245"/>
    </row>
    <row r="4963" spans="4:4">
      <c r="D4963" s="245"/>
    </row>
    <row r="4964" spans="4:4">
      <c r="D4964" s="245"/>
    </row>
    <row r="4965" spans="4:4">
      <c r="D4965" s="245"/>
    </row>
    <row r="4966" spans="4:4">
      <c r="D4966" s="245"/>
    </row>
    <row r="4967" spans="4:4">
      <c r="D4967" s="245"/>
    </row>
    <row r="4968" spans="4:4">
      <c r="D4968" s="245"/>
    </row>
    <row r="4969" spans="4:4">
      <c r="D4969" s="245"/>
    </row>
    <row r="4970" spans="4:4">
      <c r="D4970" s="245"/>
    </row>
    <row r="4971" spans="4:4">
      <c r="D4971" s="245"/>
    </row>
    <row r="4972" spans="4:4">
      <c r="D4972" s="245"/>
    </row>
    <row r="4973" spans="4:4">
      <c r="D4973" s="245"/>
    </row>
    <row r="4974" spans="4:4">
      <c r="D4974" s="245"/>
    </row>
    <row r="4975" spans="4:4">
      <c r="D4975" s="245"/>
    </row>
    <row r="4976" spans="4:4">
      <c r="D4976" s="245"/>
    </row>
    <row r="4977" spans="4:4">
      <c r="D4977" s="245"/>
    </row>
    <row r="4978" spans="4:4">
      <c r="D4978" s="245"/>
    </row>
    <row r="4979" spans="4:4">
      <c r="D4979" s="245"/>
    </row>
    <row r="4980" spans="4:4">
      <c r="D4980" s="245"/>
    </row>
    <row r="4981" spans="4:4">
      <c r="D4981" s="245"/>
    </row>
    <row r="4982" spans="4:4">
      <c r="D4982" s="245"/>
    </row>
    <row r="4983" spans="4:4">
      <c r="D4983" s="245"/>
    </row>
    <row r="4984" spans="4:4">
      <c r="D4984" s="245"/>
    </row>
    <row r="4985" spans="4:4">
      <c r="D4985" s="245"/>
    </row>
    <row r="4986" spans="4:4">
      <c r="D4986" s="245"/>
    </row>
    <row r="4987" spans="4:4">
      <c r="D4987" s="245"/>
    </row>
    <row r="4988" spans="4:4">
      <c r="D4988" s="245"/>
    </row>
    <row r="4989" spans="4:4">
      <c r="D4989" s="245"/>
    </row>
    <row r="4990" spans="4:4">
      <c r="D4990" s="245"/>
    </row>
    <row r="4991" spans="4:4">
      <c r="D4991" s="245"/>
    </row>
    <row r="4992" spans="4:4">
      <c r="D4992" s="245"/>
    </row>
    <row r="4993" spans="4:4">
      <c r="D4993" s="245"/>
    </row>
    <row r="4994" spans="4:4">
      <c r="D4994" s="245"/>
    </row>
    <row r="4995" spans="4:4">
      <c r="D4995" s="245"/>
    </row>
    <row r="4996" spans="4:4">
      <c r="D4996" s="245"/>
    </row>
    <row r="4997" spans="4:4">
      <c r="D4997" s="245"/>
    </row>
    <row r="4998" spans="4:4">
      <c r="D4998" s="245"/>
    </row>
    <row r="4999" spans="4:4">
      <c r="D4999" s="245"/>
    </row>
    <row r="5000" spans="4:4">
      <c r="D5000" s="245"/>
    </row>
  </sheetData>
  <sheetProtection password="D9BB" sheet="1"/>
  <mergeCells count="28">
    <mergeCell ref="C573:G573"/>
    <mergeCell ref="C616:G616"/>
    <mergeCell ref="A623:C623"/>
    <mergeCell ref="A624:G628"/>
    <mergeCell ref="C542:G542"/>
    <mergeCell ref="C545:G545"/>
    <mergeCell ref="C556:G556"/>
    <mergeCell ref="C560:G560"/>
    <mergeCell ref="C567:G567"/>
    <mergeCell ref="C570:G570"/>
    <mergeCell ref="C448:G448"/>
    <mergeCell ref="C451:G451"/>
    <mergeCell ref="C454:G454"/>
    <mergeCell ref="C457:G457"/>
    <mergeCell ref="C460:G460"/>
    <mergeCell ref="C515:G515"/>
    <mergeCell ref="C114:G114"/>
    <mergeCell ref="C152:G152"/>
    <mergeCell ref="C265:G265"/>
    <mergeCell ref="C322:G322"/>
    <mergeCell ref="C348:G348"/>
    <mergeCell ref="C354:G354"/>
    <mergeCell ref="A1:G1"/>
    <mergeCell ref="C2:G2"/>
    <mergeCell ref="C3:G3"/>
    <mergeCell ref="C4:G4"/>
    <mergeCell ref="C9:G9"/>
    <mergeCell ref="C111:G111"/>
  </mergeCells>
  <pageMargins left="0.59055118110236204" right="0.39370078740157499"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outlinePr summaryBelow="0"/>
  </sheetPr>
  <dimension ref="A1:BH5000"/>
  <sheetViews>
    <sheetView topLeftCell="A163" workbookViewId="0">
      <selection activeCell="Z180" sqref="Z180"/>
    </sheetView>
  </sheetViews>
  <sheetFormatPr defaultRowHeight="12.75" outlineLevelRow="1"/>
  <cols>
    <col min="1" max="1" width="4.28515625" style="85" customWidth="1"/>
    <col min="2" max="2" width="14.42578125" style="242" customWidth="1"/>
    <col min="3" max="3" width="38.28515625" style="242" customWidth="1"/>
    <col min="4" max="4" width="4.5703125" style="85" customWidth="1"/>
    <col min="5" max="5" width="10.5703125" style="85" customWidth="1"/>
    <col min="6" max="6" width="9.85546875" style="85" customWidth="1"/>
    <col min="7" max="7" width="12.7109375" style="85" customWidth="1"/>
    <col min="8" max="22" width="0" style="85" hidden="1" customWidth="1"/>
    <col min="23" max="28" width="9.140625" style="85"/>
    <col min="29" max="29" width="0" style="85" hidden="1" customWidth="1"/>
    <col min="30" max="30" width="9.140625" style="85"/>
    <col min="31" max="41" width="0" style="85" hidden="1" customWidth="1"/>
    <col min="42" max="52" width="9.140625" style="85"/>
    <col min="53" max="53" width="73.42578125" style="85" customWidth="1"/>
    <col min="54" max="16384" width="9.140625" style="85"/>
  </cols>
  <sheetData>
    <row r="1" spans="1:60" ht="15.75" customHeight="1">
      <c r="A1" s="501" t="s">
        <v>7</v>
      </c>
      <c r="B1" s="501"/>
      <c r="C1" s="501"/>
      <c r="D1" s="501"/>
      <c r="E1" s="501"/>
      <c r="F1" s="501"/>
      <c r="G1" s="501"/>
      <c r="AG1" s="85" t="s">
        <v>174</v>
      </c>
    </row>
    <row r="2" spans="1:60" ht="24.95" customHeight="1">
      <c r="A2" s="240" t="s">
        <v>8</v>
      </c>
      <c r="B2" s="241" t="s">
        <v>43</v>
      </c>
      <c r="C2" s="502" t="s">
        <v>44</v>
      </c>
      <c r="D2" s="503"/>
      <c r="E2" s="503"/>
      <c r="F2" s="503"/>
      <c r="G2" s="504"/>
      <c r="AG2" s="85" t="s">
        <v>175</v>
      </c>
    </row>
    <row r="3" spans="1:60" ht="24.95" customHeight="1">
      <c r="A3" s="240" t="s">
        <v>9</v>
      </c>
      <c r="B3" s="241" t="s">
        <v>65</v>
      </c>
      <c r="C3" s="502" t="s">
        <v>66</v>
      </c>
      <c r="D3" s="503"/>
      <c r="E3" s="503"/>
      <c r="F3" s="503"/>
      <c r="G3" s="504"/>
      <c r="AC3" s="242" t="s">
        <v>175</v>
      </c>
      <c r="AG3" s="85" t="s">
        <v>177</v>
      </c>
    </row>
    <row r="4" spans="1:60" ht="24.95" customHeight="1">
      <c r="A4" s="243" t="s">
        <v>10</v>
      </c>
      <c r="B4" s="244" t="s">
        <v>67</v>
      </c>
      <c r="C4" s="505" t="s">
        <v>68</v>
      </c>
      <c r="D4" s="506"/>
      <c r="E4" s="506"/>
      <c r="F4" s="506"/>
      <c r="G4" s="507"/>
      <c r="AG4" s="85" t="s">
        <v>178</v>
      </c>
    </row>
    <row r="5" spans="1:60">
      <c r="D5" s="245"/>
    </row>
    <row r="6" spans="1:60" ht="38.25">
      <c r="A6" s="246" t="s">
        <v>179</v>
      </c>
      <c r="B6" s="247" t="s">
        <v>180</v>
      </c>
      <c r="C6" s="247" t="s">
        <v>181</v>
      </c>
      <c r="D6" s="248" t="s">
        <v>182</v>
      </c>
      <c r="E6" s="246" t="s">
        <v>183</v>
      </c>
      <c r="F6" s="249" t="s">
        <v>184</v>
      </c>
      <c r="G6" s="246" t="s">
        <v>31</v>
      </c>
      <c r="H6" s="250" t="s">
        <v>32</v>
      </c>
      <c r="I6" s="250" t="s">
        <v>185</v>
      </c>
      <c r="J6" s="250" t="s">
        <v>33</v>
      </c>
      <c r="K6" s="250" t="s">
        <v>186</v>
      </c>
      <c r="L6" s="250" t="s">
        <v>187</v>
      </c>
      <c r="M6" s="250" t="s">
        <v>188</v>
      </c>
      <c r="N6" s="250" t="s">
        <v>189</v>
      </c>
      <c r="O6" s="250" t="s">
        <v>190</v>
      </c>
      <c r="P6" s="250" t="s">
        <v>191</v>
      </c>
      <c r="Q6" s="250" t="s">
        <v>192</v>
      </c>
      <c r="R6" s="250" t="s">
        <v>193</v>
      </c>
      <c r="S6" s="250" t="s">
        <v>194</v>
      </c>
      <c r="T6" s="250" t="s">
        <v>195</v>
      </c>
      <c r="U6" s="250" t="s">
        <v>196</v>
      </c>
      <c r="V6" s="250" t="s">
        <v>197</v>
      </c>
    </row>
    <row r="7" spans="1:60">
      <c r="A7" s="251" t="s">
        <v>198</v>
      </c>
      <c r="B7" s="252" t="s">
        <v>121</v>
      </c>
      <c r="C7" s="253" t="s">
        <v>122</v>
      </c>
      <c r="D7" s="254"/>
      <c r="E7" s="255"/>
      <c r="F7" s="256"/>
      <c r="G7" s="256">
        <f>SUMIF(AG8:AG22,"&lt;&gt;NOR",G8:G22)</f>
        <v>0</v>
      </c>
      <c r="H7" s="256"/>
      <c r="I7" s="256">
        <f>SUM(I8:I22)</f>
        <v>0</v>
      </c>
      <c r="J7" s="256"/>
      <c r="K7" s="256">
        <f>SUM(K8:K22)</f>
        <v>0</v>
      </c>
      <c r="L7" s="256"/>
      <c r="M7" s="256">
        <f>SUM(M8:M22)</f>
        <v>0</v>
      </c>
      <c r="N7" s="256"/>
      <c r="O7" s="256">
        <f>SUM(O8:O22)</f>
        <v>0</v>
      </c>
      <c r="P7" s="256"/>
      <c r="Q7" s="256">
        <f>SUM(Q8:Q22)</f>
        <v>2.5</v>
      </c>
      <c r="R7" s="256"/>
      <c r="S7" s="256"/>
      <c r="T7" s="256"/>
      <c r="U7" s="257">
        <f>SUM(U8:U22)</f>
        <v>14.900000000000002</v>
      </c>
      <c r="V7" s="256"/>
      <c r="AG7" s="85" t="s">
        <v>199</v>
      </c>
    </row>
    <row r="8" spans="1:60" outlineLevel="1">
      <c r="A8" s="258">
        <v>1</v>
      </c>
      <c r="B8" s="259" t="s">
        <v>231</v>
      </c>
      <c r="C8" s="260" t="s">
        <v>232</v>
      </c>
      <c r="D8" s="261" t="s">
        <v>233</v>
      </c>
      <c r="E8" s="262">
        <v>18.12</v>
      </c>
      <c r="F8" s="10"/>
      <c r="G8" s="264">
        <f>ROUND(E8*F8,2)</f>
        <v>0</v>
      </c>
      <c r="H8" s="263"/>
      <c r="I8" s="264">
        <f>ROUND(E8*H8,2)</f>
        <v>0</v>
      </c>
      <c r="J8" s="263"/>
      <c r="K8" s="264">
        <f>ROUND(E8*J8,2)</f>
        <v>0</v>
      </c>
      <c r="L8" s="264">
        <v>21</v>
      </c>
      <c r="M8" s="264">
        <f>G8*(1+L8/100)</f>
        <v>0</v>
      </c>
      <c r="N8" s="264">
        <v>0</v>
      </c>
      <c r="O8" s="264">
        <f>ROUND(E8*N8,2)</f>
        <v>0</v>
      </c>
      <c r="P8" s="264">
        <v>0.13800000000000001</v>
      </c>
      <c r="Q8" s="264">
        <f>ROUND(E8*P8,2)</f>
        <v>2.5</v>
      </c>
      <c r="R8" s="264" t="s">
        <v>234</v>
      </c>
      <c r="S8" s="264" t="s">
        <v>202</v>
      </c>
      <c r="T8" s="264">
        <v>0.16</v>
      </c>
      <c r="U8" s="265">
        <f>ROUND(E8*T8,2)</f>
        <v>2.9</v>
      </c>
      <c r="V8" s="264"/>
      <c r="W8" s="266"/>
      <c r="X8" s="266"/>
      <c r="Y8" s="266"/>
      <c r="Z8" s="266"/>
      <c r="AA8" s="266"/>
      <c r="AB8" s="266"/>
      <c r="AC8" s="266"/>
      <c r="AD8" s="266"/>
      <c r="AE8" s="266"/>
      <c r="AF8" s="266"/>
      <c r="AG8" s="266" t="s">
        <v>225</v>
      </c>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row>
    <row r="9" spans="1:60" outlineLevel="1">
      <c r="A9" s="258"/>
      <c r="B9" s="259"/>
      <c r="C9" s="283" t="s">
        <v>929</v>
      </c>
      <c r="D9" s="284"/>
      <c r="E9" s="285"/>
      <c r="F9" s="264"/>
      <c r="G9" s="264"/>
      <c r="H9" s="264"/>
      <c r="I9" s="264"/>
      <c r="J9" s="264"/>
      <c r="K9" s="264"/>
      <c r="L9" s="264"/>
      <c r="M9" s="264"/>
      <c r="N9" s="264"/>
      <c r="O9" s="264"/>
      <c r="P9" s="264"/>
      <c r="Q9" s="264"/>
      <c r="R9" s="264"/>
      <c r="S9" s="264"/>
      <c r="T9" s="264"/>
      <c r="U9" s="265"/>
      <c r="V9" s="264"/>
      <c r="W9" s="266"/>
      <c r="X9" s="266"/>
      <c r="Y9" s="266"/>
      <c r="Z9" s="266"/>
      <c r="AA9" s="266"/>
      <c r="AB9" s="266"/>
      <c r="AC9" s="266"/>
      <c r="AD9" s="266"/>
      <c r="AE9" s="266"/>
      <c r="AF9" s="266"/>
      <c r="AG9" s="266" t="s">
        <v>236</v>
      </c>
      <c r="AH9" s="266">
        <v>0</v>
      </c>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row>
    <row r="10" spans="1:60" outlineLevel="1">
      <c r="A10" s="258"/>
      <c r="B10" s="259"/>
      <c r="C10" s="283" t="s">
        <v>930</v>
      </c>
      <c r="D10" s="284"/>
      <c r="E10" s="285">
        <v>11.04</v>
      </c>
      <c r="F10" s="264"/>
      <c r="G10" s="264"/>
      <c r="H10" s="264"/>
      <c r="I10" s="264"/>
      <c r="J10" s="264"/>
      <c r="K10" s="264"/>
      <c r="L10" s="264"/>
      <c r="M10" s="264"/>
      <c r="N10" s="264"/>
      <c r="O10" s="264"/>
      <c r="P10" s="264"/>
      <c r="Q10" s="264"/>
      <c r="R10" s="264"/>
      <c r="S10" s="264"/>
      <c r="T10" s="264"/>
      <c r="U10" s="265"/>
      <c r="V10" s="264"/>
      <c r="W10" s="266"/>
      <c r="X10" s="266"/>
      <c r="Y10" s="266"/>
      <c r="Z10" s="266"/>
      <c r="AA10" s="266"/>
      <c r="AB10" s="266"/>
      <c r="AC10" s="266"/>
      <c r="AD10" s="266"/>
      <c r="AE10" s="266"/>
      <c r="AF10" s="266"/>
      <c r="AG10" s="266" t="s">
        <v>236</v>
      </c>
      <c r="AH10" s="266">
        <v>0</v>
      </c>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row>
    <row r="11" spans="1:60" outlineLevel="1">
      <c r="A11" s="258"/>
      <c r="B11" s="259"/>
      <c r="C11" s="283" t="s">
        <v>931</v>
      </c>
      <c r="D11" s="284"/>
      <c r="E11" s="285">
        <v>7.08</v>
      </c>
      <c r="F11" s="264"/>
      <c r="G11" s="264"/>
      <c r="H11" s="264"/>
      <c r="I11" s="264"/>
      <c r="J11" s="264"/>
      <c r="K11" s="264"/>
      <c r="L11" s="264"/>
      <c r="M11" s="264"/>
      <c r="N11" s="264"/>
      <c r="O11" s="264"/>
      <c r="P11" s="264"/>
      <c r="Q11" s="264"/>
      <c r="R11" s="264"/>
      <c r="S11" s="264"/>
      <c r="T11" s="264"/>
      <c r="U11" s="265"/>
      <c r="V11" s="264"/>
      <c r="W11" s="266"/>
      <c r="X11" s="266"/>
      <c r="Y11" s="266"/>
      <c r="Z11" s="266"/>
      <c r="AA11" s="266"/>
      <c r="AB11" s="266"/>
      <c r="AC11" s="266"/>
      <c r="AD11" s="266"/>
      <c r="AE11" s="266"/>
      <c r="AF11" s="266"/>
      <c r="AG11" s="266" t="s">
        <v>236</v>
      </c>
      <c r="AH11" s="266">
        <v>0</v>
      </c>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row>
    <row r="12" spans="1:60" ht="22.5" outlineLevel="1">
      <c r="A12" s="258">
        <v>2</v>
      </c>
      <c r="B12" s="259" t="s">
        <v>932</v>
      </c>
      <c r="C12" s="260" t="s">
        <v>933</v>
      </c>
      <c r="D12" s="261" t="s">
        <v>241</v>
      </c>
      <c r="E12" s="262">
        <v>11.55</v>
      </c>
      <c r="F12" s="10"/>
      <c r="G12" s="264">
        <f>ROUND(E12*F12,2)</f>
        <v>0</v>
      </c>
      <c r="H12" s="263"/>
      <c r="I12" s="264">
        <f>ROUND(E12*H12,2)</f>
        <v>0</v>
      </c>
      <c r="J12" s="263"/>
      <c r="K12" s="264">
        <f>ROUND(E12*J12,2)</f>
        <v>0</v>
      </c>
      <c r="L12" s="264">
        <v>21</v>
      </c>
      <c r="M12" s="264">
        <f>G12*(1+L12/100)</f>
        <v>0</v>
      </c>
      <c r="N12" s="264">
        <v>0</v>
      </c>
      <c r="O12" s="264">
        <f>ROUND(E12*N12,2)</f>
        <v>0</v>
      </c>
      <c r="P12" s="264">
        <v>0</v>
      </c>
      <c r="Q12" s="264">
        <f>ROUND(E12*P12,2)</f>
        <v>0</v>
      </c>
      <c r="R12" s="264" t="s">
        <v>224</v>
      </c>
      <c r="S12" s="264" t="s">
        <v>202</v>
      </c>
      <c r="T12" s="264">
        <v>0.23</v>
      </c>
      <c r="U12" s="265">
        <f>ROUND(E12*T12,2)</f>
        <v>2.66</v>
      </c>
      <c r="V12" s="264"/>
      <c r="W12" s="266"/>
      <c r="X12" s="266"/>
      <c r="Y12" s="266"/>
      <c r="Z12" s="266"/>
      <c r="AA12" s="266"/>
      <c r="AB12" s="266"/>
      <c r="AC12" s="266"/>
      <c r="AD12" s="266"/>
      <c r="AE12" s="266"/>
      <c r="AF12" s="266"/>
      <c r="AG12" s="266" t="s">
        <v>225</v>
      </c>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row>
    <row r="13" spans="1:60" outlineLevel="1">
      <c r="A13" s="258"/>
      <c r="B13" s="259"/>
      <c r="C13" s="283" t="s">
        <v>934</v>
      </c>
      <c r="D13" s="284"/>
      <c r="E13" s="285"/>
      <c r="F13" s="264"/>
      <c r="G13" s="264"/>
      <c r="H13" s="264"/>
      <c r="I13" s="264"/>
      <c r="J13" s="264"/>
      <c r="K13" s="264"/>
      <c r="L13" s="264"/>
      <c r="M13" s="264"/>
      <c r="N13" s="264"/>
      <c r="O13" s="264"/>
      <c r="P13" s="264"/>
      <c r="Q13" s="264"/>
      <c r="R13" s="264"/>
      <c r="S13" s="264"/>
      <c r="T13" s="264"/>
      <c r="U13" s="265"/>
      <c r="V13" s="264"/>
      <c r="W13" s="266"/>
      <c r="X13" s="266"/>
      <c r="Y13" s="266"/>
      <c r="Z13" s="266"/>
      <c r="AA13" s="266"/>
      <c r="AB13" s="266"/>
      <c r="AC13" s="266"/>
      <c r="AD13" s="266"/>
      <c r="AE13" s="266"/>
      <c r="AF13" s="266"/>
      <c r="AG13" s="266" t="s">
        <v>236</v>
      </c>
      <c r="AH13" s="266">
        <v>0</v>
      </c>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row>
    <row r="14" spans="1:60" outlineLevel="1">
      <c r="A14" s="258"/>
      <c r="B14" s="259"/>
      <c r="C14" s="283" t="s">
        <v>935</v>
      </c>
      <c r="D14" s="284"/>
      <c r="E14" s="285">
        <v>7.0069999999999997</v>
      </c>
      <c r="F14" s="264"/>
      <c r="G14" s="264"/>
      <c r="H14" s="264"/>
      <c r="I14" s="264"/>
      <c r="J14" s="264"/>
      <c r="K14" s="264"/>
      <c r="L14" s="264"/>
      <c r="M14" s="264"/>
      <c r="N14" s="264"/>
      <c r="O14" s="264"/>
      <c r="P14" s="264"/>
      <c r="Q14" s="264"/>
      <c r="R14" s="264"/>
      <c r="S14" s="264"/>
      <c r="T14" s="264"/>
      <c r="U14" s="265"/>
      <c r="V14" s="264"/>
      <c r="W14" s="266"/>
      <c r="X14" s="266"/>
      <c r="Y14" s="266"/>
      <c r="Z14" s="266"/>
      <c r="AA14" s="266"/>
      <c r="AB14" s="266"/>
      <c r="AC14" s="266"/>
      <c r="AD14" s="266"/>
      <c r="AE14" s="266"/>
      <c r="AF14" s="266"/>
      <c r="AG14" s="266" t="s">
        <v>236</v>
      </c>
      <c r="AH14" s="266">
        <v>0</v>
      </c>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row>
    <row r="15" spans="1:60" outlineLevel="1">
      <c r="A15" s="258"/>
      <c r="B15" s="259"/>
      <c r="C15" s="283" t="s">
        <v>936</v>
      </c>
      <c r="D15" s="284"/>
      <c r="E15" s="285">
        <v>4.5430000000000001</v>
      </c>
      <c r="F15" s="264"/>
      <c r="G15" s="264"/>
      <c r="H15" s="264"/>
      <c r="I15" s="264"/>
      <c r="J15" s="264"/>
      <c r="K15" s="264"/>
      <c r="L15" s="264"/>
      <c r="M15" s="264"/>
      <c r="N15" s="264"/>
      <c r="O15" s="264"/>
      <c r="P15" s="264"/>
      <c r="Q15" s="264"/>
      <c r="R15" s="264"/>
      <c r="S15" s="264"/>
      <c r="T15" s="264"/>
      <c r="U15" s="265"/>
      <c r="V15" s="264"/>
      <c r="W15" s="266"/>
      <c r="X15" s="266"/>
      <c r="Y15" s="266"/>
      <c r="Z15" s="266"/>
      <c r="AA15" s="266"/>
      <c r="AB15" s="266"/>
      <c r="AC15" s="266"/>
      <c r="AD15" s="266"/>
      <c r="AE15" s="266"/>
      <c r="AF15" s="266"/>
      <c r="AG15" s="266" t="s">
        <v>236</v>
      </c>
      <c r="AH15" s="266">
        <v>0</v>
      </c>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row>
    <row r="16" spans="1:60" outlineLevel="1">
      <c r="A16" s="258">
        <v>3</v>
      </c>
      <c r="B16" s="259" t="s">
        <v>937</v>
      </c>
      <c r="C16" s="260" t="s">
        <v>938</v>
      </c>
      <c r="D16" s="261" t="s">
        <v>241</v>
      </c>
      <c r="E16" s="262">
        <v>11.55</v>
      </c>
      <c r="F16" s="10"/>
      <c r="G16" s="264">
        <f>ROUND(E16*F16,2)</f>
        <v>0</v>
      </c>
      <c r="H16" s="263"/>
      <c r="I16" s="264">
        <f>ROUND(E16*H16,2)</f>
        <v>0</v>
      </c>
      <c r="J16" s="263"/>
      <c r="K16" s="264">
        <f>ROUND(E16*J16,2)</f>
        <v>0</v>
      </c>
      <c r="L16" s="264">
        <v>21</v>
      </c>
      <c r="M16" s="264">
        <f>G16*(1+L16/100)</f>
        <v>0</v>
      </c>
      <c r="N16" s="264">
        <v>0</v>
      </c>
      <c r="O16" s="264">
        <f>ROUND(E16*N16,2)</f>
        <v>0</v>
      </c>
      <c r="P16" s="264">
        <v>0</v>
      </c>
      <c r="Q16" s="264">
        <f>ROUND(E16*P16,2)</f>
        <v>0</v>
      </c>
      <c r="R16" s="264" t="s">
        <v>224</v>
      </c>
      <c r="S16" s="264" t="s">
        <v>202</v>
      </c>
      <c r="T16" s="264">
        <v>0.64680000000000004</v>
      </c>
      <c r="U16" s="265">
        <f>ROUND(E16*T16,2)</f>
        <v>7.47</v>
      </c>
      <c r="V16" s="264"/>
      <c r="W16" s="266"/>
      <c r="X16" s="266"/>
      <c r="Y16" s="266"/>
      <c r="Z16" s="266"/>
      <c r="AA16" s="266"/>
      <c r="AB16" s="266"/>
      <c r="AC16" s="266"/>
      <c r="AD16" s="266"/>
      <c r="AE16" s="266"/>
      <c r="AF16" s="266"/>
      <c r="AG16" s="266" t="s">
        <v>225</v>
      </c>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row>
    <row r="17" spans="1:60" outlineLevel="1">
      <c r="A17" s="258">
        <v>4</v>
      </c>
      <c r="B17" s="259" t="s">
        <v>939</v>
      </c>
      <c r="C17" s="260" t="s">
        <v>940</v>
      </c>
      <c r="D17" s="261" t="s">
        <v>241</v>
      </c>
      <c r="E17" s="262">
        <v>11.55</v>
      </c>
      <c r="F17" s="10"/>
      <c r="G17" s="264">
        <f>ROUND(E17*F17,2)</f>
        <v>0</v>
      </c>
      <c r="H17" s="263"/>
      <c r="I17" s="264">
        <f>ROUND(E17*H17,2)</f>
        <v>0</v>
      </c>
      <c r="J17" s="263"/>
      <c r="K17" s="264">
        <f>ROUND(E17*J17,2)</f>
        <v>0</v>
      </c>
      <c r="L17" s="264">
        <v>21</v>
      </c>
      <c r="M17" s="264">
        <f>G17*(1+L17/100)</f>
        <v>0</v>
      </c>
      <c r="N17" s="264">
        <v>0</v>
      </c>
      <c r="O17" s="264">
        <f>ROUND(E17*N17,2)</f>
        <v>0</v>
      </c>
      <c r="P17" s="264">
        <v>0</v>
      </c>
      <c r="Q17" s="264">
        <f>ROUND(E17*P17,2)</f>
        <v>0</v>
      </c>
      <c r="R17" s="264" t="s">
        <v>224</v>
      </c>
      <c r="S17" s="264" t="s">
        <v>202</v>
      </c>
      <c r="T17" s="264">
        <v>7.3999999999999996E-2</v>
      </c>
      <c r="U17" s="265">
        <f>ROUND(E17*T17,2)</f>
        <v>0.85</v>
      </c>
      <c r="V17" s="264"/>
      <c r="W17" s="266"/>
      <c r="X17" s="266"/>
      <c r="Y17" s="266"/>
      <c r="Z17" s="266"/>
      <c r="AA17" s="266"/>
      <c r="AB17" s="266"/>
      <c r="AC17" s="266"/>
      <c r="AD17" s="266"/>
      <c r="AE17" s="266"/>
      <c r="AF17" s="266"/>
      <c r="AG17" s="266" t="s">
        <v>225</v>
      </c>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row>
    <row r="18" spans="1:60" outlineLevel="1">
      <c r="A18" s="258">
        <v>5</v>
      </c>
      <c r="B18" s="259" t="s">
        <v>941</v>
      </c>
      <c r="C18" s="260" t="s">
        <v>942</v>
      </c>
      <c r="D18" s="261" t="s">
        <v>241</v>
      </c>
      <c r="E18" s="262">
        <v>11.55</v>
      </c>
      <c r="F18" s="10"/>
      <c r="G18" s="264">
        <f>ROUND(E18*F18,2)</f>
        <v>0</v>
      </c>
      <c r="H18" s="263"/>
      <c r="I18" s="264">
        <f>ROUND(E18*H18,2)</f>
        <v>0</v>
      </c>
      <c r="J18" s="263"/>
      <c r="K18" s="264">
        <f>ROUND(E18*J18,2)</f>
        <v>0</v>
      </c>
      <c r="L18" s="264">
        <v>21</v>
      </c>
      <c r="M18" s="264">
        <f>G18*(1+L18/100)</f>
        <v>0</v>
      </c>
      <c r="N18" s="264">
        <v>0</v>
      </c>
      <c r="O18" s="264">
        <f>ROUND(E18*N18,2)</f>
        <v>0</v>
      </c>
      <c r="P18" s="264">
        <v>0</v>
      </c>
      <c r="Q18" s="264">
        <f>ROUND(E18*P18,2)</f>
        <v>0</v>
      </c>
      <c r="R18" s="264" t="s">
        <v>224</v>
      </c>
      <c r="S18" s="264" t="s">
        <v>202</v>
      </c>
      <c r="T18" s="264">
        <v>6.2E-2</v>
      </c>
      <c r="U18" s="265">
        <f>ROUND(E18*T18,2)</f>
        <v>0.72</v>
      </c>
      <c r="V18" s="264"/>
      <c r="W18" s="266"/>
      <c r="X18" s="266"/>
      <c r="Y18" s="266"/>
      <c r="Z18" s="266"/>
      <c r="AA18" s="266"/>
      <c r="AB18" s="266"/>
      <c r="AC18" s="266"/>
      <c r="AD18" s="266"/>
      <c r="AE18" s="266"/>
      <c r="AF18" s="266"/>
      <c r="AG18" s="266" t="s">
        <v>225</v>
      </c>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row>
    <row r="19" spans="1:60" outlineLevel="1">
      <c r="A19" s="258">
        <v>6</v>
      </c>
      <c r="B19" s="259" t="s">
        <v>305</v>
      </c>
      <c r="C19" s="260" t="s">
        <v>306</v>
      </c>
      <c r="D19" s="261" t="s">
        <v>233</v>
      </c>
      <c r="E19" s="262">
        <v>16.5</v>
      </c>
      <c r="F19" s="10"/>
      <c r="G19" s="264">
        <f>ROUND(E19*F19,2)</f>
        <v>0</v>
      </c>
      <c r="H19" s="263"/>
      <c r="I19" s="264">
        <f>ROUND(E19*H19,2)</f>
        <v>0</v>
      </c>
      <c r="J19" s="263"/>
      <c r="K19" s="264">
        <f>ROUND(E19*J19,2)</f>
        <v>0</v>
      </c>
      <c r="L19" s="264">
        <v>21</v>
      </c>
      <c r="M19" s="264">
        <f>G19*(1+L19/100)</f>
        <v>0</v>
      </c>
      <c r="N19" s="264">
        <v>0</v>
      </c>
      <c r="O19" s="264">
        <f>ROUND(E19*N19,2)</f>
        <v>0</v>
      </c>
      <c r="P19" s="264">
        <v>0</v>
      </c>
      <c r="Q19" s="264">
        <f>ROUND(E19*P19,2)</f>
        <v>0</v>
      </c>
      <c r="R19" s="264" t="s">
        <v>224</v>
      </c>
      <c r="S19" s="264" t="s">
        <v>202</v>
      </c>
      <c r="T19" s="264">
        <v>1.7999999999999999E-2</v>
      </c>
      <c r="U19" s="265">
        <f>ROUND(E19*T19,2)</f>
        <v>0.3</v>
      </c>
      <c r="V19" s="264"/>
      <c r="W19" s="266"/>
      <c r="X19" s="266"/>
      <c r="Y19" s="266"/>
      <c r="Z19" s="266"/>
      <c r="AA19" s="266"/>
      <c r="AB19" s="266"/>
      <c r="AC19" s="266"/>
      <c r="AD19" s="266"/>
      <c r="AE19" s="266"/>
      <c r="AF19" s="266"/>
      <c r="AG19" s="266" t="s">
        <v>225</v>
      </c>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row>
    <row r="20" spans="1:60" outlineLevel="1">
      <c r="A20" s="258"/>
      <c r="B20" s="259"/>
      <c r="C20" s="283" t="s">
        <v>943</v>
      </c>
      <c r="D20" s="284"/>
      <c r="E20" s="285"/>
      <c r="F20" s="264"/>
      <c r="G20" s="264"/>
      <c r="H20" s="264"/>
      <c r="I20" s="264"/>
      <c r="J20" s="264"/>
      <c r="K20" s="264"/>
      <c r="L20" s="264"/>
      <c r="M20" s="264"/>
      <c r="N20" s="264"/>
      <c r="O20" s="264"/>
      <c r="P20" s="264"/>
      <c r="Q20" s="264"/>
      <c r="R20" s="264"/>
      <c r="S20" s="264"/>
      <c r="T20" s="264"/>
      <c r="U20" s="265"/>
      <c r="V20" s="264"/>
      <c r="W20" s="266"/>
      <c r="X20" s="266"/>
      <c r="Y20" s="266"/>
      <c r="Z20" s="266"/>
      <c r="AA20" s="266"/>
      <c r="AB20" s="266"/>
      <c r="AC20" s="266"/>
      <c r="AD20" s="266"/>
      <c r="AE20" s="266"/>
      <c r="AF20" s="266"/>
      <c r="AG20" s="266" t="s">
        <v>236</v>
      </c>
      <c r="AH20" s="266">
        <v>0</v>
      </c>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row>
    <row r="21" spans="1:60" outlineLevel="1">
      <c r="A21" s="258"/>
      <c r="B21" s="259"/>
      <c r="C21" s="283" t="s">
        <v>944</v>
      </c>
      <c r="D21" s="284"/>
      <c r="E21" s="285">
        <v>10.01</v>
      </c>
      <c r="F21" s="264"/>
      <c r="G21" s="264"/>
      <c r="H21" s="264"/>
      <c r="I21" s="264"/>
      <c r="J21" s="264"/>
      <c r="K21" s="264"/>
      <c r="L21" s="264"/>
      <c r="M21" s="264"/>
      <c r="N21" s="264"/>
      <c r="O21" s="264"/>
      <c r="P21" s="264"/>
      <c r="Q21" s="264"/>
      <c r="R21" s="264"/>
      <c r="S21" s="264"/>
      <c r="T21" s="264"/>
      <c r="U21" s="265"/>
      <c r="V21" s="264"/>
      <c r="W21" s="266"/>
      <c r="X21" s="266"/>
      <c r="Y21" s="266"/>
      <c r="Z21" s="266"/>
      <c r="AA21" s="266"/>
      <c r="AB21" s="266"/>
      <c r="AC21" s="266"/>
      <c r="AD21" s="266"/>
      <c r="AE21" s="266"/>
      <c r="AF21" s="266"/>
      <c r="AG21" s="266" t="s">
        <v>236</v>
      </c>
      <c r="AH21" s="266">
        <v>0</v>
      </c>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row>
    <row r="22" spans="1:60" outlineLevel="1">
      <c r="A22" s="258"/>
      <c r="B22" s="259"/>
      <c r="C22" s="283" t="s">
        <v>945</v>
      </c>
      <c r="D22" s="284"/>
      <c r="E22" s="285">
        <v>6.49</v>
      </c>
      <c r="F22" s="264"/>
      <c r="G22" s="264"/>
      <c r="H22" s="264"/>
      <c r="I22" s="264"/>
      <c r="J22" s="264"/>
      <c r="K22" s="264"/>
      <c r="L22" s="264"/>
      <c r="M22" s="264"/>
      <c r="N22" s="264"/>
      <c r="O22" s="264"/>
      <c r="P22" s="264"/>
      <c r="Q22" s="264"/>
      <c r="R22" s="264"/>
      <c r="S22" s="264"/>
      <c r="T22" s="264"/>
      <c r="U22" s="265"/>
      <c r="V22" s="264"/>
      <c r="W22" s="266"/>
      <c r="X22" s="266"/>
      <c r="Y22" s="266"/>
      <c r="Z22" s="266"/>
      <c r="AA22" s="266"/>
      <c r="AB22" s="266"/>
      <c r="AC22" s="266"/>
      <c r="AD22" s="266"/>
      <c r="AE22" s="266"/>
      <c r="AF22" s="266"/>
      <c r="AG22" s="266" t="s">
        <v>236</v>
      </c>
      <c r="AH22" s="266">
        <v>0</v>
      </c>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row>
    <row r="23" spans="1:60">
      <c r="A23" s="286" t="s">
        <v>198</v>
      </c>
      <c r="B23" s="287" t="s">
        <v>123</v>
      </c>
      <c r="C23" s="288" t="s">
        <v>124</v>
      </c>
      <c r="D23" s="289"/>
      <c r="E23" s="290"/>
      <c r="F23" s="291"/>
      <c r="G23" s="291">
        <f>SUMIF(AG24:AG25,"&lt;&gt;NOR",G24:G25)</f>
        <v>0</v>
      </c>
      <c r="H23" s="291"/>
      <c r="I23" s="291">
        <f>SUM(I24:I25)</f>
        <v>0</v>
      </c>
      <c r="J23" s="291"/>
      <c r="K23" s="291">
        <f>SUM(K24:K25)</f>
        <v>0</v>
      </c>
      <c r="L23" s="291"/>
      <c r="M23" s="291">
        <f>SUM(M24:M25)</f>
        <v>0</v>
      </c>
      <c r="N23" s="291"/>
      <c r="O23" s="291">
        <f>SUM(O24:O25)</f>
        <v>0.23</v>
      </c>
      <c r="P23" s="291"/>
      <c r="Q23" s="291">
        <f>SUM(Q24:Q25)</f>
        <v>0</v>
      </c>
      <c r="R23" s="291"/>
      <c r="S23" s="291"/>
      <c r="T23" s="291"/>
      <c r="U23" s="292">
        <f>SUM(U24:U25)</f>
        <v>0.42</v>
      </c>
      <c r="V23" s="291"/>
      <c r="AG23" s="85" t="s">
        <v>199</v>
      </c>
    </row>
    <row r="24" spans="1:60" outlineLevel="1">
      <c r="A24" s="258">
        <v>7</v>
      </c>
      <c r="B24" s="259" t="s">
        <v>946</v>
      </c>
      <c r="C24" s="260" t="s">
        <v>947</v>
      </c>
      <c r="D24" s="261" t="s">
        <v>241</v>
      </c>
      <c r="E24" s="262">
        <v>8.1000000000000003E-2</v>
      </c>
      <c r="F24" s="10"/>
      <c r="G24" s="264">
        <f>ROUND(E24*F24,2)</f>
        <v>0</v>
      </c>
      <c r="H24" s="263"/>
      <c r="I24" s="264">
        <f>ROUND(E24*H24,2)</f>
        <v>0</v>
      </c>
      <c r="J24" s="263"/>
      <c r="K24" s="264">
        <f>ROUND(E24*J24,2)</f>
        <v>0</v>
      </c>
      <c r="L24" s="264">
        <v>21</v>
      </c>
      <c r="M24" s="264">
        <f>G24*(1+L24/100)</f>
        <v>0</v>
      </c>
      <c r="N24" s="264">
        <v>2.7990300000000001</v>
      </c>
      <c r="O24" s="264">
        <f>ROUND(E24*N24,2)</f>
        <v>0.23</v>
      </c>
      <c r="P24" s="264">
        <v>0</v>
      </c>
      <c r="Q24" s="264">
        <f>ROUND(E24*P24,2)</f>
        <v>0</v>
      </c>
      <c r="R24" s="264" t="s">
        <v>406</v>
      </c>
      <c r="S24" s="264" t="s">
        <v>202</v>
      </c>
      <c r="T24" s="264">
        <v>5.1369999999999996</v>
      </c>
      <c r="U24" s="265">
        <f>ROUND(E24*T24,2)</f>
        <v>0.42</v>
      </c>
      <c r="V24" s="264"/>
      <c r="W24" s="266"/>
      <c r="X24" s="266"/>
      <c r="Y24" s="266"/>
      <c r="Z24" s="266"/>
      <c r="AA24" s="266"/>
      <c r="AB24" s="266"/>
      <c r="AC24" s="266"/>
      <c r="AD24" s="266"/>
      <c r="AE24" s="266"/>
      <c r="AF24" s="266"/>
      <c r="AG24" s="266" t="s">
        <v>225</v>
      </c>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row>
    <row r="25" spans="1:60" outlineLevel="1">
      <c r="A25" s="258"/>
      <c r="B25" s="259"/>
      <c r="C25" s="283" t="s">
        <v>948</v>
      </c>
      <c r="D25" s="284"/>
      <c r="E25" s="285">
        <v>8.1000000000000003E-2</v>
      </c>
      <c r="F25" s="264"/>
      <c r="G25" s="264"/>
      <c r="H25" s="264"/>
      <c r="I25" s="264"/>
      <c r="J25" s="264"/>
      <c r="K25" s="264"/>
      <c r="L25" s="264"/>
      <c r="M25" s="264"/>
      <c r="N25" s="264"/>
      <c r="O25" s="264"/>
      <c r="P25" s="264"/>
      <c r="Q25" s="264"/>
      <c r="R25" s="264"/>
      <c r="S25" s="264"/>
      <c r="T25" s="264"/>
      <c r="U25" s="265"/>
      <c r="V25" s="264"/>
      <c r="W25" s="266"/>
      <c r="X25" s="266"/>
      <c r="Y25" s="266"/>
      <c r="Z25" s="266"/>
      <c r="AA25" s="266"/>
      <c r="AB25" s="266"/>
      <c r="AC25" s="266"/>
      <c r="AD25" s="266"/>
      <c r="AE25" s="266"/>
      <c r="AF25" s="266"/>
      <c r="AG25" s="266" t="s">
        <v>236</v>
      </c>
      <c r="AH25" s="266">
        <v>0</v>
      </c>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row>
    <row r="26" spans="1:60">
      <c r="A26" s="286" t="s">
        <v>198</v>
      </c>
      <c r="B26" s="287" t="s">
        <v>125</v>
      </c>
      <c r="C26" s="288" t="s">
        <v>126</v>
      </c>
      <c r="D26" s="289"/>
      <c r="E26" s="290"/>
      <c r="F26" s="291"/>
      <c r="G26" s="291">
        <f>SUMIF(AG27:AG28,"&lt;&gt;NOR",G27:G28)</f>
        <v>0</v>
      </c>
      <c r="H26" s="291"/>
      <c r="I26" s="291">
        <f>SUM(I27:I28)</f>
        <v>0</v>
      </c>
      <c r="J26" s="291"/>
      <c r="K26" s="291">
        <f>SUM(K27:K28)</f>
        <v>0</v>
      </c>
      <c r="L26" s="291"/>
      <c r="M26" s="291">
        <f>SUM(M27:M28)</f>
        <v>0</v>
      </c>
      <c r="N26" s="291"/>
      <c r="O26" s="291">
        <f>SUM(O27:O28)</f>
        <v>3.18</v>
      </c>
      <c r="P26" s="291"/>
      <c r="Q26" s="291">
        <f>SUM(Q27:Q28)</f>
        <v>0</v>
      </c>
      <c r="R26" s="291"/>
      <c r="S26" s="291"/>
      <c r="T26" s="291"/>
      <c r="U26" s="292">
        <f>SUM(U27:U28)</f>
        <v>7.09</v>
      </c>
      <c r="V26" s="291"/>
      <c r="AG26" s="85" t="s">
        <v>199</v>
      </c>
    </row>
    <row r="27" spans="1:60" ht="22.5" outlineLevel="1">
      <c r="A27" s="258">
        <v>8</v>
      </c>
      <c r="B27" s="259" t="s">
        <v>949</v>
      </c>
      <c r="C27" s="260" t="s">
        <v>950</v>
      </c>
      <c r="D27" s="261" t="s">
        <v>241</v>
      </c>
      <c r="E27" s="262">
        <v>1.8</v>
      </c>
      <c r="F27" s="10"/>
      <c r="G27" s="264">
        <f>ROUND(E27*F27,2)</f>
        <v>0</v>
      </c>
      <c r="H27" s="263"/>
      <c r="I27" s="264">
        <f>ROUND(E27*H27,2)</f>
        <v>0</v>
      </c>
      <c r="J27" s="263"/>
      <c r="K27" s="264">
        <f>ROUND(E27*J27,2)</f>
        <v>0</v>
      </c>
      <c r="L27" s="264">
        <v>21</v>
      </c>
      <c r="M27" s="264">
        <f>G27*(1+L27/100)</f>
        <v>0</v>
      </c>
      <c r="N27" s="264">
        <v>1.7671600000000001</v>
      </c>
      <c r="O27" s="264">
        <f>ROUND(E27*N27,2)</f>
        <v>3.18</v>
      </c>
      <c r="P27" s="264">
        <v>0</v>
      </c>
      <c r="Q27" s="264">
        <f>ROUND(E27*P27,2)</f>
        <v>0</v>
      </c>
      <c r="R27" s="264" t="s">
        <v>505</v>
      </c>
      <c r="S27" s="264" t="s">
        <v>202</v>
      </c>
      <c r="T27" s="264">
        <v>3.9407000000000001</v>
      </c>
      <c r="U27" s="265">
        <f>ROUND(E27*T27,2)</f>
        <v>7.09</v>
      </c>
      <c r="V27" s="264"/>
      <c r="W27" s="266"/>
      <c r="X27" s="266"/>
      <c r="Y27" s="266"/>
      <c r="Z27" s="266"/>
      <c r="AA27" s="266"/>
      <c r="AB27" s="266"/>
      <c r="AC27" s="266"/>
      <c r="AD27" s="266"/>
      <c r="AE27" s="266"/>
      <c r="AF27" s="266"/>
      <c r="AG27" s="266" t="s">
        <v>225</v>
      </c>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row>
    <row r="28" spans="1:60" outlineLevel="1">
      <c r="A28" s="258"/>
      <c r="B28" s="259"/>
      <c r="C28" s="283" t="s">
        <v>951</v>
      </c>
      <c r="D28" s="284"/>
      <c r="E28" s="285">
        <v>1.8</v>
      </c>
      <c r="F28" s="264"/>
      <c r="G28" s="264"/>
      <c r="H28" s="264"/>
      <c r="I28" s="264"/>
      <c r="J28" s="264"/>
      <c r="K28" s="264"/>
      <c r="L28" s="264"/>
      <c r="M28" s="264"/>
      <c r="N28" s="264"/>
      <c r="O28" s="264"/>
      <c r="P28" s="264"/>
      <c r="Q28" s="264"/>
      <c r="R28" s="264"/>
      <c r="S28" s="264"/>
      <c r="T28" s="264"/>
      <c r="U28" s="265"/>
      <c r="V28" s="264"/>
      <c r="W28" s="266"/>
      <c r="X28" s="266"/>
      <c r="Y28" s="266"/>
      <c r="Z28" s="266"/>
      <c r="AA28" s="266"/>
      <c r="AB28" s="266"/>
      <c r="AC28" s="266"/>
      <c r="AD28" s="266"/>
      <c r="AE28" s="266"/>
      <c r="AF28" s="266"/>
      <c r="AG28" s="266" t="s">
        <v>236</v>
      </c>
      <c r="AH28" s="266">
        <v>0</v>
      </c>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row>
    <row r="29" spans="1:60">
      <c r="A29" s="286" t="s">
        <v>198</v>
      </c>
      <c r="B29" s="287" t="s">
        <v>127</v>
      </c>
      <c r="C29" s="288" t="s">
        <v>128</v>
      </c>
      <c r="D29" s="289"/>
      <c r="E29" s="290"/>
      <c r="F29" s="291"/>
      <c r="G29" s="291">
        <f>SUMIF(AG30:AG38,"&lt;&gt;NOR",G30:G38)</f>
        <v>0</v>
      </c>
      <c r="H29" s="291"/>
      <c r="I29" s="291">
        <f>SUM(I30:I38)</f>
        <v>0</v>
      </c>
      <c r="J29" s="291"/>
      <c r="K29" s="291">
        <f>SUM(K30:K38)</f>
        <v>0</v>
      </c>
      <c r="L29" s="291"/>
      <c r="M29" s="291">
        <f>SUM(M30:M38)</f>
        <v>0</v>
      </c>
      <c r="N29" s="291"/>
      <c r="O29" s="291">
        <f>SUM(O30:O38)</f>
        <v>0.6100000000000001</v>
      </c>
      <c r="P29" s="291"/>
      <c r="Q29" s="291">
        <f>SUM(Q30:Q38)</f>
        <v>0</v>
      </c>
      <c r="R29" s="291"/>
      <c r="S29" s="291"/>
      <c r="T29" s="291"/>
      <c r="U29" s="292">
        <f>SUM(U30:U38)</f>
        <v>4.83</v>
      </c>
      <c r="V29" s="291"/>
      <c r="AG29" s="85" t="s">
        <v>199</v>
      </c>
    </row>
    <row r="30" spans="1:60" outlineLevel="1">
      <c r="A30" s="258">
        <v>9</v>
      </c>
      <c r="B30" s="259" t="s">
        <v>952</v>
      </c>
      <c r="C30" s="260" t="s">
        <v>953</v>
      </c>
      <c r="D30" s="261" t="s">
        <v>241</v>
      </c>
      <c r="E30" s="262">
        <v>0.216</v>
      </c>
      <c r="F30" s="10"/>
      <c r="G30" s="264">
        <f>ROUND(E30*F30,2)</f>
        <v>0</v>
      </c>
      <c r="H30" s="263"/>
      <c r="I30" s="264">
        <f>ROUND(E30*H30,2)</f>
        <v>0</v>
      </c>
      <c r="J30" s="263"/>
      <c r="K30" s="264">
        <f>ROUND(E30*J30,2)</f>
        <v>0</v>
      </c>
      <c r="L30" s="264">
        <v>21</v>
      </c>
      <c r="M30" s="264">
        <f>G30*(1+L30/100)</f>
        <v>0</v>
      </c>
      <c r="N30" s="264">
        <v>2.52508</v>
      </c>
      <c r="O30" s="264">
        <f>ROUND(E30*N30,2)</f>
        <v>0.55000000000000004</v>
      </c>
      <c r="P30" s="264">
        <v>0</v>
      </c>
      <c r="Q30" s="264">
        <f>ROUND(E30*P30,2)</f>
        <v>0</v>
      </c>
      <c r="R30" s="264" t="s">
        <v>454</v>
      </c>
      <c r="S30" s="264" t="s">
        <v>202</v>
      </c>
      <c r="T30" s="264">
        <v>3.7694999999999999</v>
      </c>
      <c r="U30" s="265">
        <f>ROUND(E30*T30,2)</f>
        <v>0.81</v>
      </c>
      <c r="V30" s="264"/>
      <c r="W30" s="266"/>
      <c r="X30" s="266"/>
      <c r="Y30" s="266"/>
      <c r="Z30" s="266"/>
      <c r="AA30" s="266"/>
      <c r="AB30" s="266"/>
      <c r="AC30" s="266"/>
      <c r="AD30" s="266"/>
      <c r="AE30" s="266"/>
      <c r="AF30" s="266"/>
      <c r="AG30" s="266" t="s">
        <v>225</v>
      </c>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row>
    <row r="31" spans="1:60" outlineLevel="1">
      <c r="A31" s="258"/>
      <c r="B31" s="259"/>
      <c r="C31" s="283" t="s">
        <v>954</v>
      </c>
      <c r="D31" s="284"/>
      <c r="E31" s="285">
        <v>0.216</v>
      </c>
      <c r="F31" s="264"/>
      <c r="G31" s="264"/>
      <c r="H31" s="264"/>
      <c r="I31" s="264"/>
      <c r="J31" s="264"/>
      <c r="K31" s="264"/>
      <c r="L31" s="264"/>
      <c r="M31" s="264"/>
      <c r="N31" s="264"/>
      <c r="O31" s="264"/>
      <c r="P31" s="264"/>
      <c r="Q31" s="264"/>
      <c r="R31" s="264"/>
      <c r="S31" s="264"/>
      <c r="T31" s="264"/>
      <c r="U31" s="265"/>
      <c r="V31" s="264"/>
      <c r="W31" s="266"/>
      <c r="X31" s="266"/>
      <c r="Y31" s="266"/>
      <c r="Z31" s="266"/>
      <c r="AA31" s="266"/>
      <c r="AB31" s="266"/>
      <c r="AC31" s="266"/>
      <c r="AD31" s="266"/>
      <c r="AE31" s="266"/>
      <c r="AF31" s="266"/>
      <c r="AG31" s="266" t="s">
        <v>236</v>
      </c>
      <c r="AH31" s="266">
        <v>0</v>
      </c>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row>
    <row r="32" spans="1:60" outlineLevel="1">
      <c r="A32" s="258">
        <v>10</v>
      </c>
      <c r="B32" s="259" t="s">
        <v>955</v>
      </c>
      <c r="C32" s="260" t="s">
        <v>956</v>
      </c>
      <c r="D32" s="261" t="s">
        <v>345</v>
      </c>
      <c r="E32" s="262">
        <v>3.2399999999999998E-2</v>
      </c>
      <c r="F32" s="10"/>
      <c r="G32" s="264">
        <f>ROUND(E32*F32,2)</f>
        <v>0</v>
      </c>
      <c r="H32" s="263"/>
      <c r="I32" s="264">
        <f>ROUND(E32*H32,2)</f>
        <v>0</v>
      </c>
      <c r="J32" s="263"/>
      <c r="K32" s="264">
        <f>ROUND(E32*J32,2)</f>
        <v>0</v>
      </c>
      <c r="L32" s="264">
        <v>21</v>
      </c>
      <c r="M32" s="264">
        <f>G32*(1+L32/100)</f>
        <v>0</v>
      </c>
      <c r="N32" s="264">
        <v>1.02092</v>
      </c>
      <c r="O32" s="264">
        <f>ROUND(E32*N32,2)</f>
        <v>0.03</v>
      </c>
      <c r="P32" s="264">
        <v>0</v>
      </c>
      <c r="Q32" s="264">
        <f>ROUND(E32*P32,2)</f>
        <v>0</v>
      </c>
      <c r="R32" s="264" t="s">
        <v>454</v>
      </c>
      <c r="S32" s="264" t="s">
        <v>202</v>
      </c>
      <c r="T32" s="264">
        <v>54.167999999999999</v>
      </c>
      <c r="U32" s="265">
        <f>ROUND(E32*T32,2)</f>
        <v>1.76</v>
      </c>
      <c r="V32" s="264"/>
      <c r="W32" s="266"/>
      <c r="X32" s="266"/>
      <c r="Y32" s="266"/>
      <c r="Z32" s="266"/>
      <c r="AA32" s="266"/>
      <c r="AB32" s="266"/>
      <c r="AC32" s="266"/>
      <c r="AD32" s="266"/>
      <c r="AE32" s="266"/>
      <c r="AF32" s="266"/>
      <c r="AG32" s="266" t="s">
        <v>225</v>
      </c>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row>
    <row r="33" spans="1:60" outlineLevel="1">
      <c r="A33" s="258"/>
      <c r="B33" s="259"/>
      <c r="C33" s="283" t="s">
        <v>957</v>
      </c>
      <c r="D33" s="284"/>
      <c r="E33" s="285">
        <v>3.2399999999999998E-2</v>
      </c>
      <c r="F33" s="264"/>
      <c r="G33" s="264"/>
      <c r="H33" s="264"/>
      <c r="I33" s="264"/>
      <c r="J33" s="264"/>
      <c r="K33" s="264"/>
      <c r="L33" s="264"/>
      <c r="M33" s="264"/>
      <c r="N33" s="264"/>
      <c r="O33" s="264"/>
      <c r="P33" s="264"/>
      <c r="Q33" s="264"/>
      <c r="R33" s="264"/>
      <c r="S33" s="264"/>
      <c r="T33" s="264"/>
      <c r="U33" s="265"/>
      <c r="V33" s="264"/>
      <c r="W33" s="266"/>
      <c r="X33" s="266"/>
      <c r="Y33" s="266"/>
      <c r="Z33" s="266"/>
      <c r="AA33" s="266"/>
      <c r="AB33" s="266"/>
      <c r="AC33" s="266"/>
      <c r="AD33" s="266"/>
      <c r="AE33" s="266"/>
      <c r="AF33" s="266"/>
      <c r="AG33" s="266" t="s">
        <v>236</v>
      </c>
      <c r="AH33" s="266">
        <v>0</v>
      </c>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row>
    <row r="34" spans="1:60" outlineLevel="1">
      <c r="A34" s="258">
        <v>11</v>
      </c>
      <c r="B34" s="259" t="s">
        <v>958</v>
      </c>
      <c r="C34" s="260" t="s">
        <v>959</v>
      </c>
      <c r="D34" s="261" t="s">
        <v>233</v>
      </c>
      <c r="E34" s="262">
        <v>0.84</v>
      </c>
      <c r="F34" s="10"/>
      <c r="G34" s="264">
        <f>ROUND(E34*F34,2)</f>
        <v>0</v>
      </c>
      <c r="H34" s="263"/>
      <c r="I34" s="264">
        <f>ROUND(E34*H34,2)</f>
        <v>0</v>
      </c>
      <c r="J34" s="263"/>
      <c r="K34" s="264">
        <f>ROUND(E34*J34,2)</f>
        <v>0</v>
      </c>
      <c r="L34" s="264">
        <v>21</v>
      </c>
      <c r="M34" s="264">
        <f>G34*(1+L34/100)</f>
        <v>0</v>
      </c>
      <c r="N34" s="264">
        <v>3.2399999999999998E-2</v>
      </c>
      <c r="O34" s="264">
        <f>ROUND(E34*N34,2)</f>
        <v>0.03</v>
      </c>
      <c r="P34" s="264">
        <v>0</v>
      </c>
      <c r="Q34" s="264">
        <f>ROUND(E34*P34,2)</f>
        <v>0</v>
      </c>
      <c r="R34" s="264" t="s">
        <v>454</v>
      </c>
      <c r="S34" s="264" t="s">
        <v>202</v>
      </c>
      <c r="T34" s="264">
        <v>2.31</v>
      </c>
      <c r="U34" s="265">
        <f>ROUND(E34*T34,2)</f>
        <v>1.94</v>
      </c>
      <c r="V34" s="264"/>
      <c r="W34" s="266"/>
      <c r="X34" s="266"/>
      <c r="Y34" s="266"/>
      <c r="Z34" s="266"/>
      <c r="AA34" s="266"/>
      <c r="AB34" s="266"/>
      <c r="AC34" s="266"/>
      <c r="AD34" s="266"/>
      <c r="AE34" s="266"/>
      <c r="AF34" s="266"/>
      <c r="AG34" s="266" t="s">
        <v>225</v>
      </c>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row>
    <row r="35" spans="1:60" outlineLevel="1">
      <c r="A35" s="258"/>
      <c r="B35" s="259"/>
      <c r="C35" s="477" t="s">
        <v>960</v>
      </c>
      <c r="D35" s="478"/>
      <c r="E35" s="479"/>
      <c r="F35" s="480"/>
      <c r="G35" s="481"/>
      <c r="H35" s="264"/>
      <c r="I35" s="264"/>
      <c r="J35" s="264"/>
      <c r="K35" s="264"/>
      <c r="L35" s="264"/>
      <c r="M35" s="264"/>
      <c r="N35" s="264"/>
      <c r="O35" s="264"/>
      <c r="P35" s="264"/>
      <c r="Q35" s="264"/>
      <c r="R35" s="264"/>
      <c r="S35" s="264"/>
      <c r="T35" s="264"/>
      <c r="U35" s="265"/>
      <c r="V35" s="264"/>
      <c r="W35" s="266"/>
      <c r="X35" s="266"/>
      <c r="Y35" s="266"/>
      <c r="Z35" s="266"/>
      <c r="AA35" s="266"/>
      <c r="AB35" s="266"/>
      <c r="AC35" s="266"/>
      <c r="AD35" s="266"/>
      <c r="AE35" s="266"/>
      <c r="AF35" s="266"/>
      <c r="AG35" s="266" t="s">
        <v>205</v>
      </c>
      <c r="AH35" s="266"/>
      <c r="AI35" s="266"/>
      <c r="AJ35" s="266"/>
      <c r="AK35" s="266"/>
      <c r="AL35" s="266"/>
      <c r="AM35" s="266"/>
      <c r="AN35" s="266"/>
      <c r="AO35" s="266"/>
      <c r="AP35" s="266"/>
      <c r="AQ35" s="266"/>
      <c r="AR35" s="266"/>
      <c r="AS35" s="266"/>
      <c r="AT35" s="266"/>
      <c r="AU35" s="266"/>
      <c r="AV35" s="266"/>
      <c r="AW35" s="266"/>
      <c r="AX35" s="266"/>
      <c r="AY35" s="266"/>
      <c r="AZ35" s="266"/>
      <c r="BA35" s="267" t="str">
        <f>C35</f>
        <v>s pomocným lešením o výšce podlahy do 1900 mm a pro zatížení do 1,5 kPa,</v>
      </c>
      <c r="BB35" s="266"/>
      <c r="BC35" s="266"/>
      <c r="BD35" s="266"/>
      <c r="BE35" s="266"/>
      <c r="BF35" s="266"/>
      <c r="BG35" s="266"/>
      <c r="BH35" s="266"/>
    </row>
    <row r="36" spans="1:60" outlineLevel="1">
      <c r="A36" s="258"/>
      <c r="B36" s="259"/>
      <c r="C36" s="283" t="s">
        <v>961</v>
      </c>
      <c r="D36" s="284"/>
      <c r="E36" s="285">
        <v>0.84</v>
      </c>
      <c r="F36" s="264"/>
      <c r="G36" s="264"/>
      <c r="H36" s="264"/>
      <c r="I36" s="264"/>
      <c r="J36" s="264"/>
      <c r="K36" s="264"/>
      <c r="L36" s="264"/>
      <c r="M36" s="264"/>
      <c r="N36" s="264"/>
      <c r="O36" s="264"/>
      <c r="P36" s="264"/>
      <c r="Q36" s="264"/>
      <c r="R36" s="264"/>
      <c r="S36" s="264"/>
      <c r="T36" s="264"/>
      <c r="U36" s="265"/>
      <c r="V36" s="264"/>
      <c r="W36" s="266"/>
      <c r="X36" s="266"/>
      <c r="Y36" s="266"/>
      <c r="Z36" s="266"/>
      <c r="AA36" s="266"/>
      <c r="AB36" s="266"/>
      <c r="AC36" s="266"/>
      <c r="AD36" s="266"/>
      <c r="AE36" s="266"/>
      <c r="AF36" s="266"/>
      <c r="AG36" s="266" t="s">
        <v>236</v>
      </c>
      <c r="AH36" s="266">
        <v>0</v>
      </c>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row>
    <row r="37" spans="1:60" outlineLevel="1">
      <c r="A37" s="258">
        <v>12</v>
      </c>
      <c r="B37" s="259" t="s">
        <v>962</v>
      </c>
      <c r="C37" s="260" t="s">
        <v>963</v>
      </c>
      <c r="D37" s="261" t="s">
        <v>233</v>
      </c>
      <c r="E37" s="262">
        <v>0.84</v>
      </c>
      <c r="F37" s="10"/>
      <c r="G37" s="264">
        <f>ROUND(E37*F37,2)</f>
        <v>0</v>
      </c>
      <c r="H37" s="263"/>
      <c r="I37" s="264">
        <f>ROUND(E37*H37,2)</f>
        <v>0</v>
      </c>
      <c r="J37" s="263"/>
      <c r="K37" s="264">
        <f>ROUND(E37*J37,2)</f>
        <v>0</v>
      </c>
      <c r="L37" s="264">
        <v>21</v>
      </c>
      <c r="M37" s="264">
        <f>G37*(1+L37/100)</f>
        <v>0</v>
      </c>
      <c r="N37" s="264">
        <v>0</v>
      </c>
      <c r="O37" s="264">
        <f>ROUND(E37*N37,2)</f>
        <v>0</v>
      </c>
      <c r="P37" s="264">
        <v>0</v>
      </c>
      <c r="Q37" s="264">
        <f>ROUND(E37*P37,2)</f>
        <v>0</v>
      </c>
      <c r="R37" s="264" t="s">
        <v>454</v>
      </c>
      <c r="S37" s="264" t="s">
        <v>202</v>
      </c>
      <c r="T37" s="264">
        <v>0.38500000000000001</v>
      </c>
      <c r="U37" s="265">
        <f>ROUND(E37*T37,2)</f>
        <v>0.32</v>
      </c>
      <c r="V37" s="264"/>
      <c r="W37" s="266"/>
      <c r="X37" s="266"/>
      <c r="Y37" s="266"/>
      <c r="Z37" s="266"/>
      <c r="AA37" s="266"/>
      <c r="AB37" s="266"/>
      <c r="AC37" s="266"/>
      <c r="AD37" s="266"/>
      <c r="AE37" s="266"/>
      <c r="AF37" s="266"/>
      <c r="AG37" s="266" t="s">
        <v>225</v>
      </c>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row>
    <row r="38" spans="1:60" outlineLevel="1">
      <c r="A38" s="258"/>
      <c r="B38" s="259"/>
      <c r="C38" s="283" t="s">
        <v>961</v>
      </c>
      <c r="D38" s="284"/>
      <c r="E38" s="285">
        <v>0.84</v>
      </c>
      <c r="F38" s="264"/>
      <c r="G38" s="264"/>
      <c r="H38" s="264"/>
      <c r="I38" s="264"/>
      <c r="J38" s="264"/>
      <c r="K38" s="264"/>
      <c r="L38" s="264"/>
      <c r="M38" s="264"/>
      <c r="N38" s="264"/>
      <c r="O38" s="264"/>
      <c r="P38" s="264"/>
      <c r="Q38" s="264"/>
      <c r="R38" s="264"/>
      <c r="S38" s="264"/>
      <c r="T38" s="264"/>
      <c r="U38" s="265"/>
      <c r="V38" s="264"/>
      <c r="W38" s="266"/>
      <c r="X38" s="266"/>
      <c r="Y38" s="266"/>
      <c r="Z38" s="266"/>
      <c r="AA38" s="266"/>
      <c r="AB38" s="266"/>
      <c r="AC38" s="266"/>
      <c r="AD38" s="266"/>
      <c r="AE38" s="266"/>
      <c r="AF38" s="266"/>
      <c r="AG38" s="266" t="s">
        <v>236</v>
      </c>
      <c r="AH38" s="266">
        <v>0</v>
      </c>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row>
    <row r="39" spans="1:60">
      <c r="A39" s="286" t="s">
        <v>198</v>
      </c>
      <c r="B39" s="287" t="s">
        <v>131</v>
      </c>
      <c r="C39" s="288" t="s">
        <v>132</v>
      </c>
      <c r="D39" s="289"/>
      <c r="E39" s="290"/>
      <c r="F39" s="291"/>
      <c r="G39" s="291">
        <f>SUMIF(AG40:AG41,"&lt;&gt;NOR",G40:G41)</f>
        <v>0</v>
      </c>
      <c r="H39" s="291"/>
      <c r="I39" s="291">
        <f>SUM(I40:I41)</f>
        <v>0</v>
      </c>
      <c r="J39" s="291"/>
      <c r="K39" s="291">
        <f>SUM(K40:K41)</f>
        <v>0</v>
      </c>
      <c r="L39" s="291"/>
      <c r="M39" s="291">
        <f>SUM(M40:M41)</f>
        <v>0</v>
      </c>
      <c r="N39" s="291"/>
      <c r="O39" s="291">
        <f>SUM(O40:O41)</f>
        <v>0.35</v>
      </c>
      <c r="P39" s="291"/>
      <c r="Q39" s="291">
        <f>SUM(Q40:Q41)</f>
        <v>0</v>
      </c>
      <c r="R39" s="291"/>
      <c r="S39" s="291"/>
      <c r="T39" s="291"/>
      <c r="U39" s="292">
        <f>SUM(U40:U41)</f>
        <v>4.5199999999999996</v>
      </c>
      <c r="V39" s="291"/>
      <c r="AG39" s="85" t="s">
        <v>199</v>
      </c>
    </row>
    <row r="40" spans="1:60" outlineLevel="1">
      <c r="A40" s="258">
        <v>13</v>
      </c>
      <c r="B40" s="259" t="s">
        <v>964</v>
      </c>
      <c r="C40" s="260" t="s">
        <v>965</v>
      </c>
      <c r="D40" s="261" t="s">
        <v>233</v>
      </c>
      <c r="E40" s="262">
        <v>5.76</v>
      </c>
      <c r="F40" s="10"/>
      <c r="G40" s="264">
        <f>ROUND(E40*F40,2)</f>
        <v>0</v>
      </c>
      <c r="H40" s="263"/>
      <c r="I40" s="264">
        <f>ROUND(E40*H40,2)</f>
        <v>0</v>
      </c>
      <c r="J40" s="263"/>
      <c r="K40" s="264">
        <f>ROUND(E40*J40,2)</f>
        <v>0</v>
      </c>
      <c r="L40" s="264">
        <v>21</v>
      </c>
      <c r="M40" s="264">
        <f>G40*(1+L40/100)</f>
        <v>0</v>
      </c>
      <c r="N40" s="264">
        <v>6.0019999999999997E-2</v>
      </c>
      <c r="O40" s="264">
        <f>ROUND(E40*N40,2)</f>
        <v>0.35</v>
      </c>
      <c r="P40" s="264">
        <v>0</v>
      </c>
      <c r="Q40" s="264">
        <f>ROUND(E40*P40,2)</f>
        <v>0</v>
      </c>
      <c r="R40" s="264" t="s">
        <v>454</v>
      </c>
      <c r="S40" s="264" t="s">
        <v>202</v>
      </c>
      <c r="T40" s="264">
        <v>0.78400000000000003</v>
      </c>
      <c r="U40" s="265">
        <f>ROUND(E40*T40,2)</f>
        <v>4.5199999999999996</v>
      </c>
      <c r="V40" s="264"/>
      <c r="W40" s="266"/>
      <c r="X40" s="266"/>
      <c r="Y40" s="266"/>
      <c r="Z40" s="266"/>
      <c r="AA40" s="266"/>
      <c r="AB40" s="266"/>
      <c r="AC40" s="266"/>
      <c r="AD40" s="266"/>
      <c r="AE40" s="266"/>
      <c r="AF40" s="266"/>
      <c r="AG40" s="266" t="s">
        <v>225</v>
      </c>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row>
    <row r="41" spans="1:60" outlineLevel="1">
      <c r="A41" s="258"/>
      <c r="B41" s="259"/>
      <c r="C41" s="283" t="s">
        <v>966</v>
      </c>
      <c r="D41" s="284"/>
      <c r="E41" s="285">
        <v>5.76</v>
      </c>
      <c r="F41" s="264"/>
      <c r="G41" s="264"/>
      <c r="H41" s="264"/>
      <c r="I41" s="264"/>
      <c r="J41" s="264"/>
      <c r="K41" s="264"/>
      <c r="L41" s="264"/>
      <c r="M41" s="264"/>
      <c r="N41" s="264"/>
      <c r="O41" s="264"/>
      <c r="P41" s="264"/>
      <c r="Q41" s="264"/>
      <c r="R41" s="264"/>
      <c r="S41" s="264"/>
      <c r="T41" s="264"/>
      <c r="U41" s="265"/>
      <c r="V41" s="264"/>
      <c r="W41" s="266"/>
      <c r="X41" s="266"/>
      <c r="Y41" s="266"/>
      <c r="Z41" s="266"/>
      <c r="AA41" s="266"/>
      <c r="AB41" s="266"/>
      <c r="AC41" s="266"/>
      <c r="AD41" s="266"/>
      <c r="AE41" s="266"/>
      <c r="AF41" s="266"/>
      <c r="AG41" s="266" t="s">
        <v>236</v>
      </c>
      <c r="AH41" s="266">
        <v>0</v>
      </c>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row>
    <row r="42" spans="1:60">
      <c r="A42" s="286" t="s">
        <v>198</v>
      </c>
      <c r="B42" s="287" t="s">
        <v>133</v>
      </c>
      <c r="C42" s="288" t="s">
        <v>134</v>
      </c>
      <c r="D42" s="289"/>
      <c r="E42" s="290"/>
      <c r="F42" s="291"/>
      <c r="G42" s="291">
        <f>SUMIF(AG43:AG63,"&lt;&gt;NOR",G43:G63)</f>
        <v>0</v>
      </c>
      <c r="H42" s="291"/>
      <c r="I42" s="291">
        <f>SUM(I43:I63)</f>
        <v>0</v>
      </c>
      <c r="J42" s="291"/>
      <c r="K42" s="291">
        <f>SUM(K43:K63)</f>
        <v>0</v>
      </c>
      <c r="L42" s="291"/>
      <c r="M42" s="291">
        <f>SUM(M43:M63)</f>
        <v>0</v>
      </c>
      <c r="N42" s="291"/>
      <c r="O42" s="291">
        <f>SUM(O43:O63)</f>
        <v>2.5100000000000002</v>
      </c>
      <c r="P42" s="291"/>
      <c r="Q42" s="291">
        <f>SUM(Q43:Q63)</f>
        <v>0</v>
      </c>
      <c r="R42" s="291"/>
      <c r="S42" s="291"/>
      <c r="T42" s="291"/>
      <c r="U42" s="292">
        <f>SUM(U43:U63)</f>
        <v>292.51</v>
      </c>
      <c r="V42" s="291"/>
      <c r="AG42" s="85" t="s">
        <v>199</v>
      </c>
    </row>
    <row r="43" spans="1:60" ht="22.5" outlineLevel="1">
      <c r="A43" s="258">
        <v>14</v>
      </c>
      <c r="B43" s="259" t="s">
        <v>967</v>
      </c>
      <c r="C43" s="260" t="s">
        <v>968</v>
      </c>
      <c r="D43" s="261" t="s">
        <v>233</v>
      </c>
      <c r="E43" s="262">
        <v>33.840000000000003</v>
      </c>
      <c r="F43" s="10"/>
      <c r="G43" s="264">
        <f>ROUND(E43*F43,2)</f>
        <v>0</v>
      </c>
      <c r="H43" s="263"/>
      <c r="I43" s="264">
        <f>ROUND(E43*H43,2)</f>
        <v>0</v>
      </c>
      <c r="J43" s="263"/>
      <c r="K43" s="264">
        <f>ROUND(E43*J43,2)</f>
        <v>0</v>
      </c>
      <c r="L43" s="264">
        <v>21</v>
      </c>
      <c r="M43" s="264">
        <f>G43*(1+L43/100)</f>
        <v>0</v>
      </c>
      <c r="N43" s="264">
        <v>1.111E-2</v>
      </c>
      <c r="O43" s="264">
        <f>ROUND(E43*N43,2)</f>
        <v>0.38</v>
      </c>
      <c r="P43" s="264">
        <v>0</v>
      </c>
      <c r="Q43" s="264">
        <f>ROUND(E43*P43,2)</f>
        <v>0</v>
      </c>
      <c r="R43" s="264" t="s">
        <v>454</v>
      </c>
      <c r="S43" s="264" t="s">
        <v>202</v>
      </c>
      <c r="T43" s="264">
        <v>0.85699999999999998</v>
      </c>
      <c r="U43" s="265">
        <f>ROUND(E43*T43,2)</f>
        <v>29</v>
      </c>
      <c r="V43" s="264"/>
      <c r="W43" s="266"/>
      <c r="X43" s="266"/>
      <c r="Y43" s="266"/>
      <c r="Z43" s="266"/>
      <c r="AA43" s="266"/>
      <c r="AB43" s="266"/>
      <c r="AC43" s="266"/>
      <c r="AD43" s="266"/>
      <c r="AE43" s="266"/>
      <c r="AF43" s="266"/>
      <c r="AG43" s="266" t="s">
        <v>225</v>
      </c>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row>
    <row r="44" spans="1:60" outlineLevel="1">
      <c r="A44" s="258"/>
      <c r="B44" s="259"/>
      <c r="C44" s="283" t="s">
        <v>969</v>
      </c>
      <c r="D44" s="284"/>
      <c r="E44" s="285">
        <v>19.68</v>
      </c>
      <c r="F44" s="264"/>
      <c r="G44" s="264"/>
      <c r="H44" s="264"/>
      <c r="I44" s="264"/>
      <c r="J44" s="264"/>
      <c r="K44" s="264"/>
      <c r="L44" s="264"/>
      <c r="M44" s="264"/>
      <c r="N44" s="264"/>
      <c r="O44" s="264"/>
      <c r="P44" s="264"/>
      <c r="Q44" s="264"/>
      <c r="R44" s="264"/>
      <c r="S44" s="264"/>
      <c r="T44" s="264"/>
      <c r="U44" s="265"/>
      <c r="V44" s="264"/>
      <c r="W44" s="266"/>
      <c r="X44" s="266"/>
      <c r="Y44" s="266"/>
      <c r="Z44" s="266"/>
      <c r="AA44" s="266"/>
      <c r="AB44" s="266"/>
      <c r="AC44" s="266"/>
      <c r="AD44" s="266"/>
      <c r="AE44" s="266"/>
      <c r="AF44" s="266"/>
      <c r="AG44" s="266" t="s">
        <v>236</v>
      </c>
      <c r="AH44" s="266">
        <v>0</v>
      </c>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row>
    <row r="45" spans="1:60" outlineLevel="1">
      <c r="A45" s="258"/>
      <c r="B45" s="259"/>
      <c r="C45" s="283" t="s">
        <v>970</v>
      </c>
      <c r="D45" s="284"/>
      <c r="E45" s="285">
        <v>14.16</v>
      </c>
      <c r="F45" s="264"/>
      <c r="G45" s="264"/>
      <c r="H45" s="264"/>
      <c r="I45" s="264"/>
      <c r="J45" s="264"/>
      <c r="K45" s="264"/>
      <c r="L45" s="264"/>
      <c r="M45" s="264"/>
      <c r="N45" s="264"/>
      <c r="O45" s="264"/>
      <c r="P45" s="264"/>
      <c r="Q45" s="264"/>
      <c r="R45" s="264"/>
      <c r="S45" s="264"/>
      <c r="T45" s="264"/>
      <c r="U45" s="265"/>
      <c r="V45" s="264"/>
      <c r="W45" s="266"/>
      <c r="X45" s="266"/>
      <c r="Y45" s="266"/>
      <c r="Z45" s="266"/>
      <c r="AA45" s="266"/>
      <c r="AB45" s="266"/>
      <c r="AC45" s="266"/>
      <c r="AD45" s="266"/>
      <c r="AE45" s="266"/>
      <c r="AF45" s="266"/>
      <c r="AG45" s="266" t="s">
        <v>236</v>
      </c>
      <c r="AH45" s="266">
        <v>0</v>
      </c>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row>
    <row r="46" spans="1:60" ht="22.5" outlineLevel="1">
      <c r="A46" s="258">
        <v>15</v>
      </c>
      <c r="B46" s="259" t="s">
        <v>971</v>
      </c>
      <c r="C46" s="260" t="s">
        <v>972</v>
      </c>
      <c r="D46" s="261" t="s">
        <v>233</v>
      </c>
      <c r="E46" s="262">
        <v>107.33</v>
      </c>
      <c r="F46" s="10"/>
      <c r="G46" s="264">
        <f>ROUND(E46*F46,2)</f>
        <v>0</v>
      </c>
      <c r="H46" s="263"/>
      <c r="I46" s="264">
        <f>ROUND(E46*H46,2)</f>
        <v>0</v>
      </c>
      <c r="J46" s="263"/>
      <c r="K46" s="264">
        <f>ROUND(E46*J46,2)</f>
        <v>0</v>
      </c>
      <c r="L46" s="264">
        <v>21</v>
      </c>
      <c r="M46" s="264">
        <f>G46*(1+L46/100)</f>
        <v>0</v>
      </c>
      <c r="N46" s="264">
        <v>1.298E-2</v>
      </c>
      <c r="O46" s="264">
        <f>ROUND(E46*N46,2)</f>
        <v>1.39</v>
      </c>
      <c r="P46" s="264">
        <v>0</v>
      </c>
      <c r="Q46" s="264">
        <f>ROUND(E46*P46,2)</f>
        <v>0</v>
      </c>
      <c r="R46" s="264" t="s">
        <v>454</v>
      </c>
      <c r="S46" s="264" t="s">
        <v>202</v>
      </c>
      <c r="T46" s="264">
        <v>1.2558</v>
      </c>
      <c r="U46" s="265">
        <f>ROUND(E46*T46,2)</f>
        <v>134.79</v>
      </c>
      <c r="V46" s="264"/>
      <c r="W46" s="266"/>
      <c r="X46" s="266"/>
      <c r="Y46" s="266"/>
      <c r="Z46" s="266"/>
      <c r="AA46" s="266"/>
      <c r="AB46" s="266"/>
      <c r="AC46" s="266"/>
      <c r="AD46" s="266"/>
      <c r="AE46" s="266"/>
      <c r="AF46" s="266"/>
      <c r="AG46" s="266" t="s">
        <v>225</v>
      </c>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row>
    <row r="47" spans="1:60" outlineLevel="1">
      <c r="A47" s="258"/>
      <c r="B47" s="259"/>
      <c r="C47" s="283" t="s">
        <v>973</v>
      </c>
      <c r="D47" s="284"/>
      <c r="E47" s="285">
        <v>60.78</v>
      </c>
      <c r="F47" s="264"/>
      <c r="G47" s="264"/>
      <c r="H47" s="264"/>
      <c r="I47" s="264"/>
      <c r="J47" s="264"/>
      <c r="K47" s="264"/>
      <c r="L47" s="264"/>
      <c r="M47" s="264"/>
      <c r="N47" s="264"/>
      <c r="O47" s="264"/>
      <c r="P47" s="264"/>
      <c r="Q47" s="264"/>
      <c r="R47" s="264"/>
      <c r="S47" s="264"/>
      <c r="T47" s="264"/>
      <c r="U47" s="265"/>
      <c r="V47" s="264"/>
      <c r="W47" s="266"/>
      <c r="X47" s="266"/>
      <c r="Y47" s="266"/>
      <c r="Z47" s="266"/>
      <c r="AA47" s="266"/>
      <c r="AB47" s="266"/>
      <c r="AC47" s="266"/>
      <c r="AD47" s="266"/>
      <c r="AE47" s="266"/>
      <c r="AF47" s="266"/>
      <c r="AG47" s="266" t="s">
        <v>236</v>
      </c>
      <c r="AH47" s="266">
        <v>0</v>
      </c>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row>
    <row r="48" spans="1:60" outlineLevel="1">
      <c r="A48" s="258"/>
      <c r="B48" s="259"/>
      <c r="C48" s="283" t="s">
        <v>974</v>
      </c>
      <c r="D48" s="284"/>
      <c r="E48" s="285">
        <v>46.55</v>
      </c>
      <c r="F48" s="264"/>
      <c r="G48" s="264"/>
      <c r="H48" s="264"/>
      <c r="I48" s="264"/>
      <c r="J48" s="264"/>
      <c r="K48" s="264"/>
      <c r="L48" s="264"/>
      <c r="M48" s="264"/>
      <c r="N48" s="264"/>
      <c r="O48" s="264"/>
      <c r="P48" s="264"/>
      <c r="Q48" s="264"/>
      <c r="R48" s="264"/>
      <c r="S48" s="264"/>
      <c r="T48" s="264"/>
      <c r="U48" s="265"/>
      <c r="V48" s="264"/>
      <c r="W48" s="266"/>
      <c r="X48" s="266"/>
      <c r="Y48" s="266"/>
      <c r="Z48" s="266"/>
      <c r="AA48" s="266"/>
      <c r="AB48" s="266"/>
      <c r="AC48" s="266"/>
      <c r="AD48" s="266"/>
      <c r="AE48" s="266"/>
      <c r="AF48" s="266"/>
      <c r="AG48" s="266" t="s">
        <v>236</v>
      </c>
      <c r="AH48" s="266">
        <v>0</v>
      </c>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row>
    <row r="49" spans="1:60" ht="22.5" outlineLevel="1">
      <c r="A49" s="258">
        <v>16</v>
      </c>
      <c r="B49" s="259" t="s">
        <v>975</v>
      </c>
      <c r="C49" s="260" t="s">
        <v>976</v>
      </c>
      <c r="D49" s="261" t="s">
        <v>233</v>
      </c>
      <c r="E49" s="262">
        <v>3.8250000000000002</v>
      </c>
      <c r="F49" s="10"/>
      <c r="G49" s="264">
        <f>ROUND(E49*F49,2)</f>
        <v>0</v>
      </c>
      <c r="H49" s="263"/>
      <c r="I49" s="264">
        <f>ROUND(E49*H49,2)</f>
        <v>0</v>
      </c>
      <c r="J49" s="263"/>
      <c r="K49" s="264">
        <f>ROUND(E49*J49,2)</f>
        <v>0</v>
      </c>
      <c r="L49" s="264">
        <v>21</v>
      </c>
      <c r="M49" s="264">
        <f>G49*(1+L49/100)</f>
        <v>0</v>
      </c>
      <c r="N49" s="264">
        <v>1.328E-2</v>
      </c>
      <c r="O49" s="264">
        <f>ROUND(E49*N49,2)</f>
        <v>0.05</v>
      </c>
      <c r="P49" s="264">
        <v>0</v>
      </c>
      <c r="Q49" s="264">
        <f>ROUND(E49*P49,2)</f>
        <v>0</v>
      </c>
      <c r="R49" s="264" t="s">
        <v>454</v>
      </c>
      <c r="S49" s="264" t="s">
        <v>202</v>
      </c>
      <c r="T49" s="264">
        <v>2.9020000000000001</v>
      </c>
      <c r="U49" s="265">
        <f>ROUND(E49*T49,2)</f>
        <v>11.1</v>
      </c>
      <c r="V49" s="264"/>
      <c r="W49" s="266"/>
      <c r="X49" s="266"/>
      <c r="Y49" s="266"/>
      <c r="Z49" s="266"/>
      <c r="AA49" s="266"/>
      <c r="AB49" s="266"/>
      <c r="AC49" s="266"/>
      <c r="AD49" s="266"/>
      <c r="AE49" s="266"/>
      <c r="AF49" s="266"/>
      <c r="AG49" s="266" t="s">
        <v>225</v>
      </c>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row>
    <row r="50" spans="1:60" outlineLevel="1">
      <c r="A50" s="258"/>
      <c r="B50" s="259"/>
      <c r="C50" s="283" t="s">
        <v>977</v>
      </c>
      <c r="D50" s="284"/>
      <c r="E50" s="285">
        <v>3.8250000000000002</v>
      </c>
      <c r="F50" s="264"/>
      <c r="G50" s="264"/>
      <c r="H50" s="264"/>
      <c r="I50" s="264"/>
      <c r="J50" s="264"/>
      <c r="K50" s="264"/>
      <c r="L50" s="264"/>
      <c r="M50" s="264"/>
      <c r="N50" s="264"/>
      <c r="O50" s="264"/>
      <c r="P50" s="264"/>
      <c r="Q50" s="264"/>
      <c r="R50" s="264"/>
      <c r="S50" s="264"/>
      <c r="T50" s="264"/>
      <c r="U50" s="265"/>
      <c r="V50" s="264"/>
      <c r="W50" s="266"/>
      <c r="X50" s="266"/>
      <c r="Y50" s="266"/>
      <c r="Z50" s="266"/>
      <c r="AA50" s="266"/>
      <c r="AB50" s="266"/>
      <c r="AC50" s="266"/>
      <c r="AD50" s="266"/>
      <c r="AE50" s="266"/>
      <c r="AF50" s="266"/>
      <c r="AG50" s="266" t="s">
        <v>236</v>
      </c>
      <c r="AH50" s="266">
        <v>0</v>
      </c>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row>
    <row r="51" spans="1:60" outlineLevel="1">
      <c r="A51" s="258">
        <v>17</v>
      </c>
      <c r="B51" s="259" t="s">
        <v>978</v>
      </c>
      <c r="C51" s="260" t="s">
        <v>979</v>
      </c>
      <c r="D51" s="261" t="s">
        <v>401</v>
      </c>
      <c r="E51" s="262">
        <v>28.2</v>
      </c>
      <c r="F51" s="10"/>
      <c r="G51" s="264">
        <f>ROUND(E51*F51,2)</f>
        <v>0</v>
      </c>
      <c r="H51" s="263"/>
      <c r="I51" s="264">
        <f>ROUND(E51*H51,2)</f>
        <v>0</v>
      </c>
      <c r="J51" s="263"/>
      <c r="K51" s="264">
        <f>ROUND(E51*J51,2)</f>
        <v>0</v>
      </c>
      <c r="L51" s="264">
        <v>21</v>
      </c>
      <c r="M51" s="264">
        <f>G51*(1+L51/100)</f>
        <v>0</v>
      </c>
      <c r="N51" s="264">
        <v>8.0000000000000007E-5</v>
      </c>
      <c r="O51" s="264">
        <f>ROUND(E51*N51,2)</f>
        <v>0</v>
      </c>
      <c r="P51" s="264">
        <v>0</v>
      </c>
      <c r="Q51" s="264">
        <f>ROUND(E51*P51,2)</f>
        <v>0</v>
      </c>
      <c r="R51" s="264" t="s">
        <v>454</v>
      </c>
      <c r="S51" s="264" t="s">
        <v>202</v>
      </c>
      <c r="T51" s="264">
        <v>0.21360000000000001</v>
      </c>
      <c r="U51" s="265">
        <f>ROUND(E51*T51,2)</f>
        <v>6.02</v>
      </c>
      <c r="V51" s="264"/>
      <c r="W51" s="266"/>
      <c r="X51" s="266"/>
      <c r="Y51" s="266"/>
      <c r="Z51" s="266"/>
      <c r="AA51" s="266"/>
      <c r="AB51" s="266"/>
      <c r="AC51" s="266"/>
      <c r="AD51" s="266"/>
      <c r="AE51" s="266"/>
      <c r="AF51" s="266"/>
      <c r="AG51" s="266" t="s">
        <v>225</v>
      </c>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row>
    <row r="52" spans="1:60" outlineLevel="1">
      <c r="A52" s="258"/>
      <c r="B52" s="259"/>
      <c r="C52" s="283" t="s">
        <v>980</v>
      </c>
      <c r="D52" s="284"/>
      <c r="E52" s="285">
        <v>16.399999999999999</v>
      </c>
      <c r="F52" s="264"/>
      <c r="G52" s="264"/>
      <c r="H52" s="264"/>
      <c r="I52" s="264"/>
      <c r="J52" s="264"/>
      <c r="K52" s="264"/>
      <c r="L52" s="264"/>
      <c r="M52" s="264"/>
      <c r="N52" s="264"/>
      <c r="O52" s="264"/>
      <c r="P52" s="264"/>
      <c r="Q52" s="264"/>
      <c r="R52" s="264"/>
      <c r="S52" s="264"/>
      <c r="T52" s="264"/>
      <c r="U52" s="265"/>
      <c r="V52" s="264"/>
      <c r="W52" s="266"/>
      <c r="X52" s="266"/>
      <c r="Y52" s="266"/>
      <c r="Z52" s="266"/>
      <c r="AA52" s="266"/>
      <c r="AB52" s="266"/>
      <c r="AC52" s="266"/>
      <c r="AD52" s="266"/>
      <c r="AE52" s="266"/>
      <c r="AF52" s="266"/>
      <c r="AG52" s="266" t="s">
        <v>236</v>
      </c>
      <c r="AH52" s="266">
        <v>0</v>
      </c>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row>
    <row r="53" spans="1:60" outlineLevel="1">
      <c r="A53" s="258"/>
      <c r="B53" s="259"/>
      <c r="C53" s="283" t="s">
        <v>981</v>
      </c>
      <c r="D53" s="284"/>
      <c r="E53" s="285">
        <v>11.8</v>
      </c>
      <c r="F53" s="264"/>
      <c r="G53" s="264"/>
      <c r="H53" s="264"/>
      <c r="I53" s="264"/>
      <c r="J53" s="264"/>
      <c r="K53" s="264"/>
      <c r="L53" s="264"/>
      <c r="M53" s="264"/>
      <c r="N53" s="264"/>
      <c r="O53" s="264"/>
      <c r="P53" s="264"/>
      <c r="Q53" s="264"/>
      <c r="R53" s="264"/>
      <c r="S53" s="264"/>
      <c r="T53" s="264"/>
      <c r="U53" s="265"/>
      <c r="V53" s="264"/>
      <c r="W53" s="266"/>
      <c r="X53" s="266"/>
      <c r="Y53" s="266"/>
      <c r="Z53" s="266"/>
      <c r="AA53" s="266"/>
      <c r="AB53" s="266"/>
      <c r="AC53" s="266"/>
      <c r="AD53" s="266"/>
      <c r="AE53" s="266"/>
      <c r="AF53" s="266"/>
      <c r="AG53" s="266" t="s">
        <v>236</v>
      </c>
      <c r="AH53" s="266">
        <v>0</v>
      </c>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row>
    <row r="54" spans="1:60" outlineLevel="1">
      <c r="A54" s="258">
        <v>18</v>
      </c>
      <c r="B54" s="259" t="s">
        <v>548</v>
      </c>
      <c r="C54" s="260" t="s">
        <v>549</v>
      </c>
      <c r="D54" s="261" t="s">
        <v>401</v>
      </c>
      <c r="E54" s="262">
        <v>15</v>
      </c>
      <c r="F54" s="10"/>
      <c r="G54" s="264">
        <f>ROUND(E54*F54,2)</f>
        <v>0</v>
      </c>
      <c r="H54" s="263"/>
      <c r="I54" s="264">
        <f>ROUND(E54*H54,2)</f>
        <v>0</v>
      </c>
      <c r="J54" s="263"/>
      <c r="K54" s="264">
        <f>ROUND(E54*J54,2)</f>
        <v>0</v>
      </c>
      <c r="L54" s="264">
        <v>21</v>
      </c>
      <c r="M54" s="264">
        <f>G54*(1+L54/100)</f>
        <v>0</v>
      </c>
      <c r="N54" s="264">
        <v>5.1000000000000004E-4</v>
      </c>
      <c r="O54" s="264">
        <f>ROUND(E54*N54,2)</f>
        <v>0.01</v>
      </c>
      <c r="P54" s="264">
        <v>0</v>
      </c>
      <c r="Q54" s="264">
        <f>ROUND(E54*P54,2)</f>
        <v>0</v>
      </c>
      <c r="R54" s="264" t="s">
        <v>454</v>
      </c>
      <c r="S54" s="264" t="s">
        <v>202</v>
      </c>
      <c r="T54" s="264">
        <v>0.16</v>
      </c>
      <c r="U54" s="265">
        <f>ROUND(E54*T54,2)</f>
        <v>2.4</v>
      </c>
      <c r="V54" s="264"/>
      <c r="W54" s="266"/>
      <c r="X54" s="266"/>
      <c r="Y54" s="266"/>
      <c r="Z54" s="266"/>
      <c r="AA54" s="266"/>
      <c r="AB54" s="266"/>
      <c r="AC54" s="266"/>
      <c r="AD54" s="266"/>
      <c r="AE54" s="266"/>
      <c r="AF54" s="266"/>
      <c r="AG54" s="266" t="s">
        <v>225</v>
      </c>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row>
    <row r="55" spans="1:60" outlineLevel="1">
      <c r="A55" s="258"/>
      <c r="B55" s="259"/>
      <c r="C55" s="283" t="s">
        <v>982</v>
      </c>
      <c r="D55" s="284"/>
      <c r="E55" s="285">
        <v>15</v>
      </c>
      <c r="F55" s="264"/>
      <c r="G55" s="264"/>
      <c r="H55" s="264"/>
      <c r="I55" s="264"/>
      <c r="J55" s="264"/>
      <c r="K55" s="264"/>
      <c r="L55" s="264"/>
      <c r="M55" s="264"/>
      <c r="N55" s="264"/>
      <c r="O55" s="264"/>
      <c r="P55" s="264"/>
      <c r="Q55" s="264"/>
      <c r="R55" s="264"/>
      <c r="S55" s="264"/>
      <c r="T55" s="264"/>
      <c r="U55" s="265"/>
      <c r="V55" s="264"/>
      <c r="W55" s="266"/>
      <c r="X55" s="266"/>
      <c r="Y55" s="266"/>
      <c r="Z55" s="266"/>
      <c r="AA55" s="266"/>
      <c r="AB55" s="266"/>
      <c r="AC55" s="266"/>
      <c r="AD55" s="266"/>
      <c r="AE55" s="266"/>
      <c r="AF55" s="266"/>
      <c r="AG55" s="266" t="s">
        <v>236</v>
      </c>
      <c r="AH55" s="266">
        <v>0</v>
      </c>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row>
    <row r="56" spans="1:60" outlineLevel="1">
      <c r="A56" s="258">
        <v>19</v>
      </c>
      <c r="B56" s="259" t="s">
        <v>983</v>
      </c>
      <c r="C56" s="260" t="s">
        <v>984</v>
      </c>
      <c r="D56" s="261" t="s">
        <v>233</v>
      </c>
      <c r="E56" s="262">
        <v>33.840000000000003</v>
      </c>
      <c r="F56" s="10"/>
      <c r="G56" s="264">
        <f>ROUND(E56*F56,2)</f>
        <v>0</v>
      </c>
      <c r="H56" s="263"/>
      <c r="I56" s="264">
        <f>ROUND(E56*H56,2)</f>
        <v>0</v>
      </c>
      <c r="J56" s="263"/>
      <c r="K56" s="264">
        <f>ROUND(E56*J56,2)</f>
        <v>0</v>
      </c>
      <c r="L56" s="264">
        <v>21</v>
      </c>
      <c r="M56" s="264">
        <f>G56*(1+L56/100)</f>
        <v>0</v>
      </c>
      <c r="N56" s="264">
        <v>0</v>
      </c>
      <c r="O56" s="264">
        <f>ROUND(E56*N56,2)</f>
        <v>0</v>
      </c>
      <c r="P56" s="264">
        <v>0</v>
      </c>
      <c r="Q56" s="264">
        <f>ROUND(E56*P56,2)</f>
        <v>0</v>
      </c>
      <c r="R56" s="264" t="s">
        <v>454</v>
      </c>
      <c r="S56" s="264" t="s">
        <v>202</v>
      </c>
      <c r="T56" s="264">
        <v>3.2269999999999999</v>
      </c>
      <c r="U56" s="265">
        <f>ROUND(E56*T56,2)</f>
        <v>109.2</v>
      </c>
      <c r="V56" s="264"/>
      <c r="W56" s="266"/>
      <c r="X56" s="266"/>
      <c r="Y56" s="266"/>
      <c r="Z56" s="266"/>
      <c r="AA56" s="266"/>
      <c r="AB56" s="266"/>
      <c r="AC56" s="266"/>
      <c r="AD56" s="266"/>
      <c r="AE56" s="266"/>
      <c r="AF56" s="266"/>
      <c r="AG56" s="266" t="s">
        <v>225</v>
      </c>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row>
    <row r="57" spans="1:60" ht="33.75" outlineLevel="1">
      <c r="A57" s="258"/>
      <c r="B57" s="259"/>
      <c r="C57" s="477" t="s">
        <v>1069</v>
      </c>
      <c r="D57" s="478"/>
      <c r="E57" s="479"/>
      <c r="F57" s="480"/>
      <c r="G57" s="481"/>
      <c r="H57" s="264"/>
      <c r="I57" s="264"/>
      <c r="J57" s="264"/>
      <c r="K57" s="264"/>
      <c r="L57" s="264"/>
      <c r="M57" s="264"/>
      <c r="N57" s="264"/>
      <c r="O57" s="264"/>
      <c r="P57" s="264"/>
      <c r="Q57" s="264"/>
      <c r="R57" s="264"/>
      <c r="S57" s="264"/>
      <c r="T57" s="264"/>
      <c r="U57" s="265"/>
      <c r="V57" s="264"/>
      <c r="W57" s="266"/>
      <c r="X57" s="266"/>
      <c r="Y57" s="266"/>
      <c r="Z57" s="266"/>
      <c r="AA57" s="266"/>
      <c r="AB57" s="266"/>
      <c r="AC57" s="266"/>
      <c r="AD57" s="266"/>
      <c r="AE57" s="266"/>
      <c r="AF57" s="266"/>
      <c r="AG57" s="266" t="s">
        <v>205</v>
      </c>
      <c r="AH57" s="266"/>
      <c r="AI57" s="266"/>
      <c r="AJ57" s="266"/>
      <c r="AK57" s="266"/>
      <c r="AL57" s="266"/>
      <c r="AM57" s="266"/>
      <c r="AN57" s="266"/>
      <c r="AO57" s="266"/>
      <c r="AP57" s="266"/>
      <c r="AQ57" s="266"/>
      <c r="AR57" s="266"/>
      <c r="AS57" s="266"/>
      <c r="AT57" s="266"/>
      <c r="AU57" s="266"/>
      <c r="AV57" s="266"/>
      <c r="AW57" s="266"/>
      <c r="AX57" s="266"/>
      <c r="AY57" s="266"/>
      <c r="AZ57" s="266"/>
      <c r="BA57" s="267" t="str">
        <f>C57</f>
        <v>Nanesení lepicího tmelu na izolační desky, nalepení desek, zajištění talířovými hmoždinkami, natažení stěrky, vtlačení výztužné tkaniny (1,15 m2/m2), přehlazení stěrky, nanesení druhé stěrky, tkanina (1,15 m2/m2), osazení rohových lišt (0,14 m/m2), obklad keramickým páskem, spárování.</v>
      </c>
      <c r="BB57" s="266"/>
      <c r="BC57" s="266"/>
      <c r="BD57" s="266"/>
      <c r="BE57" s="266"/>
      <c r="BF57" s="266"/>
      <c r="BG57" s="266"/>
      <c r="BH57" s="266"/>
    </row>
    <row r="58" spans="1:60" outlineLevel="1">
      <c r="A58" s="258"/>
      <c r="B58" s="259"/>
      <c r="C58" s="477" t="s">
        <v>985</v>
      </c>
      <c r="D58" s="478"/>
      <c r="E58" s="479"/>
      <c r="F58" s="480"/>
      <c r="G58" s="481"/>
      <c r="H58" s="264"/>
      <c r="I58" s="264"/>
      <c r="J58" s="264"/>
      <c r="K58" s="264"/>
      <c r="L58" s="264"/>
      <c r="M58" s="264"/>
      <c r="N58" s="264"/>
      <c r="O58" s="264"/>
      <c r="P58" s="264"/>
      <c r="Q58" s="264"/>
      <c r="R58" s="264"/>
      <c r="S58" s="264"/>
      <c r="T58" s="264"/>
      <c r="U58" s="265"/>
      <c r="V58" s="264"/>
      <c r="W58" s="266"/>
      <c r="X58" s="266"/>
      <c r="Y58" s="266"/>
      <c r="Z58" s="266"/>
      <c r="AA58" s="266"/>
      <c r="AB58" s="266"/>
      <c r="AC58" s="266"/>
      <c r="AD58" s="266"/>
      <c r="AE58" s="266"/>
      <c r="AF58" s="266"/>
      <c r="AG58" s="266" t="s">
        <v>205</v>
      </c>
      <c r="AH58" s="266"/>
      <c r="AI58" s="266"/>
      <c r="AJ58" s="266"/>
      <c r="AK58" s="266"/>
      <c r="AL58" s="266"/>
      <c r="AM58" s="266"/>
      <c r="AN58" s="266"/>
      <c r="AO58" s="266"/>
      <c r="AP58" s="266"/>
      <c r="AQ58" s="266"/>
      <c r="AR58" s="266"/>
      <c r="AS58" s="266"/>
      <c r="AT58" s="266"/>
      <c r="AU58" s="266"/>
      <c r="AV58" s="266"/>
      <c r="AW58" s="266"/>
      <c r="AX58" s="266"/>
      <c r="AY58" s="266"/>
      <c r="AZ58" s="266"/>
      <c r="BA58" s="267" t="str">
        <f>C58</f>
        <v>Bez dodávky materiálu.</v>
      </c>
      <c r="BB58" s="266"/>
      <c r="BC58" s="266"/>
      <c r="BD58" s="266"/>
      <c r="BE58" s="266"/>
      <c r="BF58" s="266"/>
      <c r="BG58" s="266"/>
      <c r="BH58" s="266"/>
    </row>
    <row r="59" spans="1:60" outlineLevel="1">
      <c r="A59" s="258"/>
      <c r="B59" s="259"/>
      <c r="C59" s="283" t="s">
        <v>969</v>
      </c>
      <c r="D59" s="284"/>
      <c r="E59" s="285">
        <v>19.68</v>
      </c>
      <c r="F59" s="264"/>
      <c r="G59" s="264"/>
      <c r="H59" s="264"/>
      <c r="I59" s="264"/>
      <c r="J59" s="264"/>
      <c r="K59" s="264"/>
      <c r="L59" s="264"/>
      <c r="M59" s="264"/>
      <c r="N59" s="264"/>
      <c r="O59" s="264"/>
      <c r="P59" s="264"/>
      <c r="Q59" s="264"/>
      <c r="R59" s="264"/>
      <c r="S59" s="264"/>
      <c r="T59" s="264"/>
      <c r="U59" s="265"/>
      <c r="V59" s="264"/>
      <c r="W59" s="266"/>
      <c r="X59" s="266"/>
      <c r="Y59" s="266"/>
      <c r="Z59" s="266"/>
      <c r="AA59" s="266"/>
      <c r="AB59" s="266"/>
      <c r="AC59" s="266"/>
      <c r="AD59" s="266"/>
      <c r="AE59" s="266"/>
      <c r="AF59" s="266"/>
      <c r="AG59" s="266" t="s">
        <v>236</v>
      </c>
      <c r="AH59" s="266">
        <v>0</v>
      </c>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row>
    <row r="60" spans="1:60" outlineLevel="1">
      <c r="A60" s="258"/>
      <c r="B60" s="259"/>
      <c r="C60" s="283" t="s">
        <v>970</v>
      </c>
      <c r="D60" s="284"/>
      <c r="E60" s="285">
        <v>14.16</v>
      </c>
      <c r="F60" s="264"/>
      <c r="G60" s="264"/>
      <c r="H60" s="264"/>
      <c r="I60" s="264"/>
      <c r="J60" s="264"/>
      <c r="K60" s="264"/>
      <c r="L60" s="264"/>
      <c r="M60" s="264"/>
      <c r="N60" s="264"/>
      <c r="O60" s="264"/>
      <c r="P60" s="264"/>
      <c r="Q60" s="264"/>
      <c r="R60" s="264"/>
      <c r="S60" s="264"/>
      <c r="T60" s="264"/>
      <c r="U60" s="265"/>
      <c r="V60" s="264"/>
      <c r="W60" s="266"/>
      <c r="X60" s="266"/>
      <c r="Y60" s="266"/>
      <c r="Z60" s="266"/>
      <c r="AA60" s="266"/>
      <c r="AB60" s="266"/>
      <c r="AC60" s="266"/>
      <c r="AD60" s="266"/>
      <c r="AE60" s="266"/>
      <c r="AF60" s="266"/>
      <c r="AG60" s="266" t="s">
        <v>236</v>
      </c>
      <c r="AH60" s="266">
        <v>0</v>
      </c>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row>
    <row r="61" spans="1:60" outlineLevel="1">
      <c r="A61" s="258">
        <v>20</v>
      </c>
      <c r="B61" s="259" t="s">
        <v>986</v>
      </c>
      <c r="C61" s="260" t="s">
        <v>987</v>
      </c>
      <c r="D61" s="261" t="s">
        <v>223</v>
      </c>
      <c r="E61" s="262">
        <v>1578</v>
      </c>
      <c r="F61" s="10"/>
      <c r="G61" s="264">
        <f>ROUND(E61*F61,2)</f>
        <v>0</v>
      </c>
      <c r="H61" s="263"/>
      <c r="I61" s="264">
        <f>ROUND(E61*H61,2)</f>
        <v>0</v>
      </c>
      <c r="J61" s="263"/>
      <c r="K61" s="264">
        <f>ROUND(E61*J61,2)</f>
        <v>0</v>
      </c>
      <c r="L61" s="264">
        <v>21</v>
      </c>
      <c r="M61" s="264">
        <f>G61*(1+L61/100)</f>
        <v>0</v>
      </c>
      <c r="N61" s="264">
        <v>4.2999999999999999E-4</v>
      </c>
      <c r="O61" s="264">
        <f>ROUND(E61*N61,2)</f>
        <v>0.68</v>
      </c>
      <c r="P61" s="264">
        <v>0</v>
      </c>
      <c r="Q61" s="264">
        <f>ROUND(E61*P61,2)</f>
        <v>0</v>
      </c>
      <c r="R61" s="264" t="s">
        <v>366</v>
      </c>
      <c r="S61" s="264" t="s">
        <v>202</v>
      </c>
      <c r="T61" s="264">
        <v>0</v>
      </c>
      <c r="U61" s="265">
        <f>ROUND(E61*T61,2)</f>
        <v>0</v>
      </c>
      <c r="V61" s="264"/>
      <c r="W61" s="266"/>
      <c r="X61" s="266"/>
      <c r="Y61" s="266"/>
      <c r="Z61" s="266"/>
      <c r="AA61" s="266"/>
      <c r="AB61" s="266"/>
      <c r="AC61" s="266"/>
      <c r="AD61" s="266"/>
      <c r="AE61" s="266"/>
      <c r="AF61" s="266"/>
      <c r="AG61" s="266" t="s">
        <v>367</v>
      </c>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row>
    <row r="62" spans="1:60" outlineLevel="1">
      <c r="A62" s="258"/>
      <c r="B62" s="259"/>
      <c r="C62" s="283" t="s">
        <v>988</v>
      </c>
      <c r="D62" s="284"/>
      <c r="E62" s="285">
        <v>1577.6207999999999</v>
      </c>
      <c r="F62" s="264"/>
      <c r="G62" s="264"/>
      <c r="H62" s="264"/>
      <c r="I62" s="264"/>
      <c r="J62" s="264"/>
      <c r="K62" s="264"/>
      <c r="L62" s="264"/>
      <c r="M62" s="264"/>
      <c r="N62" s="264"/>
      <c r="O62" s="264"/>
      <c r="P62" s="264"/>
      <c r="Q62" s="264"/>
      <c r="R62" s="264"/>
      <c r="S62" s="264"/>
      <c r="T62" s="264"/>
      <c r="U62" s="265"/>
      <c r="V62" s="264"/>
      <c r="W62" s="266"/>
      <c r="X62" s="266"/>
      <c r="Y62" s="266"/>
      <c r="Z62" s="266"/>
      <c r="AA62" s="266"/>
      <c r="AB62" s="266"/>
      <c r="AC62" s="266"/>
      <c r="AD62" s="266"/>
      <c r="AE62" s="266"/>
      <c r="AF62" s="266"/>
      <c r="AG62" s="266" t="s">
        <v>236</v>
      </c>
      <c r="AH62" s="266">
        <v>0</v>
      </c>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row>
    <row r="63" spans="1:60" outlineLevel="1">
      <c r="A63" s="258"/>
      <c r="B63" s="259"/>
      <c r="C63" s="283" t="s">
        <v>989</v>
      </c>
      <c r="D63" s="284"/>
      <c r="E63" s="285">
        <v>0.37919999999999998</v>
      </c>
      <c r="F63" s="264"/>
      <c r="G63" s="264"/>
      <c r="H63" s="264"/>
      <c r="I63" s="264"/>
      <c r="J63" s="264"/>
      <c r="K63" s="264"/>
      <c r="L63" s="264"/>
      <c r="M63" s="264"/>
      <c r="N63" s="264"/>
      <c r="O63" s="264"/>
      <c r="P63" s="264"/>
      <c r="Q63" s="264"/>
      <c r="R63" s="264"/>
      <c r="S63" s="264"/>
      <c r="T63" s="264"/>
      <c r="U63" s="265"/>
      <c r="V63" s="264"/>
      <c r="W63" s="266"/>
      <c r="X63" s="266"/>
      <c r="Y63" s="266"/>
      <c r="Z63" s="266"/>
      <c r="AA63" s="266"/>
      <c r="AB63" s="266"/>
      <c r="AC63" s="266"/>
      <c r="AD63" s="266"/>
      <c r="AE63" s="266"/>
      <c r="AF63" s="266"/>
      <c r="AG63" s="266" t="s">
        <v>236</v>
      </c>
      <c r="AH63" s="266">
        <v>0</v>
      </c>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row>
    <row r="64" spans="1:60">
      <c r="A64" s="286" t="s">
        <v>198</v>
      </c>
      <c r="B64" s="287" t="s">
        <v>135</v>
      </c>
      <c r="C64" s="288" t="s">
        <v>136</v>
      </c>
      <c r="D64" s="289"/>
      <c r="E64" s="290"/>
      <c r="F64" s="291"/>
      <c r="G64" s="291">
        <f>SUMIF(AG65:AG81,"&lt;&gt;NOR",G65:G81)</f>
        <v>0</v>
      </c>
      <c r="H64" s="291"/>
      <c r="I64" s="291">
        <f>SUM(I65:I81)</f>
        <v>0</v>
      </c>
      <c r="J64" s="291"/>
      <c r="K64" s="291">
        <f>SUM(K65:K81)</f>
        <v>0</v>
      </c>
      <c r="L64" s="291"/>
      <c r="M64" s="291">
        <f>SUM(M65:M81)</f>
        <v>0</v>
      </c>
      <c r="N64" s="291"/>
      <c r="O64" s="291">
        <f>SUM(O65:O81)</f>
        <v>14.97</v>
      </c>
      <c r="P64" s="291"/>
      <c r="Q64" s="291">
        <f>SUM(Q65:Q81)</f>
        <v>0</v>
      </c>
      <c r="R64" s="291"/>
      <c r="S64" s="291"/>
      <c r="T64" s="291"/>
      <c r="U64" s="292">
        <f>SUM(U65:U81)</f>
        <v>26.93</v>
      </c>
      <c r="V64" s="291"/>
      <c r="AG64" s="85" t="s">
        <v>199</v>
      </c>
    </row>
    <row r="65" spans="1:60" outlineLevel="1">
      <c r="A65" s="258">
        <v>21</v>
      </c>
      <c r="B65" s="259" t="s">
        <v>990</v>
      </c>
      <c r="C65" s="260" t="s">
        <v>991</v>
      </c>
      <c r="D65" s="261" t="s">
        <v>233</v>
      </c>
      <c r="E65" s="262">
        <v>14.9</v>
      </c>
      <c r="F65" s="10"/>
      <c r="G65" s="264">
        <f>ROUND(E65*F65,2)</f>
        <v>0</v>
      </c>
      <c r="H65" s="263"/>
      <c r="I65" s="264">
        <f>ROUND(E65*H65,2)</f>
        <v>0</v>
      </c>
      <c r="J65" s="263"/>
      <c r="K65" s="264">
        <f>ROUND(E65*J65,2)</f>
        <v>0</v>
      </c>
      <c r="L65" s="264">
        <v>21</v>
      </c>
      <c r="M65" s="264">
        <f>G65*(1+L65/100)</f>
        <v>0</v>
      </c>
      <c r="N65" s="264">
        <v>0.24154999999999999</v>
      </c>
      <c r="O65" s="264">
        <f>ROUND(E65*N65,2)</f>
        <v>3.6</v>
      </c>
      <c r="P65" s="264">
        <v>0</v>
      </c>
      <c r="Q65" s="264">
        <f>ROUND(E65*P65,2)</f>
        <v>0</v>
      </c>
      <c r="R65" s="264" t="s">
        <v>454</v>
      </c>
      <c r="S65" s="264" t="s">
        <v>202</v>
      </c>
      <c r="T65" s="264">
        <v>0.60499999999999998</v>
      </c>
      <c r="U65" s="265">
        <f>ROUND(E65*T65,2)</f>
        <v>9.01</v>
      </c>
      <c r="V65" s="264"/>
      <c r="W65" s="266"/>
      <c r="X65" s="266"/>
      <c r="Y65" s="266"/>
      <c r="Z65" s="266"/>
      <c r="AA65" s="266"/>
      <c r="AB65" s="266"/>
      <c r="AC65" s="266"/>
      <c r="AD65" s="266"/>
      <c r="AE65" s="266"/>
      <c r="AF65" s="266"/>
      <c r="AG65" s="266" t="s">
        <v>225</v>
      </c>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row>
    <row r="66" spans="1:60" outlineLevel="1">
      <c r="A66" s="258"/>
      <c r="B66" s="259"/>
      <c r="C66" s="477" t="s">
        <v>992</v>
      </c>
      <c r="D66" s="478"/>
      <c r="E66" s="479"/>
      <c r="F66" s="480"/>
      <c r="G66" s="481"/>
      <c r="H66" s="264"/>
      <c r="I66" s="264"/>
      <c r="J66" s="264"/>
      <c r="K66" s="264"/>
      <c r="L66" s="264"/>
      <c r="M66" s="264"/>
      <c r="N66" s="264"/>
      <c r="O66" s="264"/>
      <c r="P66" s="264"/>
      <c r="Q66" s="264"/>
      <c r="R66" s="264"/>
      <c r="S66" s="264"/>
      <c r="T66" s="264"/>
      <c r="U66" s="265"/>
      <c r="V66" s="264"/>
      <c r="W66" s="266"/>
      <c r="X66" s="266"/>
      <c r="Y66" s="266"/>
      <c r="Z66" s="266"/>
      <c r="AA66" s="266"/>
      <c r="AB66" s="266"/>
      <c r="AC66" s="266"/>
      <c r="AD66" s="266"/>
      <c r="AE66" s="266"/>
      <c r="AF66" s="266"/>
      <c r="AG66" s="266" t="s">
        <v>205</v>
      </c>
      <c r="AH66" s="266"/>
      <c r="AI66" s="266"/>
      <c r="AJ66" s="266"/>
      <c r="AK66" s="266"/>
      <c r="AL66" s="266"/>
      <c r="AM66" s="266"/>
      <c r="AN66" s="266"/>
      <c r="AO66" s="266"/>
      <c r="AP66" s="266"/>
      <c r="AQ66" s="266"/>
      <c r="AR66" s="266"/>
      <c r="AS66" s="266"/>
      <c r="AT66" s="266"/>
      <c r="AU66" s="266"/>
      <c r="AV66" s="266"/>
      <c r="AW66" s="266"/>
      <c r="AX66" s="266"/>
      <c r="AY66" s="266"/>
      <c r="AZ66" s="266"/>
      <c r="BA66" s="267" t="str">
        <f>C66</f>
        <v>Včetně dodávky dlaždic.</v>
      </c>
      <c r="BB66" s="266"/>
      <c r="BC66" s="266"/>
      <c r="BD66" s="266"/>
      <c r="BE66" s="266"/>
      <c r="BF66" s="266"/>
      <c r="BG66" s="266"/>
      <c r="BH66" s="266"/>
    </row>
    <row r="67" spans="1:60" outlineLevel="1">
      <c r="A67" s="258"/>
      <c r="B67" s="259"/>
      <c r="C67" s="283" t="s">
        <v>943</v>
      </c>
      <c r="D67" s="284"/>
      <c r="E67" s="285"/>
      <c r="F67" s="264"/>
      <c r="G67" s="264"/>
      <c r="H67" s="264"/>
      <c r="I67" s="264"/>
      <c r="J67" s="264"/>
      <c r="K67" s="264"/>
      <c r="L67" s="264"/>
      <c r="M67" s="264"/>
      <c r="N67" s="264"/>
      <c r="O67" s="264"/>
      <c r="P67" s="264"/>
      <c r="Q67" s="264"/>
      <c r="R67" s="264"/>
      <c r="S67" s="264"/>
      <c r="T67" s="264"/>
      <c r="U67" s="265"/>
      <c r="V67" s="264"/>
      <c r="W67" s="266"/>
      <c r="X67" s="266"/>
      <c r="Y67" s="266"/>
      <c r="Z67" s="266"/>
      <c r="AA67" s="266"/>
      <c r="AB67" s="266"/>
      <c r="AC67" s="266"/>
      <c r="AD67" s="266"/>
      <c r="AE67" s="266"/>
      <c r="AF67" s="266"/>
      <c r="AG67" s="266" t="s">
        <v>236</v>
      </c>
      <c r="AH67" s="266">
        <v>0</v>
      </c>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row>
    <row r="68" spans="1:60" outlineLevel="1">
      <c r="A68" s="258"/>
      <c r="B68" s="259"/>
      <c r="C68" s="283" t="s">
        <v>993</v>
      </c>
      <c r="D68" s="284"/>
      <c r="E68" s="285">
        <v>9</v>
      </c>
      <c r="F68" s="264"/>
      <c r="G68" s="264"/>
      <c r="H68" s="264"/>
      <c r="I68" s="264"/>
      <c r="J68" s="264"/>
      <c r="K68" s="264"/>
      <c r="L68" s="264"/>
      <c r="M68" s="264"/>
      <c r="N68" s="264"/>
      <c r="O68" s="264"/>
      <c r="P68" s="264"/>
      <c r="Q68" s="264"/>
      <c r="R68" s="264"/>
      <c r="S68" s="264"/>
      <c r="T68" s="264"/>
      <c r="U68" s="265"/>
      <c r="V68" s="264"/>
      <c r="W68" s="266"/>
      <c r="X68" s="266"/>
      <c r="Y68" s="266"/>
      <c r="Z68" s="266"/>
      <c r="AA68" s="266"/>
      <c r="AB68" s="266"/>
      <c r="AC68" s="266"/>
      <c r="AD68" s="266"/>
      <c r="AE68" s="266"/>
      <c r="AF68" s="266"/>
      <c r="AG68" s="266" t="s">
        <v>236</v>
      </c>
      <c r="AH68" s="266">
        <v>0</v>
      </c>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row>
    <row r="69" spans="1:60" outlineLevel="1">
      <c r="A69" s="258"/>
      <c r="B69" s="259"/>
      <c r="C69" s="283" t="s">
        <v>994</v>
      </c>
      <c r="D69" s="284"/>
      <c r="E69" s="285">
        <v>5.9</v>
      </c>
      <c r="F69" s="264"/>
      <c r="G69" s="264"/>
      <c r="H69" s="264"/>
      <c r="I69" s="264"/>
      <c r="J69" s="264"/>
      <c r="K69" s="264"/>
      <c r="L69" s="264"/>
      <c r="M69" s="264"/>
      <c r="N69" s="264"/>
      <c r="O69" s="264"/>
      <c r="P69" s="264"/>
      <c r="Q69" s="264"/>
      <c r="R69" s="264"/>
      <c r="S69" s="264"/>
      <c r="T69" s="264"/>
      <c r="U69" s="265"/>
      <c r="V69" s="264"/>
      <c r="W69" s="266"/>
      <c r="X69" s="266"/>
      <c r="Y69" s="266"/>
      <c r="Z69" s="266"/>
      <c r="AA69" s="266"/>
      <c r="AB69" s="266"/>
      <c r="AC69" s="266"/>
      <c r="AD69" s="266"/>
      <c r="AE69" s="266"/>
      <c r="AF69" s="266"/>
      <c r="AG69" s="266" t="s">
        <v>236</v>
      </c>
      <c r="AH69" s="266">
        <v>0</v>
      </c>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row>
    <row r="70" spans="1:60" outlineLevel="1">
      <c r="A70" s="258">
        <v>22</v>
      </c>
      <c r="B70" s="259" t="s">
        <v>580</v>
      </c>
      <c r="C70" s="260" t="s">
        <v>581</v>
      </c>
      <c r="D70" s="261" t="s">
        <v>401</v>
      </c>
      <c r="E70" s="262">
        <v>29.8</v>
      </c>
      <c r="F70" s="10"/>
      <c r="G70" s="264">
        <f>ROUND(E70*F70,2)</f>
        <v>0</v>
      </c>
      <c r="H70" s="263"/>
      <c r="I70" s="264">
        <f>ROUND(E70*H70,2)</f>
        <v>0</v>
      </c>
      <c r="J70" s="263"/>
      <c r="K70" s="264">
        <f>ROUND(E70*J70,2)</f>
        <v>0</v>
      </c>
      <c r="L70" s="264">
        <v>21</v>
      </c>
      <c r="M70" s="264">
        <f>G70*(1+L70/100)</f>
        <v>0</v>
      </c>
      <c r="N70" s="264">
        <v>0.11583</v>
      </c>
      <c r="O70" s="264">
        <f>ROUND(E70*N70,2)</f>
        <v>3.45</v>
      </c>
      <c r="P70" s="264">
        <v>0</v>
      </c>
      <c r="Q70" s="264">
        <f>ROUND(E70*P70,2)</f>
        <v>0</v>
      </c>
      <c r="R70" s="264" t="s">
        <v>454</v>
      </c>
      <c r="S70" s="264" t="s">
        <v>202</v>
      </c>
      <c r="T70" s="264">
        <v>0.14000000000000001</v>
      </c>
      <c r="U70" s="265">
        <f>ROUND(E70*T70,2)</f>
        <v>4.17</v>
      </c>
      <c r="V70" s="264"/>
      <c r="W70" s="266"/>
      <c r="X70" s="266"/>
      <c r="Y70" s="266"/>
      <c r="Z70" s="266"/>
      <c r="AA70" s="266"/>
      <c r="AB70" s="266"/>
      <c r="AC70" s="266"/>
      <c r="AD70" s="266"/>
      <c r="AE70" s="266"/>
      <c r="AF70" s="266"/>
      <c r="AG70" s="266" t="s">
        <v>225</v>
      </c>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row>
    <row r="71" spans="1:60" outlineLevel="1">
      <c r="A71" s="258"/>
      <c r="B71" s="259"/>
      <c r="C71" s="283" t="s">
        <v>995</v>
      </c>
      <c r="D71" s="284"/>
      <c r="E71" s="285">
        <v>18</v>
      </c>
      <c r="F71" s="264"/>
      <c r="G71" s="264"/>
      <c r="H71" s="264"/>
      <c r="I71" s="264"/>
      <c r="J71" s="264"/>
      <c r="K71" s="264"/>
      <c r="L71" s="264"/>
      <c r="M71" s="264"/>
      <c r="N71" s="264"/>
      <c r="O71" s="264"/>
      <c r="P71" s="264"/>
      <c r="Q71" s="264"/>
      <c r="R71" s="264"/>
      <c r="S71" s="264"/>
      <c r="T71" s="264"/>
      <c r="U71" s="265"/>
      <c r="V71" s="264"/>
      <c r="W71" s="266"/>
      <c r="X71" s="266"/>
      <c r="Y71" s="266"/>
      <c r="Z71" s="266"/>
      <c r="AA71" s="266"/>
      <c r="AB71" s="266"/>
      <c r="AC71" s="266"/>
      <c r="AD71" s="266"/>
      <c r="AE71" s="266"/>
      <c r="AF71" s="266"/>
      <c r="AG71" s="266" t="s">
        <v>236</v>
      </c>
      <c r="AH71" s="266">
        <v>0</v>
      </c>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row>
    <row r="72" spans="1:60" outlineLevel="1">
      <c r="A72" s="258"/>
      <c r="B72" s="259"/>
      <c r="C72" s="283" t="s">
        <v>981</v>
      </c>
      <c r="D72" s="284"/>
      <c r="E72" s="285">
        <v>11.8</v>
      </c>
      <c r="F72" s="264"/>
      <c r="G72" s="264"/>
      <c r="H72" s="264"/>
      <c r="I72" s="264"/>
      <c r="J72" s="264"/>
      <c r="K72" s="264"/>
      <c r="L72" s="264"/>
      <c r="M72" s="264"/>
      <c r="N72" s="264"/>
      <c r="O72" s="264"/>
      <c r="P72" s="264"/>
      <c r="Q72" s="264"/>
      <c r="R72" s="264"/>
      <c r="S72" s="264"/>
      <c r="T72" s="264"/>
      <c r="U72" s="265"/>
      <c r="V72" s="264"/>
      <c r="W72" s="266"/>
      <c r="X72" s="266"/>
      <c r="Y72" s="266"/>
      <c r="Z72" s="266"/>
      <c r="AA72" s="266"/>
      <c r="AB72" s="266"/>
      <c r="AC72" s="266"/>
      <c r="AD72" s="266"/>
      <c r="AE72" s="266"/>
      <c r="AF72" s="266"/>
      <c r="AG72" s="266" t="s">
        <v>236</v>
      </c>
      <c r="AH72" s="266">
        <v>0</v>
      </c>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row>
    <row r="73" spans="1:60" outlineLevel="1">
      <c r="A73" s="258"/>
      <c r="B73" s="259"/>
      <c r="C73" s="283" t="s">
        <v>996</v>
      </c>
      <c r="D73" s="284"/>
      <c r="E73" s="285"/>
      <c r="F73" s="264"/>
      <c r="G73" s="264"/>
      <c r="H73" s="264"/>
      <c r="I73" s="264"/>
      <c r="J73" s="264"/>
      <c r="K73" s="264"/>
      <c r="L73" s="264"/>
      <c r="M73" s="264"/>
      <c r="N73" s="264"/>
      <c r="O73" s="264"/>
      <c r="P73" s="264"/>
      <c r="Q73" s="264"/>
      <c r="R73" s="264"/>
      <c r="S73" s="264"/>
      <c r="T73" s="264"/>
      <c r="U73" s="265"/>
      <c r="V73" s="264"/>
      <c r="W73" s="266"/>
      <c r="X73" s="266"/>
      <c r="Y73" s="266"/>
      <c r="Z73" s="266"/>
      <c r="AA73" s="266"/>
      <c r="AB73" s="266"/>
      <c r="AC73" s="266"/>
      <c r="AD73" s="266"/>
      <c r="AE73" s="266"/>
      <c r="AF73" s="266"/>
      <c r="AG73" s="266" t="s">
        <v>236</v>
      </c>
      <c r="AH73" s="266">
        <v>0</v>
      </c>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row>
    <row r="74" spans="1:60" outlineLevel="1">
      <c r="A74" s="258">
        <v>23</v>
      </c>
      <c r="B74" s="259" t="s">
        <v>587</v>
      </c>
      <c r="C74" s="260" t="s">
        <v>588</v>
      </c>
      <c r="D74" s="261" t="s">
        <v>233</v>
      </c>
      <c r="E74" s="262">
        <v>37.25</v>
      </c>
      <c r="F74" s="10"/>
      <c r="G74" s="264">
        <f>ROUND(E74*F74,2)</f>
        <v>0</v>
      </c>
      <c r="H74" s="263"/>
      <c r="I74" s="264">
        <f>ROUND(E74*H74,2)</f>
        <v>0</v>
      </c>
      <c r="J74" s="263"/>
      <c r="K74" s="264">
        <f>ROUND(E74*J74,2)</f>
        <v>0</v>
      </c>
      <c r="L74" s="264">
        <v>21</v>
      </c>
      <c r="M74" s="264">
        <f>G74*(1+L74/100)</f>
        <v>0</v>
      </c>
      <c r="N74" s="264">
        <v>0</v>
      </c>
      <c r="O74" s="264">
        <f>ROUND(E74*N74,2)</f>
        <v>0</v>
      </c>
      <c r="P74" s="264">
        <v>0</v>
      </c>
      <c r="Q74" s="264">
        <f>ROUND(E74*P74,2)</f>
        <v>0</v>
      </c>
      <c r="R74" s="264" t="s">
        <v>454</v>
      </c>
      <c r="S74" s="264" t="s">
        <v>202</v>
      </c>
      <c r="T74" s="264">
        <v>0.13</v>
      </c>
      <c r="U74" s="265">
        <f>ROUND(E74*T74,2)</f>
        <v>4.84</v>
      </c>
      <c r="V74" s="264"/>
      <c r="W74" s="266"/>
      <c r="X74" s="266"/>
      <c r="Y74" s="266"/>
      <c r="Z74" s="266"/>
      <c r="AA74" s="266"/>
      <c r="AB74" s="266"/>
      <c r="AC74" s="266"/>
      <c r="AD74" s="266"/>
      <c r="AE74" s="266"/>
      <c r="AF74" s="266"/>
      <c r="AG74" s="266" t="s">
        <v>225</v>
      </c>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row>
    <row r="75" spans="1:60" outlineLevel="1">
      <c r="A75" s="258"/>
      <c r="B75" s="259"/>
      <c r="C75" s="283" t="s">
        <v>996</v>
      </c>
      <c r="D75" s="284"/>
      <c r="E75" s="285"/>
      <c r="F75" s="264"/>
      <c r="G75" s="264"/>
      <c r="H75" s="264"/>
      <c r="I75" s="264"/>
      <c r="J75" s="264"/>
      <c r="K75" s="264"/>
      <c r="L75" s="264"/>
      <c r="M75" s="264"/>
      <c r="N75" s="264"/>
      <c r="O75" s="264"/>
      <c r="P75" s="264"/>
      <c r="Q75" s="264"/>
      <c r="R75" s="264"/>
      <c r="S75" s="264"/>
      <c r="T75" s="264"/>
      <c r="U75" s="265"/>
      <c r="V75" s="264"/>
      <c r="W75" s="266"/>
      <c r="X75" s="266"/>
      <c r="Y75" s="266"/>
      <c r="Z75" s="266"/>
      <c r="AA75" s="266"/>
      <c r="AB75" s="266"/>
      <c r="AC75" s="266"/>
      <c r="AD75" s="266"/>
      <c r="AE75" s="266"/>
      <c r="AF75" s="266"/>
      <c r="AG75" s="266" t="s">
        <v>236</v>
      </c>
      <c r="AH75" s="266">
        <v>0</v>
      </c>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row>
    <row r="76" spans="1:60" outlineLevel="1">
      <c r="A76" s="258"/>
      <c r="B76" s="259"/>
      <c r="C76" s="283" t="s">
        <v>997</v>
      </c>
      <c r="D76" s="284"/>
      <c r="E76" s="285">
        <v>22.5</v>
      </c>
      <c r="F76" s="264"/>
      <c r="G76" s="264"/>
      <c r="H76" s="264"/>
      <c r="I76" s="264"/>
      <c r="J76" s="264"/>
      <c r="K76" s="264"/>
      <c r="L76" s="264"/>
      <c r="M76" s="264"/>
      <c r="N76" s="264"/>
      <c r="O76" s="264"/>
      <c r="P76" s="264"/>
      <c r="Q76" s="264"/>
      <c r="R76" s="264"/>
      <c r="S76" s="264"/>
      <c r="T76" s="264"/>
      <c r="U76" s="265"/>
      <c r="V76" s="264"/>
      <c r="W76" s="266"/>
      <c r="X76" s="266"/>
      <c r="Y76" s="266"/>
      <c r="Z76" s="266"/>
      <c r="AA76" s="266"/>
      <c r="AB76" s="266"/>
      <c r="AC76" s="266"/>
      <c r="AD76" s="266"/>
      <c r="AE76" s="266"/>
      <c r="AF76" s="266"/>
      <c r="AG76" s="266" t="s">
        <v>236</v>
      </c>
      <c r="AH76" s="266">
        <v>0</v>
      </c>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row>
    <row r="77" spans="1:60" outlineLevel="1">
      <c r="A77" s="258"/>
      <c r="B77" s="259"/>
      <c r="C77" s="283" t="s">
        <v>998</v>
      </c>
      <c r="D77" s="284"/>
      <c r="E77" s="285">
        <v>14.75</v>
      </c>
      <c r="F77" s="264"/>
      <c r="G77" s="264"/>
      <c r="H77" s="264"/>
      <c r="I77" s="264"/>
      <c r="J77" s="264"/>
      <c r="K77" s="264"/>
      <c r="L77" s="264"/>
      <c r="M77" s="264"/>
      <c r="N77" s="264"/>
      <c r="O77" s="264"/>
      <c r="P77" s="264"/>
      <c r="Q77" s="264"/>
      <c r="R77" s="264"/>
      <c r="S77" s="264"/>
      <c r="T77" s="264"/>
      <c r="U77" s="265"/>
      <c r="V77" s="264"/>
      <c r="W77" s="266"/>
      <c r="X77" s="266"/>
      <c r="Y77" s="266"/>
      <c r="Z77" s="266"/>
      <c r="AA77" s="266"/>
      <c r="AB77" s="266"/>
      <c r="AC77" s="266"/>
      <c r="AD77" s="266"/>
      <c r="AE77" s="266"/>
      <c r="AF77" s="266"/>
      <c r="AG77" s="266" t="s">
        <v>236</v>
      </c>
      <c r="AH77" s="266">
        <v>0</v>
      </c>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row>
    <row r="78" spans="1:60" outlineLevel="1">
      <c r="A78" s="258">
        <v>24</v>
      </c>
      <c r="B78" s="259" t="s">
        <v>999</v>
      </c>
      <c r="C78" s="260" t="s">
        <v>1000</v>
      </c>
      <c r="D78" s="261" t="s">
        <v>233</v>
      </c>
      <c r="E78" s="262">
        <v>33</v>
      </c>
      <c r="F78" s="10"/>
      <c r="G78" s="264">
        <f>ROUND(E78*F78,2)</f>
        <v>0</v>
      </c>
      <c r="H78" s="263"/>
      <c r="I78" s="264">
        <f>ROUND(E78*H78,2)</f>
        <v>0</v>
      </c>
      <c r="J78" s="263"/>
      <c r="K78" s="264">
        <f>ROUND(E78*J78,2)</f>
        <v>0</v>
      </c>
      <c r="L78" s="264">
        <v>21</v>
      </c>
      <c r="M78" s="264">
        <f>G78*(1+L78/100)</f>
        <v>0</v>
      </c>
      <c r="N78" s="264">
        <v>0.24</v>
      </c>
      <c r="O78" s="264">
        <f>ROUND(E78*N78,2)</f>
        <v>7.92</v>
      </c>
      <c r="P78" s="264">
        <v>0</v>
      </c>
      <c r="Q78" s="264">
        <f>ROUND(E78*P78,2)</f>
        <v>0</v>
      </c>
      <c r="R78" s="264"/>
      <c r="S78" s="264" t="s">
        <v>361</v>
      </c>
      <c r="T78" s="264">
        <v>0.27</v>
      </c>
      <c r="U78" s="265">
        <f>ROUND(E78*T78,2)</f>
        <v>8.91</v>
      </c>
      <c r="V78" s="264"/>
      <c r="W78" s="266"/>
      <c r="X78" s="266"/>
      <c r="Y78" s="266"/>
      <c r="Z78" s="266"/>
      <c r="AA78" s="266"/>
      <c r="AB78" s="266"/>
      <c r="AC78" s="266"/>
      <c r="AD78" s="266"/>
      <c r="AE78" s="266"/>
      <c r="AF78" s="266"/>
      <c r="AG78" s="266" t="s">
        <v>225</v>
      </c>
      <c r="AH78" s="266"/>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row>
    <row r="79" spans="1:60" outlineLevel="1">
      <c r="A79" s="258"/>
      <c r="B79" s="259"/>
      <c r="C79" s="283" t="s">
        <v>943</v>
      </c>
      <c r="D79" s="284"/>
      <c r="E79" s="285"/>
      <c r="F79" s="264"/>
      <c r="G79" s="264"/>
      <c r="H79" s="264"/>
      <c r="I79" s="264"/>
      <c r="J79" s="264"/>
      <c r="K79" s="264"/>
      <c r="L79" s="264"/>
      <c r="M79" s="264"/>
      <c r="N79" s="264"/>
      <c r="O79" s="264"/>
      <c r="P79" s="264"/>
      <c r="Q79" s="264"/>
      <c r="R79" s="264"/>
      <c r="S79" s="264"/>
      <c r="T79" s="264"/>
      <c r="U79" s="265"/>
      <c r="V79" s="264"/>
      <c r="W79" s="266"/>
      <c r="X79" s="266"/>
      <c r="Y79" s="266"/>
      <c r="Z79" s="266"/>
      <c r="AA79" s="266"/>
      <c r="AB79" s="266"/>
      <c r="AC79" s="266"/>
      <c r="AD79" s="266"/>
      <c r="AE79" s="266"/>
      <c r="AF79" s="266"/>
      <c r="AG79" s="266" t="s">
        <v>236</v>
      </c>
      <c r="AH79" s="266">
        <v>0</v>
      </c>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row>
    <row r="80" spans="1:60" outlineLevel="1">
      <c r="A80" s="258"/>
      <c r="B80" s="259"/>
      <c r="C80" s="283" t="s">
        <v>1001</v>
      </c>
      <c r="D80" s="284"/>
      <c r="E80" s="285">
        <v>20.02</v>
      </c>
      <c r="F80" s="264"/>
      <c r="G80" s="264"/>
      <c r="H80" s="264"/>
      <c r="I80" s="264"/>
      <c r="J80" s="264"/>
      <c r="K80" s="264"/>
      <c r="L80" s="264"/>
      <c r="M80" s="264"/>
      <c r="N80" s="264"/>
      <c r="O80" s="264"/>
      <c r="P80" s="264"/>
      <c r="Q80" s="264"/>
      <c r="R80" s="264"/>
      <c r="S80" s="264"/>
      <c r="T80" s="264"/>
      <c r="U80" s="265"/>
      <c r="V80" s="264"/>
      <c r="W80" s="266"/>
      <c r="X80" s="266"/>
      <c r="Y80" s="266"/>
      <c r="Z80" s="266"/>
      <c r="AA80" s="266"/>
      <c r="AB80" s="266"/>
      <c r="AC80" s="266"/>
      <c r="AD80" s="266"/>
      <c r="AE80" s="266"/>
      <c r="AF80" s="266"/>
      <c r="AG80" s="266" t="s">
        <v>236</v>
      </c>
      <c r="AH80" s="266">
        <v>0</v>
      </c>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row>
    <row r="81" spans="1:60" outlineLevel="1">
      <c r="A81" s="258"/>
      <c r="B81" s="259"/>
      <c r="C81" s="283" t="s">
        <v>1002</v>
      </c>
      <c r="D81" s="284"/>
      <c r="E81" s="285">
        <v>12.98</v>
      </c>
      <c r="F81" s="264"/>
      <c r="G81" s="264"/>
      <c r="H81" s="264"/>
      <c r="I81" s="264"/>
      <c r="J81" s="264"/>
      <c r="K81" s="264"/>
      <c r="L81" s="264"/>
      <c r="M81" s="264"/>
      <c r="N81" s="264"/>
      <c r="O81" s="264"/>
      <c r="P81" s="264"/>
      <c r="Q81" s="264"/>
      <c r="R81" s="264"/>
      <c r="S81" s="264"/>
      <c r="T81" s="264"/>
      <c r="U81" s="265"/>
      <c r="V81" s="264"/>
      <c r="W81" s="266"/>
      <c r="X81" s="266"/>
      <c r="Y81" s="266"/>
      <c r="Z81" s="266"/>
      <c r="AA81" s="266"/>
      <c r="AB81" s="266"/>
      <c r="AC81" s="266"/>
      <c r="AD81" s="266"/>
      <c r="AE81" s="266"/>
      <c r="AF81" s="266"/>
      <c r="AG81" s="266" t="s">
        <v>236</v>
      </c>
      <c r="AH81" s="266">
        <v>0</v>
      </c>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row>
    <row r="82" spans="1:60">
      <c r="A82" s="286" t="s">
        <v>198</v>
      </c>
      <c r="B82" s="287" t="s">
        <v>137</v>
      </c>
      <c r="C82" s="288" t="s">
        <v>138</v>
      </c>
      <c r="D82" s="289"/>
      <c r="E82" s="290"/>
      <c r="F82" s="291"/>
      <c r="G82" s="291">
        <f>SUMIF(AG83:AG86,"&lt;&gt;NOR",G83:G86)</f>
        <v>0</v>
      </c>
      <c r="H82" s="291"/>
      <c r="I82" s="291">
        <f>SUM(I83:I86)</f>
        <v>0</v>
      </c>
      <c r="J82" s="291"/>
      <c r="K82" s="291">
        <f>SUM(K83:K86)</f>
        <v>0</v>
      </c>
      <c r="L82" s="291"/>
      <c r="M82" s="291">
        <f>SUM(M83:M86)</f>
        <v>0</v>
      </c>
      <c r="N82" s="291"/>
      <c r="O82" s="291">
        <f>SUM(O83:O86)</f>
        <v>0.05</v>
      </c>
      <c r="P82" s="291"/>
      <c r="Q82" s="291">
        <f>SUM(Q83:Q86)</f>
        <v>0</v>
      </c>
      <c r="R82" s="291"/>
      <c r="S82" s="291"/>
      <c r="T82" s="291"/>
      <c r="U82" s="292">
        <f>SUM(U83:U86)</f>
        <v>3.51</v>
      </c>
      <c r="V82" s="291"/>
      <c r="AG82" s="85" t="s">
        <v>199</v>
      </c>
    </row>
    <row r="83" spans="1:60" ht="22.5" outlineLevel="1">
      <c r="A83" s="258">
        <v>25</v>
      </c>
      <c r="B83" s="259" t="s">
        <v>590</v>
      </c>
      <c r="C83" s="260" t="s">
        <v>591</v>
      </c>
      <c r="D83" s="261" t="s">
        <v>401</v>
      </c>
      <c r="E83" s="262">
        <v>4.5</v>
      </c>
      <c r="F83" s="10"/>
      <c r="G83" s="264">
        <f>ROUND(E83*F83,2)</f>
        <v>0</v>
      </c>
      <c r="H83" s="263"/>
      <c r="I83" s="264">
        <f>ROUND(E83*H83,2)</f>
        <v>0</v>
      </c>
      <c r="J83" s="263"/>
      <c r="K83" s="264">
        <f>ROUND(E83*J83,2)</f>
        <v>0</v>
      </c>
      <c r="L83" s="264">
        <v>21</v>
      </c>
      <c r="M83" s="264">
        <f>G83*(1+L83/100)</f>
        <v>0</v>
      </c>
      <c r="N83" s="264">
        <v>4.8599999999999997E-3</v>
      </c>
      <c r="O83" s="264">
        <f>ROUND(E83*N83,2)</f>
        <v>0.02</v>
      </c>
      <c r="P83" s="264">
        <v>0</v>
      </c>
      <c r="Q83" s="264">
        <f>ROUND(E83*P83,2)</f>
        <v>0</v>
      </c>
      <c r="R83" s="264" t="s">
        <v>454</v>
      </c>
      <c r="S83" s="264" t="s">
        <v>202</v>
      </c>
      <c r="T83" s="264">
        <v>0.35599999999999998</v>
      </c>
      <c r="U83" s="265">
        <f>ROUND(E83*T83,2)</f>
        <v>1.6</v>
      </c>
      <c r="V83" s="264"/>
      <c r="W83" s="266"/>
      <c r="X83" s="266"/>
      <c r="Y83" s="266"/>
      <c r="Z83" s="266"/>
      <c r="AA83" s="266"/>
      <c r="AB83" s="266"/>
      <c r="AC83" s="266"/>
      <c r="AD83" s="266"/>
      <c r="AE83" s="266"/>
      <c r="AF83" s="266"/>
      <c r="AG83" s="266" t="s">
        <v>225</v>
      </c>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row>
    <row r="84" spans="1:60" outlineLevel="1">
      <c r="A84" s="258"/>
      <c r="B84" s="259"/>
      <c r="C84" s="283" t="s">
        <v>1003</v>
      </c>
      <c r="D84" s="284"/>
      <c r="E84" s="285">
        <v>4.5</v>
      </c>
      <c r="F84" s="264"/>
      <c r="G84" s="264"/>
      <c r="H84" s="264"/>
      <c r="I84" s="264"/>
      <c r="J84" s="264"/>
      <c r="K84" s="264"/>
      <c r="L84" s="264"/>
      <c r="M84" s="264"/>
      <c r="N84" s="264"/>
      <c r="O84" s="264"/>
      <c r="P84" s="264"/>
      <c r="Q84" s="264"/>
      <c r="R84" s="264"/>
      <c r="S84" s="264"/>
      <c r="T84" s="264"/>
      <c r="U84" s="265"/>
      <c r="V84" s="264"/>
      <c r="W84" s="266"/>
      <c r="X84" s="266"/>
      <c r="Y84" s="266"/>
      <c r="Z84" s="266"/>
      <c r="AA84" s="266"/>
      <c r="AB84" s="266"/>
      <c r="AC84" s="266"/>
      <c r="AD84" s="266"/>
      <c r="AE84" s="266"/>
      <c r="AF84" s="266"/>
      <c r="AG84" s="266" t="s">
        <v>236</v>
      </c>
      <c r="AH84" s="266">
        <v>0</v>
      </c>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row>
    <row r="85" spans="1:60" ht="22.5" outlineLevel="1">
      <c r="A85" s="258">
        <v>26</v>
      </c>
      <c r="B85" s="259" t="s">
        <v>1004</v>
      </c>
      <c r="C85" s="260" t="s">
        <v>1005</v>
      </c>
      <c r="D85" s="261" t="s">
        <v>401</v>
      </c>
      <c r="E85" s="262">
        <v>4.5</v>
      </c>
      <c r="F85" s="10"/>
      <c r="G85" s="264">
        <f>ROUND(E85*F85,2)</f>
        <v>0</v>
      </c>
      <c r="H85" s="263"/>
      <c r="I85" s="264">
        <f>ROUND(E85*H85,2)</f>
        <v>0</v>
      </c>
      <c r="J85" s="263"/>
      <c r="K85" s="264">
        <f>ROUND(E85*J85,2)</f>
        <v>0</v>
      </c>
      <c r="L85" s="264">
        <v>21</v>
      </c>
      <c r="M85" s="264">
        <f>G85*(1+L85/100)</f>
        <v>0</v>
      </c>
      <c r="N85" s="264">
        <v>6.1599999999999997E-3</v>
      </c>
      <c r="O85" s="264">
        <f>ROUND(E85*N85,2)</f>
        <v>0.03</v>
      </c>
      <c r="P85" s="264">
        <v>0</v>
      </c>
      <c r="Q85" s="264">
        <f>ROUND(E85*P85,2)</f>
        <v>0</v>
      </c>
      <c r="R85" s="264" t="s">
        <v>454</v>
      </c>
      <c r="S85" s="264" t="s">
        <v>202</v>
      </c>
      <c r="T85" s="264">
        <v>0.42499999999999999</v>
      </c>
      <c r="U85" s="265">
        <f>ROUND(E85*T85,2)</f>
        <v>1.91</v>
      </c>
      <c r="V85" s="264"/>
      <c r="W85" s="266"/>
      <c r="X85" s="266"/>
      <c r="Y85" s="266"/>
      <c r="Z85" s="266"/>
      <c r="AA85" s="266"/>
      <c r="AB85" s="266"/>
      <c r="AC85" s="266"/>
      <c r="AD85" s="266"/>
      <c r="AE85" s="266"/>
      <c r="AF85" s="266"/>
      <c r="AG85" s="266" t="s">
        <v>225</v>
      </c>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row>
    <row r="86" spans="1:60" outlineLevel="1">
      <c r="A86" s="258"/>
      <c r="B86" s="259"/>
      <c r="C86" s="283" t="s">
        <v>1006</v>
      </c>
      <c r="D86" s="284"/>
      <c r="E86" s="285">
        <v>4.5</v>
      </c>
      <c r="F86" s="264"/>
      <c r="G86" s="264"/>
      <c r="H86" s="264"/>
      <c r="I86" s="264"/>
      <c r="J86" s="264"/>
      <c r="K86" s="264"/>
      <c r="L86" s="264"/>
      <c r="M86" s="264"/>
      <c r="N86" s="264"/>
      <c r="O86" s="264"/>
      <c r="P86" s="264"/>
      <c r="Q86" s="264"/>
      <c r="R86" s="264"/>
      <c r="S86" s="264"/>
      <c r="T86" s="264"/>
      <c r="U86" s="265"/>
      <c r="V86" s="264"/>
      <c r="W86" s="266"/>
      <c r="X86" s="266"/>
      <c r="Y86" s="266"/>
      <c r="Z86" s="266"/>
      <c r="AA86" s="266"/>
      <c r="AB86" s="266"/>
      <c r="AC86" s="266"/>
      <c r="AD86" s="266"/>
      <c r="AE86" s="266"/>
      <c r="AF86" s="266"/>
      <c r="AG86" s="266" t="s">
        <v>236</v>
      </c>
      <c r="AH86" s="266">
        <v>0</v>
      </c>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row>
    <row r="87" spans="1:60">
      <c r="A87" s="286" t="s">
        <v>198</v>
      </c>
      <c r="B87" s="287" t="s">
        <v>143</v>
      </c>
      <c r="C87" s="288" t="s">
        <v>144</v>
      </c>
      <c r="D87" s="289"/>
      <c r="E87" s="290"/>
      <c r="F87" s="291"/>
      <c r="G87" s="291">
        <f>SUMIF(AG88:AG95,"&lt;&gt;NOR",G88:G95)</f>
        <v>0</v>
      </c>
      <c r="H87" s="291"/>
      <c r="I87" s="291">
        <f>SUM(I88:I95)</f>
        <v>0</v>
      </c>
      <c r="J87" s="291"/>
      <c r="K87" s="291">
        <f>SUM(K88:K95)</f>
        <v>0</v>
      </c>
      <c r="L87" s="291"/>
      <c r="M87" s="291">
        <f>SUM(M88:M95)</f>
        <v>0</v>
      </c>
      <c r="N87" s="291"/>
      <c r="O87" s="291">
        <f>SUM(O88:O95)</f>
        <v>2.3899999999999997</v>
      </c>
      <c r="P87" s="291"/>
      <c r="Q87" s="291">
        <f>SUM(Q88:Q95)</f>
        <v>0</v>
      </c>
      <c r="R87" s="291"/>
      <c r="S87" s="291"/>
      <c r="T87" s="291"/>
      <c r="U87" s="292">
        <f>SUM(U88:U95)</f>
        <v>32.200000000000003</v>
      </c>
      <c r="V87" s="291"/>
      <c r="AG87" s="85" t="s">
        <v>199</v>
      </c>
    </row>
    <row r="88" spans="1:60" outlineLevel="1">
      <c r="A88" s="258">
        <v>27</v>
      </c>
      <c r="B88" s="259" t="s">
        <v>615</v>
      </c>
      <c r="C88" s="260" t="s">
        <v>616</v>
      </c>
      <c r="D88" s="261" t="s">
        <v>233</v>
      </c>
      <c r="E88" s="262">
        <v>129.5</v>
      </c>
      <c r="F88" s="10"/>
      <c r="G88" s="264">
        <f>ROUND(E88*F88,2)</f>
        <v>0</v>
      </c>
      <c r="H88" s="263"/>
      <c r="I88" s="264">
        <f>ROUND(E88*H88,2)</f>
        <v>0</v>
      </c>
      <c r="J88" s="263"/>
      <c r="K88" s="264">
        <f>ROUND(E88*J88,2)</f>
        <v>0</v>
      </c>
      <c r="L88" s="264">
        <v>21</v>
      </c>
      <c r="M88" s="264">
        <f>G88*(1+L88/100)</f>
        <v>0</v>
      </c>
      <c r="N88" s="264">
        <v>1.8380000000000001E-2</v>
      </c>
      <c r="O88" s="264">
        <f>ROUND(E88*N88,2)</f>
        <v>2.38</v>
      </c>
      <c r="P88" s="264">
        <v>0</v>
      </c>
      <c r="Q88" s="264">
        <f>ROUND(E88*P88,2)</f>
        <v>0</v>
      </c>
      <c r="R88" s="264" t="s">
        <v>617</v>
      </c>
      <c r="S88" s="264" t="s">
        <v>202</v>
      </c>
      <c r="T88" s="264">
        <v>0.13</v>
      </c>
      <c r="U88" s="265">
        <f>ROUND(E88*T88,2)</f>
        <v>16.84</v>
      </c>
      <c r="V88" s="264"/>
      <c r="W88" s="266"/>
      <c r="X88" s="266"/>
      <c r="Y88" s="266"/>
      <c r="Z88" s="266"/>
      <c r="AA88" s="266"/>
      <c r="AB88" s="266"/>
      <c r="AC88" s="266"/>
      <c r="AD88" s="266"/>
      <c r="AE88" s="266"/>
      <c r="AF88" s="266"/>
      <c r="AG88" s="266" t="s">
        <v>225</v>
      </c>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row>
    <row r="89" spans="1:60" outlineLevel="1">
      <c r="A89" s="258"/>
      <c r="B89" s="259"/>
      <c r="C89" s="477" t="s">
        <v>618</v>
      </c>
      <c r="D89" s="478"/>
      <c r="E89" s="479"/>
      <c r="F89" s="480"/>
      <c r="G89" s="481"/>
      <c r="H89" s="264"/>
      <c r="I89" s="264"/>
      <c r="J89" s="264"/>
      <c r="K89" s="264"/>
      <c r="L89" s="264"/>
      <c r="M89" s="264"/>
      <c r="N89" s="264"/>
      <c r="O89" s="264"/>
      <c r="P89" s="264"/>
      <c r="Q89" s="264"/>
      <c r="R89" s="264"/>
      <c r="S89" s="264"/>
      <c r="T89" s="264"/>
      <c r="U89" s="265"/>
      <c r="V89" s="264"/>
      <c r="W89" s="266"/>
      <c r="X89" s="266"/>
      <c r="Y89" s="266"/>
      <c r="Z89" s="266"/>
      <c r="AA89" s="266"/>
      <c r="AB89" s="266"/>
      <c r="AC89" s="266"/>
      <c r="AD89" s="266"/>
      <c r="AE89" s="266"/>
      <c r="AF89" s="266"/>
      <c r="AG89" s="266" t="s">
        <v>205</v>
      </c>
      <c r="AH89" s="266"/>
      <c r="AI89" s="266"/>
      <c r="AJ89" s="266"/>
      <c r="AK89" s="266"/>
      <c r="AL89" s="266"/>
      <c r="AM89" s="266"/>
      <c r="AN89" s="266"/>
      <c r="AO89" s="266"/>
      <c r="AP89" s="266"/>
      <c r="AQ89" s="266"/>
      <c r="AR89" s="266"/>
      <c r="AS89" s="266"/>
      <c r="AT89" s="266"/>
      <c r="AU89" s="266"/>
      <c r="AV89" s="266"/>
      <c r="AW89" s="266"/>
      <c r="AX89" s="266"/>
      <c r="AY89" s="266"/>
      <c r="AZ89" s="266"/>
      <c r="BA89" s="267" t="str">
        <f>C89</f>
        <v>Včetně kotvení lešení.</v>
      </c>
      <c r="BB89" s="266"/>
      <c r="BC89" s="266"/>
      <c r="BD89" s="266"/>
      <c r="BE89" s="266"/>
      <c r="BF89" s="266"/>
      <c r="BG89" s="266"/>
      <c r="BH89" s="266"/>
    </row>
    <row r="90" spans="1:60" outlineLevel="1">
      <c r="A90" s="258"/>
      <c r="B90" s="259"/>
      <c r="C90" s="283" t="s">
        <v>1007</v>
      </c>
      <c r="D90" s="284"/>
      <c r="E90" s="285">
        <v>129.5</v>
      </c>
      <c r="F90" s="264"/>
      <c r="G90" s="264"/>
      <c r="H90" s="264"/>
      <c r="I90" s="264"/>
      <c r="J90" s="264"/>
      <c r="K90" s="264"/>
      <c r="L90" s="264"/>
      <c r="M90" s="264"/>
      <c r="N90" s="264"/>
      <c r="O90" s="264"/>
      <c r="P90" s="264"/>
      <c r="Q90" s="264"/>
      <c r="R90" s="264"/>
      <c r="S90" s="264"/>
      <c r="T90" s="264"/>
      <c r="U90" s="265"/>
      <c r="V90" s="264"/>
      <c r="W90" s="266"/>
      <c r="X90" s="266"/>
      <c r="Y90" s="266"/>
      <c r="Z90" s="266"/>
      <c r="AA90" s="266"/>
      <c r="AB90" s="266"/>
      <c r="AC90" s="266"/>
      <c r="AD90" s="266"/>
      <c r="AE90" s="266"/>
      <c r="AF90" s="266"/>
      <c r="AG90" s="266" t="s">
        <v>236</v>
      </c>
      <c r="AH90" s="266">
        <v>0</v>
      </c>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row>
    <row r="91" spans="1:60" outlineLevel="1">
      <c r="A91" s="258">
        <v>28</v>
      </c>
      <c r="B91" s="259" t="s">
        <v>624</v>
      </c>
      <c r="C91" s="260" t="s">
        <v>625</v>
      </c>
      <c r="D91" s="261" t="s">
        <v>233</v>
      </c>
      <c r="E91" s="262">
        <v>1295</v>
      </c>
      <c r="F91" s="10"/>
      <c r="G91" s="264">
        <f>ROUND(E91*F91,2)</f>
        <v>0</v>
      </c>
      <c r="H91" s="263"/>
      <c r="I91" s="264">
        <f>ROUND(E91*H91,2)</f>
        <v>0</v>
      </c>
      <c r="J91" s="263"/>
      <c r="K91" s="264">
        <f>ROUND(E91*J91,2)</f>
        <v>0</v>
      </c>
      <c r="L91" s="264">
        <v>21</v>
      </c>
      <c r="M91" s="264">
        <f>G91*(1+L91/100)</f>
        <v>0</v>
      </c>
      <c r="N91" s="264">
        <v>0</v>
      </c>
      <c r="O91" s="264">
        <f>ROUND(E91*N91,2)</f>
        <v>0</v>
      </c>
      <c r="P91" s="264">
        <v>0</v>
      </c>
      <c r="Q91" s="264">
        <f>ROUND(E91*P91,2)</f>
        <v>0</v>
      </c>
      <c r="R91" s="264" t="s">
        <v>617</v>
      </c>
      <c r="S91" s="264" t="s">
        <v>202</v>
      </c>
      <c r="T91" s="264">
        <v>0</v>
      </c>
      <c r="U91" s="265">
        <f>ROUND(E91*T91,2)</f>
        <v>0</v>
      </c>
      <c r="V91" s="264"/>
      <c r="W91" s="266"/>
      <c r="X91" s="266"/>
      <c r="Y91" s="266"/>
      <c r="Z91" s="266"/>
      <c r="AA91" s="266"/>
      <c r="AB91" s="266"/>
      <c r="AC91" s="266"/>
      <c r="AD91" s="266"/>
      <c r="AE91" s="266"/>
      <c r="AF91" s="266"/>
      <c r="AG91" s="266" t="s">
        <v>225</v>
      </c>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row>
    <row r="92" spans="1:60" outlineLevel="1">
      <c r="A92" s="258"/>
      <c r="B92" s="259"/>
      <c r="C92" s="283" t="s">
        <v>1008</v>
      </c>
      <c r="D92" s="284"/>
      <c r="E92" s="285">
        <v>1295</v>
      </c>
      <c r="F92" s="264"/>
      <c r="G92" s="264"/>
      <c r="H92" s="264"/>
      <c r="I92" s="264"/>
      <c r="J92" s="264"/>
      <c r="K92" s="264"/>
      <c r="L92" s="264"/>
      <c r="M92" s="264"/>
      <c r="N92" s="264"/>
      <c r="O92" s="264"/>
      <c r="P92" s="264"/>
      <c r="Q92" s="264"/>
      <c r="R92" s="264"/>
      <c r="S92" s="264"/>
      <c r="T92" s="264"/>
      <c r="U92" s="265"/>
      <c r="V92" s="264"/>
      <c r="W92" s="266"/>
      <c r="X92" s="266"/>
      <c r="Y92" s="266"/>
      <c r="Z92" s="266"/>
      <c r="AA92" s="266"/>
      <c r="AB92" s="266"/>
      <c r="AC92" s="266"/>
      <c r="AD92" s="266"/>
      <c r="AE92" s="266"/>
      <c r="AF92" s="266"/>
      <c r="AG92" s="266" t="s">
        <v>236</v>
      </c>
      <c r="AH92" s="266">
        <v>0</v>
      </c>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row>
    <row r="93" spans="1:60" outlineLevel="1">
      <c r="A93" s="258">
        <v>29</v>
      </c>
      <c r="B93" s="259" t="s">
        <v>628</v>
      </c>
      <c r="C93" s="260" t="s">
        <v>629</v>
      </c>
      <c r="D93" s="261" t="s">
        <v>233</v>
      </c>
      <c r="E93" s="262">
        <v>129.5</v>
      </c>
      <c r="F93" s="263"/>
      <c r="G93" s="264">
        <f>ROUND(E93*F93,2)</f>
        <v>0</v>
      </c>
      <c r="H93" s="263"/>
      <c r="I93" s="264">
        <f>ROUND(E93*H93,2)</f>
        <v>0</v>
      </c>
      <c r="J93" s="263"/>
      <c r="K93" s="264">
        <f>ROUND(E93*J93,2)</f>
        <v>0</v>
      </c>
      <c r="L93" s="264">
        <v>21</v>
      </c>
      <c r="M93" s="264">
        <f>G93*(1+L93/100)</f>
        <v>0</v>
      </c>
      <c r="N93" s="264">
        <v>0</v>
      </c>
      <c r="O93" s="264">
        <f>ROUND(E93*N93,2)</f>
        <v>0</v>
      </c>
      <c r="P93" s="264">
        <v>0</v>
      </c>
      <c r="Q93" s="264">
        <f>ROUND(E93*P93,2)</f>
        <v>0</v>
      </c>
      <c r="R93" s="264" t="s">
        <v>617</v>
      </c>
      <c r="S93" s="264" t="s">
        <v>202</v>
      </c>
      <c r="T93" s="264">
        <v>0.112</v>
      </c>
      <c r="U93" s="265">
        <f>ROUND(E93*T93,2)</f>
        <v>14.5</v>
      </c>
      <c r="V93" s="264"/>
      <c r="W93" s="266"/>
      <c r="X93" s="266"/>
      <c r="Y93" s="266"/>
      <c r="Z93" s="266"/>
      <c r="AA93" s="266"/>
      <c r="AB93" s="266"/>
      <c r="AC93" s="266"/>
      <c r="AD93" s="266"/>
      <c r="AE93" s="266"/>
      <c r="AF93" s="266"/>
      <c r="AG93" s="266" t="s">
        <v>225</v>
      </c>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row>
    <row r="94" spans="1:60" outlineLevel="1">
      <c r="A94" s="258">
        <v>30</v>
      </c>
      <c r="B94" s="259" t="s">
        <v>1009</v>
      </c>
      <c r="C94" s="260" t="s">
        <v>1010</v>
      </c>
      <c r="D94" s="261" t="s">
        <v>233</v>
      </c>
      <c r="E94" s="262">
        <v>4</v>
      </c>
      <c r="F94" s="10"/>
      <c r="G94" s="264">
        <f>ROUND(E94*F94,2)</f>
        <v>0</v>
      </c>
      <c r="H94" s="263"/>
      <c r="I94" s="264">
        <f>ROUND(E94*H94,2)</f>
        <v>0</v>
      </c>
      <c r="J94" s="263"/>
      <c r="K94" s="264">
        <f>ROUND(E94*J94,2)</f>
        <v>0</v>
      </c>
      <c r="L94" s="264">
        <v>21</v>
      </c>
      <c r="M94" s="264">
        <f>G94*(1+L94/100)</f>
        <v>0</v>
      </c>
      <c r="N94" s="264">
        <v>1.58E-3</v>
      </c>
      <c r="O94" s="264">
        <f>ROUND(E94*N94,2)</f>
        <v>0.01</v>
      </c>
      <c r="P94" s="264">
        <v>0</v>
      </c>
      <c r="Q94" s="264">
        <f>ROUND(E94*P94,2)</f>
        <v>0</v>
      </c>
      <c r="R94" s="264" t="s">
        <v>617</v>
      </c>
      <c r="S94" s="264" t="s">
        <v>202</v>
      </c>
      <c r="T94" s="264">
        <v>0.214</v>
      </c>
      <c r="U94" s="265">
        <f>ROUND(E94*T94,2)</f>
        <v>0.86</v>
      </c>
      <c r="V94" s="264"/>
      <c r="W94" s="266"/>
      <c r="X94" s="266"/>
      <c r="Y94" s="266"/>
      <c r="Z94" s="266"/>
      <c r="AA94" s="266"/>
      <c r="AB94" s="266"/>
      <c r="AC94" s="266"/>
      <c r="AD94" s="266"/>
      <c r="AE94" s="266"/>
      <c r="AF94" s="266"/>
      <c r="AG94" s="266" t="s">
        <v>225</v>
      </c>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row>
    <row r="95" spans="1:60" outlineLevel="1">
      <c r="A95" s="258"/>
      <c r="B95" s="259"/>
      <c r="C95" s="283" t="s">
        <v>1011</v>
      </c>
      <c r="D95" s="284"/>
      <c r="E95" s="285">
        <v>4</v>
      </c>
      <c r="F95" s="264"/>
      <c r="G95" s="264"/>
      <c r="H95" s="264"/>
      <c r="I95" s="264"/>
      <c r="J95" s="264"/>
      <c r="K95" s="264"/>
      <c r="L95" s="264"/>
      <c r="M95" s="264"/>
      <c r="N95" s="264"/>
      <c r="O95" s="264"/>
      <c r="P95" s="264"/>
      <c r="Q95" s="264"/>
      <c r="R95" s="264"/>
      <c r="S95" s="264"/>
      <c r="T95" s="264"/>
      <c r="U95" s="265"/>
      <c r="V95" s="264"/>
      <c r="W95" s="266"/>
      <c r="X95" s="266"/>
      <c r="Y95" s="266"/>
      <c r="Z95" s="266"/>
      <c r="AA95" s="266"/>
      <c r="AB95" s="266"/>
      <c r="AC95" s="266"/>
      <c r="AD95" s="266"/>
      <c r="AE95" s="266"/>
      <c r="AF95" s="266"/>
      <c r="AG95" s="266" t="s">
        <v>236</v>
      </c>
      <c r="AH95" s="266">
        <v>0</v>
      </c>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row>
    <row r="96" spans="1:60" ht="25.5">
      <c r="A96" s="286" t="s">
        <v>198</v>
      </c>
      <c r="B96" s="287" t="s">
        <v>145</v>
      </c>
      <c r="C96" s="288" t="s">
        <v>146</v>
      </c>
      <c r="D96" s="289"/>
      <c r="E96" s="290"/>
      <c r="F96" s="291"/>
      <c r="G96" s="291">
        <f>SUMIF(AG97:AG98,"&lt;&gt;NOR",G97:G98)</f>
        <v>0</v>
      </c>
      <c r="H96" s="291"/>
      <c r="I96" s="291">
        <f>SUM(I97:I98)</f>
        <v>0</v>
      </c>
      <c r="J96" s="291"/>
      <c r="K96" s="291">
        <f>SUM(K97:K98)</f>
        <v>0</v>
      </c>
      <c r="L96" s="291"/>
      <c r="M96" s="291">
        <f>SUM(M97:M98)</f>
        <v>0</v>
      </c>
      <c r="N96" s="291"/>
      <c r="O96" s="291">
        <f>SUM(O97:O98)</f>
        <v>0</v>
      </c>
      <c r="P96" s="291"/>
      <c r="Q96" s="291">
        <f>SUM(Q97:Q98)</f>
        <v>0</v>
      </c>
      <c r="R96" s="291"/>
      <c r="S96" s="291"/>
      <c r="T96" s="291"/>
      <c r="U96" s="292">
        <f>SUM(U97:U98)</f>
        <v>7.23</v>
      </c>
      <c r="V96" s="291"/>
      <c r="AG96" s="85" t="s">
        <v>199</v>
      </c>
    </row>
    <row r="97" spans="1:60" outlineLevel="1">
      <c r="A97" s="258">
        <v>31</v>
      </c>
      <c r="B97" s="259" t="s">
        <v>634</v>
      </c>
      <c r="C97" s="260" t="s">
        <v>635</v>
      </c>
      <c r="D97" s="261" t="s">
        <v>233</v>
      </c>
      <c r="E97" s="262">
        <v>52</v>
      </c>
      <c r="F97" s="10"/>
      <c r="G97" s="264">
        <f>ROUND(E97*F97,2)</f>
        <v>0</v>
      </c>
      <c r="H97" s="263"/>
      <c r="I97" s="264">
        <f>ROUND(E97*H97,2)</f>
        <v>0</v>
      </c>
      <c r="J97" s="263"/>
      <c r="K97" s="264">
        <f>ROUND(E97*J97,2)</f>
        <v>0</v>
      </c>
      <c r="L97" s="264">
        <v>21</v>
      </c>
      <c r="M97" s="264">
        <f>G97*(1+L97/100)</f>
        <v>0</v>
      </c>
      <c r="N97" s="264">
        <v>0</v>
      </c>
      <c r="O97" s="264">
        <f>ROUND(E97*N97,2)</f>
        <v>0</v>
      </c>
      <c r="P97" s="264">
        <v>0</v>
      </c>
      <c r="Q97" s="264">
        <f>ROUND(E97*P97,2)</f>
        <v>0</v>
      </c>
      <c r="R97" s="264" t="s">
        <v>454</v>
      </c>
      <c r="S97" s="264" t="s">
        <v>202</v>
      </c>
      <c r="T97" s="264">
        <v>0.13900000000000001</v>
      </c>
      <c r="U97" s="265">
        <f>ROUND(E97*T97,2)</f>
        <v>7.23</v>
      </c>
      <c r="V97" s="264"/>
      <c r="W97" s="266"/>
      <c r="X97" s="266"/>
      <c r="Y97" s="266"/>
      <c r="Z97" s="266"/>
      <c r="AA97" s="266"/>
      <c r="AB97" s="266"/>
      <c r="AC97" s="266"/>
      <c r="AD97" s="266"/>
      <c r="AE97" s="266"/>
      <c r="AF97" s="266"/>
      <c r="AG97" s="266" t="s">
        <v>225</v>
      </c>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row>
    <row r="98" spans="1:60" outlineLevel="1">
      <c r="A98" s="258"/>
      <c r="B98" s="259"/>
      <c r="C98" s="283" t="s">
        <v>1012</v>
      </c>
      <c r="D98" s="284"/>
      <c r="E98" s="285">
        <v>52</v>
      </c>
      <c r="F98" s="264"/>
      <c r="G98" s="264"/>
      <c r="H98" s="264"/>
      <c r="I98" s="264"/>
      <c r="J98" s="264"/>
      <c r="K98" s="264"/>
      <c r="L98" s="264"/>
      <c r="M98" s="264"/>
      <c r="N98" s="264"/>
      <c r="O98" s="264"/>
      <c r="P98" s="264"/>
      <c r="Q98" s="264"/>
      <c r="R98" s="264"/>
      <c r="S98" s="264"/>
      <c r="T98" s="264"/>
      <c r="U98" s="265"/>
      <c r="V98" s="264"/>
      <c r="W98" s="266"/>
      <c r="X98" s="266"/>
      <c r="Y98" s="266"/>
      <c r="Z98" s="266"/>
      <c r="AA98" s="266"/>
      <c r="AB98" s="266"/>
      <c r="AC98" s="266"/>
      <c r="AD98" s="266"/>
      <c r="AE98" s="266"/>
      <c r="AF98" s="266"/>
      <c r="AG98" s="266" t="s">
        <v>236</v>
      </c>
      <c r="AH98" s="266">
        <v>0</v>
      </c>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row>
    <row r="99" spans="1:60">
      <c r="A99" s="286" t="s">
        <v>198</v>
      </c>
      <c r="B99" s="287" t="s">
        <v>147</v>
      </c>
      <c r="C99" s="288" t="s">
        <v>148</v>
      </c>
      <c r="D99" s="289"/>
      <c r="E99" s="290"/>
      <c r="F99" s="291"/>
      <c r="G99" s="291">
        <f>SUMIF(AG100:AG112,"&lt;&gt;NOR",G100:G112)</f>
        <v>0</v>
      </c>
      <c r="H99" s="291"/>
      <c r="I99" s="291">
        <f>SUM(I100:I112)</f>
        <v>0</v>
      </c>
      <c r="J99" s="291"/>
      <c r="K99" s="291">
        <f>SUM(K100:K112)</f>
        <v>0</v>
      </c>
      <c r="L99" s="291"/>
      <c r="M99" s="291">
        <f>SUM(M100:M112)</f>
        <v>0</v>
      </c>
      <c r="N99" s="291"/>
      <c r="O99" s="291">
        <f>SUM(O100:O112)</f>
        <v>0.02</v>
      </c>
      <c r="P99" s="291"/>
      <c r="Q99" s="291">
        <f>SUM(Q100:Q112)</f>
        <v>4.3600000000000003</v>
      </c>
      <c r="R99" s="291"/>
      <c r="S99" s="291"/>
      <c r="T99" s="291"/>
      <c r="U99" s="292">
        <f>SUM(U100:U112)</f>
        <v>11.469999999999999</v>
      </c>
      <c r="V99" s="291"/>
      <c r="AG99" s="85" t="s">
        <v>199</v>
      </c>
    </row>
    <row r="100" spans="1:60" outlineLevel="1">
      <c r="A100" s="258">
        <v>32</v>
      </c>
      <c r="B100" s="259" t="s">
        <v>649</v>
      </c>
      <c r="C100" s="260" t="s">
        <v>650</v>
      </c>
      <c r="D100" s="261" t="s">
        <v>241</v>
      </c>
      <c r="E100" s="262">
        <v>1.8</v>
      </c>
      <c r="F100" s="10"/>
      <c r="G100" s="264">
        <f>ROUND(E100*F100,2)</f>
        <v>0</v>
      </c>
      <c r="H100" s="263"/>
      <c r="I100" s="264">
        <f>ROUND(E100*H100,2)</f>
        <v>0</v>
      </c>
      <c r="J100" s="263"/>
      <c r="K100" s="264">
        <f>ROUND(E100*J100,2)</f>
        <v>0</v>
      </c>
      <c r="L100" s="264">
        <v>21</v>
      </c>
      <c r="M100" s="264">
        <f>G100*(1+L100/100)</f>
        <v>0</v>
      </c>
      <c r="N100" s="264">
        <v>1.2800000000000001E-3</v>
      </c>
      <c r="O100" s="264">
        <f>ROUND(E100*N100,2)</f>
        <v>0</v>
      </c>
      <c r="P100" s="264">
        <v>1.95</v>
      </c>
      <c r="Q100" s="264">
        <f>ROUND(E100*P100,2)</f>
        <v>3.51</v>
      </c>
      <c r="R100" s="264" t="s">
        <v>647</v>
      </c>
      <c r="S100" s="264" t="s">
        <v>202</v>
      </c>
      <c r="T100" s="264">
        <v>1.7010000000000001</v>
      </c>
      <c r="U100" s="265">
        <f>ROUND(E100*T100,2)</f>
        <v>3.06</v>
      </c>
      <c r="V100" s="264"/>
      <c r="W100" s="266"/>
      <c r="X100" s="266"/>
      <c r="Y100" s="266"/>
      <c r="Z100" s="266"/>
      <c r="AA100" s="266"/>
      <c r="AB100" s="266"/>
      <c r="AC100" s="266"/>
      <c r="AD100" s="266"/>
      <c r="AE100" s="266"/>
      <c r="AF100" s="266"/>
      <c r="AG100" s="266" t="s">
        <v>225</v>
      </c>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row>
    <row r="101" spans="1:60" outlineLevel="1">
      <c r="A101" s="258"/>
      <c r="B101" s="259"/>
      <c r="C101" s="283" t="s">
        <v>1013</v>
      </c>
      <c r="D101" s="284"/>
      <c r="E101" s="285"/>
      <c r="F101" s="264"/>
      <c r="G101" s="264"/>
      <c r="H101" s="264"/>
      <c r="I101" s="264"/>
      <c r="J101" s="264"/>
      <c r="K101" s="264"/>
      <c r="L101" s="264"/>
      <c r="M101" s="264"/>
      <c r="N101" s="264"/>
      <c r="O101" s="264"/>
      <c r="P101" s="264"/>
      <c r="Q101" s="264"/>
      <c r="R101" s="264"/>
      <c r="S101" s="264"/>
      <c r="T101" s="264"/>
      <c r="U101" s="265"/>
      <c r="V101" s="264"/>
      <c r="W101" s="266"/>
      <c r="X101" s="266"/>
      <c r="Y101" s="266"/>
      <c r="Z101" s="266"/>
      <c r="AA101" s="266"/>
      <c r="AB101" s="266"/>
      <c r="AC101" s="266"/>
      <c r="AD101" s="266"/>
      <c r="AE101" s="266"/>
      <c r="AF101" s="266"/>
      <c r="AG101" s="266" t="s">
        <v>236</v>
      </c>
      <c r="AH101" s="266">
        <v>0</v>
      </c>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row>
    <row r="102" spans="1:60" outlineLevel="1">
      <c r="A102" s="258"/>
      <c r="B102" s="259"/>
      <c r="C102" s="283" t="s">
        <v>951</v>
      </c>
      <c r="D102" s="284"/>
      <c r="E102" s="285">
        <v>1.8</v>
      </c>
      <c r="F102" s="264"/>
      <c r="G102" s="264"/>
      <c r="H102" s="264"/>
      <c r="I102" s="264"/>
      <c r="J102" s="264"/>
      <c r="K102" s="264"/>
      <c r="L102" s="264"/>
      <c r="M102" s="264"/>
      <c r="N102" s="264"/>
      <c r="O102" s="264"/>
      <c r="P102" s="264"/>
      <c r="Q102" s="264"/>
      <c r="R102" s="264"/>
      <c r="S102" s="264"/>
      <c r="T102" s="264"/>
      <c r="U102" s="265"/>
      <c r="V102" s="264"/>
      <c r="W102" s="266"/>
      <c r="X102" s="266"/>
      <c r="Y102" s="266"/>
      <c r="Z102" s="266"/>
      <c r="AA102" s="266"/>
      <c r="AB102" s="266"/>
      <c r="AC102" s="266"/>
      <c r="AD102" s="266"/>
      <c r="AE102" s="266"/>
      <c r="AF102" s="266"/>
      <c r="AG102" s="266" t="s">
        <v>236</v>
      </c>
      <c r="AH102" s="266">
        <v>0</v>
      </c>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row>
    <row r="103" spans="1:60" outlineLevel="1">
      <c r="A103" s="258">
        <v>33</v>
      </c>
      <c r="B103" s="259" t="s">
        <v>1014</v>
      </c>
      <c r="C103" s="260" t="s">
        <v>1015</v>
      </c>
      <c r="D103" s="261" t="s">
        <v>401</v>
      </c>
      <c r="E103" s="262">
        <v>2.4</v>
      </c>
      <c r="F103" s="10"/>
      <c r="G103" s="264">
        <f>ROUND(E103*F103,2)</f>
        <v>0</v>
      </c>
      <c r="H103" s="263"/>
      <c r="I103" s="264">
        <f>ROUND(E103*H103,2)</f>
        <v>0</v>
      </c>
      <c r="J103" s="263"/>
      <c r="K103" s="264">
        <f>ROUND(E103*J103,2)</f>
        <v>0</v>
      </c>
      <c r="L103" s="264">
        <v>21</v>
      </c>
      <c r="M103" s="264">
        <f>G103*(1+L103/100)</f>
        <v>0</v>
      </c>
      <c r="N103" s="264">
        <v>0</v>
      </c>
      <c r="O103" s="264">
        <f>ROUND(E103*N103,2)</f>
        <v>0</v>
      </c>
      <c r="P103" s="264">
        <v>7.0000000000000007E-2</v>
      </c>
      <c r="Q103" s="264">
        <f>ROUND(E103*P103,2)</f>
        <v>0.17</v>
      </c>
      <c r="R103" s="264" t="s">
        <v>647</v>
      </c>
      <c r="S103" s="264" t="s">
        <v>202</v>
      </c>
      <c r="T103" s="264">
        <v>0.64</v>
      </c>
      <c r="U103" s="265">
        <f>ROUND(E103*T103,2)</f>
        <v>1.54</v>
      </c>
      <c r="V103" s="264"/>
      <c r="W103" s="266"/>
      <c r="X103" s="266"/>
      <c r="Y103" s="266"/>
      <c r="Z103" s="266"/>
      <c r="AA103" s="266"/>
      <c r="AB103" s="266"/>
      <c r="AC103" s="266"/>
      <c r="AD103" s="266"/>
      <c r="AE103" s="266"/>
      <c r="AF103" s="266"/>
      <c r="AG103" s="266" t="s">
        <v>225</v>
      </c>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row>
    <row r="104" spans="1:60" outlineLevel="1">
      <c r="A104" s="258"/>
      <c r="B104" s="259"/>
      <c r="C104" s="283" t="s">
        <v>1016</v>
      </c>
      <c r="D104" s="284"/>
      <c r="E104" s="285">
        <v>2.4</v>
      </c>
      <c r="F104" s="264"/>
      <c r="G104" s="264"/>
      <c r="H104" s="264"/>
      <c r="I104" s="264"/>
      <c r="J104" s="264"/>
      <c r="K104" s="264"/>
      <c r="L104" s="264"/>
      <c r="M104" s="264"/>
      <c r="N104" s="264"/>
      <c r="O104" s="264"/>
      <c r="P104" s="264"/>
      <c r="Q104" s="264"/>
      <c r="R104" s="264"/>
      <c r="S104" s="264"/>
      <c r="T104" s="264"/>
      <c r="U104" s="265"/>
      <c r="V104" s="264"/>
      <c r="W104" s="266"/>
      <c r="X104" s="266"/>
      <c r="Y104" s="266"/>
      <c r="Z104" s="266"/>
      <c r="AA104" s="266"/>
      <c r="AB104" s="266"/>
      <c r="AC104" s="266"/>
      <c r="AD104" s="266"/>
      <c r="AE104" s="266"/>
      <c r="AF104" s="266"/>
      <c r="AG104" s="266" t="s">
        <v>236</v>
      </c>
      <c r="AH104" s="266">
        <v>0</v>
      </c>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row>
    <row r="105" spans="1:60" outlineLevel="1">
      <c r="A105" s="258">
        <v>34</v>
      </c>
      <c r="B105" s="259" t="s">
        <v>1017</v>
      </c>
      <c r="C105" s="260" t="s">
        <v>1018</v>
      </c>
      <c r="D105" s="261" t="s">
        <v>233</v>
      </c>
      <c r="E105" s="262">
        <v>8.1</v>
      </c>
      <c r="F105" s="10"/>
      <c r="G105" s="264">
        <f>ROUND(E105*F105,2)</f>
        <v>0</v>
      </c>
      <c r="H105" s="263"/>
      <c r="I105" s="264">
        <f>ROUND(E105*H105,2)</f>
        <v>0</v>
      </c>
      <c r="J105" s="263"/>
      <c r="K105" s="264">
        <f>ROUND(E105*J105,2)</f>
        <v>0</v>
      </c>
      <c r="L105" s="264">
        <v>21</v>
      </c>
      <c r="M105" s="264">
        <f>G105*(1+L105/100)</f>
        <v>0</v>
      </c>
      <c r="N105" s="264">
        <v>9.2000000000000003E-4</v>
      </c>
      <c r="O105" s="264">
        <f>ROUND(E105*N105,2)</f>
        <v>0.01</v>
      </c>
      <c r="P105" s="264">
        <v>2.7E-2</v>
      </c>
      <c r="Q105" s="264">
        <f>ROUND(E105*P105,2)</f>
        <v>0.22</v>
      </c>
      <c r="R105" s="264" t="s">
        <v>647</v>
      </c>
      <c r="S105" s="264" t="s">
        <v>202</v>
      </c>
      <c r="T105" s="264">
        <v>0.26300000000000001</v>
      </c>
      <c r="U105" s="265">
        <f>ROUND(E105*T105,2)</f>
        <v>2.13</v>
      </c>
      <c r="V105" s="264"/>
      <c r="W105" s="266"/>
      <c r="X105" s="266"/>
      <c r="Y105" s="266"/>
      <c r="Z105" s="266"/>
      <c r="AA105" s="266"/>
      <c r="AB105" s="266"/>
      <c r="AC105" s="266"/>
      <c r="AD105" s="266"/>
      <c r="AE105" s="266"/>
      <c r="AF105" s="266"/>
      <c r="AG105" s="266" t="s">
        <v>225</v>
      </c>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row>
    <row r="106" spans="1:60" outlineLevel="1">
      <c r="A106" s="258"/>
      <c r="B106" s="259"/>
      <c r="C106" s="283" t="s">
        <v>1019</v>
      </c>
      <c r="D106" s="284"/>
      <c r="E106" s="285">
        <v>8.1</v>
      </c>
      <c r="F106" s="264"/>
      <c r="G106" s="264"/>
      <c r="H106" s="264"/>
      <c r="I106" s="264"/>
      <c r="J106" s="264"/>
      <c r="K106" s="264"/>
      <c r="L106" s="264"/>
      <c r="M106" s="264"/>
      <c r="N106" s="264"/>
      <c r="O106" s="264"/>
      <c r="P106" s="264"/>
      <c r="Q106" s="264"/>
      <c r="R106" s="264"/>
      <c r="S106" s="264"/>
      <c r="T106" s="264"/>
      <c r="U106" s="265"/>
      <c r="V106" s="264"/>
      <c r="W106" s="266"/>
      <c r="X106" s="266"/>
      <c r="Y106" s="266"/>
      <c r="Z106" s="266"/>
      <c r="AA106" s="266"/>
      <c r="AB106" s="266"/>
      <c r="AC106" s="266"/>
      <c r="AD106" s="266"/>
      <c r="AE106" s="266"/>
      <c r="AF106" s="266"/>
      <c r="AG106" s="266" t="s">
        <v>236</v>
      </c>
      <c r="AH106" s="266">
        <v>0</v>
      </c>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row>
    <row r="107" spans="1:60" outlineLevel="1">
      <c r="A107" s="258">
        <v>35</v>
      </c>
      <c r="B107" s="259" t="s">
        <v>1020</v>
      </c>
      <c r="C107" s="260" t="s">
        <v>1021</v>
      </c>
      <c r="D107" s="261" t="s">
        <v>223</v>
      </c>
      <c r="E107" s="262">
        <v>1</v>
      </c>
      <c r="F107" s="10"/>
      <c r="G107" s="264">
        <f>ROUND(E107*F107,2)</f>
        <v>0</v>
      </c>
      <c r="H107" s="263"/>
      <c r="I107" s="264">
        <f>ROUND(E107*H107,2)</f>
        <v>0</v>
      </c>
      <c r="J107" s="263"/>
      <c r="K107" s="264">
        <f>ROUND(E107*J107,2)</f>
        <v>0</v>
      </c>
      <c r="L107" s="264">
        <v>21</v>
      </c>
      <c r="M107" s="264">
        <f>G107*(1+L107/100)</f>
        <v>0</v>
      </c>
      <c r="N107" s="264">
        <v>0</v>
      </c>
      <c r="O107" s="264">
        <f>ROUND(E107*N107,2)</f>
        <v>0</v>
      </c>
      <c r="P107" s="264">
        <v>0</v>
      </c>
      <c r="Q107" s="264">
        <f>ROUND(E107*P107,2)</f>
        <v>0</v>
      </c>
      <c r="R107" s="264" t="s">
        <v>647</v>
      </c>
      <c r="S107" s="264" t="s">
        <v>202</v>
      </c>
      <c r="T107" s="264">
        <v>0.14000000000000001</v>
      </c>
      <c r="U107" s="265">
        <f>ROUND(E107*T107,2)</f>
        <v>0.14000000000000001</v>
      </c>
      <c r="V107" s="264"/>
      <c r="W107" s="266"/>
      <c r="X107" s="266"/>
      <c r="Y107" s="266"/>
      <c r="Z107" s="266"/>
      <c r="AA107" s="266"/>
      <c r="AB107" s="266"/>
      <c r="AC107" s="266"/>
      <c r="AD107" s="266"/>
      <c r="AE107" s="266"/>
      <c r="AF107" s="266"/>
      <c r="AG107" s="266" t="s">
        <v>225</v>
      </c>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row>
    <row r="108" spans="1:60" outlineLevel="1">
      <c r="A108" s="258"/>
      <c r="B108" s="259"/>
      <c r="C108" s="283" t="s">
        <v>1022</v>
      </c>
      <c r="D108" s="284"/>
      <c r="E108" s="285">
        <v>1</v>
      </c>
      <c r="F108" s="264"/>
      <c r="G108" s="264"/>
      <c r="H108" s="264"/>
      <c r="I108" s="264"/>
      <c r="J108" s="264"/>
      <c r="K108" s="264"/>
      <c r="L108" s="264"/>
      <c r="M108" s="264"/>
      <c r="N108" s="264"/>
      <c r="O108" s="264"/>
      <c r="P108" s="264"/>
      <c r="Q108" s="264"/>
      <c r="R108" s="264"/>
      <c r="S108" s="264"/>
      <c r="T108" s="264"/>
      <c r="U108" s="265"/>
      <c r="V108" s="264"/>
      <c r="W108" s="266"/>
      <c r="X108" s="266"/>
      <c r="Y108" s="266"/>
      <c r="Z108" s="266"/>
      <c r="AA108" s="266"/>
      <c r="AB108" s="266"/>
      <c r="AC108" s="266"/>
      <c r="AD108" s="266"/>
      <c r="AE108" s="266"/>
      <c r="AF108" s="266"/>
      <c r="AG108" s="266" t="s">
        <v>236</v>
      </c>
      <c r="AH108" s="266">
        <v>0</v>
      </c>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row>
    <row r="109" spans="1:60" outlineLevel="1">
      <c r="A109" s="258">
        <v>36</v>
      </c>
      <c r="B109" s="259" t="s">
        <v>1023</v>
      </c>
      <c r="C109" s="260" t="s">
        <v>1024</v>
      </c>
      <c r="D109" s="261" t="s">
        <v>233</v>
      </c>
      <c r="E109" s="262">
        <v>2.2000000000000002</v>
      </c>
      <c r="F109" s="10"/>
      <c r="G109" s="264">
        <f>ROUND(E109*F109,2)</f>
        <v>0</v>
      </c>
      <c r="H109" s="263"/>
      <c r="I109" s="264">
        <f>ROUND(E109*H109,2)</f>
        <v>0</v>
      </c>
      <c r="J109" s="263"/>
      <c r="K109" s="264">
        <f>ROUND(E109*J109,2)</f>
        <v>0</v>
      </c>
      <c r="L109" s="264">
        <v>21</v>
      </c>
      <c r="M109" s="264">
        <f>G109*(1+L109/100)</f>
        <v>0</v>
      </c>
      <c r="N109" s="264">
        <v>1E-3</v>
      </c>
      <c r="O109" s="264">
        <f>ROUND(E109*N109,2)</f>
        <v>0</v>
      </c>
      <c r="P109" s="264">
        <v>6.3E-2</v>
      </c>
      <c r="Q109" s="264">
        <f>ROUND(E109*P109,2)</f>
        <v>0.14000000000000001</v>
      </c>
      <c r="R109" s="264" t="s">
        <v>647</v>
      </c>
      <c r="S109" s="264" t="s">
        <v>202</v>
      </c>
      <c r="T109" s="264">
        <v>0.71799999999999997</v>
      </c>
      <c r="U109" s="265">
        <f>ROUND(E109*T109,2)</f>
        <v>1.58</v>
      </c>
      <c r="V109" s="264"/>
      <c r="W109" s="266"/>
      <c r="X109" s="266"/>
      <c r="Y109" s="266"/>
      <c r="Z109" s="266"/>
      <c r="AA109" s="266"/>
      <c r="AB109" s="266"/>
      <c r="AC109" s="266"/>
      <c r="AD109" s="266"/>
      <c r="AE109" s="266"/>
      <c r="AF109" s="266"/>
      <c r="AG109" s="266" t="s">
        <v>225</v>
      </c>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row>
    <row r="110" spans="1:60" outlineLevel="1">
      <c r="A110" s="258"/>
      <c r="B110" s="259"/>
      <c r="C110" s="283" t="s">
        <v>1025</v>
      </c>
      <c r="D110" s="284"/>
      <c r="E110" s="285">
        <v>2.2000000000000002</v>
      </c>
      <c r="F110" s="264"/>
      <c r="G110" s="264"/>
      <c r="H110" s="264"/>
      <c r="I110" s="264"/>
      <c r="J110" s="264"/>
      <c r="K110" s="264"/>
      <c r="L110" s="264"/>
      <c r="M110" s="264"/>
      <c r="N110" s="264"/>
      <c r="O110" s="264"/>
      <c r="P110" s="264"/>
      <c r="Q110" s="264"/>
      <c r="R110" s="264"/>
      <c r="S110" s="264"/>
      <c r="T110" s="264"/>
      <c r="U110" s="265"/>
      <c r="V110" s="264"/>
      <c r="W110" s="266"/>
      <c r="X110" s="266"/>
      <c r="Y110" s="266"/>
      <c r="Z110" s="266"/>
      <c r="AA110" s="266"/>
      <c r="AB110" s="266"/>
      <c r="AC110" s="266"/>
      <c r="AD110" s="266"/>
      <c r="AE110" s="266"/>
      <c r="AF110" s="266"/>
      <c r="AG110" s="266" t="s">
        <v>236</v>
      </c>
      <c r="AH110" s="266">
        <v>0</v>
      </c>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row>
    <row r="111" spans="1:60" outlineLevel="1">
      <c r="A111" s="258">
        <v>37</v>
      </c>
      <c r="B111" s="259" t="s">
        <v>1026</v>
      </c>
      <c r="C111" s="260" t="s">
        <v>1027</v>
      </c>
      <c r="D111" s="261" t="s">
        <v>233</v>
      </c>
      <c r="E111" s="262">
        <v>8.1</v>
      </c>
      <c r="F111" s="10"/>
      <c r="G111" s="264">
        <f>ROUND(E111*F111,2)</f>
        <v>0</v>
      </c>
      <c r="H111" s="263"/>
      <c r="I111" s="264">
        <f>ROUND(E111*H111,2)</f>
        <v>0</v>
      </c>
      <c r="J111" s="263"/>
      <c r="K111" s="264">
        <f>ROUND(E111*J111,2)</f>
        <v>0</v>
      </c>
      <c r="L111" s="264">
        <v>21</v>
      </c>
      <c r="M111" s="264">
        <f>G111*(1+L111/100)</f>
        <v>0</v>
      </c>
      <c r="N111" s="264">
        <v>9.2000000000000003E-4</v>
      </c>
      <c r="O111" s="264">
        <f>ROUND(E111*N111,2)</f>
        <v>0.01</v>
      </c>
      <c r="P111" s="264">
        <v>0.04</v>
      </c>
      <c r="Q111" s="264">
        <f>ROUND(E111*P111,2)</f>
        <v>0.32</v>
      </c>
      <c r="R111" s="264" t="s">
        <v>647</v>
      </c>
      <c r="S111" s="264" t="s">
        <v>202</v>
      </c>
      <c r="T111" s="264">
        <v>0.373</v>
      </c>
      <c r="U111" s="265">
        <f>ROUND(E111*T111,2)</f>
        <v>3.02</v>
      </c>
      <c r="V111" s="264"/>
      <c r="W111" s="266"/>
      <c r="X111" s="266"/>
      <c r="Y111" s="266"/>
      <c r="Z111" s="266"/>
      <c r="AA111" s="266"/>
      <c r="AB111" s="266"/>
      <c r="AC111" s="266"/>
      <c r="AD111" s="266"/>
      <c r="AE111" s="266"/>
      <c r="AF111" s="266"/>
      <c r="AG111" s="266" t="s">
        <v>225</v>
      </c>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row>
    <row r="112" spans="1:60" outlineLevel="1">
      <c r="A112" s="258"/>
      <c r="B112" s="259"/>
      <c r="C112" s="283" t="s">
        <v>1019</v>
      </c>
      <c r="D112" s="284"/>
      <c r="E112" s="285">
        <v>8.1</v>
      </c>
      <c r="F112" s="264"/>
      <c r="G112" s="264"/>
      <c r="H112" s="264"/>
      <c r="I112" s="264"/>
      <c r="J112" s="264"/>
      <c r="K112" s="264"/>
      <c r="L112" s="264"/>
      <c r="M112" s="264"/>
      <c r="N112" s="264"/>
      <c r="O112" s="264"/>
      <c r="P112" s="264"/>
      <c r="Q112" s="264"/>
      <c r="R112" s="264"/>
      <c r="S112" s="264"/>
      <c r="T112" s="264"/>
      <c r="U112" s="265"/>
      <c r="V112" s="264"/>
      <c r="W112" s="266"/>
      <c r="X112" s="266"/>
      <c r="Y112" s="266"/>
      <c r="Z112" s="266"/>
      <c r="AA112" s="266"/>
      <c r="AB112" s="266"/>
      <c r="AC112" s="266"/>
      <c r="AD112" s="266"/>
      <c r="AE112" s="266"/>
      <c r="AF112" s="266"/>
      <c r="AG112" s="266" t="s">
        <v>236</v>
      </c>
      <c r="AH112" s="266">
        <v>0</v>
      </c>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row>
    <row r="113" spans="1:60">
      <c r="A113" s="286" t="s">
        <v>198</v>
      </c>
      <c r="B113" s="287" t="s">
        <v>151</v>
      </c>
      <c r="C113" s="288" t="s">
        <v>152</v>
      </c>
      <c r="D113" s="289"/>
      <c r="E113" s="290"/>
      <c r="F113" s="291"/>
      <c r="G113" s="291">
        <f>SUMIF(AG114:AG114,"&lt;&gt;NOR",G114:G114)</f>
        <v>0</v>
      </c>
      <c r="H113" s="291"/>
      <c r="I113" s="291">
        <f>SUM(I114:I114)</f>
        <v>0</v>
      </c>
      <c r="J113" s="291"/>
      <c r="K113" s="291">
        <f>SUM(K114:K114)</f>
        <v>0</v>
      </c>
      <c r="L113" s="291"/>
      <c r="M113" s="291">
        <f>SUM(M114:M114)</f>
        <v>0</v>
      </c>
      <c r="N113" s="291"/>
      <c r="O113" s="291">
        <f>SUM(O114:O114)</f>
        <v>0</v>
      </c>
      <c r="P113" s="291"/>
      <c r="Q113" s="291">
        <f>SUM(Q114:Q114)</f>
        <v>0</v>
      </c>
      <c r="R113" s="291"/>
      <c r="S113" s="291"/>
      <c r="T113" s="291"/>
      <c r="U113" s="292">
        <f>SUM(U114:U114)</f>
        <v>22.8</v>
      </c>
      <c r="V113" s="291"/>
      <c r="AG113" s="85" t="s">
        <v>199</v>
      </c>
    </row>
    <row r="114" spans="1:60" outlineLevel="1">
      <c r="A114" s="258">
        <v>38</v>
      </c>
      <c r="B114" s="259" t="s">
        <v>1028</v>
      </c>
      <c r="C114" s="260" t="s">
        <v>1029</v>
      </c>
      <c r="D114" s="261" t="s">
        <v>345</v>
      </c>
      <c r="E114" s="262">
        <v>24.29374</v>
      </c>
      <c r="F114" s="10"/>
      <c r="G114" s="264">
        <f>ROUND(E114*F114,2)</f>
        <v>0</v>
      </c>
      <c r="H114" s="263"/>
      <c r="I114" s="264">
        <f>ROUND(E114*H114,2)</f>
        <v>0</v>
      </c>
      <c r="J114" s="263"/>
      <c r="K114" s="264">
        <f>ROUND(E114*J114,2)</f>
        <v>0</v>
      </c>
      <c r="L114" s="264">
        <v>21</v>
      </c>
      <c r="M114" s="264">
        <f>G114*(1+L114/100)</f>
        <v>0</v>
      </c>
      <c r="N114" s="264">
        <v>0</v>
      </c>
      <c r="O114" s="264">
        <f>ROUND(E114*N114,2)</f>
        <v>0</v>
      </c>
      <c r="P114" s="264">
        <v>0</v>
      </c>
      <c r="Q114" s="264">
        <f>ROUND(E114*P114,2)</f>
        <v>0</v>
      </c>
      <c r="R114" s="264" t="s">
        <v>505</v>
      </c>
      <c r="S114" s="264" t="s">
        <v>202</v>
      </c>
      <c r="T114" s="264">
        <v>0.9385</v>
      </c>
      <c r="U114" s="265">
        <f>ROUND(E114*T114,2)</f>
        <v>22.8</v>
      </c>
      <c r="V114" s="264"/>
      <c r="W114" s="266"/>
      <c r="X114" s="266"/>
      <c r="Y114" s="266"/>
      <c r="Z114" s="266"/>
      <c r="AA114" s="266"/>
      <c r="AB114" s="266"/>
      <c r="AC114" s="266"/>
      <c r="AD114" s="266"/>
      <c r="AE114" s="266"/>
      <c r="AF114" s="266"/>
      <c r="AG114" s="266" t="s">
        <v>687</v>
      </c>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row>
    <row r="115" spans="1:60">
      <c r="A115" s="286" t="s">
        <v>198</v>
      </c>
      <c r="B115" s="287" t="s">
        <v>155</v>
      </c>
      <c r="C115" s="288" t="s">
        <v>156</v>
      </c>
      <c r="D115" s="289"/>
      <c r="E115" s="290"/>
      <c r="F115" s="291"/>
      <c r="G115" s="291">
        <f>SUMIF(AG116:AG129,"&lt;&gt;NOR",G116:G129)</f>
        <v>0</v>
      </c>
      <c r="H115" s="291"/>
      <c r="I115" s="291">
        <f>SUM(I116:I129)</f>
        <v>0</v>
      </c>
      <c r="J115" s="291"/>
      <c r="K115" s="291">
        <f>SUM(K116:K129)</f>
        <v>0</v>
      </c>
      <c r="L115" s="291"/>
      <c r="M115" s="291">
        <f>SUM(M116:M129)</f>
        <v>0</v>
      </c>
      <c r="N115" s="291"/>
      <c r="O115" s="291">
        <f>SUM(O116:O129)</f>
        <v>0.08</v>
      </c>
      <c r="P115" s="291"/>
      <c r="Q115" s="291">
        <f>SUM(Q116:Q129)</f>
        <v>0.04</v>
      </c>
      <c r="R115" s="291"/>
      <c r="S115" s="291"/>
      <c r="T115" s="291"/>
      <c r="U115" s="292">
        <f>SUM(U116:U129)</f>
        <v>3.47</v>
      </c>
      <c r="V115" s="291"/>
      <c r="AG115" s="85" t="s">
        <v>199</v>
      </c>
    </row>
    <row r="116" spans="1:60" ht="22.5" outlineLevel="1">
      <c r="A116" s="258">
        <v>39</v>
      </c>
      <c r="B116" s="259" t="s">
        <v>1030</v>
      </c>
      <c r="C116" s="260" t="s">
        <v>1031</v>
      </c>
      <c r="D116" s="261" t="s">
        <v>233</v>
      </c>
      <c r="E116" s="262">
        <v>3.75</v>
      </c>
      <c r="F116" s="10"/>
      <c r="G116" s="264">
        <f>ROUND(E116*F116,2)</f>
        <v>0</v>
      </c>
      <c r="H116" s="263"/>
      <c r="I116" s="264">
        <f>ROUND(E116*H116,2)</f>
        <v>0</v>
      </c>
      <c r="J116" s="263"/>
      <c r="K116" s="264">
        <f>ROUND(E116*J116,2)</f>
        <v>0</v>
      </c>
      <c r="L116" s="264">
        <v>21</v>
      </c>
      <c r="M116" s="264">
        <f>G116*(1+L116/100)</f>
        <v>0</v>
      </c>
      <c r="N116" s="264">
        <v>0</v>
      </c>
      <c r="O116" s="264">
        <f>ROUND(E116*N116,2)</f>
        <v>0</v>
      </c>
      <c r="P116" s="264">
        <v>0.01</v>
      </c>
      <c r="Q116" s="264">
        <f>ROUND(E116*P116,2)</f>
        <v>0.04</v>
      </c>
      <c r="R116" s="264" t="s">
        <v>690</v>
      </c>
      <c r="S116" s="264" t="s">
        <v>202</v>
      </c>
      <c r="T116" s="264">
        <v>0.08</v>
      </c>
      <c r="U116" s="265">
        <f>ROUND(E116*T116,2)</f>
        <v>0.3</v>
      </c>
      <c r="V116" s="264"/>
      <c r="W116" s="266"/>
      <c r="X116" s="266"/>
      <c r="Y116" s="266"/>
      <c r="Z116" s="266"/>
      <c r="AA116" s="266"/>
      <c r="AB116" s="266"/>
      <c r="AC116" s="266"/>
      <c r="AD116" s="266"/>
      <c r="AE116" s="266"/>
      <c r="AF116" s="266"/>
      <c r="AG116" s="266" t="s">
        <v>225</v>
      </c>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row>
    <row r="117" spans="1:60" ht="22.5" outlineLevel="1">
      <c r="A117" s="258"/>
      <c r="B117" s="259"/>
      <c r="C117" s="283" t="s">
        <v>1032</v>
      </c>
      <c r="D117" s="284"/>
      <c r="E117" s="285">
        <v>3.75</v>
      </c>
      <c r="F117" s="264"/>
      <c r="G117" s="264"/>
      <c r="H117" s="264"/>
      <c r="I117" s="264"/>
      <c r="J117" s="264"/>
      <c r="K117" s="264"/>
      <c r="L117" s="264"/>
      <c r="M117" s="264"/>
      <c r="N117" s="264"/>
      <c r="O117" s="264"/>
      <c r="P117" s="264"/>
      <c r="Q117" s="264"/>
      <c r="R117" s="264"/>
      <c r="S117" s="264"/>
      <c r="T117" s="264"/>
      <c r="U117" s="265"/>
      <c r="V117" s="264"/>
      <c r="W117" s="266"/>
      <c r="X117" s="266"/>
      <c r="Y117" s="266"/>
      <c r="Z117" s="266"/>
      <c r="AA117" s="266"/>
      <c r="AB117" s="266"/>
      <c r="AC117" s="266"/>
      <c r="AD117" s="266"/>
      <c r="AE117" s="266"/>
      <c r="AF117" s="266"/>
      <c r="AG117" s="266" t="s">
        <v>236</v>
      </c>
      <c r="AH117" s="266">
        <v>0</v>
      </c>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row>
    <row r="118" spans="1:60" ht="22.5" outlineLevel="1">
      <c r="A118" s="258">
        <v>40</v>
      </c>
      <c r="B118" s="259" t="s">
        <v>1033</v>
      </c>
      <c r="C118" s="260" t="s">
        <v>1034</v>
      </c>
      <c r="D118" s="261" t="s">
        <v>233</v>
      </c>
      <c r="E118" s="262">
        <v>5.625</v>
      </c>
      <c r="F118" s="10"/>
      <c r="G118" s="264">
        <f>ROUND(E118*F118,2)</f>
        <v>0</v>
      </c>
      <c r="H118" s="263"/>
      <c r="I118" s="264">
        <f>ROUND(E118*H118,2)</f>
        <v>0</v>
      </c>
      <c r="J118" s="263"/>
      <c r="K118" s="264">
        <f>ROUND(E118*J118,2)</f>
        <v>0</v>
      </c>
      <c r="L118" s="264">
        <v>21</v>
      </c>
      <c r="M118" s="264">
        <f>G118*(1+L118/100)</f>
        <v>0</v>
      </c>
      <c r="N118" s="264">
        <v>3.5E-4</v>
      </c>
      <c r="O118" s="264">
        <f>ROUND(E118*N118,2)</f>
        <v>0</v>
      </c>
      <c r="P118" s="264">
        <v>0</v>
      </c>
      <c r="Q118" s="264">
        <f>ROUND(E118*P118,2)</f>
        <v>0</v>
      </c>
      <c r="R118" s="264" t="s">
        <v>690</v>
      </c>
      <c r="S118" s="264" t="s">
        <v>202</v>
      </c>
      <c r="T118" s="264">
        <v>0.02</v>
      </c>
      <c r="U118" s="265">
        <f>ROUND(E118*T118,2)</f>
        <v>0.11</v>
      </c>
      <c r="V118" s="264"/>
      <c r="W118" s="266"/>
      <c r="X118" s="266"/>
      <c r="Y118" s="266"/>
      <c r="Z118" s="266"/>
      <c r="AA118" s="266"/>
      <c r="AB118" s="266"/>
      <c r="AC118" s="266"/>
      <c r="AD118" s="266"/>
      <c r="AE118" s="266"/>
      <c r="AF118" s="266"/>
      <c r="AG118" s="266" t="s">
        <v>225</v>
      </c>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row>
    <row r="119" spans="1:60" outlineLevel="1">
      <c r="A119" s="258"/>
      <c r="B119" s="259"/>
      <c r="C119" s="283" t="s">
        <v>1035</v>
      </c>
      <c r="D119" s="284"/>
      <c r="E119" s="285">
        <v>5.625</v>
      </c>
      <c r="F119" s="264"/>
      <c r="G119" s="264"/>
      <c r="H119" s="264"/>
      <c r="I119" s="264"/>
      <c r="J119" s="264"/>
      <c r="K119" s="264"/>
      <c r="L119" s="264"/>
      <c r="M119" s="264"/>
      <c r="N119" s="264"/>
      <c r="O119" s="264"/>
      <c r="P119" s="264"/>
      <c r="Q119" s="264"/>
      <c r="R119" s="264"/>
      <c r="S119" s="264"/>
      <c r="T119" s="264"/>
      <c r="U119" s="265"/>
      <c r="V119" s="264"/>
      <c r="W119" s="266"/>
      <c r="X119" s="266"/>
      <c r="Y119" s="266"/>
      <c r="Z119" s="266"/>
      <c r="AA119" s="266"/>
      <c r="AB119" s="266"/>
      <c r="AC119" s="266"/>
      <c r="AD119" s="266"/>
      <c r="AE119" s="266"/>
      <c r="AF119" s="266"/>
      <c r="AG119" s="266" t="s">
        <v>236</v>
      </c>
      <c r="AH119" s="266">
        <v>0</v>
      </c>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row>
    <row r="120" spans="1:60" ht="22.5" outlineLevel="1">
      <c r="A120" s="258">
        <v>41</v>
      </c>
      <c r="B120" s="259" t="s">
        <v>1036</v>
      </c>
      <c r="C120" s="260" t="s">
        <v>1037</v>
      </c>
      <c r="D120" s="261" t="s">
        <v>233</v>
      </c>
      <c r="E120" s="262">
        <v>5.625</v>
      </c>
      <c r="F120" s="10"/>
      <c r="G120" s="264">
        <f>ROUND(E120*F120,2)</f>
        <v>0</v>
      </c>
      <c r="H120" s="263"/>
      <c r="I120" s="264">
        <f>ROUND(E120*H120,2)</f>
        <v>0</v>
      </c>
      <c r="J120" s="263"/>
      <c r="K120" s="264">
        <f>ROUND(E120*J120,2)</f>
        <v>0</v>
      </c>
      <c r="L120" s="264">
        <v>21</v>
      </c>
      <c r="M120" s="264">
        <f>G120*(1+L120/100)</f>
        <v>0</v>
      </c>
      <c r="N120" s="264">
        <v>6.9999999999999999E-4</v>
      </c>
      <c r="O120" s="264">
        <f>ROUND(E120*N120,2)</f>
        <v>0</v>
      </c>
      <c r="P120" s="264">
        <v>0</v>
      </c>
      <c r="Q120" s="264">
        <f>ROUND(E120*P120,2)</f>
        <v>0</v>
      </c>
      <c r="R120" s="264" t="s">
        <v>690</v>
      </c>
      <c r="S120" s="264" t="s">
        <v>202</v>
      </c>
      <c r="T120" s="264">
        <v>0.4</v>
      </c>
      <c r="U120" s="265">
        <f>ROUND(E120*T120,2)</f>
        <v>2.25</v>
      </c>
      <c r="V120" s="264"/>
      <c r="W120" s="266"/>
      <c r="X120" s="266"/>
      <c r="Y120" s="266"/>
      <c r="Z120" s="266"/>
      <c r="AA120" s="266"/>
      <c r="AB120" s="266"/>
      <c r="AC120" s="266"/>
      <c r="AD120" s="266"/>
      <c r="AE120" s="266"/>
      <c r="AF120" s="266"/>
      <c r="AG120" s="266" t="s">
        <v>225</v>
      </c>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row>
    <row r="121" spans="1:60" outlineLevel="1">
      <c r="A121" s="258"/>
      <c r="B121" s="259"/>
      <c r="C121" s="283" t="s">
        <v>1035</v>
      </c>
      <c r="D121" s="284"/>
      <c r="E121" s="285">
        <v>5.625</v>
      </c>
      <c r="F121" s="264"/>
      <c r="G121" s="264"/>
      <c r="H121" s="264"/>
      <c r="I121" s="264"/>
      <c r="J121" s="264"/>
      <c r="K121" s="264"/>
      <c r="L121" s="264"/>
      <c r="M121" s="264"/>
      <c r="N121" s="264"/>
      <c r="O121" s="264"/>
      <c r="P121" s="264"/>
      <c r="Q121" s="264"/>
      <c r="R121" s="264"/>
      <c r="S121" s="264"/>
      <c r="T121" s="264"/>
      <c r="U121" s="265"/>
      <c r="V121" s="264"/>
      <c r="W121" s="266"/>
      <c r="X121" s="266"/>
      <c r="Y121" s="266"/>
      <c r="Z121" s="266"/>
      <c r="AA121" s="266"/>
      <c r="AB121" s="266"/>
      <c r="AC121" s="266"/>
      <c r="AD121" s="266"/>
      <c r="AE121" s="266"/>
      <c r="AF121" s="266"/>
      <c r="AG121" s="266" t="s">
        <v>236</v>
      </c>
      <c r="AH121" s="266">
        <v>0</v>
      </c>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row>
    <row r="122" spans="1:60" outlineLevel="1">
      <c r="A122" s="258">
        <v>42</v>
      </c>
      <c r="B122" s="259" t="s">
        <v>1038</v>
      </c>
      <c r="C122" s="260" t="s">
        <v>1039</v>
      </c>
      <c r="D122" s="261" t="s">
        <v>401</v>
      </c>
      <c r="E122" s="262">
        <v>9</v>
      </c>
      <c r="F122" s="10"/>
      <c r="G122" s="264">
        <f>ROUND(E122*F122,2)</f>
        <v>0</v>
      </c>
      <c r="H122" s="263"/>
      <c r="I122" s="264">
        <f>ROUND(E122*H122,2)</f>
        <v>0</v>
      </c>
      <c r="J122" s="263"/>
      <c r="K122" s="264">
        <f>ROUND(E122*J122,2)</f>
        <v>0</v>
      </c>
      <c r="L122" s="264">
        <v>21</v>
      </c>
      <c r="M122" s="264">
        <f>G122*(1+L122/100)</f>
        <v>0</v>
      </c>
      <c r="N122" s="264">
        <v>1.3999999999999999E-4</v>
      </c>
      <c r="O122" s="264">
        <f>ROUND(E122*N122,2)</f>
        <v>0</v>
      </c>
      <c r="P122" s="264">
        <v>0</v>
      </c>
      <c r="Q122" s="264">
        <f>ROUND(E122*P122,2)</f>
        <v>0</v>
      </c>
      <c r="R122" s="264" t="s">
        <v>690</v>
      </c>
      <c r="S122" s="264" t="s">
        <v>202</v>
      </c>
      <c r="T122" s="264">
        <v>0.09</v>
      </c>
      <c r="U122" s="265">
        <f>ROUND(E122*T122,2)</f>
        <v>0.81</v>
      </c>
      <c r="V122" s="264"/>
      <c r="W122" s="266"/>
      <c r="X122" s="266"/>
      <c r="Y122" s="266"/>
      <c r="Z122" s="266"/>
      <c r="AA122" s="266"/>
      <c r="AB122" s="266"/>
      <c r="AC122" s="266"/>
      <c r="AD122" s="266"/>
      <c r="AE122" s="266"/>
      <c r="AF122" s="266"/>
      <c r="AG122" s="266" t="s">
        <v>225</v>
      </c>
      <c r="AH122" s="266"/>
      <c r="AI122" s="266"/>
      <c r="AJ122" s="266"/>
      <c r="AK122" s="266"/>
      <c r="AL122" s="266"/>
      <c r="AM122" s="266"/>
      <c r="AN122" s="266"/>
      <c r="AO122" s="266"/>
      <c r="AP122" s="266"/>
      <c r="AQ122" s="266"/>
      <c r="AR122" s="266"/>
      <c r="AS122" s="266"/>
      <c r="AT122" s="266"/>
      <c r="AU122" s="266"/>
      <c r="AV122" s="266"/>
      <c r="AW122" s="266"/>
      <c r="AX122" s="266"/>
      <c r="AY122" s="266"/>
      <c r="AZ122" s="266"/>
      <c r="BA122" s="266"/>
      <c r="BB122" s="266"/>
      <c r="BC122" s="266"/>
      <c r="BD122" s="266"/>
      <c r="BE122" s="266"/>
      <c r="BF122" s="266"/>
      <c r="BG122" s="266"/>
      <c r="BH122" s="266"/>
    </row>
    <row r="123" spans="1:60" outlineLevel="1">
      <c r="A123" s="258"/>
      <c r="B123" s="259"/>
      <c r="C123" s="283" t="s">
        <v>1040</v>
      </c>
      <c r="D123" s="284"/>
      <c r="E123" s="285">
        <v>9</v>
      </c>
      <c r="F123" s="264"/>
      <c r="G123" s="264"/>
      <c r="H123" s="264"/>
      <c r="I123" s="264"/>
      <c r="J123" s="264"/>
      <c r="K123" s="264"/>
      <c r="L123" s="264"/>
      <c r="M123" s="264"/>
      <c r="N123" s="264"/>
      <c r="O123" s="264"/>
      <c r="P123" s="264"/>
      <c r="Q123" s="264"/>
      <c r="R123" s="264"/>
      <c r="S123" s="264"/>
      <c r="T123" s="264"/>
      <c r="U123" s="265"/>
      <c r="V123" s="264"/>
      <c r="W123" s="266"/>
      <c r="X123" s="266"/>
      <c r="Y123" s="266"/>
      <c r="Z123" s="266"/>
      <c r="AA123" s="266"/>
      <c r="AB123" s="266"/>
      <c r="AC123" s="266"/>
      <c r="AD123" s="266"/>
      <c r="AE123" s="266"/>
      <c r="AF123" s="266"/>
      <c r="AG123" s="266" t="s">
        <v>236</v>
      </c>
      <c r="AH123" s="266">
        <v>0</v>
      </c>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row>
    <row r="124" spans="1:60" outlineLevel="1">
      <c r="A124" s="258">
        <v>43</v>
      </c>
      <c r="B124" s="259" t="s">
        <v>1041</v>
      </c>
      <c r="C124" s="260" t="s">
        <v>1042</v>
      </c>
      <c r="D124" s="261" t="s">
        <v>233</v>
      </c>
      <c r="E124" s="262">
        <v>6.46875</v>
      </c>
      <c r="F124" s="10"/>
      <c r="G124" s="264">
        <f>ROUND(E124*F124,2)</f>
        <v>0</v>
      </c>
      <c r="H124" s="263"/>
      <c r="I124" s="264">
        <f>ROUND(E124*H124,2)</f>
        <v>0</v>
      </c>
      <c r="J124" s="263"/>
      <c r="K124" s="264">
        <f>ROUND(E124*J124,2)</f>
        <v>0</v>
      </c>
      <c r="L124" s="264">
        <v>21</v>
      </c>
      <c r="M124" s="264">
        <f>G124*(1+L124/100)</f>
        <v>0</v>
      </c>
      <c r="N124" s="264">
        <v>4.0499999999999998E-3</v>
      </c>
      <c r="O124" s="264">
        <f>ROUND(E124*N124,2)</f>
        <v>0.03</v>
      </c>
      <c r="P124" s="264">
        <v>0</v>
      </c>
      <c r="Q124" s="264">
        <f>ROUND(E124*P124,2)</f>
        <v>0</v>
      </c>
      <c r="R124" s="264" t="s">
        <v>366</v>
      </c>
      <c r="S124" s="264" t="s">
        <v>202</v>
      </c>
      <c r="T124" s="264">
        <v>0</v>
      </c>
      <c r="U124" s="265">
        <f>ROUND(E124*T124,2)</f>
        <v>0</v>
      </c>
      <c r="V124" s="264"/>
      <c r="W124" s="266"/>
      <c r="X124" s="266"/>
      <c r="Y124" s="266"/>
      <c r="Z124" s="266"/>
      <c r="AA124" s="266"/>
      <c r="AB124" s="266"/>
      <c r="AC124" s="266"/>
      <c r="AD124" s="266"/>
      <c r="AE124" s="266"/>
      <c r="AF124" s="266"/>
      <c r="AG124" s="266" t="s">
        <v>367</v>
      </c>
      <c r="AH124" s="266"/>
      <c r="AI124" s="266"/>
      <c r="AJ124" s="266"/>
      <c r="AK124" s="266"/>
      <c r="AL124" s="266"/>
      <c r="AM124" s="266"/>
      <c r="AN124" s="266"/>
      <c r="AO124" s="266"/>
      <c r="AP124" s="266"/>
      <c r="AQ124" s="266"/>
      <c r="AR124" s="266"/>
      <c r="AS124" s="266"/>
      <c r="AT124" s="266"/>
      <c r="AU124" s="266"/>
      <c r="AV124" s="266"/>
      <c r="AW124" s="266"/>
      <c r="AX124" s="266"/>
      <c r="AY124" s="266"/>
      <c r="AZ124" s="266"/>
      <c r="BA124" s="266"/>
      <c r="BB124" s="266"/>
      <c r="BC124" s="266"/>
      <c r="BD124" s="266"/>
      <c r="BE124" s="266"/>
      <c r="BF124" s="266"/>
      <c r="BG124" s="266"/>
      <c r="BH124" s="266"/>
    </row>
    <row r="125" spans="1:60" outlineLevel="1">
      <c r="A125" s="258"/>
      <c r="B125" s="259"/>
      <c r="C125" s="283" t="s">
        <v>1043</v>
      </c>
      <c r="D125" s="284"/>
      <c r="E125" s="285">
        <v>6.46875</v>
      </c>
      <c r="F125" s="264"/>
      <c r="G125" s="264"/>
      <c r="H125" s="264"/>
      <c r="I125" s="264"/>
      <c r="J125" s="264"/>
      <c r="K125" s="264"/>
      <c r="L125" s="264"/>
      <c r="M125" s="264"/>
      <c r="N125" s="264"/>
      <c r="O125" s="264"/>
      <c r="P125" s="264"/>
      <c r="Q125" s="264"/>
      <c r="R125" s="264"/>
      <c r="S125" s="264"/>
      <c r="T125" s="264"/>
      <c r="U125" s="265"/>
      <c r="V125" s="264"/>
      <c r="W125" s="266"/>
      <c r="X125" s="266"/>
      <c r="Y125" s="266"/>
      <c r="Z125" s="266"/>
      <c r="AA125" s="266"/>
      <c r="AB125" s="266"/>
      <c r="AC125" s="266"/>
      <c r="AD125" s="266"/>
      <c r="AE125" s="266"/>
      <c r="AF125" s="266"/>
      <c r="AG125" s="266" t="s">
        <v>236</v>
      </c>
      <c r="AH125" s="266">
        <v>0</v>
      </c>
      <c r="AI125" s="266"/>
      <c r="AJ125" s="266"/>
      <c r="AK125" s="266"/>
      <c r="AL125" s="266"/>
      <c r="AM125" s="266"/>
      <c r="AN125" s="266"/>
      <c r="AO125" s="266"/>
      <c r="AP125" s="266"/>
      <c r="AQ125" s="266"/>
      <c r="AR125" s="266"/>
      <c r="AS125" s="266"/>
      <c r="AT125" s="266"/>
      <c r="AU125" s="266"/>
      <c r="AV125" s="266"/>
      <c r="AW125" s="266"/>
      <c r="AX125" s="266"/>
      <c r="AY125" s="266"/>
      <c r="AZ125" s="266"/>
      <c r="BA125" s="266"/>
      <c r="BB125" s="266"/>
      <c r="BC125" s="266"/>
      <c r="BD125" s="266"/>
      <c r="BE125" s="266"/>
      <c r="BF125" s="266"/>
      <c r="BG125" s="266"/>
      <c r="BH125" s="266"/>
    </row>
    <row r="126" spans="1:60" outlineLevel="1">
      <c r="A126" s="258">
        <v>44</v>
      </c>
      <c r="B126" s="259" t="s">
        <v>1044</v>
      </c>
      <c r="C126" s="260" t="s">
        <v>1045</v>
      </c>
      <c r="D126" s="261" t="s">
        <v>233</v>
      </c>
      <c r="E126" s="262">
        <v>10.03275</v>
      </c>
      <c r="F126" s="10"/>
      <c r="G126" s="264">
        <f>ROUND(E126*F126,2)</f>
        <v>0</v>
      </c>
      <c r="H126" s="263"/>
      <c r="I126" s="264">
        <f>ROUND(E126*H126,2)</f>
        <v>0</v>
      </c>
      <c r="J126" s="263"/>
      <c r="K126" s="264">
        <f>ROUND(E126*J126,2)</f>
        <v>0</v>
      </c>
      <c r="L126" s="264">
        <v>21</v>
      </c>
      <c r="M126" s="264">
        <f>G126*(1+L126/100)</f>
        <v>0</v>
      </c>
      <c r="N126" s="264">
        <v>4.7999999999999996E-3</v>
      </c>
      <c r="O126" s="264">
        <f>ROUND(E126*N126,2)</f>
        <v>0.05</v>
      </c>
      <c r="P126" s="264">
        <v>0</v>
      </c>
      <c r="Q126" s="264">
        <f>ROUND(E126*P126,2)</f>
        <v>0</v>
      </c>
      <c r="R126" s="264" t="s">
        <v>366</v>
      </c>
      <c r="S126" s="264" t="s">
        <v>202</v>
      </c>
      <c r="T126" s="264">
        <v>0</v>
      </c>
      <c r="U126" s="265">
        <f>ROUND(E126*T126,2)</f>
        <v>0</v>
      </c>
      <c r="V126" s="264"/>
      <c r="W126" s="266"/>
      <c r="X126" s="266"/>
      <c r="Y126" s="266"/>
      <c r="Z126" s="266"/>
      <c r="AA126" s="266"/>
      <c r="AB126" s="266"/>
      <c r="AC126" s="266"/>
      <c r="AD126" s="266"/>
      <c r="AE126" s="266"/>
      <c r="AF126" s="266"/>
      <c r="AG126" s="266" t="s">
        <v>367</v>
      </c>
      <c r="AH126" s="266"/>
      <c r="AI126" s="266"/>
      <c r="AJ126" s="266"/>
      <c r="AK126" s="266"/>
      <c r="AL126" s="266"/>
      <c r="AM126" s="266"/>
      <c r="AN126" s="266"/>
      <c r="AO126" s="266"/>
      <c r="AP126" s="266"/>
      <c r="AQ126" s="266"/>
      <c r="AR126" s="266"/>
      <c r="AS126" s="266"/>
      <c r="AT126" s="266"/>
      <c r="AU126" s="266"/>
      <c r="AV126" s="266"/>
      <c r="AW126" s="266"/>
      <c r="AX126" s="266"/>
      <c r="AY126" s="266"/>
      <c r="AZ126" s="266"/>
      <c r="BA126" s="266"/>
      <c r="BB126" s="266"/>
      <c r="BC126" s="266"/>
      <c r="BD126" s="266"/>
      <c r="BE126" s="266"/>
      <c r="BF126" s="266"/>
      <c r="BG126" s="266"/>
      <c r="BH126" s="266"/>
    </row>
    <row r="127" spans="1:60" outlineLevel="1">
      <c r="A127" s="258"/>
      <c r="B127" s="259"/>
      <c r="C127" s="283" t="s">
        <v>1043</v>
      </c>
      <c r="D127" s="284"/>
      <c r="E127" s="285">
        <v>6.46875</v>
      </c>
      <c r="F127" s="264"/>
      <c r="G127" s="264"/>
      <c r="H127" s="264"/>
      <c r="I127" s="264"/>
      <c r="J127" s="264"/>
      <c r="K127" s="264"/>
      <c r="L127" s="264"/>
      <c r="M127" s="264"/>
      <c r="N127" s="264"/>
      <c r="O127" s="264"/>
      <c r="P127" s="264"/>
      <c r="Q127" s="264"/>
      <c r="R127" s="264"/>
      <c r="S127" s="264"/>
      <c r="T127" s="264"/>
      <c r="U127" s="265"/>
      <c r="V127" s="264"/>
      <c r="W127" s="266"/>
      <c r="X127" s="266"/>
      <c r="Y127" s="266"/>
      <c r="Z127" s="266"/>
      <c r="AA127" s="266"/>
      <c r="AB127" s="266"/>
      <c r="AC127" s="266"/>
      <c r="AD127" s="266"/>
      <c r="AE127" s="266"/>
      <c r="AF127" s="266"/>
      <c r="AG127" s="266" t="s">
        <v>236</v>
      </c>
      <c r="AH127" s="266">
        <v>0</v>
      </c>
      <c r="AI127" s="266"/>
      <c r="AJ127" s="266"/>
      <c r="AK127" s="266"/>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row>
    <row r="128" spans="1:60" outlineLevel="1">
      <c r="A128" s="258"/>
      <c r="B128" s="259"/>
      <c r="C128" s="283" t="s">
        <v>1046</v>
      </c>
      <c r="D128" s="284"/>
      <c r="E128" s="285">
        <v>3.5640000000000001</v>
      </c>
      <c r="F128" s="264"/>
      <c r="G128" s="264"/>
      <c r="H128" s="264"/>
      <c r="I128" s="264"/>
      <c r="J128" s="264"/>
      <c r="K128" s="264"/>
      <c r="L128" s="264"/>
      <c r="M128" s="264"/>
      <c r="N128" s="264"/>
      <c r="O128" s="264"/>
      <c r="P128" s="264"/>
      <c r="Q128" s="264"/>
      <c r="R128" s="264"/>
      <c r="S128" s="264"/>
      <c r="T128" s="264"/>
      <c r="U128" s="265"/>
      <c r="V128" s="264"/>
      <c r="W128" s="266"/>
      <c r="X128" s="266"/>
      <c r="Y128" s="266"/>
      <c r="Z128" s="266"/>
      <c r="AA128" s="266"/>
      <c r="AB128" s="266"/>
      <c r="AC128" s="266"/>
      <c r="AD128" s="266"/>
      <c r="AE128" s="266"/>
      <c r="AF128" s="266"/>
      <c r="AG128" s="266" t="s">
        <v>236</v>
      </c>
      <c r="AH128" s="266">
        <v>0</v>
      </c>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row>
    <row r="129" spans="1:60" outlineLevel="1">
      <c r="A129" s="258">
        <v>45</v>
      </c>
      <c r="B129" s="259" t="s">
        <v>1047</v>
      </c>
      <c r="C129" s="260" t="s">
        <v>1048</v>
      </c>
      <c r="D129" s="261" t="s">
        <v>0</v>
      </c>
      <c r="E129" s="11"/>
      <c r="F129" s="10"/>
      <c r="G129" s="264">
        <f>ROUND(E129*F129,2)</f>
        <v>0</v>
      </c>
      <c r="H129" s="263"/>
      <c r="I129" s="264">
        <f>ROUND(E129*H129,2)</f>
        <v>0</v>
      </c>
      <c r="J129" s="263"/>
      <c r="K129" s="264">
        <f>ROUND(E129*J129,2)</f>
        <v>0</v>
      </c>
      <c r="L129" s="264">
        <v>21</v>
      </c>
      <c r="M129" s="264">
        <f>G129*(1+L129/100)</f>
        <v>0</v>
      </c>
      <c r="N129" s="264">
        <v>0</v>
      </c>
      <c r="O129" s="264">
        <f>ROUND(E129*N129,2)</f>
        <v>0</v>
      </c>
      <c r="P129" s="264">
        <v>0</v>
      </c>
      <c r="Q129" s="264">
        <f>ROUND(E129*P129,2)</f>
        <v>0</v>
      </c>
      <c r="R129" s="264" t="s">
        <v>690</v>
      </c>
      <c r="S129" s="264" t="s">
        <v>202</v>
      </c>
      <c r="T129" s="264">
        <v>0</v>
      </c>
      <c r="U129" s="265">
        <f>ROUND(E129*T129,2)</f>
        <v>0</v>
      </c>
      <c r="V129" s="264"/>
      <c r="W129" s="266"/>
      <c r="X129" s="266"/>
      <c r="Y129" s="266"/>
      <c r="Z129" s="266"/>
      <c r="AA129" s="266"/>
      <c r="AB129" s="266"/>
      <c r="AC129" s="266"/>
      <c r="AD129" s="266"/>
      <c r="AE129" s="266"/>
      <c r="AF129" s="266"/>
      <c r="AG129" s="266" t="s">
        <v>687</v>
      </c>
      <c r="AH129" s="266"/>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row>
    <row r="130" spans="1:60">
      <c r="A130" s="286" t="s">
        <v>198</v>
      </c>
      <c r="B130" s="287" t="s">
        <v>161</v>
      </c>
      <c r="C130" s="288" t="s">
        <v>162</v>
      </c>
      <c r="D130" s="289"/>
      <c r="E130" s="290"/>
      <c r="F130" s="291"/>
      <c r="G130" s="291">
        <f>SUMIF(AG131:AG156,"&lt;&gt;NOR",G131:G156)</f>
        <v>0</v>
      </c>
      <c r="H130" s="291"/>
      <c r="I130" s="291">
        <f>SUM(I131:I156)</f>
        <v>0</v>
      </c>
      <c r="J130" s="291"/>
      <c r="K130" s="291">
        <f>SUM(K131:K156)</f>
        <v>0</v>
      </c>
      <c r="L130" s="291"/>
      <c r="M130" s="291">
        <f>SUM(M131:M156)</f>
        <v>0</v>
      </c>
      <c r="N130" s="291"/>
      <c r="O130" s="291">
        <f>SUM(O131:O156)</f>
        <v>0.09</v>
      </c>
      <c r="P130" s="291"/>
      <c r="Q130" s="291">
        <f>SUM(Q131:Q156)</f>
        <v>0.14000000000000001</v>
      </c>
      <c r="R130" s="291"/>
      <c r="S130" s="291"/>
      <c r="T130" s="291"/>
      <c r="U130" s="292">
        <f>SUM(U131:U156)</f>
        <v>12.5</v>
      </c>
      <c r="V130" s="291"/>
      <c r="AG130" s="85" t="s">
        <v>199</v>
      </c>
    </row>
    <row r="131" spans="1:60" outlineLevel="1">
      <c r="A131" s="258">
        <v>46</v>
      </c>
      <c r="B131" s="259" t="s">
        <v>840</v>
      </c>
      <c r="C131" s="260" t="s">
        <v>841</v>
      </c>
      <c r="D131" s="261" t="s">
        <v>401</v>
      </c>
      <c r="E131" s="262">
        <v>20.2</v>
      </c>
      <c r="F131" s="10"/>
      <c r="G131" s="264">
        <f>ROUND(E131*F131,2)</f>
        <v>0</v>
      </c>
      <c r="H131" s="263"/>
      <c r="I131" s="264">
        <f>ROUND(E131*H131,2)</f>
        <v>0</v>
      </c>
      <c r="J131" s="263"/>
      <c r="K131" s="264">
        <f>ROUND(E131*J131,2)</f>
        <v>0</v>
      </c>
      <c r="L131" s="264">
        <v>21</v>
      </c>
      <c r="M131" s="264">
        <f>G131*(1+L131/100)</f>
        <v>0</v>
      </c>
      <c r="N131" s="264">
        <v>0</v>
      </c>
      <c r="O131" s="264">
        <f>ROUND(E131*N131,2)</f>
        <v>0</v>
      </c>
      <c r="P131" s="264">
        <v>4.2599999999999999E-3</v>
      </c>
      <c r="Q131" s="264">
        <f>ROUND(E131*P131,2)</f>
        <v>0.09</v>
      </c>
      <c r="R131" s="264" t="s">
        <v>833</v>
      </c>
      <c r="S131" s="264" t="s">
        <v>202</v>
      </c>
      <c r="T131" s="264">
        <v>6.9000000000000006E-2</v>
      </c>
      <c r="U131" s="265">
        <f>ROUND(E131*T131,2)</f>
        <v>1.39</v>
      </c>
      <c r="V131" s="264"/>
      <c r="W131" s="266"/>
      <c r="X131" s="266"/>
      <c r="Y131" s="266"/>
      <c r="Z131" s="266"/>
      <c r="AA131" s="266"/>
      <c r="AB131" s="266"/>
      <c r="AC131" s="266"/>
      <c r="AD131" s="266"/>
      <c r="AE131" s="266"/>
      <c r="AF131" s="266"/>
      <c r="AG131" s="266" t="s">
        <v>225</v>
      </c>
      <c r="AH131" s="266"/>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row>
    <row r="132" spans="1:60" outlineLevel="1">
      <c r="A132" s="258"/>
      <c r="B132" s="259"/>
      <c r="C132" s="283" t="s">
        <v>1049</v>
      </c>
      <c r="D132" s="284"/>
      <c r="E132" s="285">
        <v>20.2</v>
      </c>
      <c r="F132" s="264"/>
      <c r="G132" s="264"/>
      <c r="H132" s="264"/>
      <c r="I132" s="264"/>
      <c r="J132" s="264"/>
      <c r="K132" s="264"/>
      <c r="L132" s="264"/>
      <c r="M132" s="264"/>
      <c r="N132" s="264"/>
      <c r="O132" s="264"/>
      <c r="P132" s="264"/>
      <c r="Q132" s="264"/>
      <c r="R132" s="264"/>
      <c r="S132" s="264"/>
      <c r="T132" s="264"/>
      <c r="U132" s="265"/>
      <c r="V132" s="264"/>
      <c r="W132" s="266"/>
      <c r="X132" s="266"/>
      <c r="Y132" s="266"/>
      <c r="Z132" s="266"/>
      <c r="AA132" s="266"/>
      <c r="AB132" s="266"/>
      <c r="AC132" s="266"/>
      <c r="AD132" s="266"/>
      <c r="AE132" s="266"/>
      <c r="AF132" s="266"/>
      <c r="AG132" s="266" t="s">
        <v>236</v>
      </c>
      <c r="AH132" s="266">
        <v>0</v>
      </c>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6"/>
      <c r="BH132" s="266"/>
    </row>
    <row r="133" spans="1:60" outlineLevel="1">
      <c r="A133" s="258">
        <v>47</v>
      </c>
      <c r="B133" s="259" t="s">
        <v>842</v>
      </c>
      <c r="C133" s="260" t="s">
        <v>843</v>
      </c>
      <c r="D133" s="261" t="s">
        <v>401</v>
      </c>
      <c r="E133" s="262">
        <v>7.5</v>
      </c>
      <c r="F133" s="10"/>
      <c r="G133" s="264">
        <f>ROUND(E133*F133,2)</f>
        <v>0</v>
      </c>
      <c r="H133" s="263"/>
      <c r="I133" s="264">
        <f>ROUND(E133*H133,2)</f>
        <v>0</v>
      </c>
      <c r="J133" s="263"/>
      <c r="K133" s="264">
        <f>ROUND(E133*J133,2)</f>
        <v>0</v>
      </c>
      <c r="L133" s="264">
        <v>21</v>
      </c>
      <c r="M133" s="264">
        <f>G133*(1+L133/100)</f>
        <v>0</v>
      </c>
      <c r="N133" s="264">
        <v>0</v>
      </c>
      <c r="O133" s="264">
        <f>ROUND(E133*N133,2)</f>
        <v>0</v>
      </c>
      <c r="P133" s="264">
        <v>2.6900000000000001E-3</v>
      </c>
      <c r="Q133" s="264">
        <f>ROUND(E133*P133,2)</f>
        <v>0.02</v>
      </c>
      <c r="R133" s="264" t="s">
        <v>833</v>
      </c>
      <c r="S133" s="264" t="s">
        <v>202</v>
      </c>
      <c r="T133" s="264">
        <v>6.9000000000000006E-2</v>
      </c>
      <c r="U133" s="265">
        <f>ROUND(E133*T133,2)</f>
        <v>0.52</v>
      </c>
      <c r="V133" s="264"/>
      <c r="W133" s="266"/>
      <c r="X133" s="266"/>
      <c r="Y133" s="266"/>
      <c r="Z133" s="266"/>
      <c r="AA133" s="266"/>
      <c r="AB133" s="266"/>
      <c r="AC133" s="266"/>
      <c r="AD133" s="266"/>
      <c r="AE133" s="266"/>
      <c r="AF133" s="266"/>
      <c r="AG133" s="266" t="s">
        <v>225</v>
      </c>
      <c r="AH133" s="266"/>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row>
    <row r="134" spans="1:60" outlineLevel="1">
      <c r="A134" s="258"/>
      <c r="B134" s="259"/>
      <c r="C134" s="283" t="s">
        <v>1050</v>
      </c>
      <c r="D134" s="284"/>
      <c r="E134" s="285">
        <v>7.5</v>
      </c>
      <c r="F134" s="264"/>
      <c r="G134" s="264"/>
      <c r="H134" s="264"/>
      <c r="I134" s="264"/>
      <c r="J134" s="264"/>
      <c r="K134" s="264"/>
      <c r="L134" s="264"/>
      <c r="M134" s="264"/>
      <c r="N134" s="264"/>
      <c r="O134" s="264"/>
      <c r="P134" s="264"/>
      <c r="Q134" s="264"/>
      <c r="R134" s="264"/>
      <c r="S134" s="264"/>
      <c r="T134" s="264"/>
      <c r="U134" s="265"/>
      <c r="V134" s="264"/>
      <c r="W134" s="266"/>
      <c r="X134" s="266"/>
      <c r="Y134" s="266"/>
      <c r="Z134" s="266"/>
      <c r="AA134" s="266"/>
      <c r="AB134" s="266"/>
      <c r="AC134" s="266"/>
      <c r="AD134" s="266"/>
      <c r="AE134" s="266"/>
      <c r="AF134" s="266"/>
      <c r="AG134" s="266" t="s">
        <v>236</v>
      </c>
      <c r="AH134" s="266">
        <v>0</v>
      </c>
      <c r="AI134" s="266"/>
      <c r="AJ134" s="266"/>
      <c r="AK134" s="266"/>
      <c r="AL134" s="266"/>
      <c r="AM134" s="266"/>
      <c r="AN134" s="266"/>
      <c r="AO134" s="266"/>
      <c r="AP134" s="266"/>
      <c r="AQ134" s="266"/>
      <c r="AR134" s="266"/>
      <c r="AS134" s="266"/>
      <c r="AT134" s="266"/>
      <c r="AU134" s="266"/>
      <c r="AV134" s="266"/>
      <c r="AW134" s="266"/>
      <c r="AX134" s="266"/>
      <c r="AY134" s="266"/>
      <c r="AZ134" s="266"/>
      <c r="BA134" s="266"/>
      <c r="BB134" s="266"/>
      <c r="BC134" s="266"/>
      <c r="BD134" s="266"/>
      <c r="BE134" s="266"/>
      <c r="BF134" s="266"/>
      <c r="BG134" s="266"/>
      <c r="BH134" s="266"/>
    </row>
    <row r="135" spans="1:60" outlineLevel="1">
      <c r="A135" s="258">
        <v>48</v>
      </c>
      <c r="B135" s="259" t="s">
        <v>846</v>
      </c>
      <c r="C135" s="260" t="s">
        <v>847</v>
      </c>
      <c r="D135" s="261" t="s">
        <v>223</v>
      </c>
      <c r="E135" s="262">
        <v>5</v>
      </c>
      <c r="F135" s="10"/>
      <c r="G135" s="264">
        <f>ROUND(E135*F135,2)</f>
        <v>0</v>
      </c>
      <c r="H135" s="263"/>
      <c r="I135" s="264">
        <f>ROUND(E135*H135,2)</f>
        <v>0</v>
      </c>
      <c r="J135" s="263"/>
      <c r="K135" s="264">
        <f>ROUND(E135*J135,2)</f>
        <v>0</v>
      </c>
      <c r="L135" s="264">
        <v>21</v>
      </c>
      <c r="M135" s="264">
        <f>G135*(1+L135/100)</f>
        <v>0</v>
      </c>
      <c r="N135" s="264">
        <v>0</v>
      </c>
      <c r="O135" s="264">
        <f>ROUND(E135*N135,2)</f>
        <v>0</v>
      </c>
      <c r="P135" s="264">
        <v>9.6000000000000002E-4</v>
      </c>
      <c r="Q135" s="264">
        <f>ROUND(E135*P135,2)</f>
        <v>0</v>
      </c>
      <c r="R135" s="264" t="s">
        <v>833</v>
      </c>
      <c r="S135" s="264" t="s">
        <v>202</v>
      </c>
      <c r="T135" s="264">
        <v>5.7500000000000002E-2</v>
      </c>
      <c r="U135" s="265">
        <f>ROUND(E135*T135,2)</f>
        <v>0.28999999999999998</v>
      </c>
      <c r="V135" s="264"/>
      <c r="W135" s="266"/>
      <c r="X135" s="266"/>
      <c r="Y135" s="266"/>
      <c r="Z135" s="266"/>
      <c r="AA135" s="266"/>
      <c r="AB135" s="266"/>
      <c r="AC135" s="266"/>
      <c r="AD135" s="266"/>
      <c r="AE135" s="266"/>
      <c r="AF135" s="266"/>
      <c r="AG135" s="266" t="s">
        <v>225</v>
      </c>
      <c r="AH135" s="266"/>
      <c r="AI135" s="266"/>
      <c r="AJ135" s="266"/>
      <c r="AK135" s="266"/>
      <c r="AL135" s="266"/>
      <c r="AM135" s="266"/>
      <c r="AN135" s="266"/>
      <c r="AO135" s="266"/>
      <c r="AP135" s="266"/>
      <c r="AQ135" s="266"/>
      <c r="AR135" s="266"/>
      <c r="AS135" s="266"/>
      <c r="AT135" s="266"/>
      <c r="AU135" s="266"/>
      <c r="AV135" s="266"/>
      <c r="AW135" s="266"/>
      <c r="AX135" s="266"/>
      <c r="AY135" s="266"/>
      <c r="AZ135" s="266"/>
      <c r="BA135" s="266"/>
      <c r="BB135" s="266"/>
      <c r="BC135" s="266"/>
      <c r="BD135" s="266"/>
      <c r="BE135" s="266"/>
      <c r="BF135" s="266"/>
      <c r="BG135" s="266"/>
      <c r="BH135" s="266"/>
    </row>
    <row r="136" spans="1:60" outlineLevel="1">
      <c r="A136" s="258">
        <v>49</v>
      </c>
      <c r="B136" s="259" t="s">
        <v>848</v>
      </c>
      <c r="C136" s="260" t="s">
        <v>849</v>
      </c>
      <c r="D136" s="261" t="s">
        <v>401</v>
      </c>
      <c r="E136" s="262">
        <v>8</v>
      </c>
      <c r="F136" s="263"/>
      <c r="G136" s="264">
        <f>ROUND(E136*F136,2)</f>
        <v>0</v>
      </c>
      <c r="H136" s="263"/>
      <c r="I136" s="264">
        <f>ROUND(E136*H136,2)</f>
        <v>0</v>
      </c>
      <c r="J136" s="263"/>
      <c r="K136" s="264">
        <f>ROUND(E136*J136,2)</f>
        <v>0</v>
      </c>
      <c r="L136" s="264">
        <v>21</v>
      </c>
      <c r="M136" s="264">
        <f>G136*(1+L136/100)</f>
        <v>0</v>
      </c>
      <c r="N136" s="264">
        <v>0</v>
      </c>
      <c r="O136" s="264">
        <f>ROUND(E136*N136,2)</f>
        <v>0</v>
      </c>
      <c r="P136" s="264">
        <v>2.8600000000000001E-3</v>
      </c>
      <c r="Q136" s="264">
        <f>ROUND(E136*P136,2)</f>
        <v>0.02</v>
      </c>
      <c r="R136" s="264" t="s">
        <v>833</v>
      </c>
      <c r="S136" s="264" t="s">
        <v>202</v>
      </c>
      <c r="T136" s="264">
        <v>5.7500000000000002E-2</v>
      </c>
      <c r="U136" s="265">
        <f>ROUND(E136*T136,2)</f>
        <v>0.46</v>
      </c>
      <c r="V136" s="264"/>
      <c r="W136" s="266"/>
      <c r="X136" s="266"/>
      <c r="Y136" s="266"/>
      <c r="Z136" s="266"/>
      <c r="AA136" s="266"/>
      <c r="AB136" s="266"/>
      <c r="AC136" s="266"/>
      <c r="AD136" s="266"/>
      <c r="AE136" s="266"/>
      <c r="AF136" s="266"/>
      <c r="AG136" s="266" t="s">
        <v>225</v>
      </c>
      <c r="AH136" s="266"/>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c r="BC136" s="266"/>
      <c r="BD136" s="266"/>
      <c r="BE136" s="266"/>
      <c r="BF136" s="266"/>
      <c r="BG136" s="266"/>
      <c r="BH136" s="266"/>
    </row>
    <row r="137" spans="1:60" outlineLevel="1">
      <c r="A137" s="258"/>
      <c r="B137" s="259"/>
      <c r="C137" s="283" t="s">
        <v>1051</v>
      </c>
      <c r="D137" s="284"/>
      <c r="E137" s="285">
        <v>8</v>
      </c>
      <c r="F137" s="264"/>
      <c r="G137" s="264"/>
      <c r="H137" s="264"/>
      <c r="I137" s="264"/>
      <c r="J137" s="264"/>
      <c r="K137" s="264"/>
      <c r="L137" s="264"/>
      <c r="M137" s="264"/>
      <c r="N137" s="264"/>
      <c r="O137" s="264"/>
      <c r="P137" s="264"/>
      <c r="Q137" s="264"/>
      <c r="R137" s="264"/>
      <c r="S137" s="264"/>
      <c r="T137" s="264"/>
      <c r="U137" s="265"/>
      <c r="V137" s="264"/>
      <c r="W137" s="266"/>
      <c r="X137" s="266"/>
      <c r="Y137" s="266"/>
      <c r="Z137" s="266"/>
      <c r="AA137" s="266"/>
      <c r="AB137" s="266"/>
      <c r="AC137" s="266"/>
      <c r="AD137" s="266"/>
      <c r="AE137" s="266"/>
      <c r="AF137" s="266"/>
      <c r="AG137" s="266" t="s">
        <v>236</v>
      </c>
      <c r="AH137" s="266">
        <v>0</v>
      </c>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row>
    <row r="138" spans="1:60" outlineLevel="1">
      <c r="A138" s="258">
        <v>50</v>
      </c>
      <c r="B138" s="259" t="s">
        <v>850</v>
      </c>
      <c r="C138" s="260" t="s">
        <v>851</v>
      </c>
      <c r="D138" s="261" t="s">
        <v>223</v>
      </c>
      <c r="E138" s="262">
        <v>1</v>
      </c>
      <c r="F138" s="10"/>
      <c r="G138" s="264">
        <f>ROUND(E138*F138,2)</f>
        <v>0</v>
      </c>
      <c r="H138" s="263"/>
      <c r="I138" s="264">
        <f>ROUND(E138*H138,2)</f>
        <v>0</v>
      </c>
      <c r="J138" s="263"/>
      <c r="K138" s="264">
        <f>ROUND(E138*J138,2)</f>
        <v>0</v>
      </c>
      <c r="L138" s="264">
        <v>21</v>
      </c>
      <c r="M138" s="264">
        <f>G138*(1+L138/100)</f>
        <v>0</v>
      </c>
      <c r="N138" s="264">
        <v>0</v>
      </c>
      <c r="O138" s="264">
        <f>ROUND(E138*N138,2)</f>
        <v>0</v>
      </c>
      <c r="P138" s="264">
        <v>1.15E-3</v>
      </c>
      <c r="Q138" s="264">
        <f>ROUND(E138*P138,2)</f>
        <v>0</v>
      </c>
      <c r="R138" s="264" t="s">
        <v>833</v>
      </c>
      <c r="S138" s="264" t="s">
        <v>202</v>
      </c>
      <c r="T138" s="264">
        <v>9.1999999999999998E-2</v>
      </c>
      <c r="U138" s="265">
        <f>ROUND(E138*T138,2)</f>
        <v>0.09</v>
      </c>
      <c r="V138" s="264"/>
      <c r="W138" s="266"/>
      <c r="X138" s="266"/>
      <c r="Y138" s="266"/>
      <c r="Z138" s="266"/>
      <c r="AA138" s="266"/>
      <c r="AB138" s="266"/>
      <c r="AC138" s="266"/>
      <c r="AD138" s="266"/>
      <c r="AE138" s="266"/>
      <c r="AF138" s="266"/>
      <c r="AG138" s="266" t="s">
        <v>225</v>
      </c>
      <c r="AH138" s="266"/>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row>
    <row r="139" spans="1:60" outlineLevel="1">
      <c r="A139" s="258"/>
      <c r="B139" s="259"/>
      <c r="C139" s="283" t="s">
        <v>1052</v>
      </c>
      <c r="D139" s="284"/>
      <c r="E139" s="285">
        <v>1</v>
      </c>
      <c r="F139" s="264"/>
      <c r="G139" s="264"/>
      <c r="H139" s="264"/>
      <c r="I139" s="264"/>
      <c r="J139" s="264"/>
      <c r="K139" s="264"/>
      <c r="L139" s="264"/>
      <c r="M139" s="264"/>
      <c r="N139" s="264"/>
      <c r="O139" s="264"/>
      <c r="P139" s="264"/>
      <c r="Q139" s="264"/>
      <c r="R139" s="264"/>
      <c r="S139" s="264"/>
      <c r="T139" s="264"/>
      <c r="U139" s="265"/>
      <c r="V139" s="264"/>
      <c r="W139" s="266"/>
      <c r="X139" s="266"/>
      <c r="Y139" s="266"/>
      <c r="Z139" s="266"/>
      <c r="AA139" s="266"/>
      <c r="AB139" s="266"/>
      <c r="AC139" s="266"/>
      <c r="AD139" s="266"/>
      <c r="AE139" s="266"/>
      <c r="AF139" s="266"/>
      <c r="AG139" s="266" t="s">
        <v>236</v>
      </c>
      <c r="AH139" s="266">
        <v>0</v>
      </c>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row>
    <row r="140" spans="1:60" outlineLevel="1">
      <c r="A140" s="258">
        <v>51</v>
      </c>
      <c r="B140" s="259" t="s">
        <v>1053</v>
      </c>
      <c r="C140" s="260" t="s">
        <v>1054</v>
      </c>
      <c r="D140" s="261" t="s">
        <v>401</v>
      </c>
      <c r="E140" s="262">
        <v>3.9</v>
      </c>
      <c r="F140" s="10"/>
      <c r="G140" s="264">
        <f>ROUND(E140*F140,2)</f>
        <v>0</v>
      </c>
      <c r="H140" s="263"/>
      <c r="I140" s="264">
        <f>ROUND(E140*H140,2)</f>
        <v>0</v>
      </c>
      <c r="J140" s="263"/>
      <c r="K140" s="264">
        <f>ROUND(E140*J140,2)</f>
        <v>0</v>
      </c>
      <c r="L140" s="264">
        <v>21</v>
      </c>
      <c r="M140" s="264">
        <f>G140*(1+L140/100)</f>
        <v>0</v>
      </c>
      <c r="N140" s="264">
        <v>0</v>
      </c>
      <c r="O140" s="264">
        <f>ROUND(E140*N140,2)</f>
        <v>0</v>
      </c>
      <c r="P140" s="264">
        <v>2.2599999999999999E-3</v>
      </c>
      <c r="Q140" s="264">
        <f>ROUND(E140*P140,2)</f>
        <v>0.01</v>
      </c>
      <c r="R140" s="264" t="s">
        <v>833</v>
      </c>
      <c r="S140" s="264" t="s">
        <v>202</v>
      </c>
      <c r="T140" s="264">
        <v>5.7500000000000002E-2</v>
      </c>
      <c r="U140" s="265">
        <f>ROUND(E140*T140,2)</f>
        <v>0.22</v>
      </c>
      <c r="V140" s="264"/>
      <c r="W140" s="266"/>
      <c r="X140" s="266"/>
      <c r="Y140" s="266"/>
      <c r="Z140" s="266"/>
      <c r="AA140" s="266"/>
      <c r="AB140" s="266"/>
      <c r="AC140" s="266"/>
      <c r="AD140" s="266"/>
      <c r="AE140" s="266"/>
      <c r="AF140" s="266"/>
      <c r="AG140" s="266" t="s">
        <v>225</v>
      </c>
      <c r="AH140" s="266"/>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row>
    <row r="141" spans="1:60" outlineLevel="1">
      <c r="A141" s="258">
        <v>52</v>
      </c>
      <c r="B141" s="259" t="s">
        <v>1055</v>
      </c>
      <c r="C141" s="260" t="s">
        <v>1056</v>
      </c>
      <c r="D141" s="261" t="s">
        <v>223</v>
      </c>
      <c r="E141" s="262">
        <v>1</v>
      </c>
      <c r="F141" s="10"/>
      <c r="G141" s="264">
        <f>ROUND(E141*F141,2)</f>
        <v>0</v>
      </c>
      <c r="H141" s="263"/>
      <c r="I141" s="264">
        <f>ROUND(E141*H141,2)</f>
        <v>0</v>
      </c>
      <c r="J141" s="263"/>
      <c r="K141" s="264">
        <f>ROUND(E141*J141,2)</f>
        <v>0</v>
      </c>
      <c r="L141" s="264">
        <v>21</v>
      </c>
      <c r="M141" s="264">
        <f>G141*(1+L141/100)</f>
        <v>0</v>
      </c>
      <c r="N141" s="264">
        <v>0</v>
      </c>
      <c r="O141" s="264">
        <f>ROUND(E141*N141,2)</f>
        <v>0</v>
      </c>
      <c r="P141" s="264">
        <v>6.8999999999999997E-4</v>
      </c>
      <c r="Q141" s="264">
        <f>ROUND(E141*P141,2)</f>
        <v>0</v>
      </c>
      <c r="R141" s="264" t="s">
        <v>833</v>
      </c>
      <c r="S141" s="264" t="s">
        <v>202</v>
      </c>
      <c r="T141" s="264">
        <v>8.0500000000000002E-2</v>
      </c>
      <c r="U141" s="265">
        <f>ROUND(E141*T141,2)</f>
        <v>0.08</v>
      </c>
      <c r="V141" s="264"/>
      <c r="W141" s="266"/>
      <c r="X141" s="266"/>
      <c r="Y141" s="266"/>
      <c r="Z141" s="266"/>
      <c r="AA141" s="266"/>
      <c r="AB141" s="266"/>
      <c r="AC141" s="266"/>
      <c r="AD141" s="266"/>
      <c r="AE141" s="266"/>
      <c r="AF141" s="266"/>
      <c r="AG141" s="266" t="s">
        <v>225</v>
      </c>
      <c r="AH141" s="266"/>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row>
    <row r="142" spans="1:60" ht="22.5" outlineLevel="1">
      <c r="A142" s="258">
        <v>53</v>
      </c>
      <c r="B142" s="259" t="s">
        <v>858</v>
      </c>
      <c r="C142" s="260" t="s">
        <v>859</v>
      </c>
      <c r="D142" s="261" t="s">
        <v>401</v>
      </c>
      <c r="E142" s="262">
        <v>7.5</v>
      </c>
      <c r="F142" s="10"/>
      <c r="G142" s="264">
        <f>ROUND(E142*F142,2)</f>
        <v>0</v>
      </c>
      <c r="H142" s="263"/>
      <c r="I142" s="264">
        <f>ROUND(E142*H142,2)</f>
        <v>0</v>
      </c>
      <c r="J142" s="263"/>
      <c r="K142" s="264">
        <f>ROUND(E142*J142,2)</f>
        <v>0</v>
      </c>
      <c r="L142" s="264">
        <v>21</v>
      </c>
      <c r="M142" s="264">
        <f>G142*(1+L142/100)</f>
        <v>0</v>
      </c>
      <c r="N142" s="264">
        <v>1.0200000000000001E-3</v>
      </c>
      <c r="O142" s="264">
        <f>ROUND(E142*N142,2)</f>
        <v>0.01</v>
      </c>
      <c r="P142" s="264">
        <v>0</v>
      </c>
      <c r="Q142" s="264">
        <f>ROUND(E142*P142,2)</f>
        <v>0</v>
      </c>
      <c r="R142" s="264" t="s">
        <v>833</v>
      </c>
      <c r="S142" s="264" t="s">
        <v>202</v>
      </c>
      <c r="T142" s="264">
        <v>0.12</v>
      </c>
      <c r="U142" s="265">
        <f>ROUND(E142*T142,2)</f>
        <v>0.9</v>
      </c>
      <c r="V142" s="264"/>
      <c r="W142" s="266"/>
      <c r="X142" s="266"/>
      <c r="Y142" s="266"/>
      <c r="Z142" s="266"/>
      <c r="AA142" s="266"/>
      <c r="AB142" s="266"/>
      <c r="AC142" s="266"/>
      <c r="AD142" s="266"/>
      <c r="AE142" s="266"/>
      <c r="AF142" s="266"/>
      <c r="AG142" s="266" t="s">
        <v>225</v>
      </c>
      <c r="AH142" s="266"/>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row>
    <row r="143" spans="1:60" outlineLevel="1">
      <c r="A143" s="258"/>
      <c r="B143" s="259"/>
      <c r="C143" s="477" t="s">
        <v>860</v>
      </c>
      <c r="D143" s="478"/>
      <c r="E143" s="479"/>
      <c r="F143" s="480"/>
      <c r="G143" s="481"/>
      <c r="H143" s="264"/>
      <c r="I143" s="264"/>
      <c r="J143" s="264"/>
      <c r="K143" s="264"/>
      <c r="L143" s="264"/>
      <c r="M143" s="264"/>
      <c r="N143" s="264"/>
      <c r="O143" s="264"/>
      <c r="P143" s="264"/>
      <c r="Q143" s="264"/>
      <c r="R143" s="264"/>
      <c r="S143" s="264"/>
      <c r="T143" s="264"/>
      <c r="U143" s="265"/>
      <c r="V143" s="264"/>
      <c r="W143" s="266"/>
      <c r="X143" s="266"/>
      <c r="Y143" s="266"/>
      <c r="Z143" s="266"/>
      <c r="AA143" s="266"/>
      <c r="AB143" s="266"/>
      <c r="AC143" s="266"/>
      <c r="AD143" s="266"/>
      <c r="AE143" s="266"/>
      <c r="AF143" s="266"/>
      <c r="AG143" s="266" t="s">
        <v>205</v>
      </c>
      <c r="AH143" s="266"/>
      <c r="AI143" s="266"/>
      <c r="AJ143" s="266"/>
      <c r="AK143" s="266"/>
      <c r="AL143" s="266"/>
      <c r="AM143" s="266"/>
      <c r="AN143" s="266"/>
      <c r="AO143" s="266"/>
      <c r="AP143" s="266"/>
      <c r="AQ143" s="266"/>
      <c r="AR143" s="266"/>
      <c r="AS143" s="266"/>
      <c r="AT143" s="266"/>
      <c r="AU143" s="266"/>
      <c r="AV143" s="266"/>
      <c r="AW143" s="266"/>
      <c r="AX143" s="266"/>
      <c r="AY143" s="266"/>
      <c r="AZ143" s="266"/>
      <c r="BA143" s="267" t="str">
        <f>C143</f>
        <v>včetně spojovacích prostředků.</v>
      </c>
      <c r="BB143" s="266"/>
      <c r="BC143" s="266"/>
      <c r="BD143" s="266"/>
      <c r="BE143" s="266"/>
      <c r="BF143" s="266"/>
      <c r="BG143" s="266"/>
      <c r="BH143" s="266"/>
    </row>
    <row r="144" spans="1:60" outlineLevel="1">
      <c r="A144" s="258"/>
      <c r="B144" s="259"/>
      <c r="C144" s="283" t="s">
        <v>1050</v>
      </c>
      <c r="D144" s="284"/>
      <c r="E144" s="285">
        <v>7.5</v>
      </c>
      <c r="F144" s="264"/>
      <c r="G144" s="264"/>
      <c r="H144" s="264"/>
      <c r="I144" s="264"/>
      <c r="J144" s="264"/>
      <c r="K144" s="264"/>
      <c r="L144" s="264"/>
      <c r="M144" s="264"/>
      <c r="N144" s="264"/>
      <c r="O144" s="264"/>
      <c r="P144" s="264"/>
      <c r="Q144" s="264"/>
      <c r="R144" s="264"/>
      <c r="S144" s="264"/>
      <c r="T144" s="264"/>
      <c r="U144" s="265"/>
      <c r="V144" s="264"/>
      <c r="W144" s="266"/>
      <c r="X144" s="266"/>
      <c r="Y144" s="266"/>
      <c r="Z144" s="266"/>
      <c r="AA144" s="266"/>
      <c r="AB144" s="266"/>
      <c r="AC144" s="266"/>
      <c r="AD144" s="266"/>
      <c r="AE144" s="266"/>
      <c r="AF144" s="266"/>
      <c r="AG144" s="266" t="s">
        <v>236</v>
      </c>
      <c r="AH144" s="266">
        <v>0</v>
      </c>
      <c r="AI144" s="266"/>
      <c r="AJ144" s="266"/>
      <c r="AK144" s="266"/>
      <c r="AL144" s="266"/>
      <c r="AM144" s="266"/>
      <c r="AN144" s="266"/>
      <c r="AO144" s="266"/>
      <c r="AP144" s="266"/>
      <c r="AQ144" s="266"/>
      <c r="AR144" s="266"/>
      <c r="AS144" s="266"/>
      <c r="AT144" s="266"/>
      <c r="AU144" s="266"/>
      <c r="AV144" s="266"/>
      <c r="AW144" s="266"/>
      <c r="AX144" s="266"/>
      <c r="AY144" s="266"/>
      <c r="AZ144" s="266"/>
      <c r="BA144" s="266"/>
      <c r="BB144" s="266"/>
      <c r="BC144" s="266"/>
      <c r="BD144" s="266"/>
      <c r="BE144" s="266"/>
      <c r="BF144" s="266"/>
      <c r="BG144" s="266"/>
      <c r="BH144" s="266"/>
    </row>
    <row r="145" spans="1:60" outlineLevel="1">
      <c r="A145" s="258">
        <v>54</v>
      </c>
      <c r="B145" s="259" t="s">
        <v>863</v>
      </c>
      <c r="C145" s="260" t="s">
        <v>864</v>
      </c>
      <c r="D145" s="261" t="s">
        <v>223</v>
      </c>
      <c r="E145" s="262">
        <v>1</v>
      </c>
      <c r="F145" s="10"/>
      <c r="G145" s="264">
        <f>ROUND(E145*F145,2)</f>
        <v>0</v>
      </c>
      <c r="H145" s="263"/>
      <c r="I145" s="264">
        <f>ROUND(E145*H145,2)</f>
        <v>0</v>
      </c>
      <c r="J145" s="263"/>
      <c r="K145" s="264">
        <f>ROUND(E145*J145,2)</f>
        <v>0</v>
      </c>
      <c r="L145" s="264">
        <v>21</v>
      </c>
      <c r="M145" s="264">
        <f>G145*(1+L145/100)</f>
        <v>0</v>
      </c>
      <c r="N145" s="264">
        <v>3.4000000000000002E-4</v>
      </c>
      <c r="O145" s="264">
        <f>ROUND(E145*N145,2)</f>
        <v>0</v>
      </c>
      <c r="P145" s="264">
        <v>0</v>
      </c>
      <c r="Q145" s="264">
        <f>ROUND(E145*P145,2)</f>
        <v>0</v>
      </c>
      <c r="R145" s="264" t="s">
        <v>833</v>
      </c>
      <c r="S145" s="264" t="s">
        <v>202</v>
      </c>
      <c r="T145" s="264">
        <v>0.41</v>
      </c>
      <c r="U145" s="265">
        <f>ROUND(E145*T145,2)</f>
        <v>0.41</v>
      </c>
      <c r="V145" s="264"/>
      <c r="W145" s="266"/>
      <c r="X145" s="266"/>
      <c r="Y145" s="266"/>
      <c r="Z145" s="266"/>
      <c r="AA145" s="266"/>
      <c r="AB145" s="266"/>
      <c r="AC145" s="266"/>
      <c r="AD145" s="266"/>
      <c r="AE145" s="266"/>
      <c r="AF145" s="266"/>
      <c r="AG145" s="266" t="s">
        <v>225</v>
      </c>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row>
    <row r="146" spans="1:60" outlineLevel="1">
      <c r="A146" s="258"/>
      <c r="B146" s="259"/>
      <c r="C146" s="283" t="s">
        <v>1052</v>
      </c>
      <c r="D146" s="284"/>
      <c r="E146" s="285">
        <v>1</v>
      </c>
      <c r="F146" s="264"/>
      <c r="G146" s="264"/>
      <c r="H146" s="264"/>
      <c r="I146" s="264"/>
      <c r="J146" s="264"/>
      <c r="K146" s="264"/>
      <c r="L146" s="264"/>
      <c r="M146" s="264"/>
      <c r="N146" s="264"/>
      <c r="O146" s="264"/>
      <c r="P146" s="264"/>
      <c r="Q146" s="264"/>
      <c r="R146" s="264"/>
      <c r="S146" s="264"/>
      <c r="T146" s="264"/>
      <c r="U146" s="265"/>
      <c r="V146" s="264"/>
      <c r="W146" s="266"/>
      <c r="X146" s="266"/>
      <c r="Y146" s="266"/>
      <c r="Z146" s="266"/>
      <c r="AA146" s="266"/>
      <c r="AB146" s="266"/>
      <c r="AC146" s="266"/>
      <c r="AD146" s="266"/>
      <c r="AE146" s="266"/>
      <c r="AF146" s="266"/>
      <c r="AG146" s="266" t="s">
        <v>236</v>
      </c>
      <c r="AH146" s="266">
        <v>0</v>
      </c>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row>
    <row r="147" spans="1:60" outlineLevel="1">
      <c r="A147" s="258">
        <v>55</v>
      </c>
      <c r="B147" s="259" t="s">
        <v>866</v>
      </c>
      <c r="C147" s="260" t="s">
        <v>867</v>
      </c>
      <c r="D147" s="261" t="s">
        <v>401</v>
      </c>
      <c r="E147" s="262">
        <v>8</v>
      </c>
      <c r="F147" s="10"/>
      <c r="G147" s="264">
        <f>ROUND(E147*F147,2)</f>
        <v>0</v>
      </c>
      <c r="H147" s="263"/>
      <c r="I147" s="264">
        <f>ROUND(E147*H147,2)</f>
        <v>0</v>
      </c>
      <c r="J147" s="263"/>
      <c r="K147" s="264">
        <f>ROUND(E147*J147,2)</f>
        <v>0</v>
      </c>
      <c r="L147" s="264">
        <v>21</v>
      </c>
      <c r="M147" s="264">
        <f>G147*(1+L147/100)</f>
        <v>0</v>
      </c>
      <c r="N147" s="264">
        <v>2.0500000000000002E-3</v>
      </c>
      <c r="O147" s="264">
        <f>ROUND(E147*N147,2)</f>
        <v>0.02</v>
      </c>
      <c r="P147" s="264">
        <v>0</v>
      </c>
      <c r="Q147" s="264">
        <f>ROUND(E147*P147,2)</f>
        <v>0</v>
      </c>
      <c r="R147" s="264" t="s">
        <v>833</v>
      </c>
      <c r="S147" s="264" t="s">
        <v>202</v>
      </c>
      <c r="T147" s="264">
        <v>0.26400000000000001</v>
      </c>
      <c r="U147" s="265">
        <f>ROUND(E147*T147,2)</f>
        <v>2.11</v>
      </c>
      <c r="V147" s="264"/>
      <c r="W147" s="266"/>
      <c r="X147" s="266"/>
      <c r="Y147" s="266"/>
      <c r="Z147" s="266"/>
      <c r="AA147" s="266"/>
      <c r="AB147" s="266"/>
      <c r="AC147" s="266"/>
      <c r="AD147" s="266"/>
      <c r="AE147" s="266"/>
      <c r="AF147" s="266"/>
      <c r="AG147" s="266" t="s">
        <v>225</v>
      </c>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row>
    <row r="148" spans="1:60" outlineLevel="1">
      <c r="A148" s="258"/>
      <c r="B148" s="259"/>
      <c r="C148" s="477" t="s">
        <v>868</v>
      </c>
      <c r="D148" s="478"/>
      <c r="E148" s="479"/>
      <c r="F148" s="480"/>
      <c r="G148" s="481"/>
      <c r="H148" s="264"/>
      <c r="I148" s="264"/>
      <c r="J148" s="264"/>
      <c r="K148" s="264"/>
      <c r="L148" s="264"/>
      <c r="M148" s="264"/>
      <c r="N148" s="264"/>
      <c r="O148" s="264"/>
      <c r="P148" s="264"/>
      <c r="Q148" s="264"/>
      <c r="R148" s="264"/>
      <c r="S148" s="264"/>
      <c r="T148" s="264"/>
      <c r="U148" s="265"/>
      <c r="V148" s="264"/>
      <c r="W148" s="266"/>
      <c r="X148" s="266"/>
      <c r="Y148" s="266"/>
      <c r="Z148" s="266"/>
      <c r="AA148" s="266"/>
      <c r="AB148" s="266"/>
      <c r="AC148" s="266"/>
      <c r="AD148" s="266"/>
      <c r="AE148" s="266"/>
      <c r="AF148" s="266"/>
      <c r="AG148" s="266" t="s">
        <v>205</v>
      </c>
      <c r="AH148" s="266"/>
      <c r="AI148" s="266"/>
      <c r="AJ148" s="266"/>
      <c r="AK148" s="266"/>
      <c r="AL148" s="266"/>
      <c r="AM148" s="266"/>
      <c r="AN148" s="266"/>
      <c r="AO148" s="266"/>
      <c r="AP148" s="266"/>
      <c r="AQ148" s="266"/>
      <c r="AR148" s="266"/>
      <c r="AS148" s="266"/>
      <c r="AT148" s="266"/>
      <c r="AU148" s="266"/>
      <c r="AV148" s="266"/>
      <c r="AW148" s="266"/>
      <c r="AX148" s="266"/>
      <c r="AY148" s="266"/>
      <c r="AZ148" s="266"/>
      <c r="BA148" s="267" t="str">
        <f>C148</f>
        <v>včetně háku, čela a spojky.</v>
      </c>
      <c r="BB148" s="266"/>
      <c r="BC148" s="266"/>
      <c r="BD148" s="266"/>
      <c r="BE148" s="266"/>
      <c r="BF148" s="266"/>
      <c r="BG148" s="266"/>
      <c r="BH148" s="266"/>
    </row>
    <row r="149" spans="1:60" outlineLevel="1">
      <c r="A149" s="258"/>
      <c r="B149" s="259"/>
      <c r="C149" s="283" t="s">
        <v>1051</v>
      </c>
      <c r="D149" s="284"/>
      <c r="E149" s="285">
        <v>8</v>
      </c>
      <c r="F149" s="264"/>
      <c r="G149" s="264"/>
      <c r="H149" s="264"/>
      <c r="I149" s="264"/>
      <c r="J149" s="264"/>
      <c r="K149" s="264"/>
      <c r="L149" s="264"/>
      <c r="M149" s="264"/>
      <c r="N149" s="264"/>
      <c r="O149" s="264"/>
      <c r="P149" s="264"/>
      <c r="Q149" s="264"/>
      <c r="R149" s="264"/>
      <c r="S149" s="264"/>
      <c r="T149" s="264"/>
      <c r="U149" s="265"/>
      <c r="V149" s="264"/>
      <c r="W149" s="266"/>
      <c r="X149" s="266"/>
      <c r="Y149" s="266"/>
      <c r="Z149" s="266"/>
      <c r="AA149" s="266"/>
      <c r="AB149" s="266"/>
      <c r="AC149" s="266"/>
      <c r="AD149" s="266"/>
      <c r="AE149" s="266"/>
      <c r="AF149" s="266"/>
      <c r="AG149" s="266" t="s">
        <v>236</v>
      </c>
      <c r="AH149" s="266">
        <v>0</v>
      </c>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row>
    <row r="150" spans="1:60" outlineLevel="1">
      <c r="A150" s="258">
        <v>56</v>
      </c>
      <c r="B150" s="259" t="s">
        <v>870</v>
      </c>
      <c r="C150" s="260" t="s">
        <v>871</v>
      </c>
      <c r="D150" s="261" t="s">
        <v>401</v>
      </c>
      <c r="E150" s="262">
        <v>3.9</v>
      </c>
      <c r="F150" s="10"/>
      <c r="G150" s="264">
        <f>ROUND(E150*F150,2)</f>
        <v>0</v>
      </c>
      <c r="H150" s="263"/>
      <c r="I150" s="264">
        <f>ROUND(E150*H150,2)</f>
        <v>0</v>
      </c>
      <c r="J150" s="263"/>
      <c r="K150" s="264">
        <f>ROUND(E150*J150,2)</f>
        <v>0</v>
      </c>
      <c r="L150" s="264">
        <v>21</v>
      </c>
      <c r="M150" s="264">
        <f>G150*(1+L150/100)</f>
        <v>0</v>
      </c>
      <c r="N150" s="264">
        <v>2.9099999999999998E-3</v>
      </c>
      <c r="O150" s="264">
        <f>ROUND(E150*N150,2)</f>
        <v>0.01</v>
      </c>
      <c r="P150" s="264">
        <v>0</v>
      </c>
      <c r="Q150" s="264">
        <f>ROUND(E150*P150,2)</f>
        <v>0</v>
      </c>
      <c r="R150" s="264" t="s">
        <v>833</v>
      </c>
      <c r="S150" s="264" t="s">
        <v>202</v>
      </c>
      <c r="T150" s="264">
        <v>0.29399999999999998</v>
      </c>
      <c r="U150" s="265">
        <f>ROUND(E150*T150,2)</f>
        <v>1.1499999999999999</v>
      </c>
      <c r="V150" s="264"/>
      <c r="W150" s="266"/>
      <c r="X150" s="266"/>
      <c r="Y150" s="266"/>
      <c r="Z150" s="266"/>
      <c r="AA150" s="266"/>
      <c r="AB150" s="266"/>
      <c r="AC150" s="266"/>
      <c r="AD150" s="266"/>
      <c r="AE150" s="266"/>
      <c r="AF150" s="266"/>
      <c r="AG150" s="266" t="s">
        <v>225</v>
      </c>
      <c r="AH150" s="266"/>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row>
    <row r="151" spans="1:60" outlineLevel="1">
      <c r="A151" s="258"/>
      <c r="B151" s="259"/>
      <c r="C151" s="477" t="s">
        <v>872</v>
      </c>
      <c r="D151" s="478"/>
      <c r="E151" s="479"/>
      <c r="F151" s="480"/>
      <c r="G151" s="481"/>
      <c r="H151" s="264"/>
      <c r="I151" s="264"/>
      <c r="J151" s="264"/>
      <c r="K151" s="264"/>
      <c r="L151" s="264"/>
      <c r="M151" s="264"/>
      <c r="N151" s="264"/>
      <c r="O151" s="264"/>
      <c r="P151" s="264"/>
      <c r="Q151" s="264"/>
      <c r="R151" s="264"/>
      <c r="S151" s="264"/>
      <c r="T151" s="264"/>
      <c r="U151" s="265"/>
      <c r="V151" s="264"/>
      <c r="W151" s="266"/>
      <c r="X151" s="266"/>
      <c r="Y151" s="266"/>
      <c r="Z151" s="266"/>
      <c r="AA151" s="266"/>
      <c r="AB151" s="266"/>
      <c r="AC151" s="266"/>
      <c r="AD151" s="266"/>
      <c r="AE151" s="266"/>
      <c r="AF151" s="266"/>
      <c r="AG151" s="266" t="s">
        <v>205</v>
      </c>
      <c r="AH151" s="266"/>
      <c r="AI151" s="266"/>
      <c r="AJ151" s="266"/>
      <c r="AK151" s="266"/>
      <c r="AL151" s="266"/>
      <c r="AM151" s="266"/>
      <c r="AN151" s="266"/>
      <c r="AO151" s="266"/>
      <c r="AP151" s="266"/>
      <c r="AQ151" s="266"/>
      <c r="AR151" s="266"/>
      <c r="AS151" s="266"/>
      <c r="AT151" s="266"/>
      <c r="AU151" s="266"/>
      <c r="AV151" s="266"/>
      <c r="AW151" s="266"/>
      <c r="AX151" s="266"/>
      <c r="AY151" s="266"/>
      <c r="AZ151" s="266"/>
      <c r="BA151" s="267" t="str">
        <f>C151</f>
        <v>včetně kolena, objímky, mezikusu, spojovacího materiálu a zednické výpomoci.</v>
      </c>
      <c r="BB151" s="266"/>
      <c r="BC151" s="266"/>
      <c r="BD151" s="266"/>
      <c r="BE151" s="266"/>
      <c r="BF151" s="266"/>
      <c r="BG151" s="266"/>
      <c r="BH151" s="266"/>
    </row>
    <row r="152" spans="1:60" outlineLevel="1">
      <c r="A152" s="258"/>
      <c r="B152" s="259"/>
      <c r="C152" s="283" t="s">
        <v>1057</v>
      </c>
      <c r="D152" s="284"/>
      <c r="E152" s="285">
        <v>3.9</v>
      </c>
      <c r="F152" s="264"/>
      <c r="G152" s="264"/>
      <c r="H152" s="264"/>
      <c r="I152" s="264"/>
      <c r="J152" s="264"/>
      <c r="K152" s="264"/>
      <c r="L152" s="264"/>
      <c r="M152" s="264"/>
      <c r="N152" s="264"/>
      <c r="O152" s="264"/>
      <c r="P152" s="264"/>
      <c r="Q152" s="264"/>
      <c r="R152" s="264"/>
      <c r="S152" s="264"/>
      <c r="T152" s="264"/>
      <c r="U152" s="265"/>
      <c r="V152" s="264"/>
      <c r="W152" s="266"/>
      <c r="X152" s="266"/>
      <c r="Y152" s="266"/>
      <c r="Z152" s="266"/>
      <c r="AA152" s="266"/>
      <c r="AB152" s="266"/>
      <c r="AC152" s="266"/>
      <c r="AD152" s="266"/>
      <c r="AE152" s="266"/>
      <c r="AF152" s="266"/>
      <c r="AG152" s="266" t="s">
        <v>236</v>
      </c>
      <c r="AH152" s="266">
        <v>0</v>
      </c>
      <c r="AI152" s="266"/>
      <c r="AJ152" s="266"/>
      <c r="AK152" s="266"/>
      <c r="AL152" s="266"/>
      <c r="AM152" s="266"/>
      <c r="AN152" s="266"/>
      <c r="AO152" s="266"/>
      <c r="AP152" s="266"/>
      <c r="AQ152" s="266"/>
      <c r="AR152" s="266"/>
      <c r="AS152" s="266"/>
      <c r="AT152" s="266"/>
      <c r="AU152" s="266"/>
      <c r="AV152" s="266"/>
      <c r="AW152" s="266"/>
      <c r="AX152" s="266"/>
      <c r="AY152" s="266"/>
      <c r="AZ152" s="266"/>
      <c r="BA152" s="266"/>
      <c r="BB152" s="266"/>
      <c r="BC152" s="266"/>
      <c r="BD152" s="266"/>
      <c r="BE152" s="266"/>
      <c r="BF152" s="266"/>
      <c r="BG152" s="266"/>
      <c r="BH152" s="266"/>
    </row>
    <row r="153" spans="1:60" ht="22.5" outlineLevel="1">
      <c r="A153" s="258">
        <v>57</v>
      </c>
      <c r="B153" s="259" t="s">
        <v>874</v>
      </c>
      <c r="C153" s="260" t="s">
        <v>875</v>
      </c>
      <c r="D153" s="261" t="s">
        <v>401</v>
      </c>
      <c r="E153" s="262">
        <v>20.2</v>
      </c>
      <c r="F153" s="10"/>
      <c r="G153" s="264">
        <f>ROUND(E153*F153,2)</f>
        <v>0</v>
      </c>
      <c r="H153" s="263"/>
      <c r="I153" s="264">
        <f>ROUND(E153*H153,2)</f>
        <v>0</v>
      </c>
      <c r="J153" s="263"/>
      <c r="K153" s="264">
        <f>ROUND(E153*J153,2)</f>
        <v>0</v>
      </c>
      <c r="L153" s="264">
        <v>21</v>
      </c>
      <c r="M153" s="264">
        <f>G153*(1+L153/100)</f>
        <v>0</v>
      </c>
      <c r="N153" s="264">
        <v>2.5799999999999998E-3</v>
      </c>
      <c r="O153" s="264">
        <f>ROUND(E153*N153,2)</f>
        <v>0.05</v>
      </c>
      <c r="P153" s="264">
        <v>0</v>
      </c>
      <c r="Q153" s="264">
        <f>ROUND(E153*P153,2)</f>
        <v>0</v>
      </c>
      <c r="R153" s="264"/>
      <c r="S153" s="264" t="s">
        <v>361</v>
      </c>
      <c r="T153" s="264">
        <v>0.24149999999999999</v>
      </c>
      <c r="U153" s="265">
        <f>ROUND(E153*T153,2)</f>
        <v>4.88</v>
      </c>
      <c r="V153" s="264"/>
      <c r="W153" s="266"/>
      <c r="X153" s="266"/>
      <c r="Y153" s="266"/>
      <c r="Z153" s="266"/>
      <c r="AA153" s="266"/>
      <c r="AB153" s="266"/>
      <c r="AC153" s="266"/>
      <c r="AD153" s="266"/>
      <c r="AE153" s="266"/>
      <c r="AF153" s="266"/>
      <c r="AG153" s="266" t="s">
        <v>225</v>
      </c>
      <c r="AH153" s="266"/>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row>
    <row r="154" spans="1:60" outlineLevel="1">
      <c r="A154" s="258"/>
      <c r="B154" s="259"/>
      <c r="C154" s="477" t="s">
        <v>860</v>
      </c>
      <c r="D154" s="478"/>
      <c r="E154" s="479"/>
      <c r="F154" s="480"/>
      <c r="G154" s="481"/>
      <c r="H154" s="264"/>
      <c r="I154" s="264"/>
      <c r="J154" s="264"/>
      <c r="K154" s="264"/>
      <c r="L154" s="264"/>
      <c r="M154" s="264"/>
      <c r="N154" s="264"/>
      <c r="O154" s="264"/>
      <c r="P154" s="264"/>
      <c r="Q154" s="264"/>
      <c r="R154" s="264"/>
      <c r="S154" s="264"/>
      <c r="T154" s="264"/>
      <c r="U154" s="265"/>
      <c r="V154" s="264"/>
      <c r="W154" s="266"/>
      <c r="X154" s="266"/>
      <c r="Y154" s="266"/>
      <c r="Z154" s="266"/>
      <c r="AA154" s="266"/>
      <c r="AB154" s="266"/>
      <c r="AC154" s="266"/>
      <c r="AD154" s="266"/>
      <c r="AE154" s="266"/>
      <c r="AF154" s="266"/>
      <c r="AG154" s="266" t="s">
        <v>205</v>
      </c>
      <c r="AH154" s="266"/>
      <c r="AI154" s="266"/>
      <c r="AJ154" s="266"/>
      <c r="AK154" s="266"/>
      <c r="AL154" s="266"/>
      <c r="AM154" s="266"/>
      <c r="AN154" s="266"/>
      <c r="AO154" s="266"/>
      <c r="AP154" s="266"/>
      <c r="AQ154" s="266"/>
      <c r="AR154" s="266"/>
      <c r="AS154" s="266"/>
      <c r="AT154" s="266"/>
      <c r="AU154" s="266"/>
      <c r="AV154" s="266"/>
      <c r="AW154" s="266"/>
      <c r="AX154" s="266"/>
      <c r="AY154" s="266"/>
      <c r="AZ154" s="266"/>
      <c r="BA154" s="267" t="str">
        <f>C154</f>
        <v>včetně spojovacích prostředků.</v>
      </c>
      <c r="BB154" s="266"/>
      <c r="BC154" s="266"/>
      <c r="BD154" s="266"/>
      <c r="BE154" s="266"/>
      <c r="BF154" s="266"/>
      <c r="BG154" s="266"/>
      <c r="BH154" s="266"/>
    </row>
    <row r="155" spans="1:60" outlineLevel="1">
      <c r="A155" s="258"/>
      <c r="B155" s="259"/>
      <c r="C155" s="283" t="s">
        <v>1049</v>
      </c>
      <c r="D155" s="284"/>
      <c r="E155" s="285">
        <v>20.2</v>
      </c>
      <c r="F155" s="264"/>
      <c r="G155" s="264"/>
      <c r="H155" s="264"/>
      <c r="I155" s="264"/>
      <c r="J155" s="264"/>
      <c r="K155" s="264"/>
      <c r="L155" s="264"/>
      <c r="M155" s="264"/>
      <c r="N155" s="264"/>
      <c r="O155" s="264"/>
      <c r="P155" s="264"/>
      <c r="Q155" s="264"/>
      <c r="R155" s="264"/>
      <c r="S155" s="264"/>
      <c r="T155" s="264"/>
      <c r="U155" s="265"/>
      <c r="V155" s="264"/>
      <c r="W155" s="266"/>
      <c r="X155" s="266"/>
      <c r="Y155" s="266"/>
      <c r="Z155" s="266"/>
      <c r="AA155" s="266"/>
      <c r="AB155" s="266"/>
      <c r="AC155" s="266"/>
      <c r="AD155" s="266"/>
      <c r="AE155" s="266"/>
      <c r="AF155" s="266"/>
      <c r="AG155" s="266" t="s">
        <v>236</v>
      </c>
      <c r="AH155" s="266">
        <v>0</v>
      </c>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row>
    <row r="156" spans="1:60" outlineLevel="1">
      <c r="A156" s="258">
        <v>58</v>
      </c>
      <c r="B156" s="259" t="s">
        <v>1058</v>
      </c>
      <c r="C156" s="260" t="s">
        <v>1059</v>
      </c>
      <c r="D156" s="261" t="s">
        <v>0</v>
      </c>
      <c r="E156" s="11"/>
      <c r="F156" s="10"/>
      <c r="G156" s="264">
        <f>ROUND(E156*F156,2)</f>
        <v>0</v>
      </c>
      <c r="H156" s="263"/>
      <c r="I156" s="264">
        <f>ROUND(E156*H156,2)</f>
        <v>0</v>
      </c>
      <c r="J156" s="263"/>
      <c r="K156" s="264">
        <f>ROUND(E156*J156,2)</f>
        <v>0</v>
      </c>
      <c r="L156" s="264">
        <v>21</v>
      </c>
      <c r="M156" s="264">
        <f>G156*(1+L156/100)</f>
        <v>0</v>
      </c>
      <c r="N156" s="264">
        <v>0</v>
      </c>
      <c r="O156" s="264">
        <f>ROUND(E156*N156,2)</f>
        <v>0</v>
      </c>
      <c r="P156" s="264">
        <v>0</v>
      </c>
      <c r="Q156" s="264">
        <f>ROUND(E156*P156,2)</f>
        <v>0</v>
      </c>
      <c r="R156" s="264" t="s">
        <v>833</v>
      </c>
      <c r="S156" s="264" t="s">
        <v>202</v>
      </c>
      <c r="T156" s="264">
        <v>0</v>
      </c>
      <c r="U156" s="265">
        <f>ROUND(E156*T156,2)</f>
        <v>0</v>
      </c>
      <c r="V156" s="264"/>
      <c r="W156" s="266"/>
      <c r="X156" s="266"/>
      <c r="Y156" s="266"/>
      <c r="Z156" s="266"/>
      <c r="AA156" s="266"/>
      <c r="AB156" s="266"/>
      <c r="AC156" s="266"/>
      <c r="AD156" s="266"/>
      <c r="AE156" s="266"/>
      <c r="AF156" s="266"/>
      <c r="AG156" s="266" t="s">
        <v>687</v>
      </c>
      <c r="AH156" s="266"/>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row>
    <row r="157" spans="1:60">
      <c r="A157" s="286" t="s">
        <v>198</v>
      </c>
      <c r="B157" s="287" t="s">
        <v>165</v>
      </c>
      <c r="C157" s="288" t="s">
        <v>166</v>
      </c>
      <c r="D157" s="289"/>
      <c r="E157" s="290"/>
      <c r="F157" s="291"/>
      <c r="G157" s="291">
        <f>SUMIF(AG158:AG161,"&lt;&gt;NOR",G158:G161)</f>
        <v>0</v>
      </c>
      <c r="H157" s="291"/>
      <c r="I157" s="291">
        <f>SUM(I158:I161)</f>
        <v>0</v>
      </c>
      <c r="J157" s="291"/>
      <c r="K157" s="291">
        <f>SUM(K158:K161)</f>
        <v>0</v>
      </c>
      <c r="L157" s="291"/>
      <c r="M157" s="291">
        <f>SUM(M158:M161)</f>
        <v>0</v>
      </c>
      <c r="N157" s="291"/>
      <c r="O157" s="291">
        <f>SUM(O158:O161)</f>
        <v>0</v>
      </c>
      <c r="P157" s="291"/>
      <c r="Q157" s="291">
        <f>SUM(Q158:Q161)</f>
        <v>0</v>
      </c>
      <c r="R157" s="291"/>
      <c r="S157" s="291"/>
      <c r="T157" s="291"/>
      <c r="U157" s="292">
        <f>SUM(U158:U161)</f>
        <v>2.2000000000000002</v>
      </c>
      <c r="V157" s="291"/>
      <c r="AG157" s="85" t="s">
        <v>199</v>
      </c>
    </row>
    <row r="158" spans="1:60" outlineLevel="1">
      <c r="A158" s="258">
        <v>59</v>
      </c>
      <c r="B158" s="259" t="s">
        <v>911</v>
      </c>
      <c r="C158" s="260" t="s">
        <v>912</v>
      </c>
      <c r="D158" s="261" t="s">
        <v>233</v>
      </c>
      <c r="E158" s="262">
        <v>8.1</v>
      </c>
      <c r="F158" s="10"/>
      <c r="G158" s="264">
        <f>ROUND(E158*F158,2)</f>
        <v>0</v>
      </c>
      <c r="H158" s="263"/>
      <c r="I158" s="264">
        <f>ROUND(E158*H158,2)</f>
        <v>0</v>
      </c>
      <c r="J158" s="263"/>
      <c r="K158" s="264">
        <f>ROUND(E158*J158,2)</f>
        <v>0</v>
      </c>
      <c r="L158" s="264">
        <v>21</v>
      </c>
      <c r="M158" s="264">
        <f>G158*(1+L158/100)</f>
        <v>0</v>
      </c>
      <c r="N158" s="264">
        <v>5.0000000000000002E-5</v>
      </c>
      <c r="O158" s="264">
        <f>ROUND(E158*N158,2)</f>
        <v>0</v>
      </c>
      <c r="P158" s="264">
        <v>0</v>
      </c>
      <c r="Q158" s="264">
        <f>ROUND(E158*P158,2)</f>
        <v>0</v>
      </c>
      <c r="R158" s="264"/>
      <c r="S158" s="264" t="s">
        <v>361</v>
      </c>
      <c r="T158" s="264">
        <v>0.27100000000000002</v>
      </c>
      <c r="U158" s="265">
        <f>ROUND(E158*T158,2)</f>
        <v>2.2000000000000002</v>
      </c>
      <c r="V158" s="264"/>
      <c r="W158" s="266"/>
      <c r="X158" s="266"/>
      <c r="Y158" s="266"/>
      <c r="Z158" s="266"/>
      <c r="AA158" s="266"/>
      <c r="AB158" s="266"/>
      <c r="AC158" s="266"/>
      <c r="AD158" s="266"/>
      <c r="AE158" s="266"/>
      <c r="AF158" s="266"/>
      <c r="AG158" s="266" t="s">
        <v>225</v>
      </c>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row>
    <row r="159" spans="1:60" outlineLevel="1">
      <c r="A159" s="258"/>
      <c r="B159" s="259"/>
      <c r="C159" s="283" t="s">
        <v>1019</v>
      </c>
      <c r="D159" s="284"/>
      <c r="E159" s="285">
        <v>8.1</v>
      </c>
      <c r="F159" s="264"/>
      <c r="G159" s="264"/>
      <c r="H159" s="264"/>
      <c r="I159" s="264"/>
      <c r="J159" s="264"/>
      <c r="K159" s="264"/>
      <c r="L159" s="264"/>
      <c r="M159" s="264"/>
      <c r="N159" s="264"/>
      <c r="O159" s="264"/>
      <c r="P159" s="264"/>
      <c r="Q159" s="264"/>
      <c r="R159" s="264"/>
      <c r="S159" s="264"/>
      <c r="T159" s="264"/>
      <c r="U159" s="265"/>
      <c r="V159" s="264"/>
      <c r="W159" s="266"/>
      <c r="X159" s="266"/>
      <c r="Y159" s="266"/>
      <c r="Z159" s="266"/>
      <c r="AA159" s="266"/>
      <c r="AB159" s="266"/>
      <c r="AC159" s="266"/>
      <c r="AD159" s="266"/>
      <c r="AE159" s="266"/>
      <c r="AF159" s="266"/>
      <c r="AG159" s="266" t="s">
        <v>236</v>
      </c>
      <c r="AH159" s="266">
        <v>0</v>
      </c>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row>
    <row r="160" spans="1:60" ht="22.5" outlineLevel="1">
      <c r="A160" s="258">
        <v>60</v>
      </c>
      <c r="B160" s="259" t="s">
        <v>1060</v>
      </c>
      <c r="C160" s="260" t="s">
        <v>1061</v>
      </c>
      <c r="D160" s="261" t="s">
        <v>600</v>
      </c>
      <c r="E160" s="262">
        <v>3</v>
      </c>
      <c r="F160" s="10"/>
      <c r="G160" s="264">
        <f>ROUND(E160*F160,2)</f>
        <v>0</v>
      </c>
      <c r="H160" s="263"/>
      <c r="I160" s="264">
        <f>ROUND(E160*H160,2)</f>
        <v>0</v>
      </c>
      <c r="J160" s="263"/>
      <c r="K160" s="264">
        <f>ROUND(E160*J160,2)</f>
        <v>0</v>
      </c>
      <c r="L160" s="264">
        <v>21</v>
      </c>
      <c r="M160" s="264">
        <f>G160*(1+L160/100)</f>
        <v>0</v>
      </c>
      <c r="N160" s="264">
        <v>0</v>
      </c>
      <c r="O160" s="264">
        <f>ROUND(E160*N160,2)</f>
        <v>0</v>
      </c>
      <c r="P160" s="264">
        <v>0</v>
      </c>
      <c r="Q160" s="264">
        <f>ROUND(E160*P160,2)</f>
        <v>0</v>
      </c>
      <c r="R160" s="264"/>
      <c r="S160" s="264" t="s">
        <v>361</v>
      </c>
      <c r="T160" s="264">
        <v>0</v>
      </c>
      <c r="U160" s="265">
        <f>ROUND(E160*T160,2)</f>
        <v>0</v>
      </c>
      <c r="V160" s="264"/>
      <c r="W160" s="266"/>
      <c r="X160" s="266"/>
      <c r="Y160" s="266"/>
      <c r="Z160" s="266"/>
      <c r="AA160" s="266"/>
      <c r="AB160" s="266"/>
      <c r="AC160" s="266"/>
      <c r="AD160" s="266"/>
      <c r="AE160" s="266"/>
      <c r="AF160" s="266"/>
      <c r="AG160" s="266" t="s">
        <v>225</v>
      </c>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row>
    <row r="161" spans="1:60" ht="22.5" outlineLevel="1">
      <c r="A161" s="258">
        <v>61</v>
      </c>
      <c r="B161" s="259" t="s">
        <v>1062</v>
      </c>
      <c r="C161" s="260" t="s">
        <v>1063</v>
      </c>
      <c r="D161" s="261" t="s">
        <v>600</v>
      </c>
      <c r="E161" s="262">
        <v>1</v>
      </c>
      <c r="F161" s="10"/>
      <c r="G161" s="264">
        <f>ROUND(E161*F161,2)</f>
        <v>0</v>
      </c>
      <c r="H161" s="263"/>
      <c r="I161" s="264">
        <f>ROUND(E161*H161,2)</f>
        <v>0</v>
      </c>
      <c r="J161" s="263"/>
      <c r="K161" s="264">
        <f>ROUND(E161*J161,2)</f>
        <v>0</v>
      </c>
      <c r="L161" s="264">
        <v>21</v>
      </c>
      <c r="M161" s="264">
        <f>G161*(1+L161/100)</f>
        <v>0</v>
      </c>
      <c r="N161" s="264">
        <v>0</v>
      </c>
      <c r="O161" s="264">
        <f>ROUND(E161*N161,2)</f>
        <v>0</v>
      </c>
      <c r="P161" s="264">
        <v>0</v>
      </c>
      <c r="Q161" s="264">
        <f>ROUND(E161*P161,2)</f>
        <v>0</v>
      </c>
      <c r="R161" s="264"/>
      <c r="S161" s="264" t="s">
        <v>361</v>
      </c>
      <c r="T161" s="264">
        <v>0</v>
      </c>
      <c r="U161" s="265">
        <f>ROUND(E161*T161,2)</f>
        <v>0</v>
      </c>
      <c r="V161" s="264"/>
      <c r="W161" s="266"/>
      <c r="X161" s="266"/>
      <c r="Y161" s="266"/>
      <c r="Z161" s="266"/>
      <c r="AA161" s="266"/>
      <c r="AB161" s="266"/>
      <c r="AC161" s="266"/>
      <c r="AD161" s="266"/>
      <c r="AE161" s="266"/>
      <c r="AF161" s="266"/>
      <c r="AG161" s="266" t="s">
        <v>225</v>
      </c>
      <c r="AH161" s="266"/>
      <c r="AI161" s="266"/>
      <c r="AJ161" s="266"/>
      <c r="AK161" s="266"/>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row>
    <row r="162" spans="1:60">
      <c r="A162" s="286" t="s">
        <v>198</v>
      </c>
      <c r="B162" s="287" t="s">
        <v>167</v>
      </c>
      <c r="C162" s="288" t="s">
        <v>168</v>
      </c>
      <c r="D162" s="289"/>
      <c r="E162" s="290"/>
      <c r="F162" s="291"/>
      <c r="G162" s="291">
        <f>SUMIF(AG163:AG168,"&lt;&gt;NOR",G163:G168)</f>
        <v>0</v>
      </c>
      <c r="H162" s="291"/>
      <c r="I162" s="291">
        <f>SUM(I163:I168)</f>
        <v>0</v>
      </c>
      <c r="J162" s="291"/>
      <c r="K162" s="291">
        <f>SUM(K163:K168)</f>
        <v>0</v>
      </c>
      <c r="L162" s="291"/>
      <c r="M162" s="291">
        <f>SUM(M163:M168)</f>
        <v>0</v>
      </c>
      <c r="N162" s="291"/>
      <c r="O162" s="291">
        <f>SUM(O163:O168)</f>
        <v>0.05</v>
      </c>
      <c r="P162" s="291"/>
      <c r="Q162" s="291">
        <f>SUM(Q163:Q168)</f>
        <v>0</v>
      </c>
      <c r="R162" s="291"/>
      <c r="S162" s="291"/>
      <c r="T162" s="291"/>
      <c r="U162" s="292">
        <f>SUM(U163:U168)</f>
        <v>12.31</v>
      </c>
      <c r="V162" s="291"/>
      <c r="AG162" s="85" t="s">
        <v>199</v>
      </c>
    </row>
    <row r="163" spans="1:60" ht="22.5" outlineLevel="1">
      <c r="A163" s="258">
        <v>62</v>
      </c>
      <c r="B163" s="259" t="s">
        <v>914</v>
      </c>
      <c r="C163" s="260" t="s">
        <v>915</v>
      </c>
      <c r="D163" s="261" t="s">
        <v>233</v>
      </c>
      <c r="E163" s="262">
        <v>126.14</v>
      </c>
      <c r="F163" s="10"/>
      <c r="G163" s="264">
        <f>ROUND(E163*F163,2)</f>
        <v>0</v>
      </c>
      <c r="H163" s="263"/>
      <c r="I163" s="264">
        <f>ROUND(E163*H163,2)</f>
        <v>0</v>
      </c>
      <c r="J163" s="263"/>
      <c r="K163" s="264">
        <f>ROUND(E163*J163,2)</f>
        <v>0</v>
      </c>
      <c r="L163" s="264">
        <v>21</v>
      </c>
      <c r="M163" s="264">
        <f>G163*(1+L163/100)</f>
        <v>0</v>
      </c>
      <c r="N163" s="264">
        <v>4.0999999999999999E-4</v>
      </c>
      <c r="O163" s="264">
        <f>ROUND(E163*N163,2)</f>
        <v>0.05</v>
      </c>
      <c r="P163" s="264">
        <v>0</v>
      </c>
      <c r="Q163" s="264">
        <f>ROUND(E163*P163,2)</f>
        <v>0</v>
      </c>
      <c r="R163" s="264" t="s">
        <v>916</v>
      </c>
      <c r="S163" s="264" t="s">
        <v>202</v>
      </c>
      <c r="T163" s="264">
        <v>9.7589999999999996E-2</v>
      </c>
      <c r="U163" s="265">
        <f>ROUND(E163*T163,2)</f>
        <v>12.31</v>
      </c>
      <c r="V163" s="264"/>
      <c r="W163" s="266"/>
      <c r="X163" s="266"/>
      <c r="Y163" s="266"/>
      <c r="Z163" s="266"/>
      <c r="AA163" s="266"/>
      <c r="AB163" s="266"/>
      <c r="AC163" s="266"/>
      <c r="AD163" s="266"/>
      <c r="AE163" s="266"/>
      <c r="AF163" s="266"/>
      <c r="AG163" s="266" t="s">
        <v>225</v>
      </c>
      <c r="AH163" s="266"/>
      <c r="AI163" s="266"/>
      <c r="AJ163" s="266"/>
      <c r="AK163" s="266"/>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c r="BF163" s="266"/>
      <c r="BG163" s="266"/>
      <c r="BH163" s="266"/>
    </row>
    <row r="164" spans="1:60" outlineLevel="1">
      <c r="A164" s="258"/>
      <c r="B164" s="259"/>
      <c r="C164" s="283" t="s">
        <v>1064</v>
      </c>
      <c r="D164" s="284"/>
      <c r="E164" s="285">
        <v>41.04</v>
      </c>
      <c r="F164" s="264"/>
      <c r="G164" s="264"/>
      <c r="H164" s="264"/>
      <c r="I164" s="264"/>
      <c r="J164" s="264"/>
      <c r="K164" s="264"/>
      <c r="L164" s="264"/>
      <c r="M164" s="264"/>
      <c r="N164" s="264"/>
      <c r="O164" s="264"/>
      <c r="P164" s="264"/>
      <c r="Q164" s="264"/>
      <c r="R164" s="264"/>
      <c r="S164" s="264"/>
      <c r="T164" s="264"/>
      <c r="U164" s="265"/>
      <c r="V164" s="264"/>
      <c r="W164" s="266"/>
      <c r="X164" s="266"/>
      <c r="Y164" s="266"/>
      <c r="Z164" s="266"/>
      <c r="AA164" s="266"/>
      <c r="AB164" s="266"/>
      <c r="AC164" s="266"/>
      <c r="AD164" s="266"/>
      <c r="AE164" s="266"/>
      <c r="AF164" s="266"/>
      <c r="AG164" s="266" t="s">
        <v>236</v>
      </c>
      <c r="AH164" s="266">
        <v>0</v>
      </c>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row>
    <row r="165" spans="1:60" ht="22.5" outlineLevel="1">
      <c r="A165" s="258"/>
      <c r="B165" s="259"/>
      <c r="C165" s="283" t="s">
        <v>1065</v>
      </c>
      <c r="D165" s="284"/>
      <c r="E165" s="285">
        <v>80</v>
      </c>
      <c r="F165" s="264"/>
      <c r="G165" s="264"/>
      <c r="H165" s="264"/>
      <c r="I165" s="264"/>
      <c r="J165" s="264"/>
      <c r="K165" s="264"/>
      <c r="L165" s="264"/>
      <c r="M165" s="264"/>
      <c r="N165" s="264"/>
      <c r="O165" s="264"/>
      <c r="P165" s="264"/>
      <c r="Q165" s="264"/>
      <c r="R165" s="264"/>
      <c r="S165" s="264"/>
      <c r="T165" s="264"/>
      <c r="U165" s="265"/>
      <c r="V165" s="264"/>
      <c r="W165" s="266"/>
      <c r="X165" s="266"/>
      <c r="Y165" s="266"/>
      <c r="Z165" s="266"/>
      <c r="AA165" s="266"/>
      <c r="AB165" s="266"/>
      <c r="AC165" s="266"/>
      <c r="AD165" s="266"/>
      <c r="AE165" s="266"/>
      <c r="AF165" s="266"/>
      <c r="AG165" s="266" t="s">
        <v>236</v>
      </c>
      <c r="AH165" s="266">
        <v>0</v>
      </c>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row>
    <row r="166" spans="1:60" outlineLevel="1">
      <c r="A166" s="258"/>
      <c r="B166" s="259"/>
      <c r="C166" s="283" t="s">
        <v>1066</v>
      </c>
      <c r="D166" s="284"/>
      <c r="E166" s="285"/>
      <c r="F166" s="264"/>
      <c r="G166" s="264"/>
      <c r="H166" s="264"/>
      <c r="I166" s="264"/>
      <c r="J166" s="264"/>
      <c r="K166" s="264"/>
      <c r="L166" s="264"/>
      <c r="M166" s="264"/>
      <c r="N166" s="264"/>
      <c r="O166" s="264"/>
      <c r="P166" s="264"/>
      <c r="Q166" s="264"/>
      <c r="R166" s="264"/>
      <c r="S166" s="264"/>
      <c r="T166" s="264"/>
      <c r="U166" s="265"/>
      <c r="V166" s="264"/>
      <c r="W166" s="266"/>
      <c r="X166" s="266"/>
      <c r="Y166" s="266"/>
      <c r="Z166" s="266"/>
      <c r="AA166" s="266"/>
      <c r="AB166" s="266"/>
      <c r="AC166" s="266"/>
      <c r="AD166" s="266"/>
      <c r="AE166" s="266"/>
      <c r="AF166" s="266"/>
      <c r="AG166" s="266" t="s">
        <v>236</v>
      </c>
      <c r="AH166" s="266">
        <v>0</v>
      </c>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row>
    <row r="167" spans="1:60" outlineLevel="1">
      <c r="A167" s="258"/>
      <c r="B167" s="259"/>
      <c r="C167" s="283" t="s">
        <v>1067</v>
      </c>
      <c r="D167" s="284"/>
      <c r="E167" s="285">
        <v>2.04</v>
      </c>
      <c r="F167" s="264"/>
      <c r="G167" s="264"/>
      <c r="H167" s="264"/>
      <c r="I167" s="264"/>
      <c r="J167" s="264"/>
      <c r="K167" s="264"/>
      <c r="L167" s="264"/>
      <c r="M167" s="264"/>
      <c r="N167" s="264"/>
      <c r="O167" s="264"/>
      <c r="P167" s="264"/>
      <c r="Q167" s="264"/>
      <c r="R167" s="264"/>
      <c r="S167" s="264"/>
      <c r="T167" s="264"/>
      <c r="U167" s="265"/>
      <c r="V167" s="264"/>
      <c r="W167" s="266"/>
      <c r="X167" s="266"/>
      <c r="Y167" s="266"/>
      <c r="Z167" s="266"/>
      <c r="AA167" s="266"/>
      <c r="AB167" s="266"/>
      <c r="AC167" s="266"/>
      <c r="AD167" s="266"/>
      <c r="AE167" s="266"/>
      <c r="AF167" s="266"/>
      <c r="AG167" s="266" t="s">
        <v>236</v>
      </c>
      <c r="AH167" s="266">
        <v>0</v>
      </c>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row>
    <row r="168" spans="1:60" outlineLevel="1">
      <c r="A168" s="258"/>
      <c r="B168" s="259"/>
      <c r="C168" s="283" t="s">
        <v>1068</v>
      </c>
      <c r="D168" s="284"/>
      <c r="E168" s="285">
        <v>3.06</v>
      </c>
      <c r="F168" s="264"/>
      <c r="G168" s="264"/>
      <c r="H168" s="264"/>
      <c r="I168" s="264"/>
      <c r="J168" s="264"/>
      <c r="K168" s="264"/>
      <c r="L168" s="264"/>
      <c r="M168" s="264"/>
      <c r="N168" s="264"/>
      <c r="O168" s="264"/>
      <c r="P168" s="264"/>
      <c r="Q168" s="264"/>
      <c r="R168" s="264"/>
      <c r="S168" s="264"/>
      <c r="T168" s="264"/>
      <c r="U168" s="265"/>
      <c r="V168" s="264"/>
      <c r="W168" s="266"/>
      <c r="X168" s="266"/>
      <c r="Y168" s="266"/>
      <c r="Z168" s="266"/>
      <c r="AA168" s="266"/>
      <c r="AB168" s="266"/>
      <c r="AC168" s="266"/>
      <c r="AD168" s="266"/>
      <c r="AE168" s="266"/>
      <c r="AF168" s="266"/>
      <c r="AG168" s="266" t="s">
        <v>236</v>
      </c>
      <c r="AH168" s="266">
        <v>0</v>
      </c>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row>
    <row r="169" spans="1:60">
      <c r="A169" s="286" t="s">
        <v>198</v>
      </c>
      <c r="B169" s="287" t="s">
        <v>169</v>
      </c>
      <c r="C169" s="288" t="s">
        <v>170</v>
      </c>
      <c r="D169" s="289"/>
      <c r="E169" s="290"/>
      <c r="F169" s="291"/>
      <c r="G169" s="291">
        <f>SUMIF(AG170:AG173,"&lt;&gt;NOR",G170:G173)</f>
        <v>0</v>
      </c>
      <c r="H169" s="291"/>
      <c r="I169" s="291">
        <f>SUM(I170:I173)</f>
        <v>0</v>
      </c>
      <c r="J169" s="291"/>
      <c r="K169" s="291">
        <f>SUM(K170:K173)</f>
        <v>0</v>
      </c>
      <c r="L169" s="291"/>
      <c r="M169" s="291">
        <f>SUM(M170:M173)</f>
        <v>0</v>
      </c>
      <c r="N169" s="291"/>
      <c r="O169" s="291">
        <f>SUM(O170:O173)</f>
        <v>0</v>
      </c>
      <c r="P169" s="291"/>
      <c r="Q169" s="291">
        <f>SUM(Q170:Q173)</f>
        <v>0</v>
      </c>
      <c r="R169" s="291"/>
      <c r="S169" s="291"/>
      <c r="T169" s="291"/>
      <c r="U169" s="292">
        <f>SUM(U170:U173)</f>
        <v>3.45</v>
      </c>
      <c r="V169" s="291"/>
      <c r="AG169" s="85" t="s">
        <v>199</v>
      </c>
    </row>
    <row r="170" spans="1:60" outlineLevel="1">
      <c r="A170" s="258">
        <v>63</v>
      </c>
      <c r="B170" s="259" t="s">
        <v>920</v>
      </c>
      <c r="C170" s="260" t="s">
        <v>921</v>
      </c>
      <c r="D170" s="261" t="s">
        <v>345</v>
      </c>
      <c r="E170" s="262">
        <v>7.0419200000000002</v>
      </c>
      <c r="F170" s="10"/>
      <c r="G170" s="264">
        <f>ROUND(E170*F170,2)</f>
        <v>0</v>
      </c>
      <c r="H170" s="263"/>
      <c r="I170" s="264">
        <f>ROUND(E170*H170,2)</f>
        <v>0</v>
      </c>
      <c r="J170" s="263"/>
      <c r="K170" s="264">
        <f>ROUND(E170*J170,2)</f>
        <v>0</v>
      </c>
      <c r="L170" s="264">
        <v>21</v>
      </c>
      <c r="M170" s="264">
        <f>G170*(1+L170/100)</f>
        <v>0</v>
      </c>
      <c r="N170" s="264">
        <v>0</v>
      </c>
      <c r="O170" s="264">
        <f>ROUND(E170*N170,2)</f>
        <v>0</v>
      </c>
      <c r="P170" s="264">
        <v>0</v>
      </c>
      <c r="Q170" s="264">
        <f>ROUND(E170*P170,2)</f>
        <v>0</v>
      </c>
      <c r="R170" s="264" t="s">
        <v>647</v>
      </c>
      <c r="S170" s="264" t="s">
        <v>202</v>
      </c>
      <c r="T170" s="264">
        <v>0.49</v>
      </c>
      <c r="U170" s="265">
        <f>ROUND(E170*T170,2)</f>
        <v>3.45</v>
      </c>
      <c r="V170" s="264"/>
      <c r="W170" s="266"/>
      <c r="X170" s="266"/>
      <c r="Y170" s="266"/>
      <c r="Z170" s="266"/>
      <c r="AA170" s="266"/>
      <c r="AB170" s="266"/>
      <c r="AC170" s="266"/>
      <c r="AD170" s="266"/>
      <c r="AE170" s="266"/>
      <c r="AF170" s="266"/>
      <c r="AG170" s="266" t="s">
        <v>922</v>
      </c>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row>
    <row r="171" spans="1:60" outlineLevel="1">
      <c r="A171" s="258"/>
      <c r="B171" s="259"/>
      <c r="C171" s="477" t="s">
        <v>923</v>
      </c>
      <c r="D171" s="478"/>
      <c r="E171" s="479"/>
      <c r="F171" s="480"/>
      <c r="G171" s="481"/>
      <c r="H171" s="264"/>
      <c r="I171" s="264"/>
      <c r="J171" s="264"/>
      <c r="K171" s="264"/>
      <c r="L171" s="264"/>
      <c r="M171" s="264"/>
      <c r="N171" s="264"/>
      <c r="O171" s="264"/>
      <c r="P171" s="264"/>
      <c r="Q171" s="264"/>
      <c r="R171" s="264"/>
      <c r="S171" s="264"/>
      <c r="T171" s="264"/>
      <c r="U171" s="265"/>
      <c r="V171" s="264"/>
      <c r="W171" s="266"/>
      <c r="X171" s="266"/>
      <c r="Y171" s="266"/>
      <c r="Z171" s="266"/>
      <c r="AA171" s="266"/>
      <c r="AB171" s="266"/>
      <c r="AC171" s="266"/>
      <c r="AD171" s="266"/>
      <c r="AE171" s="266"/>
      <c r="AF171" s="266"/>
      <c r="AG171" s="266" t="s">
        <v>205</v>
      </c>
      <c r="AH171" s="266"/>
      <c r="AI171" s="266"/>
      <c r="AJ171" s="266"/>
      <c r="AK171" s="266"/>
      <c r="AL171" s="266"/>
      <c r="AM171" s="266"/>
      <c r="AN171" s="266"/>
      <c r="AO171" s="266"/>
      <c r="AP171" s="266"/>
      <c r="AQ171" s="266"/>
      <c r="AR171" s="266"/>
      <c r="AS171" s="266"/>
      <c r="AT171" s="266"/>
      <c r="AU171" s="266"/>
      <c r="AV171" s="266"/>
      <c r="AW171" s="266"/>
      <c r="AX171" s="266"/>
      <c r="AY171" s="266"/>
      <c r="AZ171" s="266"/>
      <c r="BA171" s="267" t="str">
        <f>C171</f>
        <v>Včetně naložení na dopravní prostředek a složení na skládku, bez poplatku za skládku.</v>
      </c>
      <c r="BB171" s="266"/>
      <c r="BC171" s="266"/>
      <c r="BD171" s="266"/>
      <c r="BE171" s="266"/>
      <c r="BF171" s="266"/>
      <c r="BG171" s="266"/>
      <c r="BH171" s="266"/>
    </row>
    <row r="172" spans="1:60" outlineLevel="1">
      <c r="A172" s="258">
        <v>64</v>
      </c>
      <c r="B172" s="259" t="s">
        <v>924</v>
      </c>
      <c r="C172" s="260" t="s">
        <v>925</v>
      </c>
      <c r="D172" s="261" t="s">
        <v>345</v>
      </c>
      <c r="E172" s="262">
        <v>63.377290000000002</v>
      </c>
      <c r="F172" s="10"/>
      <c r="G172" s="264">
        <f>ROUND(E172*F172,2)</f>
        <v>0</v>
      </c>
      <c r="H172" s="263"/>
      <c r="I172" s="264">
        <f>ROUND(E172*H172,2)</f>
        <v>0</v>
      </c>
      <c r="J172" s="263"/>
      <c r="K172" s="264">
        <f>ROUND(E172*J172,2)</f>
        <v>0</v>
      </c>
      <c r="L172" s="264">
        <v>21</v>
      </c>
      <c r="M172" s="264">
        <f>G172*(1+L172/100)</f>
        <v>0</v>
      </c>
      <c r="N172" s="264">
        <v>0</v>
      </c>
      <c r="O172" s="264">
        <f>ROUND(E172*N172,2)</f>
        <v>0</v>
      </c>
      <c r="P172" s="264">
        <v>0</v>
      </c>
      <c r="Q172" s="264">
        <f>ROUND(E172*P172,2)</f>
        <v>0</v>
      </c>
      <c r="R172" s="264" t="s">
        <v>647</v>
      </c>
      <c r="S172" s="264" t="s">
        <v>202</v>
      </c>
      <c r="T172" s="264">
        <v>0</v>
      </c>
      <c r="U172" s="265">
        <f>ROUND(E172*T172,2)</f>
        <v>0</v>
      </c>
      <c r="V172" s="264"/>
      <c r="W172" s="266"/>
      <c r="X172" s="266"/>
      <c r="Y172" s="266"/>
      <c r="Z172" s="266"/>
      <c r="AA172" s="266"/>
      <c r="AB172" s="266"/>
      <c r="AC172" s="266"/>
      <c r="AD172" s="266"/>
      <c r="AE172" s="266"/>
      <c r="AF172" s="266"/>
      <c r="AG172" s="266" t="s">
        <v>922</v>
      </c>
      <c r="AH172" s="266"/>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row>
    <row r="173" spans="1:60" outlineLevel="1">
      <c r="A173" s="268">
        <v>65</v>
      </c>
      <c r="B173" s="269" t="s">
        <v>926</v>
      </c>
      <c r="C173" s="296" t="s">
        <v>927</v>
      </c>
      <c r="D173" s="297" t="s">
        <v>928</v>
      </c>
      <c r="E173" s="298">
        <v>7.0419200000000002</v>
      </c>
      <c r="F173" s="12"/>
      <c r="G173" s="270">
        <f>ROUND(E173*F173,2)</f>
        <v>0</v>
      </c>
      <c r="H173" s="299"/>
      <c r="I173" s="270">
        <f>ROUND(E173*H173,2)</f>
        <v>0</v>
      </c>
      <c r="J173" s="299"/>
      <c r="K173" s="270">
        <f>ROUND(E173*J173,2)</f>
        <v>0</v>
      </c>
      <c r="L173" s="270">
        <v>21</v>
      </c>
      <c r="M173" s="270">
        <f>G173*(1+L173/100)</f>
        <v>0</v>
      </c>
      <c r="N173" s="270">
        <v>0</v>
      </c>
      <c r="O173" s="270">
        <f>ROUND(E173*N173,2)</f>
        <v>0</v>
      </c>
      <c r="P173" s="270">
        <v>0</v>
      </c>
      <c r="Q173" s="270">
        <f>ROUND(E173*P173,2)</f>
        <v>0</v>
      </c>
      <c r="R173" s="270"/>
      <c r="S173" s="270" t="s">
        <v>361</v>
      </c>
      <c r="T173" s="270">
        <v>0</v>
      </c>
      <c r="U173" s="271">
        <f>ROUND(E173*T173,2)</f>
        <v>0</v>
      </c>
      <c r="V173" s="270"/>
      <c r="W173" s="266"/>
      <c r="X173" s="266"/>
      <c r="Y173" s="266"/>
      <c r="Z173" s="266"/>
      <c r="AA173" s="266"/>
      <c r="AB173" s="266"/>
      <c r="AC173" s="266"/>
      <c r="AD173" s="266"/>
      <c r="AE173" s="266"/>
      <c r="AF173" s="266"/>
      <c r="AG173" s="266" t="s">
        <v>922</v>
      </c>
      <c r="AH173" s="266"/>
      <c r="AI173" s="266"/>
      <c r="AJ173" s="266"/>
      <c r="AK173" s="266"/>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row>
    <row r="174" spans="1:60">
      <c r="A174" s="272"/>
      <c r="B174" s="273" t="s">
        <v>216</v>
      </c>
      <c r="C174" s="274" t="s">
        <v>216</v>
      </c>
      <c r="D174" s="275"/>
      <c r="E174" s="272"/>
      <c r="F174" s="272"/>
      <c r="G174" s="272"/>
      <c r="H174" s="272"/>
      <c r="I174" s="272"/>
      <c r="J174" s="272"/>
      <c r="K174" s="272"/>
      <c r="L174" s="272"/>
      <c r="M174" s="272"/>
      <c r="N174" s="272"/>
      <c r="O174" s="272"/>
      <c r="P174" s="272"/>
      <c r="Q174" s="272"/>
      <c r="R174" s="272"/>
      <c r="S174" s="272"/>
      <c r="T174" s="272"/>
      <c r="U174" s="272"/>
      <c r="V174" s="272"/>
      <c r="AE174" s="85">
        <v>15</v>
      </c>
      <c r="AF174" s="85">
        <v>21</v>
      </c>
    </row>
    <row r="175" spans="1:60">
      <c r="A175" s="276"/>
      <c r="B175" s="277" t="s">
        <v>31</v>
      </c>
      <c r="C175" s="278" t="s">
        <v>216</v>
      </c>
      <c r="D175" s="279"/>
      <c r="E175" s="280"/>
      <c r="F175" s="280"/>
      <c r="G175" s="281">
        <f>G7+G23+G26+G29+G39+G42+G64+G82+G87+G96+G99+G113+G115+G130+G157+G162+G169</f>
        <v>0</v>
      </c>
      <c r="H175" s="272"/>
      <c r="I175" s="272"/>
      <c r="J175" s="272"/>
      <c r="K175" s="272"/>
      <c r="L175" s="272"/>
      <c r="M175" s="272"/>
      <c r="N175" s="272"/>
      <c r="O175" s="272"/>
      <c r="P175" s="272"/>
      <c r="Q175" s="272"/>
      <c r="R175" s="272"/>
      <c r="S175" s="272"/>
      <c r="T175" s="272"/>
      <c r="U175" s="272"/>
      <c r="V175" s="272"/>
      <c r="AE175" s="85">
        <f>SUMIF(L7:L173,AE174,G7:G173)</f>
        <v>0</v>
      </c>
      <c r="AF175" s="85">
        <f>SUMIF(L7:L173,AF174,G7:G173)</f>
        <v>0</v>
      </c>
      <c r="AG175" s="85" t="s">
        <v>217</v>
      </c>
    </row>
    <row r="176" spans="1:60">
      <c r="A176" s="272"/>
      <c r="B176" s="273" t="s">
        <v>216</v>
      </c>
      <c r="C176" s="274" t="s">
        <v>216</v>
      </c>
      <c r="D176" s="275"/>
      <c r="E176" s="272"/>
      <c r="F176" s="272"/>
      <c r="G176" s="272"/>
      <c r="H176" s="272"/>
      <c r="I176" s="272"/>
      <c r="J176" s="272"/>
      <c r="K176" s="272"/>
      <c r="L176" s="272"/>
      <c r="M176" s="272"/>
      <c r="N176" s="272"/>
      <c r="O176" s="272"/>
      <c r="P176" s="272"/>
      <c r="Q176" s="272"/>
      <c r="R176" s="272"/>
      <c r="S176" s="272"/>
      <c r="T176" s="272"/>
      <c r="U176" s="272"/>
      <c r="V176" s="272"/>
    </row>
    <row r="177" spans="1:33">
      <c r="A177" s="272"/>
      <c r="B177" s="273" t="s">
        <v>216</v>
      </c>
      <c r="C177" s="274" t="s">
        <v>216</v>
      </c>
      <c r="D177" s="275"/>
      <c r="E177" s="272"/>
      <c r="F177" s="272"/>
      <c r="G177" s="272"/>
      <c r="H177" s="272"/>
      <c r="I177" s="272"/>
      <c r="J177" s="272"/>
      <c r="K177" s="272"/>
      <c r="L177" s="272"/>
      <c r="M177" s="272"/>
      <c r="N177" s="272"/>
      <c r="O177" s="272"/>
      <c r="P177" s="272"/>
      <c r="Q177" s="272"/>
      <c r="R177" s="272"/>
      <c r="S177" s="272"/>
      <c r="T177" s="272"/>
      <c r="U177" s="272"/>
      <c r="V177" s="272"/>
    </row>
    <row r="178" spans="1:33">
      <c r="A178" s="487" t="s">
        <v>218</v>
      </c>
      <c r="B178" s="487"/>
      <c r="C178" s="488"/>
      <c r="D178" s="275"/>
      <c r="E178" s="272"/>
      <c r="F178" s="272"/>
      <c r="G178" s="272"/>
      <c r="H178" s="272"/>
      <c r="I178" s="272"/>
      <c r="J178" s="272"/>
      <c r="K178" s="272"/>
      <c r="L178" s="272"/>
      <c r="M178" s="272"/>
      <c r="N178" s="272"/>
      <c r="O178" s="272"/>
      <c r="P178" s="272"/>
      <c r="Q178" s="272"/>
      <c r="R178" s="272"/>
      <c r="S178" s="272"/>
      <c r="T178" s="272"/>
      <c r="U178" s="272"/>
      <c r="V178" s="272"/>
    </row>
    <row r="179" spans="1:33">
      <c r="A179" s="489"/>
      <c r="B179" s="490"/>
      <c r="C179" s="491"/>
      <c r="D179" s="490"/>
      <c r="E179" s="490"/>
      <c r="F179" s="490"/>
      <c r="G179" s="492"/>
      <c r="H179" s="272"/>
      <c r="I179" s="272"/>
      <c r="J179" s="272"/>
      <c r="K179" s="272"/>
      <c r="L179" s="272"/>
      <c r="M179" s="272"/>
      <c r="N179" s="272"/>
      <c r="O179" s="272"/>
      <c r="P179" s="272"/>
      <c r="Q179" s="272"/>
      <c r="R179" s="272"/>
      <c r="S179" s="272"/>
      <c r="T179" s="272"/>
      <c r="U179" s="272"/>
      <c r="V179" s="272"/>
      <c r="AG179" s="85" t="s">
        <v>219</v>
      </c>
    </row>
    <row r="180" spans="1:33">
      <c r="A180" s="493"/>
      <c r="B180" s="494"/>
      <c r="C180" s="495"/>
      <c r="D180" s="494"/>
      <c r="E180" s="494"/>
      <c r="F180" s="494"/>
      <c r="G180" s="496"/>
      <c r="H180" s="272"/>
      <c r="I180" s="272"/>
      <c r="J180" s="272"/>
      <c r="K180" s="272"/>
      <c r="L180" s="272"/>
      <c r="M180" s="272"/>
      <c r="N180" s="272"/>
      <c r="O180" s="272"/>
      <c r="P180" s="272"/>
      <c r="Q180" s="272"/>
      <c r="R180" s="272"/>
      <c r="S180" s="272"/>
      <c r="T180" s="272"/>
      <c r="U180" s="272"/>
      <c r="V180" s="272"/>
    </row>
    <row r="181" spans="1:33">
      <c r="A181" s="493"/>
      <c r="B181" s="494"/>
      <c r="C181" s="495"/>
      <c r="D181" s="494"/>
      <c r="E181" s="494"/>
      <c r="F181" s="494"/>
      <c r="G181" s="496"/>
      <c r="H181" s="272"/>
      <c r="I181" s="272"/>
      <c r="J181" s="272"/>
      <c r="K181" s="272"/>
      <c r="L181" s="272"/>
      <c r="M181" s="272"/>
      <c r="N181" s="272"/>
      <c r="O181" s="272"/>
      <c r="P181" s="272"/>
      <c r="Q181" s="272"/>
      <c r="R181" s="272"/>
      <c r="S181" s="272"/>
      <c r="T181" s="272"/>
      <c r="U181" s="272"/>
      <c r="V181" s="272"/>
    </row>
    <row r="182" spans="1:33">
      <c r="A182" s="493"/>
      <c r="B182" s="494"/>
      <c r="C182" s="495"/>
      <c r="D182" s="494"/>
      <c r="E182" s="494"/>
      <c r="F182" s="494"/>
      <c r="G182" s="496"/>
      <c r="H182" s="272"/>
      <c r="I182" s="272"/>
      <c r="J182" s="272"/>
      <c r="K182" s="272"/>
      <c r="L182" s="272"/>
      <c r="M182" s="272"/>
      <c r="N182" s="272"/>
      <c r="O182" s="272"/>
      <c r="P182" s="272"/>
      <c r="Q182" s="272"/>
      <c r="R182" s="272"/>
      <c r="S182" s="272"/>
      <c r="T182" s="272"/>
      <c r="U182" s="272"/>
      <c r="V182" s="272"/>
    </row>
    <row r="183" spans="1:33">
      <c r="A183" s="497"/>
      <c r="B183" s="498"/>
      <c r="C183" s="499"/>
      <c r="D183" s="498"/>
      <c r="E183" s="498"/>
      <c r="F183" s="498"/>
      <c r="G183" s="500"/>
      <c r="H183" s="272"/>
      <c r="I183" s="272"/>
      <c r="J183" s="272"/>
      <c r="K183" s="272"/>
      <c r="L183" s="272"/>
      <c r="M183" s="272"/>
      <c r="N183" s="272"/>
      <c r="O183" s="272"/>
      <c r="P183" s="272"/>
      <c r="Q183" s="272"/>
      <c r="R183" s="272"/>
      <c r="S183" s="272"/>
      <c r="T183" s="272"/>
      <c r="U183" s="272"/>
      <c r="V183" s="272"/>
    </row>
    <row r="184" spans="1:33">
      <c r="A184" s="272"/>
      <c r="B184" s="273" t="s">
        <v>216</v>
      </c>
      <c r="C184" s="274" t="s">
        <v>216</v>
      </c>
      <c r="D184" s="275"/>
      <c r="E184" s="272"/>
      <c r="F184" s="272"/>
      <c r="G184" s="272"/>
      <c r="H184" s="272"/>
      <c r="I184" s="272"/>
      <c r="J184" s="272"/>
      <c r="K184" s="272"/>
      <c r="L184" s="272"/>
      <c r="M184" s="272"/>
      <c r="N184" s="272"/>
      <c r="O184" s="272"/>
      <c r="P184" s="272"/>
      <c r="Q184" s="272"/>
      <c r="R184" s="272"/>
      <c r="S184" s="272"/>
      <c r="T184" s="272"/>
      <c r="U184" s="272"/>
      <c r="V184" s="272"/>
    </row>
    <row r="185" spans="1:33">
      <c r="C185" s="282"/>
      <c r="D185" s="245"/>
      <c r="AG185" s="85" t="s">
        <v>220</v>
      </c>
    </row>
    <row r="186" spans="1:33">
      <c r="D186" s="245"/>
    </row>
    <row r="187" spans="1:33">
      <c r="D187" s="245"/>
    </row>
    <row r="188" spans="1:33">
      <c r="D188" s="245"/>
    </row>
    <row r="189" spans="1:33">
      <c r="D189" s="245"/>
    </row>
    <row r="190" spans="1:33">
      <c r="D190" s="245"/>
    </row>
    <row r="191" spans="1:33">
      <c r="D191" s="245"/>
    </row>
    <row r="192" spans="1:33">
      <c r="D192" s="245"/>
    </row>
    <row r="193" spans="4:4">
      <c r="D193" s="245"/>
    </row>
    <row r="194" spans="4:4">
      <c r="D194" s="245"/>
    </row>
    <row r="195" spans="4:4">
      <c r="D195" s="245"/>
    </row>
    <row r="196" spans="4:4">
      <c r="D196" s="245"/>
    </row>
    <row r="197" spans="4:4">
      <c r="D197" s="245"/>
    </row>
    <row r="198" spans="4:4">
      <c r="D198" s="245"/>
    </row>
    <row r="199" spans="4:4">
      <c r="D199" s="245"/>
    </row>
    <row r="200" spans="4:4">
      <c r="D200" s="245"/>
    </row>
    <row r="201" spans="4:4">
      <c r="D201" s="245"/>
    </row>
    <row r="202" spans="4:4">
      <c r="D202" s="245"/>
    </row>
    <row r="203" spans="4:4">
      <c r="D203" s="245"/>
    </row>
    <row r="204" spans="4:4">
      <c r="D204" s="245"/>
    </row>
    <row r="205" spans="4:4">
      <c r="D205" s="245"/>
    </row>
    <row r="206" spans="4:4">
      <c r="D206" s="245"/>
    </row>
    <row r="207" spans="4:4">
      <c r="D207" s="245"/>
    </row>
    <row r="208" spans="4:4">
      <c r="D208" s="245"/>
    </row>
    <row r="209" spans="4:4">
      <c r="D209" s="245"/>
    </row>
    <row r="210" spans="4:4">
      <c r="D210" s="245"/>
    </row>
    <row r="211" spans="4:4">
      <c r="D211" s="245"/>
    </row>
    <row r="212" spans="4:4">
      <c r="D212" s="245"/>
    </row>
    <row r="213" spans="4:4">
      <c r="D213" s="245"/>
    </row>
    <row r="214" spans="4:4">
      <c r="D214" s="245"/>
    </row>
    <row r="215" spans="4:4">
      <c r="D215" s="245"/>
    </row>
    <row r="216" spans="4:4">
      <c r="D216" s="245"/>
    </row>
    <row r="217" spans="4:4">
      <c r="D217" s="245"/>
    </row>
    <row r="218" spans="4:4">
      <c r="D218" s="245"/>
    </row>
    <row r="219" spans="4:4">
      <c r="D219" s="245"/>
    </row>
    <row r="220" spans="4:4">
      <c r="D220" s="245"/>
    </row>
    <row r="221" spans="4:4">
      <c r="D221" s="245"/>
    </row>
    <row r="222" spans="4:4">
      <c r="D222" s="245"/>
    </row>
    <row r="223" spans="4:4">
      <c r="D223" s="245"/>
    </row>
    <row r="224" spans="4:4">
      <c r="D224" s="245"/>
    </row>
    <row r="225" spans="4:4">
      <c r="D225" s="245"/>
    </row>
    <row r="226" spans="4:4">
      <c r="D226" s="245"/>
    </row>
    <row r="227" spans="4:4">
      <c r="D227" s="245"/>
    </row>
    <row r="228" spans="4:4">
      <c r="D228" s="245"/>
    </row>
    <row r="229" spans="4:4">
      <c r="D229" s="245"/>
    </row>
    <row r="230" spans="4:4">
      <c r="D230" s="245"/>
    </row>
    <row r="231" spans="4:4">
      <c r="D231" s="245"/>
    </row>
    <row r="232" spans="4:4">
      <c r="D232" s="245"/>
    </row>
    <row r="233" spans="4:4">
      <c r="D233" s="245"/>
    </row>
    <row r="234" spans="4:4">
      <c r="D234" s="245"/>
    </row>
    <row r="235" spans="4:4">
      <c r="D235" s="245"/>
    </row>
    <row r="236" spans="4:4">
      <c r="D236" s="245"/>
    </row>
    <row r="237" spans="4:4">
      <c r="D237" s="245"/>
    </row>
    <row r="238" spans="4:4">
      <c r="D238" s="245"/>
    </row>
    <row r="239" spans="4:4">
      <c r="D239" s="245"/>
    </row>
    <row r="240" spans="4:4">
      <c r="D240" s="245"/>
    </row>
    <row r="241" spans="4:4">
      <c r="D241" s="245"/>
    </row>
    <row r="242" spans="4:4">
      <c r="D242" s="245"/>
    </row>
    <row r="243" spans="4:4">
      <c r="D243" s="245"/>
    </row>
    <row r="244" spans="4:4">
      <c r="D244" s="245"/>
    </row>
    <row r="245" spans="4:4">
      <c r="D245" s="245"/>
    </row>
    <row r="246" spans="4:4">
      <c r="D246" s="245"/>
    </row>
    <row r="247" spans="4:4">
      <c r="D247" s="245"/>
    </row>
    <row r="248" spans="4:4">
      <c r="D248" s="245"/>
    </row>
    <row r="249" spans="4:4">
      <c r="D249" s="245"/>
    </row>
    <row r="250" spans="4:4">
      <c r="D250" s="245"/>
    </row>
    <row r="251" spans="4:4">
      <c r="D251" s="245"/>
    </row>
    <row r="252" spans="4:4">
      <c r="D252" s="245"/>
    </row>
    <row r="253" spans="4:4">
      <c r="D253" s="245"/>
    </row>
    <row r="254" spans="4:4">
      <c r="D254" s="245"/>
    </row>
    <row r="255" spans="4:4">
      <c r="D255" s="245"/>
    </row>
    <row r="256" spans="4:4">
      <c r="D256" s="245"/>
    </row>
    <row r="257" spans="4:4">
      <c r="D257" s="245"/>
    </row>
    <row r="258" spans="4:4">
      <c r="D258" s="245"/>
    </row>
    <row r="259" spans="4:4">
      <c r="D259" s="245"/>
    </row>
    <row r="260" spans="4:4">
      <c r="D260" s="245"/>
    </row>
    <row r="261" spans="4:4">
      <c r="D261" s="245"/>
    </row>
    <row r="262" spans="4:4">
      <c r="D262" s="245"/>
    </row>
    <row r="263" spans="4:4">
      <c r="D263" s="245"/>
    </row>
    <row r="264" spans="4:4">
      <c r="D264" s="245"/>
    </row>
    <row r="265" spans="4:4">
      <c r="D265" s="245"/>
    </row>
    <row r="266" spans="4:4">
      <c r="D266" s="245"/>
    </row>
    <row r="267" spans="4:4">
      <c r="D267" s="245"/>
    </row>
    <row r="268" spans="4:4">
      <c r="D268" s="245"/>
    </row>
    <row r="269" spans="4:4">
      <c r="D269" s="245"/>
    </row>
    <row r="270" spans="4:4">
      <c r="D270" s="245"/>
    </row>
    <row r="271" spans="4:4">
      <c r="D271" s="245"/>
    </row>
    <row r="272" spans="4:4">
      <c r="D272" s="245"/>
    </row>
    <row r="273" spans="4:4">
      <c r="D273" s="245"/>
    </row>
    <row r="274" spans="4:4">
      <c r="D274" s="245"/>
    </row>
    <row r="275" spans="4:4">
      <c r="D275" s="245"/>
    </row>
    <row r="276" spans="4:4">
      <c r="D276" s="245"/>
    </row>
    <row r="277" spans="4:4">
      <c r="D277" s="245"/>
    </row>
    <row r="278" spans="4:4">
      <c r="D278" s="245"/>
    </row>
    <row r="279" spans="4:4">
      <c r="D279" s="245"/>
    </row>
    <row r="280" spans="4:4">
      <c r="D280" s="245"/>
    </row>
    <row r="281" spans="4:4">
      <c r="D281" s="245"/>
    </row>
    <row r="282" spans="4:4">
      <c r="D282" s="245"/>
    </row>
    <row r="283" spans="4:4">
      <c r="D283" s="245"/>
    </row>
    <row r="284" spans="4:4">
      <c r="D284" s="245"/>
    </row>
    <row r="285" spans="4:4">
      <c r="D285" s="245"/>
    </row>
    <row r="286" spans="4:4">
      <c r="D286" s="245"/>
    </row>
    <row r="287" spans="4:4">
      <c r="D287" s="245"/>
    </row>
    <row r="288" spans="4:4">
      <c r="D288" s="245"/>
    </row>
    <row r="289" spans="4:4">
      <c r="D289" s="245"/>
    </row>
    <row r="290" spans="4:4">
      <c r="D290" s="245"/>
    </row>
    <row r="291" spans="4:4">
      <c r="D291" s="245"/>
    </row>
    <row r="292" spans="4:4">
      <c r="D292" s="245"/>
    </row>
    <row r="293" spans="4:4">
      <c r="D293" s="245"/>
    </row>
    <row r="294" spans="4:4">
      <c r="D294" s="245"/>
    </row>
    <row r="295" spans="4:4">
      <c r="D295" s="245"/>
    </row>
    <row r="296" spans="4:4">
      <c r="D296" s="245"/>
    </row>
    <row r="297" spans="4:4">
      <c r="D297" s="245"/>
    </row>
    <row r="298" spans="4:4">
      <c r="D298" s="245"/>
    </row>
    <row r="299" spans="4:4">
      <c r="D299" s="245"/>
    </row>
    <row r="300" spans="4:4">
      <c r="D300" s="245"/>
    </row>
    <row r="301" spans="4:4">
      <c r="D301" s="245"/>
    </row>
    <row r="302" spans="4:4">
      <c r="D302" s="245"/>
    </row>
    <row r="303" spans="4:4">
      <c r="D303" s="245"/>
    </row>
    <row r="304" spans="4:4">
      <c r="D304" s="245"/>
    </row>
    <row r="305" spans="4:4">
      <c r="D305" s="245"/>
    </row>
    <row r="306" spans="4:4">
      <c r="D306" s="245"/>
    </row>
    <row r="307" spans="4:4">
      <c r="D307" s="245"/>
    </row>
    <row r="308" spans="4:4">
      <c r="D308" s="245"/>
    </row>
    <row r="309" spans="4:4">
      <c r="D309" s="245"/>
    </row>
    <row r="310" spans="4:4">
      <c r="D310" s="245"/>
    </row>
    <row r="311" spans="4:4">
      <c r="D311" s="245"/>
    </row>
    <row r="312" spans="4:4">
      <c r="D312" s="245"/>
    </row>
    <row r="313" spans="4:4">
      <c r="D313" s="245"/>
    </row>
    <row r="314" spans="4:4">
      <c r="D314" s="245"/>
    </row>
    <row r="315" spans="4:4">
      <c r="D315" s="245"/>
    </row>
    <row r="316" spans="4:4">
      <c r="D316" s="245"/>
    </row>
    <row r="317" spans="4:4">
      <c r="D317" s="245"/>
    </row>
    <row r="318" spans="4:4">
      <c r="D318" s="245"/>
    </row>
    <row r="319" spans="4:4">
      <c r="D319" s="245"/>
    </row>
    <row r="320" spans="4:4">
      <c r="D320" s="245"/>
    </row>
    <row r="321" spans="4:4">
      <c r="D321" s="245"/>
    </row>
    <row r="322" spans="4:4">
      <c r="D322" s="245"/>
    </row>
    <row r="323" spans="4:4">
      <c r="D323" s="245"/>
    </row>
    <row r="324" spans="4:4">
      <c r="D324" s="245"/>
    </row>
    <row r="325" spans="4:4">
      <c r="D325" s="245"/>
    </row>
    <row r="326" spans="4:4">
      <c r="D326" s="245"/>
    </row>
    <row r="327" spans="4:4">
      <c r="D327" s="245"/>
    </row>
    <row r="328" spans="4:4">
      <c r="D328" s="245"/>
    </row>
    <row r="329" spans="4:4">
      <c r="D329" s="245"/>
    </row>
    <row r="330" spans="4:4">
      <c r="D330" s="245"/>
    </row>
    <row r="331" spans="4:4">
      <c r="D331" s="245"/>
    </row>
    <row r="332" spans="4:4">
      <c r="D332" s="245"/>
    </row>
    <row r="333" spans="4:4">
      <c r="D333" s="245"/>
    </row>
    <row r="334" spans="4:4">
      <c r="D334" s="245"/>
    </row>
    <row r="335" spans="4:4">
      <c r="D335" s="245"/>
    </row>
    <row r="336" spans="4:4">
      <c r="D336" s="245"/>
    </row>
    <row r="337" spans="4:4">
      <c r="D337" s="245"/>
    </row>
    <row r="338" spans="4:4">
      <c r="D338" s="245"/>
    </row>
    <row r="339" spans="4:4">
      <c r="D339" s="245"/>
    </row>
    <row r="340" spans="4:4">
      <c r="D340" s="245"/>
    </row>
    <row r="341" spans="4:4">
      <c r="D341" s="245"/>
    </row>
    <row r="342" spans="4:4">
      <c r="D342" s="245"/>
    </row>
    <row r="343" spans="4:4">
      <c r="D343" s="245"/>
    </row>
    <row r="344" spans="4:4">
      <c r="D344" s="245"/>
    </row>
    <row r="345" spans="4:4">
      <c r="D345" s="245"/>
    </row>
    <row r="346" spans="4:4">
      <c r="D346" s="245"/>
    </row>
    <row r="347" spans="4:4">
      <c r="D347" s="245"/>
    </row>
    <row r="348" spans="4:4">
      <c r="D348" s="245"/>
    </row>
    <row r="349" spans="4:4">
      <c r="D349" s="245"/>
    </row>
    <row r="350" spans="4:4">
      <c r="D350" s="245"/>
    </row>
    <row r="351" spans="4:4">
      <c r="D351" s="245"/>
    </row>
    <row r="352" spans="4:4">
      <c r="D352" s="245"/>
    </row>
    <row r="353" spans="4:4">
      <c r="D353" s="245"/>
    </row>
    <row r="354" spans="4:4">
      <c r="D354" s="245"/>
    </row>
    <row r="355" spans="4:4">
      <c r="D355" s="245"/>
    </row>
    <row r="356" spans="4:4">
      <c r="D356" s="245"/>
    </row>
    <row r="357" spans="4:4">
      <c r="D357" s="245"/>
    </row>
    <row r="358" spans="4:4">
      <c r="D358" s="245"/>
    </row>
    <row r="359" spans="4:4">
      <c r="D359" s="245"/>
    </row>
    <row r="360" spans="4:4">
      <c r="D360" s="245"/>
    </row>
    <row r="361" spans="4:4">
      <c r="D361" s="245"/>
    </row>
    <row r="362" spans="4:4">
      <c r="D362" s="245"/>
    </row>
    <row r="363" spans="4:4">
      <c r="D363" s="245"/>
    </row>
    <row r="364" spans="4:4">
      <c r="D364" s="245"/>
    </row>
    <row r="365" spans="4:4">
      <c r="D365" s="245"/>
    </row>
    <row r="366" spans="4:4">
      <c r="D366" s="245"/>
    </row>
    <row r="367" spans="4:4">
      <c r="D367" s="245"/>
    </row>
    <row r="368" spans="4:4">
      <c r="D368" s="245"/>
    </row>
    <row r="369" spans="4:4">
      <c r="D369" s="245"/>
    </row>
    <row r="370" spans="4:4">
      <c r="D370" s="245"/>
    </row>
    <row r="371" spans="4:4">
      <c r="D371" s="245"/>
    </row>
    <row r="372" spans="4:4">
      <c r="D372" s="245"/>
    </row>
    <row r="373" spans="4:4">
      <c r="D373" s="245"/>
    </row>
    <row r="374" spans="4:4">
      <c r="D374" s="245"/>
    </row>
    <row r="375" spans="4:4">
      <c r="D375" s="245"/>
    </row>
    <row r="376" spans="4:4">
      <c r="D376" s="245"/>
    </row>
    <row r="377" spans="4:4">
      <c r="D377" s="245"/>
    </row>
    <row r="378" spans="4:4">
      <c r="D378" s="245"/>
    </row>
    <row r="379" spans="4:4">
      <c r="D379" s="245"/>
    </row>
    <row r="380" spans="4:4">
      <c r="D380" s="245"/>
    </row>
    <row r="381" spans="4:4">
      <c r="D381" s="245"/>
    </row>
    <row r="382" spans="4:4">
      <c r="D382" s="245"/>
    </row>
    <row r="383" spans="4:4">
      <c r="D383" s="245"/>
    </row>
    <row r="384" spans="4:4">
      <c r="D384" s="245"/>
    </row>
    <row r="385" spans="4:4">
      <c r="D385" s="245"/>
    </row>
    <row r="386" spans="4:4">
      <c r="D386" s="245"/>
    </row>
    <row r="387" spans="4:4">
      <c r="D387" s="245"/>
    </row>
    <row r="388" spans="4:4">
      <c r="D388" s="245"/>
    </row>
    <row r="389" spans="4:4">
      <c r="D389" s="245"/>
    </row>
    <row r="390" spans="4:4">
      <c r="D390" s="245"/>
    </row>
    <row r="391" spans="4:4">
      <c r="D391" s="245"/>
    </row>
    <row r="392" spans="4:4">
      <c r="D392" s="245"/>
    </row>
    <row r="393" spans="4:4">
      <c r="D393" s="245"/>
    </row>
    <row r="394" spans="4:4">
      <c r="D394" s="245"/>
    </row>
    <row r="395" spans="4:4">
      <c r="D395" s="245"/>
    </row>
    <row r="396" spans="4:4">
      <c r="D396" s="245"/>
    </row>
    <row r="397" spans="4:4">
      <c r="D397" s="245"/>
    </row>
    <row r="398" spans="4:4">
      <c r="D398" s="245"/>
    </row>
    <row r="399" spans="4:4">
      <c r="D399" s="245"/>
    </row>
    <row r="400" spans="4:4">
      <c r="D400" s="245"/>
    </row>
    <row r="401" spans="4:4">
      <c r="D401" s="245"/>
    </row>
    <row r="402" spans="4:4">
      <c r="D402" s="245"/>
    </row>
    <row r="403" spans="4:4">
      <c r="D403" s="245"/>
    </row>
    <row r="404" spans="4:4">
      <c r="D404" s="245"/>
    </row>
    <row r="405" spans="4:4">
      <c r="D405" s="245"/>
    </row>
    <row r="406" spans="4:4">
      <c r="D406" s="245"/>
    </row>
    <row r="407" spans="4:4">
      <c r="D407" s="245"/>
    </row>
    <row r="408" spans="4:4">
      <c r="D408" s="245"/>
    </row>
    <row r="409" spans="4:4">
      <c r="D409" s="245"/>
    </row>
    <row r="410" spans="4:4">
      <c r="D410" s="245"/>
    </row>
    <row r="411" spans="4:4">
      <c r="D411" s="245"/>
    </row>
    <row r="412" spans="4:4">
      <c r="D412" s="245"/>
    </row>
    <row r="413" spans="4:4">
      <c r="D413" s="245"/>
    </row>
    <row r="414" spans="4:4">
      <c r="D414" s="245"/>
    </row>
    <row r="415" spans="4:4">
      <c r="D415" s="245"/>
    </row>
    <row r="416" spans="4:4">
      <c r="D416" s="245"/>
    </row>
    <row r="417" spans="4:4">
      <c r="D417" s="245"/>
    </row>
    <row r="418" spans="4:4">
      <c r="D418" s="245"/>
    </row>
    <row r="419" spans="4:4">
      <c r="D419" s="245"/>
    </row>
    <row r="420" spans="4:4">
      <c r="D420" s="245"/>
    </row>
    <row r="421" spans="4:4">
      <c r="D421" s="245"/>
    </row>
    <row r="422" spans="4:4">
      <c r="D422" s="245"/>
    </row>
    <row r="423" spans="4:4">
      <c r="D423" s="245"/>
    </row>
    <row r="424" spans="4:4">
      <c r="D424" s="245"/>
    </row>
    <row r="425" spans="4:4">
      <c r="D425" s="245"/>
    </row>
    <row r="426" spans="4:4">
      <c r="D426" s="245"/>
    </row>
    <row r="427" spans="4:4">
      <c r="D427" s="245"/>
    </row>
    <row r="428" spans="4:4">
      <c r="D428" s="245"/>
    </row>
    <row r="429" spans="4:4">
      <c r="D429" s="245"/>
    </row>
    <row r="430" spans="4:4">
      <c r="D430" s="245"/>
    </row>
    <row r="431" spans="4:4">
      <c r="D431" s="245"/>
    </row>
    <row r="432" spans="4:4">
      <c r="D432" s="245"/>
    </row>
    <row r="433" spans="4:4">
      <c r="D433" s="245"/>
    </row>
    <row r="434" spans="4:4">
      <c r="D434" s="245"/>
    </row>
    <row r="435" spans="4:4">
      <c r="D435" s="245"/>
    </row>
    <row r="436" spans="4:4">
      <c r="D436" s="245"/>
    </row>
    <row r="437" spans="4:4">
      <c r="D437" s="245"/>
    </row>
    <row r="438" spans="4:4">
      <c r="D438" s="245"/>
    </row>
    <row r="439" spans="4:4">
      <c r="D439" s="245"/>
    </row>
    <row r="440" spans="4:4">
      <c r="D440" s="245"/>
    </row>
    <row r="441" spans="4:4">
      <c r="D441" s="245"/>
    </row>
    <row r="442" spans="4:4">
      <c r="D442" s="245"/>
    </row>
    <row r="443" spans="4:4">
      <c r="D443" s="245"/>
    </row>
    <row r="444" spans="4:4">
      <c r="D444" s="245"/>
    </row>
    <row r="445" spans="4:4">
      <c r="D445" s="245"/>
    </row>
    <row r="446" spans="4:4">
      <c r="D446" s="245"/>
    </row>
    <row r="447" spans="4:4">
      <c r="D447" s="245"/>
    </row>
    <row r="448" spans="4:4">
      <c r="D448" s="245"/>
    </row>
    <row r="449" spans="4:4">
      <c r="D449" s="245"/>
    </row>
    <row r="450" spans="4:4">
      <c r="D450" s="245"/>
    </row>
    <row r="451" spans="4:4">
      <c r="D451" s="245"/>
    </row>
    <row r="452" spans="4:4">
      <c r="D452" s="245"/>
    </row>
    <row r="453" spans="4:4">
      <c r="D453" s="245"/>
    </row>
    <row r="454" spans="4:4">
      <c r="D454" s="245"/>
    </row>
    <row r="455" spans="4:4">
      <c r="D455" s="245"/>
    </row>
    <row r="456" spans="4:4">
      <c r="D456" s="245"/>
    </row>
    <row r="457" spans="4:4">
      <c r="D457" s="245"/>
    </row>
    <row r="458" spans="4:4">
      <c r="D458" s="245"/>
    </row>
    <row r="459" spans="4:4">
      <c r="D459" s="245"/>
    </row>
    <row r="460" spans="4:4">
      <c r="D460" s="245"/>
    </row>
    <row r="461" spans="4:4">
      <c r="D461" s="245"/>
    </row>
    <row r="462" spans="4:4">
      <c r="D462" s="245"/>
    </row>
    <row r="463" spans="4:4">
      <c r="D463" s="245"/>
    </row>
    <row r="464" spans="4:4">
      <c r="D464" s="245"/>
    </row>
    <row r="465" spans="4:4">
      <c r="D465" s="245"/>
    </row>
    <row r="466" spans="4:4">
      <c r="D466" s="245"/>
    </row>
    <row r="467" spans="4:4">
      <c r="D467" s="245"/>
    </row>
    <row r="468" spans="4:4">
      <c r="D468" s="245"/>
    </row>
    <row r="469" spans="4:4">
      <c r="D469" s="245"/>
    </row>
    <row r="470" spans="4:4">
      <c r="D470" s="245"/>
    </row>
    <row r="471" spans="4:4">
      <c r="D471" s="245"/>
    </row>
    <row r="472" spans="4:4">
      <c r="D472" s="245"/>
    </row>
    <row r="473" spans="4:4">
      <c r="D473" s="245"/>
    </row>
    <row r="474" spans="4:4">
      <c r="D474" s="245"/>
    </row>
    <row r="475" spans="4:4">
      <c r="D475" s="245"/>
    </row>
    <row r="476" spans="4:4">
      <c r="D476" s="245"/>
    </row>
    <row r="477" spans="4:4">
      <c r="D477" s="245"/>
    </row>
    <row r="478" spans="4:4">
      <c r="D478" s="245"/>
    </row>
    <row r="479" spans="4:4">
      <c r="D479" s="245"/>
    </row>
    <row r="480" spans="4:4">
      <c r="D480" s="245"/>
    </row>
    <row r="481" spans="4:4">
      <c r="D481" s="245"/>
    </row>
    <row r="482" spans="4:4">
      <c r="D482" s="245"/>
    </row>
    <row r="483" spans="4:4">
      <c r="D483" s="245"/>
    </row>
    <row r="484" spans="4:4">
      <c r="D484" s="245"/>
    </row>
    <row r="485" spans="4:4">
      <c r="D485" s="245"/>
    </row>
    <row r="486" spans="4:4">
      <c r="D486" s="245"/>
    </row>
    <row r="487" spans="4:4">
      <c r="D487" s="245"/>
    </row>
    <row r="488" spans="4:4">
      <c r="D488" s="245"/>
    </row>
    <row r="489" spans="4:4">
      <c r="D489" s="245"/>
    </row>
    <row r="490" spans="4:4">
      <c r="D490" s="245"/>
    </row>
    <row r="491" spans="4:4">
      <c r="D491" s="245"/>
    </row>
    <row r="492" spans="4:4">
      <c r="D492" s="245"/>
    </row>
    <row r="493" spans="4:4">
      <c r="D493" s="245"/>
    </row>
    <row r="494" spans="4:4">
      <c r="D494" s="245"/>
    </row>
    <row r="495" spans="4:4">
      <c r="D495" s="245"/>
    </row>
    <row r="496" spans="4:4">
      <c r="D496" s="245"/>
    </row>
    <row r="497" spans="4:4">
      <c r="D497" s="245"/>
    </row>
    <row r="498" spans="4:4">
      <c r="D498" s="245"/>
    </row>
    <row r="499" spans="4:4">
      <c r="D499" s="245"/>
    </row>
    <row r="500" spans="4:4">
      <c r="D500" s="245"/>
    </row>
    <row r="501" spans="4:4">
      <c r="D501" s="245"/>
    </row>
    <row r="502" spans="4:4">
      <c r="D502" s="245"/>
    </row>
    <row r="503" spans="4:4">
      <c r="D503" s="245"/>
    </row>
    <row r="504" spans="4:4">
      <c r="D504" s="245"/>
    </row>
    <row r="505" spans="4:4">
      <c r="D505" s="245"/>
    </row>
    <row r="506" spans="4:4">
      <c r="D506" s="245"/>
    </row>
    <row r="507" spans="4:4">
      <c r="D507" s="245"/>
    </row>
    <row r="508" spans="4:4">
      <c r="D508" s="245"/>
    </row>
    <row r="509" spans="4:4">
      <c r="D509" s="245"/>
    </row>
    <row r="510" spans="4:4">
      <c r="D510" s="245"/>
    </row>
    <row r="511" spans="4:4">
      <c r="D511" s="245"/>
    </row>
    <row r="512" spans="4:4">
      <c r="D512" s="245"/>
    </row>
    <row r="513" spans="4:4">
      <c r="D513" s="245"/>
    </row>
    <row r="514" spans="4:4">
      <c r="D514" s="245"/>
    </row>
    <row r="515" spans="4:4">
      <c r="D515" s="245"/>
    </row>
    <row r="516" spans="4:4">
      <c r="D516" s="245"/>
    </row>
    <row r="517" spans="4:4">
      <c r="D517" s="245"/>
    </row>
    <row r="518" spans="4:4">
      <c r="D518" s="245"/>
    </row>
    <row r="519" spans="4:4">
      <c r="D519" s="245"/>
    </row>
    <row r="520" spans="4:4">
      <c r="D520" s="245"/>
    </row>
    <row r="521" spans="4:4">
      <c r="D521" s="245"/>
    </row>
    <row r="522" spans="4:4">
      <c r="D522" s="245"/>
    </row>
    <row r="523" spans="4:4">
      <c r="D523" s="245"/>
    </row>
    <row r="524" spans="4:4">
      <c r="D524" s="245"/>
    </row>
    <row r="525" spans="4:4">
      <c r="D525" s="245"/>
    </row>
    <row r="526" spans="4:4">
      <c r="D526" s="245"/>
    </row>
    <row r="527" spans="4:4">
      <c r="D527" s="245"/>
    </row>
    <row r="528" spans="4:4">
      <c r="D528" s="245"/>
    </row>
    <row r="529" spans="4:4">
      <c r="D529" s="245"/>
    </row>
    <row r="530" spans="4:4">
      <c r="D530" s="245"/>
    </row>
    <row r="531" spans="4:4">
      <c r="D531" s="245"/>
    </row>
    <row r="532" spans="4:4">
      <c r="D532" s="245"/>
    </row>
    <row r="533" spans="4:4">
      <c r="D533" s="245"/>
    </row>
    <row r="534" spans="4:4">
      <c r="D534" s="245"/>
    </row>
    <row r="535" spans="4:4">
      <c r="D535" s="245"/>
    </row>
    <row r="536" spans="4:4">
      <c r="D536" s="245"/>
    </row>
    <row r="537" spans="4:4">
      <c r="D537" s="245"/>
    </row>
    <row r="538" spans="4:4">
      <c r="D538" s="245"/>
    </row>
    <row r="539" spans="4:4">
      <c r="D539" s="245"/>
    </row>
    <row r="540" spans="4:4">
      <c r="D540" s="245"/>
    </row>
    <row r="541" spans="4:4">
      <c r="D541" s="245"/>
    </row>
    <row r="542" spans="4:4">
      <c r="D542" s="245"/>
    </row>
    <row r="543" spans="4:4">
      <c r="D543" s="245"/>
    </row>
    <row r="544" spans="4:4">
      <c r="D544" s="245"/>
    </row>
    <row r="545" spans="4:4">
      <c r="D545" s="245"/>
    </row>
    <row r="546" spans="4:4">
      <c r="D546" s="245"/>
    </row>
    <row r="547" spans="4:4">
      <c r="D547" s="245"/>
    </row>
    <row r="548" spans="4:4">
      <c r="D548" s="245"/>
    </row>
    <row r="549" spans="4:4">
      <c r="D549" s="245"/>
    </row>
    <row r="550" spans="4:4">
      <c r="D550" s="245"/>
    </row>
    <row r="551" spans="4:4">
      <c r="D551" s="245"/>
    </row>
    <row r="552" spans="4:4">
      <c r="D552" s="245"/>
    </row>
    <row r="553" spans="4:4">
      <c r="D553" s="245"/>
    </row>
    <row r="554" spans="4:4">
      <c r="D554" s="245"/>
    </row>
    <row r="555" spans="4:4">
      <c r="D555" s="245"/>
    </row>
    <row r="556" spans="4:4">
      <c r="D556" s="245"/>
    </row>
    <row r="557" spans="4:4">
      <c r="D557" s="245"/>
    </row>
    <row r="558" spans="4:4">
      <c r="D558" s="245"/>
    </row>
    <row r="559" spans="4:4">
      <c r="D559" s="245"/>
    </row>
    <row r="560" spans="4:4">
      <c r="D560" s="245"/>
    </row>
    <row r="561" spans="4:4">
      <c r="D561" s="245"/>
    </row>
    <row r="562" spans="4:4">
      <c r="D562" s="245"/>
    </row>
    <row r="563" spans="4:4">
      <c r="D563" s="245"/>
    </row>
    <row r="564" spans="4:4">
      <c r="D564" s="245"/>
    </row>
    <row r="565" spans="4:4">
      <c r="D565" s="245"/>
    </row>
    <row r="566" spans="4:4">
      <c r="D566" s="245"/>
    </row>
    <row r="567" spans="4:4">
      <c r="D567" s="245"/>
    </row>
    <row r="568" spans="4:4">
      <c r="D568" s="245"/>
    </row>
    <row r="569" spans="4:4">
      <c r="D569" s="245"/>
    </row>
    <row r="570" spans="4:4">
      <c r="D570" s="245"/>
    </row>
    <row r="571" spans="4:4">
      <c r="D571" s="245"/>
    </row>
    <row r="572" spans="4:4">
      <c r="D572" s="245"/>
    </row>
    <row r="573" spans="4:4">
      <c r="D573" s="245"/>
    </row>
    <row r="574" spans="4:4">
      <c r="D574" s="245"/>
    </row>
    <row r="575" spans="4:4">
      <c r="D575" s="245"/>
    </row>
    <row r="576" spans="4:4">
      <c r="D576" s="245"/>
    </row>
    <row r="577" spans="4:4">
      <c r="D577" s="245"/>
    </row>
    <row r="578" spans="4:4">
      <c r="D578" s="245"/>
    </row>
    <row r="579" spans="4:4">
      <c r="D579" s="245"/>
    </row>
    <row r="580" spans="4:4">
      <c r="D580" s="245"/>
    </row>
    <row r="581" spans="4:4">
      <c r="D581" s="245"/>
    </row>
    <row r="582" spans="4:4">
      <c r="D582" s="245"/>
    </row>
    <row r="583" spans="4:4">
      <c r="D583" s="245"/>
    </row>
    <row r="584" spans="4:4">
      <c r="D584" s="245"/>
    </row>
    <row r="585" spans="4:4">
      <c r="D585" s="245"/>
    </row>
    <row r="586" spans="4:4">
      <c r="D586" s="245"/>
    </row>
    <row r="587" spans="4:4">
      <c r="D587" s="245"/>
    </row>
    <row r="588" spans="4:4">
      <c r="D588" s="245"/>
    </row>
    <row r="589" spans="4:4">
      <c r="D589" s="245"/>
    </row>
    <row r="590" spans="4:4">
      <c r="D590" s="245"/>
    </row>
    <row r="591" spans="4:4">
      <c r="D591" s="245"/>
    </row>
    <row r="592" spans="4:4">
      <c r="D592" s="245"/>
    </row>
    <row r="593" spans="4:4">
      <c r="D593" s="245"/>
    </row>
    <row r="594" spans="4:4">
      <c r="D594" s="245"/>
    </row>
    <row r="595" spans="4:4">
      <c r="D595" s="245"/>
    </row>
    <row r="596" spans="4:4">
      <c r="D596" s="245"/>
    </row>
    <row r="597" spans="4:4">
      <c r="D597" s="245"/>
    </row>
    <row r="598" spans="4:4">
      <c r="D598" s="245"/>
    </row>
    <row r="599" spans="4:4">
      <c r="D599" s="245"/>
    </row>
    <row r="600" spans="4:4">
      <c r="D600" s="245"/>
    </row>
    <row r="601" spans="4:4">
      <c r="D601" s="245"/>
    </row>
    <row r="602" spans="4:4">
      <c r="D602" s="245"/>
    </row>
    <row r="603" spans="4:4">
      <c r="D603" s="245"/>
    </row>
    <row r="604" spans="4:4">
      <c r="D604" s="245"/>
    </row>
    <row r="605" spans="4:4">
      <c r="D605" s="245"/>
    </row>
    <row r="606" spans="4:4">
      <c r="D606" s="245"/>
    </row>
    <row r="607" spans="4:4">
      <c r="D607" s="245"/>
    </row>
    <row r="608" spans="4:4">
      <c r="D608" s="245"/>
    </row>
    <row r="609" spans="4:4">
      <c r="D609" s="245"/>
    </row>
    <row r="610" spans="4:4">
      <c r="D610" s="245"/>
    </row>
    <row r="611" spans="4:4">
      <c r="D611" s="245"/>
    </row>
    <row r="612" spans="4:4">
      <c r="D612" s="245"/>
    </row>
    <row r="613" spans="4:4">
      <c r="D613" s="245"/>
    </row>
    <row r="614" spans="4:4">
      <c r="D614" s="245"/>
    </row>
    <row r="615" spans="4:4">
      <c r="D615" s="245"/>
    </row>
    <row r="616" spans="4:4">
      <c r="D616" s="245"/>
    </row>
    <row r="617" spans="4:4">
      <c r="D617" s="245"/>
    </row>
    <row r="618" spans="4:4">
      <c r="D618" s="245"/>
    </row>
    <row r="619" spans="4:4">
      <c r="D619" s="245"/>
    </row>
    <row r="620" spans="4:4">
      <c r="D620" s="245"/>
    </row>
    <row r="621" spans="4:4">
      <c r="D621" s="245"/>
    </row>
    <row r="622" spans="4:4">
      <c r="D622" s="245"/>
    </row>
    <row r="623" spans="4:4">
      <c r="D623" s="245"/>
    </row>
    <row r="624" spans="4:4">
      <c r="D624" s="245"/>
    </row>
    <row r="625" spans="4:4">
      <c r="D625" s="245"/>
    </row>
    <row r="626" spans="4:4">
      <c r="D626" s="245"/>
    </row>
    <row r="627" spans="4:4">
      <c r="D627" s="245"/>
    </row>
    <row r="628" spans="4:4">
      <c r="D628" s="245"/>
    </row>
    <row r="629" spans="4:4">
      <c r="D629" s="245"/>
    </row>
    <row r="630" spans="4:4">
      <c r="D630" s="245"/>
    </row>
    <row r="631" spans="4:4">
      <c r="D631" s="245"/>
    </row>
    <row r="632" spans="4:4">
      <c r="D632" s="245"/>
    </row>
    <row r="633" spans="4:4">
      <c r="D633" s="245"/>
    </row>
    <row r="634" spans="4:4">
      <c r="D634" s="245"/>
    </row>
    <row r="635" spans="4:4">
      <c r="D635" s="245"/>
    </row>
    <row r="636" spans="4:4">
      <c r="D636" s="245"/>
    </row>
    <row r="637" spans="4:4">
      <c r="D637" s="245"/>
    </row>
    <row r="638" spans="4:4">
      <c r="D638" s="245"/>
    </row>
    <row r="639" spans="4:4">
      <c r="D639" s="245"/>
    </row>
    <row r="640" spans="4:4">
      <c r="D640" s="245"/>
    </row>
    <row r="641" spans="4:4">
      <c r="D641" s="245"/>
    </row>
    <row r="642" spans="4:4">
      <c r="D642" s="245"/>
    </row>
    <row r="643" spans="4:4">
      <c r="D643" s="245"/>
    </row>
    <row r="644" spans="4:4">
      <c r="D644" s="245"/>
    </row>
    <row r="645" spans="4:4">
      <c r="D645" s="245"/>
    </row>
    <row r="646" spans="4:4">
      <c r="D646" s="245"/>
    </row>
    <row r="647" spans="4:4">
      <c r="D647" s="245"/>
    </row>
    <row r="648" spans="4:4">
      <c r="D648" s="245"/>
    </row>
    <row r="649" spans="4:4">
      <c r="D649" s="245"/>
    </row>
    <row r="650" spans="4:4">
      <c r="D650" s="245"/>
    </row>
    <row r="651" spans="4:4">
      <c r="D651" s="245"/>
    </row>
    <row r="652" spans="4:4">
      <c r="D652" s="245"/>
    </row>
    <row r="653" spans="4:4">
      <c r="D653" s="245"/>
    </row>
    <row r="654" spans="4:4">
      <c r="D654" s="245"/>
    </row>
    <row r="655" spans="4:4">
      <c r="D655" s="245"/>
    </row>
    <row r="656" spans="4:4">
      <c r="D656" s="245"/>
    </row>
    <row r="657" spans="4:4">
      <c r="D657" s="245"/>
    </row>
    <row r="658" spans="4:4">
      <c r="D658" s="245"/>
    </row>
    <row r="659" spans="4:4">
      <c r="D659" s="245"/>
    </row>
    <row r="660" spans="4:4">
      <c r="D660" s="245"/>
    </row>
    <row r="661" spans="4:4">
      <c r="D661" s="245"/>
    </row>
    <row r="662" spans="4:4">
      <c r="D662" s="245"/>
    </row>
    <row r="663" spans="4:4">
      <c r="D663" s="245"/>
    </row>
    <row r="664" spans="4:4">
      <c r="D664" s="245"/>
    </row>
    <row r="665" spans="4:4">
      <c r="D665" s="245"/>
    </row>
    <row r="666" spans="4:4">
      <c r="D666" s="245"/>
    </row>
    <row r="667" spans="4:4">
      <c r="D667" s="245"/>
    </row>
    <row r="668" spans="4:4">
      <c r="D668" s="245"/>
    </row>
    <row r="669" spans="4:4">
      <c r="D669" s="245"/>
    </row>
    <row r="670" spans="4:4">
      <c r="D670" s="245"/>
    </row>
    <row r="671" spans="4:4">
      <c r="D671" s="245"/>
    </row>
    <row r="672" spans="4:4">
      <c r="D672" s="245"/>
    </row>
    <row r="673" spans="4:4">
      <c r="D673" s="245"/>
    </row>
    <row r="674" spans="4:4">
      <c r="D674" s="245"/>
    </row>
    <row r="675" spans="4:4">
      <c r="D675" s="245"/>
    </row>
    <row r="676" spans="4:4">
      <c r="D676" s="245"/>
    </row>
    <row r="677" spans="4:4">
      <c r="D677" s="245"/>
    </row>
    <row r="678" spans="4:4">
      <c r="D678" s="245"/>
    </row>
    <row r="679" spans="4:4">
      <c r="D679" s="245"/>
    </row>
    <row r="680" spans="4:4">
      <c r="D680" s="245"/>
    </row>
    <row r="681" spans="4:4">
      <c r="D681" s="245"/>
    </row>
    <row r="682" spans="4:4">
      <c r="D682" s="245"/>
    </row>
    <row r="683" spans="4:4">
      <c r="D683" s="245"/>
    </row>
    <row r="684" spans="4:4">
      <c r="D684" s="245"/>
    </row>
    <row r="685" spans="4:4">
      <c r="D685" s="245"/>
    </row>
    <row r="686" spans="4:4">
      <c r="D686" s="245"/>
    </row>
    <row r="687" spans="4:4">
      <c r="D687" s="245"/>
    </row>
    <row r="688" spans="4:4">
      <c r="D688" s="245"/>
    </row>
    <row r="689" spans="4:4">
      <c r="D689" s="245"/>
    </row>
    <row r="690" spans="4:4">
      <c r="D690" s="245"/>
    </row>
    <row r="691" spans="4:4">
      <c r="D691" s="245"/>
    </row>
    <row r="692" spans="4:4">
      <c r="D692" s="245"/>
    </row>
    <row r="693" spans="4:4">
      <c r="D693" s="245"/>
    </row>
    <row r="694" spans="4:4">
      <c r="D694" s="245"/>
    </row>
    <row r="695" spans="4:4">
      <c r="D695" s="245"/>
    </row>
    <row r="696" spans="4:4">
      <c r="D696" s="245"/>
    </row>
    <row r="697" spans="4:4">
      <c r="D697" s="245"/>
    </row>
    <row r="698" spans="4:4">
      <c r="D698" s="245"/>
    </row>
    <row r="699" spans="4:4">
      <c r="D699" s="245"/>
    </row>
    <row r="700" spans="4:4">
      <c r="D700" s="245"/>
    </row>
    <row r="701" spans="4:4">
      <c r="D701" s="245"/>
    </row>
    <row r="702" spans="4:4">
      <c r="D702" s="245"/>
    </row>
    <row r="703" spans="4:4">
      <c r="D703" s="245"/>
    </row>
    <row r="704" spans="4:4">
      <c r="D704" s="245"/>
    </row>
    <row r="705" spans="4:4">
      <c r="D705" s="245"/>
    </row>
    <row r="706" spans="4:4">
      <c r="D706" s="245"/>
    </row>
    <row r="707" spans="4:4">
      <c r="D707" s="245"/>
    </row>
    <row r="708" spans="4:4">
      <c r="D708" s="245"/>
    </row>
    <row r="709" spans="4:4">
      <c r="D709" s="245"/>
    </row>
    <row r="710" spans="4:4">
      <c r="D710" s="245"/>
    </row>
    <row r="711" spans="4:4">
      <c r="D711" s="245"/>
    </row>
    <row r="712" spans="4:4">
      <c r="D712" s="245"/>
    </row>
    <row r="713" spans="4:4">
      <c r="D713" s="245"/>
    </row>
    <row r="714" spans="4:4">
      <c r="D714" s="245"/>
    </row>
    <row r="715" spans="4:4">
      <c r="D715" s="245"/>
    </row>
    <row r="716" spans="4:4">
      <c r="D716" s="245"/>
    </row>
    <row r="717" spans="4:4">
      <c r="D717" s="245"/>
    </row>
    <row r="718" spans="4:4">
      <c r="D718" s="245"/>
    </row>
    <row r="719" spans="4:4">
      <c r="D719" s="245"/>
    </row>
    <row r="720" spans="4:4">
      <c r="D720" s="245"/>
    </row>
    <row r="721" spans="4:4">
      <c r="D721" s="245"/>
    </row>
    <row r="722" spans="4:4">
      <c r="D722" s="245"/>
    </row>
    <row r="723" spans="4:4">
      <c r="D723" s="245"/>
    </row>
    <row r="724" spans="4:4">
      <c r="D724" s="245"/>
    </row>
    <row r="725" spans="4:4">
      <c r="D725" s="245"/>
    </row>
    <row r="726" spans="4:4">
      <c r="D726" s="245"/>
    </row>
    <row r="727" spans="4:4">
      <c r="D727" s="245"/>
    </row>
    <row r="728" spans="4:4">
      <c r="D728" s="245"/>
    </row>
    <row r="729" spans="4:4">
      <c r="D729" s="245"/>
    </row>
    <row r="730" spans="4:4">
      <c r="D730" s="245"/>
    </row>
    <row r="731" spans="4:4">
      <c r="D731" s="245"/>
    </row>
    <row r="732" spans="4:4">
      <c r="D732" s="245"/>
    </row>
    <row r="733" spans="4:4">
      <c r="D733" s="245"/>
    </row>
    <row r="734" spans="4:4">
      <c r="D734" s="245"/>
    </row>
    <row r="735" spans="4:4">
      <c r="D735" s="245"/>
    </row>
    <row r="736" spans="4:4">
      <c r="D736" s="245"/>
    </row>
    <row r="737" spans="4:4">
      <c r="D737" s="245"/>
    </row>
    <row r="738" spans="4:4">
      <c r="D738" s="245"/>
    </row>
    <row r="739" spans="4:4">
      <c r="D739" s="245"/>
    </row>
    <row r="740" spans="4:4">
      <c r="D740" s="245"/>
    </row>
    <row r="741" spans="4:4">
      <c r="D741" s="245"/>
    </row>
    <row r="742" spans="4:4">
      <c r="D742" s="245"/>
    </row>
    <row r="743" spans="4:4">
      <c r="D743" s="245"/>
    </row>
    <row r="744" spans="4:4">
      <c r="D744" s="245"/>
    </row>
    <row r="745" spans="4:4">
      <c r="D745" s="245"/>
    </row>
    <row r="746" spans="4:4">
      <c r="D746" s="245"/>
    </row>
    <row r="747" spans="4:4">
      <c r="D747" s="245"/>
    </row>
    <row r="748" spans="4:4">
      <c r="D748" s="245"/>
    </row>
    <row r="749" spans="4:4">
      <c r="D749" s="245"/>
    </row>
    <row r="750" spans="4:4">
      <c r="D750" s="245"/>
    </row>
    <row r="751" spans="4:4">
      <c r="D751" s="245"/>
    </row>
    <row r="752" spans="4:4">
      <c r="D752" s="245"/>
    </row>
    <row r="753" spans="4:4">
      <c r="D753" s="245"/>
    </row>
    <row r="754" spans="4:4">
      <c r="D754" s="245"/>
    </row>
    <row r="755" spans="4:4">
      <c r="D755" s="245"/>
    </row>
    <row r="756" spans="4:4">
      <c r="D756" s="245"/>
    </row>
    <row r="757" spans="4:4">
      <c r="D757" s="245"/>
    </row>
    <row r="758" spans="4:4">
      <c r="D758" s="245"/>
    </row>
    <row r="759" spans="4:4">
      <c r="D759" s="245"/>
    </row>
    <row r="760" spans="4:4">
      <c r="D760" s="245"/>
    </row>
    <row r="761" spans="4:4">
      <c r="D761" s="245"/>
    </row>
    <row r="762" spans="4:4">
      <c r="D762" s="245"/>
    </row>
    <row r="763" spans="4:4">
      <c r="D763" s="245"/>
    </row>
    <row r="764" spans="4:4">
      <c r="D764" s="245"/>
    </row>
    <row r="765" spans="4:4">
      <c r="D765" s="245"/>
    </row>
    <row r="766" spans="4:4">
      <c r="D766" s="245"/>
    </row>
    <row r="767" spans="4:4">
      <c r="D767" s="245"/>
    </row>
    <row r="768" spans="4:4">
      <c r="D768" s="245"/>
    </row>
    <row r="769" spans="4:4">
      <c r="D769" s="245"/>
    </row>
    <row r="770" spans="4:4">
      <c r="D770" s="245"/>
    </row>
    <row r="771" spans="4:4">
      <c r="D771" s="245"/>
    </row>
    <row r="772" spans="4:4">
      <c r="D772" s="245"/>
    </row>
    <row r="773" spans="4:4">
      <c r="D773" s="245"/>
    </row>
    <row r="774" spans="4:4">
      <c r="D774" s="245"/>
    </row>
    <row r="775" spans="4:4">
      <c r="D775" s="245"/>
    </row>
    <row r="776" spans="4:4">
      <c r="D776" s="245"/>
    </row>
    <row r="777" spans="4:4">
      <c r="D777" s="245"/>
    </row>
    <row r="778" spans="4:4">
      <c r="D778" s="245"/>
    </row>
    <row r="779" spans="4:4">
      <c r="D779" s="245"/>
    </row>
    <row r="780" spans="4:4">
      <c r="D780" s="245"/>
    </row>
    <row r="781" spans="4:4">
      <c r="D781" s="245"/>
    </row>
    <row r="782" spans="4:4">
      <c r="D782" s="245"/>
    </row>
    <row r="783" spans="4:4">
      <c r="D783" s="245"/>
    </row>
    <row r="784" spans="4:4">
      <c r="D784" s="245"/>
    </row>
    <row r="785" spans="4:4">
      <c r="D785" s="245"/>
    </row>
    <row r="786" spans="4:4">
      <c r="D786" s="245"/>
    </row>
    <row r="787" spans="4:4">
      <c r="D787" s="245"/>
    </row>
    <row r="788" spans="4:4">
      <c r="D788" s="245"/>
    </row>
    <row r="789" spans="4:4">
      <c r="D789" s="245"/>
    </row>
    <row r="790" spans="4:4">
      <c r="D790" s="245"/>
    </row>
    <row r="791" spans="4:4">
      <c r="D791" s="245"/>
    </row>
    <row r="792" spans="4:4">
      <c r="D792" s="245"/>
    </row>
    <row r="793" spans="4:4">
      <c r="D793" s="245"/>
    </row>
    <row r="794" spans="4:4">
      <c r="D794" s="245"/>
    </row>
    <row r="795" spans="4:4">
      <c r="D795" s="245"/>
    </row>
    <row r="796" spans="4:4">
      <c r="D796" s="245"/>
    </row>
    <row r="797" spans="4:4">
      <c r="D797" s="245"/>
    </row>
    <row r="798" spans="4:4">
      <c r="D798" s="245"/>
    </row>
    <row r="799" spans="4:4">
      <c r="D799" s="245"/>
    </row>
    <row r="800" spans="4:4">
      <c r="D800" s="245"/>
    </row>
    <row r="801" spans="4:4">
      <c r="D801" s="245"/>
    </row>
    <row r="802" spans="4:4">
      <c r="D802" s="245"/>
    </row>
    <row r="803" spans="4:4">
      <c r="D803" s="245"/>
    </row>
    <row r="804" spans="4:4">
      <c r="D804" s="245"/>
    </row>
    <row r="805" spans="4:4">
      <c r="D805" s="245"/>
    </row>
    <row r="806" spans="4:4">
      <c r="D806" s="245"/>
    </row>
    <row r="807" spans="4:4">
      <c r="D807" s="245"/>
    </row>
    <row r="808" spans="4:4">
      <c r="D808" s="245"/>
    </row>
    <row r="809" spans="4:4">
      <c r="D809" s="245"/>
    </row>
    <row r="810" spans="4:4">
      <c r="D810" s="245"/>
    </row>
    <row r="811" spans="4:4">
      <c r="D811" s="245"/>
    </row>
    <row r="812" spans="4:4">
      <c r="D812" s="245"/>
    </row>
    <row r="813" spans="4:4">
      <c r="D813" s="245"/>
    </row>
    <row r="814" spans="4:4">
      <c r="D814" s="245"/>
    </row>
    <row r="815" spans="4:4">
      <c r="D815" s="245"/>
    </row>
    <row r="816" spans="4:4">
      <c r="D816" s="245"/>
    </row>
    <row r="817" spans="4:4">
      <c r="D817" s="245"/>
    </row>
    <row r="818" spans="4:4">
      <c r="D818" s="245"/>
    </row>
    <row r="819" spans="4:4">
      <c r="D819" s="245"/>
    </row>
    <row r="820" spans="4:4">
      <c r="D820" s="245"/>
    </row>
    <row r="821" spans="4:4">
      <c r="D821" s="245"/>
    </row>
    <row r="822" spans="4:4">
      <c r="D822" s="245"/>
    </row>
    <row r="823" spans="4:4">
      <c r="D823" s="245"/>
    </row>
    <row r="824" spans="4:4">
      <c r="D824" s="245"/>
    </row>
    <row r="825" spans="4:4">
      <c r="D825" s="245"/>
    </row>
    <row r="826" spans="4:4">
      <c r="D826" s="245"/>
    </row>
    <row r="827" spans="4:4">
      <c r="D827" s="245"/>
    </row>
    <row r="828" spans="4:4">
      <c r="D828" s="245"/>
    </row>
    <row r="829" spans="4:4">
      <c r="D829" s="245"/>
    </row>
    <row r="830" spans="4:4">
      <c r="D830" s="245"/>
    </row>
    <row r="831" spans="4:4">
      <c r="D831" s="245"/>
    </row>
    <row r="832" spans="4:4">
      <c r="D832" s="245"/>
    </row>
    <row r="833" spans="4:4">
      <c r="D833" s="245"/>
    </row>
    <row r="834" spans="4:4">
      <c r="D834" s="245"/>
    </row>
    <row r="835" spans="4:4">
      <c r="D835" s="245"/>
    </row>
    <row r="836" spans="4:4">
      <c r="D836" s="245"/>
    </row>
    <row r="837" spans="4:4">
      <c r="D837" s="245"/>
    </row>
    <row r="838" spans="4:4">
      <c r="D838" s="245"/>
    </row>
    <row r="839" spans="4:4">
      <c r="D839" s="245"/>
    </row>
    <row r="840" spans="4:4">
      <c r="D840" s="245"/>
    </row>
    <row r="841" spans="4:4">
      <c r="D841" s="245"/>
    </row>
    <row r="842" spans="4:4">
      <c r="D842" s="245"/>
    </row>
    <row r="843" spans="4:4">
      <c r="D843" s="245"/>
    </row>
    <row r="844" spans="4:4">
      <c r="D844" s="245"/>
    </row>
    <row r="845" spans="4:4">
      <c r="D845" s="245"/>
    </row>
    <row r="846" spans="4:4">
      <c r="D846" s="245"/>
    </row>
    <row r="847" spans="4:4">
      <c r="D847" s="245"/>
    </row>
    <row r="848" spans="4:4">
      <c r="D848" s="245"/>
    </row>
    <row r="849" spans="4:4">
      <c r="D849" s="245"/>
    </row>
    <row r="850" spans="4:4">
      <c r="D850" s="245"/>
    </row>
    <row r="851" spans="4:4">
      <c r="D851" s="245"/>
    </row>
    <row r="852" spans="4:4">
      <c r="D852" s="245"/>
    </row>
    <row r="853" spans="4:4">
      <c r="D853" s="245"/>
    </row>
    <row r="854" spans="4:4">
      <c r="D854" s="245"/>
    </row>
    <row r="855" spans="4:4">
      <c r="D855" s="245"/>
    </row>
    <row r="856" spans="4:4">
      <c r="D856" s="245"/>
    </row>
    <row r="857" spans="4:4">
      <c r="D857" s="245"/>
    </row>
    <row r="858" spans="4:4">
      <c r="D858" s="245"/>
    </row>
    <row r="859" spans="4:4">
      <c r="D859" s="245"/>
    </row>
    <row r="860" spans="4:4">
      <c r="D860" s="245"/>
    </row>
    <row r="861" spans="4:4">
      <c r="D861" s="245"/>
    </row>
    <row r="862" spans="4:4">
      <c r="D862" s="245"/>
    </row>
    <row r="863" spans="4:4">
      <c r="D863" s="245"/>
    </row>
    <row r="864" spans="4:4">
      <c r="D864" s="245"/>
    </row>
    <row r="865" spans="4:4">
      <c r="D865" s="245"/>
    </row>
    <row r="866" spans="4:4">
      <c r="D866" s="245"/>
    </row>
    <row r="867" spans="4:4">
      <c r="D867" s="245"/>
    </row>
    <row r="868" spans="4:4">
      <c r="D868" s="245"/>
    </row>
    <row r="869" spans="4:4">
      <c r="D869" s="245"/>
    </row>
    <row r="870" spans="4:4">
      <c r="D870" s="245"/>
    </row>
    <row r="871" spans="4:4">
      <c r="D871" s="245"/>
    </row>
    <row r="872" spans="4:4">
      <c r="D872" s="245"/>
    </row>
    <row r="873" spans="4:4">
      <c r="D873" s="245"/>
    </row>
    <row r="874" spans="4:4">
      <c r="D874" s="245"/>
    </row>
    <row r="875" spans="4:4">
      <c r="D875" s="245"/>
    </row>
    <row r="876" spans="4:4">
      <c r="D876" s="245"/>
    </row>
    <row r="877" spans="4:4">
      <c r="D877" s="245"/>
    </row>
    <row r="878" spans="4:4">
      <c r="D878" s="245"/>
    </row>
    <row r="879" spans="4:4">
      <c r="D879" s="245"/>
    </row>
    <row r="880" spans="4:4">
      <c r="D880" s="245"/>
    </row>
    <row r="881" spans="4:4">
      <c r="D881" s="245"/>
    </row>
    <row r="882" spans="4:4">
      <c r="D882" s="245"/>
    </row>
    <row r="883" spans="4:4">
      <c r="D883" s="245"/>
    </row>
    <row r="884" spans="4:4">
      <c r="D884" s="245"/>
    </row>
    <row r="885" spans="4:4">
      <c r="D885" s="245"/>
    </row>
    <row r="886" spans="4:4">
      <c r="D886" s="245"/>
    </row>
    <row r="887" spans="4:4">
      <c r="D887" s="245"/>
    </row>
    <row r="888" spans="4:4">
      <c r="D888" s="245"/>
    </row>
    <row r="889" spans="4:4">
      <c r="D889" s="245"/>
    </row>
    <row r="890" spans="4:4">
      <c r="D890" s="245"/>
    </row>
    <row r="891" spans="4:4">
      <c r="D891" s="245"/>
    </row>
    <row r="892" spans="4:4">
      <c r="D892" s="245"/>
    </row>
    <row r="893" spans="4:4">
      <c r="D893" s="245"/>
    </row>
    <row r="894" spans="4:4">
      <c r="D894" s="245"/>
    </row>
    <row r="895" spans="4:4">
      <c r="D895" s="245"/>
    </row>
    <row r="896" spans="4:4">
      <c r="D896" s="245"/>
    </row>
    <row r="897" spans="4:4">
      <c r="D897" s="245"/>
    </row>
    <row r="898" spans="4:4">
      <c r="D898" s="245"/>
    </row>
    <row r="899" spans="4:4">
      <c r="D899" s="245"/>
    </row>
    <row r="900" spans="4:4">
      <c r="D900" s="245"/>
    </row>
    <row r="901" spans="4:4">
      <c r="D901" s="245"/>
    </row>
    <row r="902" spans="4:4">
      <c r="D902" s="245"/>
    </row>
    <row r="903" spans="4:4">
      <c r="D903" s="245"/>
    </row>
    <row r="904" spans="4:4">
      <c r="D904" s="245"/>
    </row>
    <row r="905" spans="4:4">
      <c r="D905" s="245"/>
    </row>
    <row r="906" spans="4:4">
      <c r="D906" s="245"/>
    </row>
    <row r="907" spans="4:4">
      <c r="D907" s="245"/>
    </row>
    <row r="908" spans="4:4">
      <c r="D908" s="245"/>
    </row>
    <row r="909" spans="4:4">
      <c r="D909" s="245"/>
    </row>
    <row r="910" spans="4:4">
      <c r="D910" s="245"/>
    </row>
    <row r="911" spans="4:4">
      <c r="D911" s="245"/>
    </row>
    <row r="912" spans="4:4">
      <c r="D912" s="245"/>
    </row>
    <row r="913" spans="4:4">
      <c r="D913" s="245"/>
    </row>
    <row r="914" spans="4:4">
      <c r="D914" s="245"/>
    </row>
    <row r="915" spans="4:4">
      <c r="D915" s="245"/>
    </row>
    <row r="916" spans="4:4">
      <c r="D916" s="245"/>
    </row>
    <row r="917" spans="4:4">
      <c r="D917" s="245"/>
    </row>
    <row r="918" spans="4:4">
      <c r="D918" s="245"/>
    </row>
    <row r="919" spans="4:4">
      <c r="D919" s="245"/>
    </row>
    <row r="920" spans="4:4">
      <c r="D920" s="245"/>
    </row>
    <row r="921" spans="4:4">
      <c r="D921" s="245"/>
    </row>
    <row r="922" spans="4:4">
      <c r="D922" s="245"/>
    </row>
    <row r="923" spans="4:4">
      <c r="D923" s="245"/>
    </row>
    <row r="924" spans="4:4">
      <c r="D924" s="245"/>
    </row>
    <row r="925" spans="4:4">
      <c r="D925" s="245"/>
    </row>
    <row r="926" spans="4:4">
      <c r="D926" s="245"/>
    </row>
    <row r="927" spans="4:4">
      <c r="D927" s="245"/>
    </row>
    <row r="928" spans="4:4">
      <c r="D928" s="245"/>
    </row>
    <row r="929" spans="4:4">
      <c r="D929" s="245"/>
    </row>
    <row r="930" spans="4:4">
      <c r="D930" s="245"/>
    </row>
    <row r="931" spans="4:4">
      <c r="D931" s="245"/>
    </row>
    <row r="932" spans="4:4">
      <c r="D932" s="245"/>
    </row>
    <row r="933" spans="4:4">
      <c r="D933" s="245"/>
    </row>
    <row r="934" spans="4:4">
      <c r="D934" s="245"/>
    </row>
    <row r="935" spans="4:4">
      <c r="D935" s="245"/>
    </row>
    <row r="936" spans="4:4">
      <c r="D936" s="245"/>
    </row>
    <row r="937" spans="4:4">
      <c r="D937" s="245"/>
    </row>
    <row r="938" spans="4:4">
      <c r="D938" s="245"/>
    </row>
    <row r="939" spans="4:4">
      <c r="D939" s="245"/>
    </row>
    <row r="940" spans="4:4">
      <c r="D940" s="245"/>
    </row>
    <row r="941" spans="4:4">
      <c r="D941" s="245"/>
    </row>
    <row r="942" spans="4:4">
      <c r="D942" s="245"/>
    </row>
    <row r="943" spans="4:4">
      <c r="D943" s="245"/>
    </row>
    <row r="944" spans="4:4">
      <c r="D944" s="245"/>
    </row>
    <row r="945" spans="4:4">
      <c r="D945" s="245"/>
    </row>
    <row r="946" spans="4:4">
      <c r="D946" s="245"/>
    </row>
    <row r="947" spans="4:4">
      <c r="D947" s="245"/>
    </row>
    <row r="948" spans="4:4">
      <c r="D948" s="245"/>
    </row>
    <row r="949" spans="4:4">
      <c r="D949" s="245"/>
    </row>
    <row r="950" spans="4:4">
      <c r="D950" s="245"/>
    </row>
    <row r="951" spans="4:4">
      <c r="D951" s="245"/>
    </row>
    <row r="952" spans="4:4">
      <c r="D952" s="245"/>
    </row>
    <row r="953" spans="4:4">
      <c r="D953" s="245"/>
    </row>
    <row r="954" spans="4:4">
      <c r="D954" s="245"/>
    </row>
    <row r="955" spans="4:4">
      <c r="D955" s="245"/>
    </row>
    <row r="956" spans="4:4">
      <c r="D956" s="245"/>
    </row>
    <row r="957" spans="4:4">
      <c r="D957" s="245"/>
    </row>
    <row r="958" spans="4:4">
      <c r="D958" s="245"/>
    </row>
    <row r="959" spans="4:4">
      <c r="D959" s="245"/>
    </row>
    <row r="960" spans="4:4">
      <c r="D960" s="245"/>
    </row>
    <row r="961" spans="4:4">
      <c r="D961" s="245"/>
    </row>
    <row r="962" spans="4:4">
      <c r="D962" s="245"/>
    </row>
    <row r="963" spans="4:4">
      <c r="D963" s="245"/>
    </row>
    <row r="964" spans="4:4">
      <c r="D964" s="245"/>
    </row>
    <row r="965" spans="4:4">
      <c r="D965" s="245"/>
    </row>
    <row r="966" spans="4:4">
      <c r="D966" s="245"/>
    </row>
    <row r="967" spans="4:4">
      <c r="D967" s="245"/>
    </row>
    <row r="968" spans="4:4">
      <c r="D968" s="245"/>
    </row>
    <row r="969" spans="4:4">
      <c r="D969" s="245"/>
    </row>
    <row r="970" spans="4:4">
      <c r="D970" s="245"/>
    </row>
    <row r="971" spans="4:4">
      <c r="D971" s="245"/>
    </row>
    <row r="972" spans="4:4">
      <c r="D972" s="245"/>
    </row>
    <row r="973" spans="4:4">
      <c r="D973" s="245"/>
    </row>
    <row r="974" spans="4:4">
      <c r="D974" s="245"/>
    </row>
    <row r="975" spans="4:4">
      <c r="D975" s="245"/>
    </row>
    <row r="976" spans="4:4">
      <c r="D976" s="245"/>
    </row>
    <row r="977" spans="4:4">
      <c r="D977" s="245"/>
    </row>
    <row r="978" spans="4:4">
      <c r="D978" s="245"/>
    </row>
    <row r="979" spans="4:4">
      <c r="D979" s="245"/>
    </row>
    <row r="980" spans="4:4">
      <c r="D980" s="245"/>
    </row>
    <row r="981" spans="4:4">
      <c r="D981" s="245"/>
    </row>
    <row r="982" spans="4:4">
      <c r="D982" s="245"/>
    </row>
    <row r="983" spans="4:4">
      <c r="D983" s="245"/>
    </row>
    <row r="984" spans="4:4">
      <c r="D984" s="245"/>
    </row>
    <row r="985" spans="4:4">
      <c r="D985" s="245"/>
    </row>
    <row r="986" spans="4:4">
      <c r="D986" s="245"/>
    </row>
    <row r="987" spans="4:4">
      <c r="D987" s="245"/>
    </row>
    <row r="988" spans="4:4">
      <c r="D988" s="245"/>
    </row>
    <row r="989" spans="4:4">
      <c r="D989" s="245"/>
    </row>
    <row r="990" spans="4:4">
      <c r="D990" s="245"/>
    </row>
    <row r="991" spans="4:4">
      <c r="D991" s="245"/>
    </row>
    <row r="992" spans="4:4">
      <c r="D992" s="245"/>
    </row>
    <row r="993" spans="4:4">
      <c r="D993" s="245"/>
    </row>
    <row r="994" spans="4:4">
      <c r="D994" s="245"/>
    </row>
    <row r="995" spans="4:4">
      <c r="D995" s="245"/>
    </row>
    <row r="996" spans="4:4">
      <c r="D996" s="245"/>
    </row>
    <row r="997" spans="4:4">
      <c r="D997" s="245"/>
    </row>
    <row r="998" spans="4:4">
      <c r="D998" s="245"/>
    </row>
    <row r="999" spans="4:4">
      <c r="D999" s="245"/>
    </row>
    <row r="1000" spans="4:4">
      <c r="D1000" s="245"/>
    </row>
    <row r="1001" spans="4:4">
      <c r="D1001" s="245"/>
    </row>
    <row r="1002" spans="4:4">
      <c r="D1002" s="245"/>
    </row>
    <row r="1003" spans="4:4">
      <c r="D1003" s="245"/>
    </row>
    <row r="1004" spans="4:4">
      <c r="D1004" s="245"/>
    </row>
    <row r="1005" spans="4:4">
      <c r="D1005" s="245"/>
    </row>
    <row r="1006" spans="4:4">
      <c r="D1006" s="245"/>
    </row>
    <row r="1007" spans="4:4">
      <c r="D1007" s="245"/>
    </row>
    <row r="1008" spans="4:4">
      <c r="D1008" s="245"/>
    </row>
    <row r="1009" spans="4:4">
      <c r="D1009" s="245"/>
    </row>
    <row r="1010" spans="4:4">
      <c r="D1010" s="245"/>
    </row>
    <row r="1011" spans="4:4">
      <c r="D1011" s="245"/>
    </row>
    <row r="1012" spans="4:4">
      <c r="D1012" s="245"/>
    </row>
    <row r="1013" spans="4:4">
      <c r="D1013" s="245"/>
    </row>
    <row r="1014" spans="4:4">
      <c r="D1014" s="245"/>
    </row>
    <row r="1015" spans="4:4">
      <c r="D1015" s="245"/>
    </row>
    <row r="1016" spans="4:4">
      <c r="D1016" s="245"/>
    </row>
    <row r="1017" spans="4:4">
      <c r="D1017" s="245"/>
    </row>
    <row r="1018" spans="4:4">
      <c r="D1018" s="245"/>
    </row>
    <row r="1019" spans="4:4">
      <c r="D1019" s="245"/>
    </row>
    <row r="1020" spans="4:4">
      <c r="D1020" s="245"/>
    </row>
    <row r="1021" spans="4:4">
      <c r="D1021" s="245"/>
    </row>
    <row r="1022" spans="4:4">
      <c r="D1022" s="245"/>
    </row>
    <row r="1023" spans="4:4">
      <c r="D1023" s="245"/>
    </row>
    <row r="1024" spans="4:4">
      <c r="D1024" s="245"/>
    </row>
    <row r="1025" spans="4:4">
      <c r="D1025" s="245"/>
    </row>
    <row r="1026" spans="4:4">
      <c r="D1026" s="245"/>
    </row>
    <row r="1027" spans="4:4">
      <c r="D1027" s="245"/>
    </row>
    <row r="1028" spans="4:4">
      <c r="D1028" s="245"/>
    </row>
    <row r="1029" spans="4:4">
      <c r="D1029" s="245"/>
    </row>
    <row r="1030" spans="4:4">
      <c r="D1030" s="245"/>
    </row>
    <row r="1031" spans="4:4">
      <c r="D1031" s="245"/>
    </row>
    <row r="1032" spans="4:4">
      <c r="D1032" s="245"/>
    </row>
    <row r="1033" spans="4:4">
      <c r="D1033" s="245"/>
    </row>
    <row r="1034" spans="4:4">
      <c r="D1034" s="245"/>
    </row>
    <row r="1035" spans="4:4">
      <c r="D1035" s="245"/>
    </row>
    <row r="1036" spans="4:4">
      <c r="D1036" s="245"/>
    </row>
    <row r="1037" spans="4:4">
      <c r="D1037" s="245"/>
    </row>
    <row r="1038" spans="4:4">
      <c r="D1038" s="245"/>
    </row>
    <row r="1039" spans="4:4">
      <c r="D1039" s="245"/>
    </row>
    <row r="1040" spans="4:4">
      <c r="D1040" s="245"/>
    </row>
    <row r="1041" spans="4:4">
      <c r="D1041" s="245"/>
    </row>
    <row r="1042" spans="4:4">
      <c r="D1042" s="245"/>
    </row>
    <row r="1043" spans="4:4">
      <c r="D1043" s="245"/>
    </row>
    <row r="1044" spans="4:4">
      <c r="D1044" s="245"/>
    </row>
    <row r="1045" spans="4:4">
      <c r="D1045" s="245"/>
    </row>
    <row r="1046" spans="4:4">
      <c r="D1046" s="245"/>
    </row>
    <row r="1047" spans="4:4">
      <c r="D1047" s="245"/>
    </row>
    <row r="1048" spans="4:4">
      <c r="D1048" s="245"/>
    </row>
    <row r="1049" spans="4:4">
      <c r="D1049" s="245"/>
    </row>
    <row r="1050" spans="4:4">
      <c r="D1050" s="245"/>
    </row>
    <row r="1051" spans="4:4">
      <c r="D1051" s="245"/>
    </row>
    <row r="1052" spans="4:4">
      <c r="D1052" s="245"/>
    </row>
    <row r="1053" spans="4:4">
      <c r="D1053" s="245"/>
    </row>
    <row r="1054" spans="4:4">
      <c r="D1054" s="245"/>
    </row>
    <row r="1055" spans="4:4">
      <c r="D1055" s="245"/>
    </row>
    <row r="1056" spans="4:4">
      <c r="D1056" s="245"/>
    </row>
    <row r="1057" spans="4:4">
      <c r="D1057" s="245"/>
    </row>
    <row r="1058" spans="4:4">
      <c r="D1058" s="245"/>
    </row>
    <row r="1059" spans="4:4">
      <c r="D1059" s="245"/>
    </row>
    <row r="1060" spans="4:4">
      <c r="D1060" s="245"/>
    </row>
    <row r="1061" spans="4:4">
      <c r="D1061" s="245"/>
    </row>
    <row r="1062" spans="4:4">
      <c r="D1062" s="245"/>
    </row>
    <row r="1063" spans="4:4">
      <c r="D1063" s="245"/>
    </row>
    <row r="1064" spans="4:4">
      <c r="D1064" s="245"/>
    </row>
    <row r="1065" spans="4:4">
      <c r="D1065" s="245"/>
    </row>
    <row r="1066" spans="4:4">
      <c r="D1066" s="245"/>
    </row>
    <row r="1067" spans="4:4">
      <c r="D1067" s="245"/>
    </row>
    <row r="1068" spans="4:4">
      <c r="D1068" s="245"/>
    </row>
    <row r="1069" spans="4:4">
      <c r="D1069" s="245"/>
    </row>
    <row r="1070" spans="4:4">
      <c r="D1070" s="245"/>
    </row>
    <row r="1071" spans="4:4">
      <c r="D1071" s="245"/>
    </row>
    <row r="1072" spans="4:4">
      <c r="D1072" s="245"/>
    </row>
    <row r="1073" spans="4:4">
      <c r="D1073" s="245"/>
    </row>
    <row r="1074" spans="4:4">
      <c r="D1074" s="245"/>
    </row>
    <row r="1075" spans="4:4">
      <c r="D1075" s="245"/>
    </row>
    <row r="1076" spans="4:4">
      <c r="D1076" s="245"/>
    </row>
    <row r="1077" spans="4:4">
      <c r="D1077" s="245"/>
    </row>
    <row r="1078" spans="4:4">
      <c r="D1078" s="245"/>
    </row>
    <row r="1079" spans="4:4">
      <c r="D1079" s="245"/>
    </row>
    <row r="1080" spans="4:4">
      <c r="D1080" s="245"/>
    </row>
    <row r="1081" spans="4:4">
      <c r="D1081" s="245"/>
    </row>
    <row r="1082" spans="4:4">
      <c r="D1082" s="245"/>
    </row>
    <row r="1083" spans="4:4">
      <c r="D1083" s="245"/>
    </row>
    <row r="1084" spans="4:4">
      <c r="D1084" s="245"/>
    </row>
    <row r="1085" spans="4:4">
      <c r="D1085" s="245"/>
    </row>
    <row r="1086" spans="4:4">
      <c r="D1086" s="245"/>
    </row>
    <row r="1087" spans="4:4">
      <c r="D1087" s="245"/>
    </row>
    <row r="1088" spans="4:4">
      <c r="D1088" s="245"/>
    </row>
    <row r="1089" spans="4:4">
      <c r="D1089" s="245"/>
    </row>
    <row r="1090" spans="4:4">
      <c r="D1090" s="245"/>
    </row>
    <row r="1091" spans="4:4">
      <c r="D1091" s="245"/>
    </row>
    <row r="1092" spans="4:4">
      <c r="D1092" s="245"/>
    </row>
    <row r="1093" spans="4:4">
      <c r="D1093" s="245"/>
    </row>
    <row r="1094" spans="4:4">
      <c r="D1094" s="245"/>
    </row>
    <row r="1095" spans="4:4">
      <c r="D1095" s="245"/>
    </row>
    <row r="1096" spans="4:4">
      <c r="D1096" s="245"/>
    </row>
    <row r="1097" spans="4:4">
      <c r="D1097" s="245"/>
    </row>
    <row r="1098" spans="4:4">
      <c r="D1098" s="245"/>
    </row>
    <row r="1099" spans="4:4">
      <c r="D1099" s="245"/>
    </row>
    <row r="1100" spans="4:4">
      <c r="D1100" s="245"/>
    </row>
    <row r="1101" spans="4:4">
      <c r="D1101" s="245"/>
    </row>
    <row r="1102" spans="4:4">
      <c r="D1102" s="245"/>
    </row>
    <row r="1103" spans="4:4">
      <c r="D1103" s="245"/>
    </row>
    <row r="1104" spans="4:4">
      <c r="D1104" s="245"/>
    </row>
    <row r="1105" spans="4:4">
      <c r="D1105" s="245"/>
    </row>
    <row r="1106" spans="4:4">
      <c r="D1106" s="245"/>
    </row>
    <row r="1107" spans="4:4">
      <c r="D1107" s="245"/>
    </row>
    <row r="1108" spans="4:4">
      <c r="D1108" s="245"/>
    </row>
    <row r="1109" spans="4:4">
      <c r="D1109" s="245"/>
    </row>
    <row r="1110" spans="4:4">
      <c r="D1110" s="245"/>
    </row>
    <row r="1111" spans="4:4">
      <c r="D1111" s="245"/>
    </row>
    <row r="1112" spans="4:4">
      <c r="D1112" s="245"/>
    </row>
    <row r="1113" spans="4:4">
      <c r="D1113" s="245"/>
    </row>
    <row r="1114" spans="4:4">
      <c r="D1114" s="245"/>
    </row>
    <row r="1115" spans="4:4">
      <c r="D1115" s="245"/>
    </row>
    <row r="1116" spans="4:4">
      <c r="D1116" s="245"/>
    </row>
    <row r="1117" spans="4:4">
      <c r="D1117" s="245"/>
    </row>
    <row r="1118" spans="4:4">
      <c r="D1118" s="245"/>
    </row>
    <row r="1119" spans="4:4">
      <c r="D1119" s="245"/>
    </row>
    <row r="1120" spans="4:4">
      <c r="D1120" s="245"/>
    </row>
    <row r="1121" spans="4:4">
      <c r="D1121" s="245"/>
    </row>
    <row r="1122" spans="4:4">
      <c r="D1122" s="245"/>
    </row>
    <row r="1123" spans="4:4">
      <c r="D1123" s="245"/>
    </row>
    <row r="1124" spans="4:4">
      <c r="D1124" s="245"/>
    </row>
    <row r="1125" spans="4:4">
      <c r="D1125" s="245"/>
    </row>
    <row r="1126" spans="4:4">
      <c r="D1126" s="245"/>
    </row>
    <row r="1127" spans="4:4">
      <c r="D1127" s="245"/>
    </row>
    <row r="1128" spans="4:4">
      <c r="D1128" s="245"/>
    </row>
    <row r="1129" spans="4:4">
      <c r="D1129" s="245"/>
    </row>
    <row r="1130" spans="4:4">
      <c r="D1130" s="245"/>
    </row>
    <row r="1131" spans="4:4">
      <c r="D1131" s="245"/>
    </row>
    <row r="1132" spans="4:4">
      <c r="D1132" s="245"/>
    </row>
    <row r="1133" spans="4:4">
      <c r="D1133" s="245"/>
    </row>
    <row r="1134" spans="4:4">
      <c r="D1134" s="245"/>
    </row>
    <row r="1135" spans="4:4">
      <c r="D1135" s="245"/>
    </row>
    <row r="1136" spans="4:4">
      <c r="D1136" s="245"/>
    </row>
    <row r="1137" spans="4:4">
      <c r="D1137" s="245"/>
    </row>
    <row r="1138" spans="4:4">
      <c r="D1138" s="245"/>
    </row>
    <row r="1139" spans="4:4">
      <c r="D1139" s="245"/>
    </row>
    <row r="1140" spans="4:4">
      <c r="D1140" s="245"/>
    </row>
    <row r="1141" spans="4:4">
      <c r="D1141" s="245"/>
    </row>
    <row r="1142" spans="4:4">
      <c r="D1142" s="245"/>
    </row>
    <row r="1143" spans="4:4">
      <c r="D1143" s="245"/>
    </row>
    <row r="1144" spans="4:4">
      <c r="D1144" s="245"/>
    </row>
    <row r="1145" spans="4:4">
      <c r="D1145" s="245"/>
    </row>
    <row r="1146" spans="4:4">
      <c r="D1146" s="245"/>
    </row>
    <row r="1147" spans="4:4">
      <c r="D1147" s="245"/>
    </row>
    <row r="1148" spans="4:4">
      <c r="D1148" s="245"/>
    </row>
    <row r="1149" spans="4:4">
      <c r="D1149" s="245"/>
    </row>
    <row r="1150" spans="4:4">
      <c r="D1150" s="245"/>
    </row>
    <row r="1151" spans="4:4">
      <c r="D1151" s="245"/>
    </row>
    <row r="1152" spans="4:4">
      <c r="D1152" s="245"/>
    </row>
    <row r="1153" spans="4:4">
      <c r="D1153" s="245"/>
    </row>
    <row r="1154" spans="4:4">
      <c r="D1154" s="245"/>
    </row>
    <row r="1155" spans="4:4">
      <c r="D1155" s="245"/>
    </row>
    <row r="1156" spans="4:4">
      <c r="D1156" s="245"/>
    </row>
    <row r="1157" spans="4:4">
      <c r="D1157" s="245"/>
    </row>
    <row r="1158" spans="4:4">
      <c r="D1158" s="245"/>
    </row>
    <row r="1159" spans="4:4">
      <c r="D1159" s="245"/>
    </row>
    <row r="1160" spans="4:4">
      <c r="D1160" s="245"/>
    </row>
    <row r="1161" spans="4:4">
      <c r="D1161" s="245"/>
    </row>
    <row r="1162" spans="4:4">
      <c r="D1162" s="245"/>
    </row>
    <row r="1163" spans="4:4">
      <c r="D1163" s="245"/>
    </row>
    <row r="1164" spans="4:4">
      <c r="D1164" s="245"/>
    </row>
    <row r="1165" spans="4:4">
      <c r="D1165" s="245"/>
    </row>
    <row r="1166" spans="4:4">
      <c r="D1166" s="245"/>
    </row>
    <row r="1167" spans="4:4">
      <c r="D1167" s="245"/>
    </row>
    <row r="1168" spans="4:4">
      <c r="D1168" s="245"/>
    </row>
    <row r="1169" spans="4:4">
      <c r="D1169" s="245"/>
    </row>
    <row r="1170" spans="4:4">
      <c r="D1170" s="245"/>
    </row>
    <row r="1171" spans="4:4">
      <c r="D1171" s="245"/>
    </row>
    <row r="1172" spans="4:4">
      <c r="D1172" s="245"/>
    </row>
    <row r="1173" spans="4:4">
      <c r="D1173" s="245"/>
    </row>
    <row r="1174" spans="4:4">
      <c r="D1174" s="245"/>
    </row>
    <row r="1175" spans="4:4">
      <c r="D1175" s="245"/>
    </row>
    <row r="1176" spans="4:4">
      <c r="D1176" s="245"/>
    </row>
    <row r="1177" spans="4:4">
      <c r="D1177" s="245"/>
    </row>
    <row r="1178" spans="4:4">
      <c r="D1178" s="245"/>
    </row>
    <row r="1179" spans="4:4">
      <c r="D1179" s="245"/>
    </row>
    <row r="1180" spans="4:4">
      <c r="D1180" s="245"/>
    </row>
    <row r="1181" spans="4:4">
      <c r="D1181" s="245"/>
    </row>
    <row r="1182" spans="4:4">
      <c r="D1182" s="245"/>
    </row>
    <row r="1183" spans="4:4">
      <c r="D1183" s="245"/>
    </row>
    <row r="1184" spans="4:4">
      <c r="D1184" s="245"/>
    </row>
    <row r="1185" spans="4:4">
      <c r="D1185" s="245"/>
    </row>
    <row r="1186" spans="4:4">
      <c r="D1186" s="245"/>
    </row>
    <row r="1187" spans="4:4">
      <c r="D1187" s="245"/>
    </row>
    <row r="1188" spans="4:4">
      <c r="D1188" s="245"/>
    </row>
    <row r="1189" spans="4:4">
      <c r="D1189" s="245"/>
    </row>
    <row r="1190" spans="4:4">
      <c r="D1190" s="245"/>
    </row>
    <row r="1191" spans="4:4">
      <c r="D1191" s="245"/>
    </row>
    <row r="1192" spans="4:4">
      <c r="D1192" s="245"/>
    </row>
    <row r="1193" spans="4:4">
      <c r="D1193" s="245"/>
    </row>
    <row r="1194" spans="4:4">
      <c r="D1194" s="245"/>
    </row>
    <row r="1195" spans="4:4">
      <c r="D1195" s="245"/>
    </row>
    <row r="1196" spans="4:4">
      <c r="D1196" s="245"/>
    </row>
    <row r="1197" spans="4:4">
      <c r="D1197" s="245"/>
    </row>
    <row r="1198" spans="4:4">
      <c r="D1198" s="245"/>
    </row>
    <row r="1199" spans="4:4">
      <c r="D1199" s="245"/>
    </row>
    <row r="1200" spans="4:4">
      <c r="D1200" s="245"/>
    </row>
    <row r="1201" spans="4:4">
      <c r="D1201" s="245"/>
    </row>
    <row r="1202" spans="4:4">
      <c r="D1202" s="245"/>
    </row>
    <row r="1203" spans="4:4">
      <c r="D1203" s="245"/>
    </row>
    <row r="1204" spans="4:4">
      <c r="D1204" s="245"/>
    </row>
    <row r="1205" spans="4:4">
      <c r="D1205" s="245"/>
    </row>
    <row r="1206" spans="4:4">
      <c r="D1206" s="245"/>
    </row>
    <row r="1207" spans="4:4">
      <c r="D1207" s="245"/>
    </row>
    <row r="1208" spans="4:4">
      <c r="D1208" s="245"/>
    </row>
    <row r="1209" spans="4:4">
      <c r="D1209" s="245"/>
    </row>
    <row r="1210" spans="4:4">
      <c r="D1210" s="245"/>
    </row>
    <row r="1211" spans="4:4">
      <c r="D1211" s="245"/>
    </row>
    <row r="1212" spans="4:4">
      <c r="D1212" s="245"/>
    </row>
    <row r="1213" spans="4:4">
      <c r="D1213" s="245"/>
    </row>
    <row r="1214" spans="4:4">
      <c r="D1214" s="245"/>
    </row>
    <row r="1215" spans="4:4">
      <c r="D1215" s="245"/>
    </row>
    <row r="1216" spans="4:4">
      <c r="D1216" s="245"/>
    </row>
    <row r="1217" spans="4:4">
      <c r="D1217" s="245"/>
    </row>
    <row r="1218" spans="4:4">
      <c r="D1218" s="245"/>
    </row>
    <row r="1219" spans="4:4">
      <c r="D1219" s="245"/>
    </row>
    <row r="1220" spans="4:4">
      <c r="D1220" s="245"/>
    </row>
    <row r="1221" spans="4:4">
      <c r="D1221" s="245"/>
    </row>
    <row r="1222" spans="4:4">
      <c r="D1222" s="245"/>
    </row>
    <row r="1223" spans="4:4">
      <c r="D1223" s="245"/>
    </row>
    <row r="1224" spans="4:4">
      <c r="D1224" s="245"/>
    </row>
    <row r="1225" spans="4:4">
      <c r="D1225" s="245"/>
    </row>
    <row r="1226" spans="4:4">
      <c r="D1226" s="245"/>
    </row>
    <row r="1227" spans="4:4">
      <c r="D1227" s="245"/>
    </row>
    <row r="1228" spans="4:4">
      <c r="D1228" s="245"/>
    </row>
    <row r="1229" spans="4:4">
      <c r="D1229" s="245"/>
    </row>
    <row r="1230" spans="4:4">
      <c r="D1230" s="245"/>
    </row>
    <row r="1231" spans="4:4">
      <c r="D1231" s="245"/>
    </row>
    <row r="1232" spans="4:4">
      <c r="D1232" s="245"/>
    </row>
    <row r="1233" spans="4:4">
      <c r="D1233" s="245"/>
    </row>
    <row r="1234" spans="4:4">
      <c r="D1234" s="245"/>
    </row>
    <row r="1235" spans="4:4">
      <c r="D1235" s="245"/>
    </row>
    <row r="1236" spans="4:4">
      <c r="D1236" s="245"/>
    </row>
    <row r="1237" spans="4:4">
      <c r="D1237" s="245"/>
    </row>
    <row r="1238" spans="4:4">
      <c r="D1238" s="245"/>
    </row>
    <row r="1239" spans="4:4">
      <c r="D1239" s="245"/>
    </row>
    <row r="1240" spans="4:4">
      <c r="D1240" s="245"/>
    </row>
    <row r="1241" spans="4:4">
      <c r="D1241" s="245"/>
    </row>
    <row r="1242" spans="4:4">
      <c r="D1242" s="245"/>
    </row>
    <row r="1243" spans="4:4">
      <c r="D1243" s="245"/>
    </row>
    <row r="1244" spans="4:4">
      <c r="D1244" s="245"/>
    </row>
    <row r="1245" spans="4:4">
      <c r="D1245" s="245"/>
    </row>
    <row r="1246" spans="4:4">
      <c r="D1246" s="245"/>
    </row>
    <row r="1247" spans="4:4">
      <c r="D1247" s="245"/>
    </row>
    <row r="1248" spans="4:4">
      <c r="D1248" s="245"/>
    </row>
    <row r="1249" spans="4:4">
      <c r="D1249" s="245"/>
    </row>
    <row r="1250" spans="4:4">
      <c r="D1250" s="245"/>
    </row>
    <row r="1251" spans="4:4">
      <c r="D1251" s="245"/>
    </row>
    <row r="1252" spans="4:4">
      <c r="D1252" s="245"/>
    </row>
    <row r="1253" spans="4:4">
      <c r="D1253" s="245"/>
    </row>
    <row r="1254" spans="4:4">
      <c r="D1254" s="245"/>
    </row>
    <row r="1255" spans="4:4">
      <c r="D1255" s="245"/>
    </row>
    <row r="1256" spans="4:4">
      <c r="D1256" s="245"/>
    </row>
    <row r="1257" spans="4:4">
      <c r="D1257" s="245"/>
    </row>
    <row r="1258" spans="4:4">
      <c r="D1258" s="245"/>
    </row>
    <row r="1259" spans="4:4">
      <c r="D1259" s="245"/>
    </row>
    <row r="1260" spans="4:4">
      <c r="D1260" s="245"/>
    </row>
    <row r="1261" spans="4:4">
      <c r="D1261" s="245"/>
    </row>
    <row r="1262" spans="4:4">
      <c r="D1262" s="245"/>
    </row>
    <row r="1263" spans="4:4">
      <c r="D1263" s="245"/>
    </row>
    <row r="1264" spans="4:4">
      <c r="D1264" s="245"/>
    </row>
    <row r="1265" spans="4:4">
      <c r="D1265" s="245"/>
    </row>
    <row r="1266" spans="4:4">
      <c r="D1266" s="245"/>
    </row>
    <row r="1267" spans="4:4">
      <c r="D1267" s="245"/>
    </row>
    <row r="1268" spans="4:4">
      <c r="D1268" s="245"/>
    </row>
    <row r="1269" spans="4:4">
      <c r="D1269" s="245"/>
    </row>
    <row r="1270" spans="4:4">
      <c r="D1270" s="245"/>
    </row>
    <row r="1271" spans="4:4">
      <c r="D1271" s="245"/>
    </row>
    <row r="1272" spans="4:4">
      <c r="D1272" s="245"/>
    </row>
    <row r="1273" spans="4:4">
      <c r="D1273" s="245"/>
    </row>
    <row r="1274" spans="4:4">
      <c r="D1274" s="245"/>
    </row>
    <row r="1275" spans="4:4">
      <c r="D1275" s="245"/>
    </row>
    <row r="1276" spans="4:4">
      <c r="D1276" s="245"/>
    </row>
    <row r="1277" spans="4:4">
      <c r="D1277" s="245"/>
    </row>
    <row r="1278" spans="4:4">
      <c r="D1278" s="245"/>
    </row>
    <row r="1279" spans="4:4">
      <c r="D1279" s="245"/>
    </row>
    <row r="1280" spans="4:4">
      <c r="D1280" s="245"/>
    </row>
    <row r="1281" spans="4:4">
      <c r="D1281" s="245"/>
    </row>
    <row r="1282" spans="4:4">
      <c r="D1282" s="245"/>
    </row>
    <row r="1283" spans="4:4">
      <c r="D1283" s="245"/>
    </row>
    <row r="1284" spans="4:4">
      <c r="D1284" s="245"/>
    </row>
    <row r="1285" spans="4:4">
      <c r="D1285" s="245"/>
    </row>
    <row r="1286" spans="4:4">
      <c r="D1286" s="245"/>
    </row>
    <row r="1287" spans="4:4">
      <c r="D1287" s="245"/>
    </row>
    <row r="1288" spans="4:4">
      <c r="D1288" s="245"/>
    </row>
    <row r="1289" spans="4:4">
      <c r="D1289" s="245"/>
    </row>
    <row r="1290" spans="4:4">
      <c r="D1290" s="245"/>
    </row>
    <row r="1291" spans="4:4">
      <c r="D1291" s="245"/>
    </row>
    <row r="1292" spans="4:4">
      <c r="D1292" s="245"/>
    </row>
    <row r="1293" spans="4:4">
      <c r="D1293" s="245"/>
    </row>
    <row r="1294" spans="4:4">
      <c r="D1294" s="245"/>
    </row>
    <row r="1295" spans="4:4">
      <c r="D1295" s="245"/>
    </row>
    <row r="1296" spans="4:4">
      <c r="D1296" s="245"/>
    </row>
    <row r="1297" spans="4:4">
      <c r="D1297" s="245"/>
    </row>
    <row r="1298" spans="4:4">
      <c r="D1298" s="245"/>
    </row>
    <row r="1299" spans="4:4">
      <c r="D1299" s="245"/>
    </row>
    <row r="1300" spans="4:4">
      <c r="D1300" s="245"/>
    </row>
    <row r="1301" spans="4:4">
      <c r="D1301" s="245"/>
    </row>
    <row r="1302" spans="4:4">
      <c r="D1302" s="245"/>
    </row>
    <row r="1303" spans="4:4">
      <c r="D1303" s="245"/>
    </row>
    <row r="1304" spans="4:4">
      <c r="D1304" s="245"/>
    </row>
    <row r="1305" spans="4:4">
      <c r="D1305" s="245"/>
    </row>
    <row r="1306" spans="4:4">
      <c r="D1306" s="245"/>
    </row>
    <row r="1307" spans="4:4">
      <c r="D1307" s="245"/>
    </row>
    <row r="1308" spans="4:4">
      <c r="D1308" s="245"/>
    </row>
    <row r="1309" spans="4:4">
      <c r="D1309" s="245"/>
    </row>
    <row r="1310" spans="4:4">
      <c r="D1310" s="245"/>
    </row>
    <row r="1311" spans="4:4">
      <c r="D1311" s="245"/>
    </row>
    <row r="1312" spans="4:4">
      <c r="D1312" s="245"/>
    </row>
    <row r="1313" spans="4:4">
      <c r="D1313" s="245"/>
    </row>
    <row r="1314" spans="4:4">
      <c r="D1314" s="245"/>
    </row>
    <row r="1315" spans="4:4">
      <c r="D1315" s="245"/>
    </row>
    <row r="1316" spans="4:4">
      <c r="D1316" s="245"/>
    </row>
    <row r="1317" spans="4:4">
      <c r="D1317" s="245"/>
    </row>
    <row r="1318" spans="4:4">
      <c r="D1318" s="245"/>
    </row>
    <row r="1319" spans="4:4">
      <c r="D1319" s="245"/>
    </row>
    <row r="1320" spans="4:4">
      <c r="D1320" s="245"/>
    </row>
    <row r="1321" spans="4:4">
      <c r="D1321" s="245"/>
    </row>
    <row r="1322" spans="4:4">
      <c r="D1322" s="245"/>
    </row>
    <row r="1323" spans="4:4">
      <c r="D1323" s="245"/>
    </row>
    <row r="1324" spans="4:4">
      <c r="D1324" s="245"/>
    </row>
    <row r="1325" spans="4:4">
      <c r="D1325" s="245"/>
    </row>
    <row r="1326" spans="4:4">
      <c r="D1326" s="245"/>
    </row>
    <row r="1327" spans="4:4">
      <c r="D1327" s="245"/>
    </row>
    <row r="1328" spans="4:4">
      <c r="D1328" s="245"/>
    </row>
    <row r="1329" spans="4:4">
      <c r="D1329" s="245"/>
    </row>
    <row r="1330" spans="4:4">
      <c r="D1330" s="245"/>
    </row>
    <row r="1331" spans="4:4">
      <c r="D1331" s="245"/>
    </row>
    <row r="1332" spans="4:4">
      <c r="D1332" s="245"/>
    </row>
    <row r="1333" spans="4:4">
      <c r="D1333" s="245"/>
    </row>
    <row r="1334" spans="4:4">
      <c r="D1334" s="245"/>
    </row>
    <row r="1335" spans="4:4">
      <c r="D1335" s="245"/>
    </row>
    <row r="1336" spans="4:4">
      <c r="D1336" s="245"/>
    </row>
    <row r="1337" spans="4:4">
      <c r="D1337" s="245"/>
    </row>
    <row r="1338" spans="4:4">
      <c r="D1338" s="245"/>
    </row>
    <row r="1339" spans="4:4">
      <c r="D1339" s="245"/>
    </row>
    <row r="1340" spans="4:4">
      <c r="D1340" s="245"/>
    </row>
    <row r="1341" spans="4:4">
      <c r="D1341" s="245"/>
    </row>
    <row r="1342" spans="4:4">
      <c r="D1342" s="245"/>
    </row>
    <row r="1343" spans="4:4">
      <c r="D1343" s="245"/>
    </row>
    <row r="1344" spans="4:4">
      <c r="D1344" s="245"/>
    </row>
    <row r="1345" spans="4:4">
      <c r="D1345" s="245"/>
    </row>
    <row r="1346" spans="4:4">
      <c r="D1346" s="245"/>
    </row>
    <row r="1347" spans="4:4">
      <c r="D1347" s="245"/>
    </row>
    <row r="1348" spans="4:4">
      <c r="D1348" s="245"/>
    </row>
    <row r="1349" spans="4:4">
      <c r="D1349" s="245"/>
    </row>
    <row r="1350" spans="4:4">
      <c r="D1350" s="245"/>
    </row>
    <row r="1351" spans="4:4">
      <c r="D1351" s="245"/>
    </row>
    <row r="1352" spans="4:4">
      <c r="D1352" s="245"/>
    </row>
    <row r="1353" spans="4:4">
      <c r="D1353" s="245"/>
    </row>
    <row r="1354" spans="4:4">
      <c r="D1354" s="245"/>
    </row>
    <row r="1355" spans="4:4">
      <c r="D1355" s="245"/>
    </row>
    <row r="1356" spans="4:4">
      <c r="D1356" s="245"/>
    </row>
    <row r="1357" spans="4:4">
      <c r="D1357" s="245"/>
    </row>
    <row r="1358" spans="4:4">
      <c r="D1358" s="245"/>
    </row>
    <row r="1359" spans="4:4">
      <c r="D1359" s="245"/>
    </row>
    <row r="1360" spans="4:4">
      <c r="D1360" s="245"/>
    </row>
    <row r="1361" spans="4:4">
      <c r="D1361" s="245"/>
    </row>
    <row r="1362" spans="4:4">
      <c r="D1362" s="245"/>
    </row>
    <row r="1363" spans="4:4">
      <c r="D1363" s="245"/>
    </row>
    <row r="1364" spans="4:4">
      <c r="D1364" s="245"/>
    </row>
    <row r="1365" spans="4:4">
      <c r="D1365" s="245"/>
    </row>
    <row r="1366" spans="4:4">
      <c r="D1366" s="245"/>
    </row>
    <row r="1367" spans="4:4">
      <c r="D1367" s="245"/>
    </row>
    <row r="1368" spans="4:4">
      <c r="D1368" s="245"/>
    </row>
    <row r="1369" spans="4:4">
      <c r="D1369" s="245"/>
    </row>
    <row r="1370" spans="4:4">
      <c r="D1370" s="245"/>
    </row>
    <row r="1371" spans="4:4">
      <c r="D1371" s="245"/>
    </row>
    <row r="1372" spans="4:4">
      <c r="D1372" s="245"/>
    </row>
    <row r="1373" spans="4:4">
      <c r="D1373" s="245"/>
    </row>
    <row r="1374" spans="4:4">
      <c r="D1374" s="245"/>
    </row>
    <row r="1375" spans="4:4">
      <c r="D1375" s="245"/>
    </row>
    <row r="1376" spans="4:4">
      <c r="D1376" s="245"/>
    </row>
    <row r="1377" spans="4:4">
      <c r="D1377" s="245"/>
    </row>
    <row r="1378" spans="4:4">
      <c r="D1378" s="245"/>
    </row>
    <row r="1379" spans="4:4">
      <c r="D1379" s="245"/>
    </row>
    <row r="1380" spans="4:4">
      <c r="D1380" s="245"/>
    </row>
    <row r="1381" spans="4:4">
      <c r="D1381" s="245"/>
    </row>
    <row r="1382" spans="4:4">
      <c r="D1382" s="245"/>
    </row>
    <row r="1383" spans="4:4">
      <c r="D1383" s="245"/>
    </row>
    <row r="1384" spans="4:4">
      <c r="D1384" s="245"/>
    </row>
    <row r="1385" spans="4:4">
      <c r="D1385" s="245"/>
    </row>
    <row r="1386" spans="4:4">
      <c r="D1386" s="245"/>
    </row>
    <row r="1387" spans="4:4">
      <c r="D1387" s="245"/>
    </row>
    <row r="1388" spans="4:4">
      <c r="D1388" s="245"/>
    </row>
    <row r="1389" spans="4:4">
      <c r="D1389" s="245"/>
    </row>
    <row r="1390" spans="4:4">
      <c r="D1390" s="245"/>
    </row>
    <row r="1391" spans="4:4">
      <c r="D1391" s="245"/>
    </row>
    <row r="1392" spans="4:4">
      <c r="D1392" s="245"/>
    </row>
    <row r="1393" spans="4:4">
      <c r="D1393" s="245"/>
    </row>
    <row r="1394" spans="4:4">
      <c r="D1394" s="245"/>
    </row>
    <row r="1395" spans="4:4">
      <c r="D1395" s="245"/>
    </row>
    <row r="1396" spans="4:4">
      <c r="D1396" s="245"/>
    </row>
    <row r="1397" spans="4:4">
      <c r="D1397" s="245"/>
    </row>
    <row r="1398" spans="4:4">
      <c r="D1398" s="245"/>
    </row>
    <row r="1399" spans="4:4">
      <c r="D1399" s="245"/>
    </row>
    <row r="1400" spans="4:4">
      <c r="D1400" s="245"/>
    </row>
    <row r="1401" spans="4:4">
      <c r="D1401" s="245"/>
    </row>
    <row r="1402" spans="4:4">
      <c r="D1402" s="245"/>
    </row>
    <row r="1403" spans="4:4">
      <c r="D1403" s="245"/>
    </row>
    <row r="1404" spans="4:4">
      <c r="D1404" s="245"/>
    </row>
    <row r="1405" spans="4:4">
      <c r="D1405" s="245"/>
    </row>
    <row r="1406" spans="4:4">
      <c r="D1406" s="245"/>
    </row>
    <row r="1407" spans="4:4">
      <c r="D1407" s="245"/>
    </row>
    <row r="1408" spans="4:4">
      <c r="D1408" s="245"/>
    </row>
    <row r="1409" spans="4:4">
      <c r="D1409" s="245"/>
    </row>
    <row r="1410" spans="4:4">
      <c r="D1410" s="245"/>
    </row>
    <row r="1411" spans="4:4">
      <c r="D1411" s="245"/>
    </row>
    <row r="1412" spans="4:4">
      <c r="D1412" s="245"/>
    </row>
    <row r="1413" spans="4:4">
      <c r="D1413" s="245"/>
    </row>
    <row r="1414" spans="4:4">
      <c r="D1414" s="245"/>
    </row>
    <row r="1415" spans="4:4">
      <c r="D1415" s="245"/>
    </row>
    <row r="1416" spans="4:4">
      <c r="D1416" s="245"/>
    </row>
    <row r="1417" spans="4:4">
      <c r="D1417" s="245"/>
    </row>
    <row r="1418" spans="4:4">
      <c r="D1418" s="245"/>
    </row>
    <row r="1419" spans="4:4">
      <c r="D1419" s="245"/>
    </row>
    <row r="1420" spans="4:4">
      <c r="D1420" s="245"/>
    </row>
    <row r="1421" spans="4:4">
      <c r="D1421" s="245"/>
    </row>
    <row r="1422" spans="4:4">
      <c r="D1422" s="245"/>
    </row>
    <row r="1423" spans="4:4">
      <c r="D1423" s="245"/>
    </row>
    <row r="1424" spans="4:4">
      <c r="D1424" s="245"/>
    </row>
    <row r="1425" spans="4:4">
      <c r="D1425" s="245"/>
    </row>
    <row r="1426" spans="4:4">
      <c r="D1426" s="245"/>
    </row>
    <row r="1427" spans="4:4">
      <c r="D1427" s="245"/>
    </row>
    <row r="1428" spans="4:4">
      <c r="D1428" s="245"/>
    </row>
    <row r="1429" spans="4:4">
      <c r="D1429" s="245"/>
    </row>
    <row r="1430" spans="4:4">
      <c r="D1430" s="245"/>
    </row>
    <row r="1431" spans="4:4">
      <c r="D1431" s="245"/>
    </row>
    <row r="1432" spans="4:4">
      <c r="D1432" s="245"/>
    </row>
    <row r="1433" spans="4:4">
      <c r="D1433" s="245"/>
    </row>
    <row r="1434" spans="4:4">
      <c r="D1434" s="245"/>
    </row>
    <row r="1435" spans="4:4">
      <c r="D1435" s="245"/>
    </row>
    <row r="1436" spans="4:4">
      <c r="D1436" s="245"/>
    </row>
    <row r="1437" spans="4:4">
      <c r="D1437" s="245"/>
    </row>
    <row r="1438" spans="4:4">
      <c r="D1438" s="245"/>
    </row>
    <row r="1439" spans="4:4">
      <c r="D1439" s="245"/>
    </row>
    <row r="1440" spans="4:4">
      <c r="D1440" s="245"/>
    </row>
    <row r="1441" spans="4:4">
      <c r="D1441" s="245"/>
    </row>
    <row r="1442" spans="4:4">
      <c r="D1442" s="245"/>
    </row>
    <row r="1443" spans="4:4">
      <c r="D1443" s="245"/>
    </row>
    <row r="1444" spans="4:4">
      <c r="D1444" s="245"/>
    </row>
    <row r="1445" spans="4:4">
      <c r="D1445" s="245"/>
    </row>
    <row r="1446" spans="4:4">
      <c r="D1446" s="245"/>
    </row>
    <row r="1447" spans="4:4">
      <c r="D1447" s="245"/>
    </row>
    <row r="1448" spans="4:4">
      <c r="D1448" s="245"/>
    </row>
    <row r="1449" spans="4:4">
      <c r="D1449" s="245"/>
    </row>
    <row r="1450" spans="4:4">
      <c r="D1450" s="245"/>
    </row>
    <row r="1451" spans="4:4">
      <c r="D1451" s="245"/>
    </row>
    <row r="1452" spans="4:4">
      <c r="D1452" s="245"/>
    </row>
    <row r="1453" spans="4:4">
      <c r="D1453" s="245"/>
    </row>
    <row r="1454" spans="4:4">
      <c r="D1454" s="245"/>
    </row>
    <row r="1455" spans="4:4">
      <c r="D1455" s="245"/>
    </row>
    <row r="1456" spans="4:4">
      <c r="D1456" s="245"/>
    </row>
    <row r="1457" spans="4:4">
      <c r="D1457" s="245"/>
    </row>
    <row r="1458" spans="4:4">
      <c r="D1458" s="245"/>
    </row>
    <row r="1459" spans="4:4">
      <c r="D1459" s="245"/>
    </row>
    <row r="1460" spans="4:4">
      <c r="D1460" s="245"/>
    </row>
    <row r="1461" spans="4:4">
      <c r="D1461" s="245"/>
    </row>
    <row r="1462" spans="4:4">
      <c r="D1462" s="245"/>
    </row>
    <row r="1463" spans="4:4">
      <c r="D1463" s="245"/>
    </row>
    <row r="1464" spans="4:4">
      <c r="D1464" s="245"/>
    </row>
    <row r="1465" spans="4:4">
      <c r="D1465" s="245"/>
    </row>
    <row r="1466" spans="4:4">
      <c r="D1466" s="245"/>
    </row>
    <row r="1467" spans="4:4">
      <c r="D1467" s="245"/>
    </row>
    <row r="1468" spans="4:4">
      <c r="D1468" s="245"/>
    </row>
    <row r="1469" spans="4:4">
      <c r="D1469" s="245"/>
    </row>
    <row r="1470" spans="4:4">
      <c r="D1470" s="245"/>
    </row>
    <row r="1471" spans="4:4">
      <c r="D1471" s="245"/>
    </row>
    <row r="1472" spans="4:4">
      <c r="D1472" s="245"/>
    </row>
    <row r="1473" spans="4:4">
      <c r="D1473" s="245"/>
    </row>
    <row r="1474" spans="4:4">
      <c r="D1474" s="245"/>
    </row>
    <row r="1475" spans="4:4">
      <c r="D1475" s="245"/>
    </row>
    <row r="1476" spans="4:4">
      <c r="D1476" s="245"/>
    </row>
    <row r="1477" spans="4:4">
      <c r="D1477" s="245"/>
    </row>
    <row r="1478" spans="4:4">
      <c r="D1478" s="245"/>
    </row>
    <row r="1479" spans="4:4">
      <c r="D1479" s="245"/>
    </row>
    <row r="1480" spans="4:4">
      <c r="D1480" s="245"/>
    </row>
    <row r="1481" spans="4:4">
      <c r="D1481" s="245"/>
    </row>
    <row r="1482" spans="4:4">
      <c r="D1482" s="245"/>
    </row>
    <row r="1483" spans="4:4">
      <c r="D1483" s="245"/>
    </row>
    <row r="1484" spans="4:4">
      <c r="D1484" s="245"/>
    </row>
    <row r="1485" spans="4:4">
      <c r="D1485" s="245"/>
    </row>
    <row r="1486" spans="4:4">
      <c r="D1486" s="245"/>
    </row>
    <row r="1487" spans="4:4">
      <c r="D1487" s="245"/>
    </row>
    <row r="1488" spans="4:4">
      <c r="D1488" s="245"/>
    </row>
    <row r="1489" spans="4:4">
      <c r="D1489" s="245"/>
    </row>
    <row r="1490" spans="4:4">
      <c r="D1490" s="245"/>
    </row>
    <row r="1491" spans="4:4">
      <c r="D1491" s="245"/>
    </row>
    <row r="1492" spans="4:4">
      <c r="D1492" s="245"/>
    </row>
    <row r="1493" spans="4:4">
      <c r="D1493" s="245"/>
    </row>
    <row r="1494" spans="4:4">
      <c r="D1494" s="245"/>
    </row>
    <row r="1495" spans="4:4">
      <c r="D1495" s="245"/>
    </row>
    <row r="1496" spans="4:4">
      <c r="D1496" s="245"/>
    </row>
    <row r="1497" spans="4:4">
      <c r="D1497" s="245"/>
    </row>
    <row r="1498" spans="4:4">
      <c r="D1498" s="245"/>
    </row>
    <row r="1499" spans="4:4">
      <c r="D1499" s="245"/>
    </row>
    <row r="1500" spans="4:4">
      <c r="D1500" s="245"/>
    </row>
    <row r="1501" spans="4:4">
      <c r="D1501" s="245"/>
    </row>
    <row r="1502" spans="4:4">
      <c r="D1502" s="245"/>
    </row>
    <row r="1503" spans="4:4">
      <c r="D1503" s="245"/>
    </row>
    <row r="1504" spans="4:4">
      <c r="D1504" s="245"/>
    </row>
    <row r="1505" spans="4:4">
      <c r="D1505" s="245"/>
    </row>
    <row r="1506" spans="4:4">
      <c r="D1506" s="245"/>
    </row>
    <row r="1507" spans="4:4">
      <c r="D1507" s="245"/>
    </row>
    <row r="1508" spans="4:4">
      <c r="D1508" s="245"/>
    </row>
    <row r="1509" spans="4:4">
      <c r="D1509" s="245"/>
    </row>
    <row r="1510" spans="4:4">
      <c r="D1510" s="245"/>
    </row>
    <row r="1511" spans="4:4">
      <c r="D1511" s="245"/>
    </row>
    <row r="1512" spans="4:4">
      <c r="D1512" s="245"/>
    </row>
    <row r="1513" spans="4:4">
      <c r="D1513" s="245"/>
    </row>
    <row r="1514" spans="4:4">
      <c r="D1514" s="245"/>
    </row>
    <row r="1515" spans="4:4">
      <c r="D1515" s="245"/>
    </row>
    <row r="1516" spans="4:4">
      <c r="D1516" s="245"/>
    </row>
    <row r="1517" spans="4:4">
      <c r="D1517" s="245"/>
    </row>
    <row r="1518" spans="4:4">
      <c r="D1518" s="245"/>
    </row>
    <row r="1519" spans="4:4">
      <c r="D1519" s="245"/>
    </row>
    <row r="1520" spans="4:4">
      <c r="D1520" s="245"/>
    </row>
    <row r="1521" spans="4:4">
      <c r="D1521" s="245"/>
    </row>
    <row r="1522" spans="4:4">
      <c r="D1522" s="245"/>
    </row>
    <row r="1523" spans="4:4">
      <c r="D1523" s="245"/>
    </row>
    <row r="1524" spans="4:4">
      <c r="D1524" s="245"/>
    </row>
    <row r="1525" spans="4:4">
      <c r="D1525" s="245"/>
    </row>
    <row r="1526" spans="4:4">
      <c r="D1526" s="245"/>
    </row>
    <row r="1527" spans="4:4">
      <c r="D1527" s="245"/>
    </row>
    <row r="1528" spans="4:4">
      <c r="D1528" s="245"/>
    </row>
    <row r="1529" spans="4:4">
      <c r="D1529" s="245"/>
    </row>
    <row r="1530" spans="4:4">
      <c r="D1530" s="245"/>
    </row>
    <row r="1531" spans="4:4">
      <c r="D1531" s="245"/>
    </row>
    <row r="1532" spans="4:4">
      <c r="D1532" s="245"/>
    </row>
    <row r="1533" spans="4:4">
      <c r="D1533" s="245"/>
    </row>
    <row r="1534" spans="4:4">
      <c r="D1534" s="245"/>
    </row>
    <row r="1535" spans="4:4">
      <c r="D1535" s="245"/>
    </row>
    <row r="1536" spans="4:4">
      <c r="D1536" s="245"/>
    </row>
    <row r="1537" spans="4:4">
      <c r="D1537" s="245"/>
    </row>
    <row r="1538" spans="4:4">
      <c r="D1538" s="245"/>
    </row>
    <row r="1539" spans="4:4">
      <c r="D1539" s="245"/>
    </row>
    <row r="1540" spans="4:4">
      <c r="D1540" s="245"/>
    </row>
    <row r="1541" spans="4:4">
      <c r="D1541" s="245"/>
    </row>
    <row r="1542" spans="4:4">
      <c r="D1542" s="245"/>
    </row>
    <row r="1543" spans="4:4">
      <c r="D1543" s="245"/>
    </row>
    <row r="1544" spans="4:4">
      <c r="D1544" s="245"/>
    </row>
    <row r="1545" spans="4:4">
      <c r="D1545" s="245"/>
    </row>
    <row r="1546" spans="4:4">
      <c r="D1546" s="245"/>
    </row>
    <row r="1547" spans="4:4">
      <c r="D1547" s="245"/>
    </row>
    <row r="1548" spans="4:4">
      <c r="D1548" s="245"/>
    </row>
    <row r="1549" spans="4:4">
      <c r="D1549" s="245"/>
    </row>
    <row r="1550" spans="4:4">
      <c r="D1550" s="245"/>
    </row>
    <row r="1551" spans="4:4">
      <c r="D1551" s="245"/>
    </row>
    <row r="1552" spans="4:4">
      <c r="D1552" s="245"/>
    </row>
    <row r="1553" spans="4:4">
      <c r="D1553" s="245"/>
    </row>
    <row r="1554" spans="4:4">
      <c r="D1554" s="245"/>
    </row>
    <row r="1555" spans="4:4">
      <c r="D1555" s="245"/>
    </row>
    <row r="1556" spans="4:4">
      <c r="D1556" s="245"/>
    </row>
    <row r="1557" spans="4:4">
      <c r="D1557" s="245"/>
    </row>
    <row r="1558" spans="4:4">
      <c r="D1558" s="245"/>
    </row>
    <row r="1559" spans="4:4">
      <c r="D1559" s="245"/>
    </row>
    <row r="1560" spans="4:4">
      <c r="D1560" s="245"/>
    </row>
    <row r="1561" spans="4:4">
      <c r="D1561" s="245"/>
    </row>
    <row r="1562" spans="4:4">
      <c r="D1562" s="245"/>
    </row>
    <row r="1563" spans="4:4">
      <c r="D1563" s="245"/>
    </row>
    <row r="1564" spans="4:4">
      <c r="D1564" s="245"/>
    </row>
    <row r="1565" spans="4:4">
      <c r="D1565" s="245"/>
    </row>
    <row r="1566" spans="4:4">
      <c r="D1566" s="245"/>
    </row>
    <row r="1567" spans="4:4">
      <c r="D1567" s="245"/>
    </row>
    <row r="1568" spans="4:4">
      <c r="D1568" s="245"/>
    </row>
    <row r="1569" spans="4:4">
      <c r="D1569" s="245"/>
    </row>
    <row r="1570" spans="4:4">
      <c r="D1570" s="245"/>
    </row>
    <row r="1571" spans="4:4">
      <c r="D1571" s="245"/>
    </row>
    <row r="1572" spans="4:4">
      <c r="D1572" s="245"/>
    </row>
    <row r="1573" spans="4:4">
      <c r="D1573" s="245"/>
    </row>
    <row r="1574" spans="4:4">
      <c r="D1574" s="245"/>
    </row>
    <row r="1575" spans="4:4">
      <c r="D1575" s="245"/>
    </row>
    <row r="1576" spans="4:4">
      <c r="D1576" s="245"/>
    </row>
    <row r="1577" spans="4:4">
      <c r="D1577" s="245"/>
    </row>
    <row r="1578" spans="4:4">
      <c r="D1578" s="245"/>
    </row>
    <row r="1579" spans="4:4">
      <c r="D1579" s="245"/>
    </row>
    <row r="1580" spans="4:4">
      <c r="D1580" s="245"/>
    </row>
    <row r="1581" spans="4:4">
      <c r="D1581" s="245"/>
    </row>
    <row r="1582" spans="4:4">
      <c r="D1582" s="245"/>
    </row>
    <row r="1583" spans="4:4">
      <c r="D1583" s="245"/>
    </row>
    <row r="1584" spans="4:4">
      <c r="D1584" s="245"/>
    </row>
    <row r="1585" spans="4:4">
      <c r="D1585" s="245"/>
    </row>
    <row r="1586" spans="4:4">
      <c r="D1586" s="245"/>
    </row>
    <row r="1587" spans="4:4">
      <c r="D1587" s="245"/>
    </row>
    <row r="1588" spans="4:4">
      <c r="D1588" s="245"/>
    </row>
    <row r="1589" spans="4:4">
      <c r="D1589" s="245"/>
    </row>
    <row r="1590" spans="4:4">
      <c r="D1590" s="245"/>
    </row>
    <row r="1591" spans="4:4">
      <c r="D1591" s="245"/>
    </row>
    <row r="1592" spans="4:4">
      <c r="D1592" s="245"/>
    </row>
    <row r="1593" spans="4:4">
      <c r="D1593" s="245"/>
    </row>
    <row r="1594" spans="4:4">
      <c r="D1594" s="245"/>
    </row>
    <row r="1595" spans="4:4">
      <c r="D1595" s="245"/>
    </row>
    <row r="1596" spans="4:4">
      <c r="D1596" s="245"/>
    </row>
    <row r="1597" spans="4:4">
      <c r="D1597" s="245"/>
    </row>
    <row r="1598" spans="4:4">
      <c r="D1598" s="245"/>
    </row>
    <row r="1599" spans="4:4">
      <c r="D1599" s="245"/>
    </row>
    <row r="1600" spans="4:4">
      <c r="D1600" s="245"/>
    </row>
    <row r="1601" spans="4:4">
      <c r="D1601" s="245"/>
    </row>
    <row r="1602" spans="4:4">
      <c r="D1602" s="245"/>
    </row>
    <row r="1603" spans="4:4">
      <c r="D1603" s="245"/>
    </row>
    <row r="1604" spans="4:4">
      <c r="D1604" s="245"/>
    </row>
    <row r="1605" spans="4:4">
      <c r="D1605" s="245"/>
    </row>
    <row r="1606" spans="4:4">
      <c r="D1606" s="245"/>
    </row>
    <row r="1607" spans="4:4">
      <c r="D1607" s="245"/>
    </row>
    <row r="1608" spans="4:4">
      <c r="D1608" s="245"/>
    </row>
    <row r="1609" spans="4:4">
      <c r="D1609" s="245"/>
    </row>
    <row r="1610" spans="4:4">
      <c r="D1610" s="245"/>
    </row>
    <row r="1611" spans="4:4">
      <c r="D1611" s="245"/>
    </row>
    <row r="1612" spans="4:4">
      <c r="D1612" s="245"/>
    </row>
    <row r="1613" spans="4:4">
      <c r="D1613" s="245"/>
    </row>
    <row r="1614" spans="4:4">
      <c r="D1614" s="245"/>
    </row>
    <row r="1615" spans="4:4">
      <c r="D1615" s="245"/>
    </row>
    <row r="1616" spans="4:4">
      <c r="D1616" s="245"/>
    </row>
    <row r="1617" spans="4:4">
      <c r="D1617" s="245"/>
    </row>
    <row r="1618" spans="4:4">
      <c r="D1618" s="245"/>
    </row>
    <row r="1619" spans="4:4">
      <c r="D1619" s="245"/>
    </row>
    <row r="1620" spans="4:4">
      <c r="D1620" s="245"/>
    </row>
    <row r="1621" spans="4:4">
      <c r="D1621" s="245"/>
    </row>
    <row r="1622" spans="4:4">
      <c r="D1622" s="245"/>
    </row>
    <row r="1623" spans="4:4">
      <c r="D1623" s="245"/>
    </row>
    <row r="1624" spans="4:4">
      <c r="D1624" s="245"/>
    </row>
    <row r="1625" spans="4:4">
      <c r="D1625" s="245"/>
    </row>
    <row r="1626" spans="4:4">
      <c r="D1626" s="245"/>
    </row>
    <row r="1627" spans="4:4">
      <c r="D1627" s="245"/>
    </row>
    <row r="1628" spans="4:4">
      <c r="D1628" s="245"/>
    </row>
    <row r="1629" spans="4:4">
      <c r="D1629" s="245"/>
    </row>
    <row r="1630" spans="4:4">
      <c r="D1630" s="245"/>
    </row>
    <row r="1631" spans="4:4">
      <c r="D1631" s="245"/>
    </row>
    <row r="1632" spans="4:4">
      <c r="D1632" s="245"/>
    </row>
    <row r="1633" spans="4:4">
      <c r="D1633" s="245"/>
    </row>
    <row r="1634" spans="4:4">
      <c r="D1634" s="245"/>
    </row>
    <row r="1635" spans="4:4">
      <c r="D1635" s="245"/>
    </row>
    <row r="1636" spans="4:4">
      <c r="D1636" s="245"/>
    </row>
    <row r="1637" spans="4:4">
      <c r="D1637" s="245"/>
    </row>
    <row r="1638" spans="4:4">
      <c r="D1638" s="245"/>
    </row>
    <row r="1639" spans="4:4">
      <c r="D1639" s="245"/>
    </row>
    <row r="1640" spans="4:4">
      <c r="D1640" s="245"/>
    </row>
    <row r="1641" spans="4:4">
      <c r="D1641" s="245"/>
    </row>
    <row r="1642" spans="4:4">
      <c r="D1642" s="245"/>
    </row>
    <row r="1643" spans="4:4">
      <c r="D1643" s="245"/>
    </row>
    <row r="1644" spans="4:4">
      <c r="D1644" s="245"/>
    </row>
    <row r="1645" spans="4:4">
      <c r="D1645" s="245"/>
    </row>
    <row r="1646" spans="4:4">
      <c r="D1646" s="245"/>
    </row>
    <row r="1647" spans="4:4">
      <c r="D1647" s="245"/>
    </row>
    <row r="1648" spans="4:4">
      <c r="D1648" s="245"/>
    </row>
    <row r="1649" spans="4:4">
      <c r="D1649" s="245"/>
    </row>
    <row r="1650" spans="4:4">
      <c r="D1650" s="245"/>
    </row>
    <row r="1651" spans="4:4">
      <c r="D1651" s="245"/>
    </row>
    <row r="1652" spans="4:4">
      <c r="D1652" s="245"/>
    </row>
    <row r="1653" spans="4:4">
      <c r="D1653" s="245"/>
    </row>
    <row r="1654" spans="4:4">
      <c r="D1654" s="245"/>
    </row>
    <row r="1655" spans="4:4">
      <c r="D1655" s="245"/>
    </row>
    <row r="1656" spans="4:4">
      <c r="D1656" s="245"/>
    </row>
    <row r="1657" spans="4:4">
      <c r="D1657" s="245"/>
    </row>
    <row r="1658" spans="4:4">
      <c r="D1658" s="245"/>
    </row>
    <row r="1659" spans="4:4">
      <c r="D1659" s="245"/>
    </row>
    <row r="1660" spans="4:4">
      <c r="D1660" s="245"/>
    </row>
    <row r="1661" spans="4:4">
      <c r="D1661" s="245"/>
    </row>
    <row r="1662" spans="4:4">
      <c r="D1662" s="245"/>
    </row>
    <row r="1663" spans="4:4">
      <c r="D1663" s="245"/>
    </row>
    <row r="1664" spans="4:4">
      <c r="D1664" s="245"/>
    </row>
    <row r="1665" spans="4:4">
      <c r="D1665" s="245"/>
    </row>
    <row r="1666" spans="4:4">
      <c r="D1666" s="245"/>
    </row>
    <row r="1667" spans="4:4">
      <c r="D1667" s="245"/>
    </row>
    <row r="1668" spans="4:4">
      <c r="D1668" s="245"/>
    </row>
    <row r="1669" spans="4:4">
      <c r="D1669" s="245"/>
    </row>
    <row r="1670" spans="4:4">
      <c r="D1670" s="245"/>
    </row>
    <row r="1671" spans="4:4">
      <c r="D1671" s="245"/>
    </row>
    <row r="1672" spans="4:4">
      <c r="D1672" s="245"/>
    </row>
    <row r="1673" spans="4:4">
      <c r="D1673" s="245"/>
    </row>
    <row r="1674" spans="4:4">
      <c r="D1674" s="245"/>
    </row>
    <row r="1675" spans="4:4">
      <c r="D1675" s="245"/>
    </row>
    <row r="1676" spans="4:4">
      <c r="D1676" s="245"/>
    </row>
    <row r="1677" spans="4:4">
      <c r="D1677" s="245"/>
    </row>
    <row r="1678" spans="4:4">
      <c r="D1678" s="245"/>
    </row>
    <row r="1679" spans="4:4">
      <c r="D1679" s="245"/>
    </row>
    <row r="1680" spans="4:4">
      <c r="D1680" s="245"/>
    </row>
    <row r="1681" spans="4:4">
      <c r="D1681" s="245"/>
    </row>
    <row r="1682" spans="4:4">
      <c r="D1682" s="245"/>
    </row>
    <row r="1683" spans="4:4">
      <c r="D1683" s="245"/>
    </row>
    <row r="1684" spans="4:4">
      <c r="D1684" s="245"/>
    </row>
    <row r="1685" spans="4:4">
      <c r="D1685" s="245"/>
    </row>
    <row r="1686" spans="4:4">
      <c r="D1686" s="245"/>
    </row>
    <row r="1687" spans="4:4">
      <c r="D1687" s="245"/>
    </row>
    <row r="1688" spans="4:4">
      <c r="D1688" s="245"/>
    </row>
    <row r="1689" spans="4:4">
      <c r="D1689" s="245"/>
    </row>
    <row r="1690" spans="4:4">
      <c r="D1690" s="245"/>
    </row>
    <row r="1691" spans="4:4">
      <c r="D1691" s="245"/>
    </row>
    <row r="1692" spans="4:4">
      <c r="D1692" s="245"/>
    </row>
    <row r="1693" spans="4:4">
      <c r="D1693" s="245"/>
    </row>
    <row r="1694" spans="4:4">
      <c r="D1694" s="245"/>
    </row>
    <row r="1695" spans="4:4">
      <c r="D1695" s="245"/>
    </row>
    <row r="1696" spans="4:4">
      <c r="D1696" s="245"/>
    </row>
    <row r="1697" spans="4:4">
      <c r="D1697" s="245"/>
    </row>
    <row r="1698" spans="4:4">
      <c r="D1698" s="245"/>
    </row>
    <row r="1699" spans="4:4">
      <c r="D1699" s="245"/>
    </row>
    <row r="1700" spans="4:4">
      <c r="D1700" s="245"/>
    </row>
    <row r="1701" spans="4:4">
      <c r="D1701" s="245"/>
    </row>
    <row r="1702" spans="4:4">
      <c r="D1702" s="245"/>
    </row>
    <row r="1703" spans="4:4">
      <c r="D1703" s="245"/>
    </row>
    <row r="1704" spans="4:4">
      <c r="D1704" s="245"/>
    </row>
    <row r="1705" spans="4:4">
      <c r="D1705" s="245"/>
    </row>
    <row r="1706" spans="4:4">
      <c r="D1706" s="245"/>
    </row>
    <row r="1707" spans="4:4">
      <c r="D1707" s="245"/>
    </row>
    <row r="1708" spans="4:4">
      <c r="D1708" s="245"/>
    </row>
    <row r="1709" spans="4:4">
      <c r="D1709" s="245"/>
    </row>
    <row r="1710" spans="4:4">
      <c r="D1710" s="245"/>
    </row>
    <row r="1711" spans="4:4">
      <c r="D1711" s="245"/>
    </row>
    <row r="1712" spans="4:4">
      <c r="D1712" s="245"/>
    </row>
    <row r="1713" spans="4:4">
      <c r="D1713" s="245"/>
    </row>
    <row r="1714" spans="4:4">
      <c r="D1714" s="245"/>
    </row>
    <row r="1715" spans="4:4">
      <c r="D1715" s="245"/>
    </row>
    <row r="1716" spans="4:4">
      <c r="D1716" s="245"/>
    </row>
    <row r="1717" spans="4:4">
      <c r="D1717" s="245"/>
    </row>
    <row r="1718" spans="4:4">
      <c r="D1718" s="245"/>
    </row>
    <row r="1719" spans="4:4">
      <c r="D1719" s="245"/>
    </row>
    <row r="1720" spans="4:4">
      <c r="D1720" s="245"/>
    </row>
    <row r="1721" spans="4:4">
      <c r="D1721" s="245"/>
    </row>
    <row r="1722" spans="4:4">
      <c r="D1722" s="245"/>
    </row>
    <row r="1723" spans="4:4">
      <c r="D1723" s="245"/>
    </row>
    <row r="1724" spans="4:4">
      <c r="D1724" s="245"/>
    </row>
    <row r="1725" spans="4:4">
      <c r="D1725" s="245"/>
    </row>
    <row r="1726" spans="4:4">
      <c r="D1726" s="245"/>
    </row>
    <row r="1727" spans="4:4">
      <c r="D1727" s="245"/>
    </row>
    <row r="1728" spans="4:4">
      <c r="D1728" s="245"/>
    </row>
    <row r="1729" spans="4:4">
      <c r="D1729" s="245"/>
    </row>
    <row r="1730" spans="4:4">
      <c r="D1730" s="245"/>
    </row>
    <row r="1731" spans="4:4">
      <c r="D1731" s="245"/>
    </row>
    <row r="1732" spans="4:4">
      <c r="D1732" s="245"/>
    </row>
    <row r="1733" spans="4:4">
      <c r="D1733" s="245"/>
    </row>
    <row r="1734" spans="4:4">
      <c r="D1734" s="245"/>
    </row>
    <row r="1735" spans="4:4">
      <c r="D1735" s="245"/>
    </row>
    <row r="1736" spans="4:4">
      <c r="D1736" s="245"/>
    </row>
    <row r="1737" spans="4:4">
      <c r="D1737" s="245"/>
    </row>
    <row r="1738" spans="4:4">
      <c r="D1738" s="245"/>
    </row>
    <row r="1739" spans="4:4">
      <c r="D1739" s="245"/>
    </row>
    <row r="1740" spans="4:4">
      <c r="D1740" s="245"/>
    </row>
    <row r="1741" spans="4:4">
      <c r="D1741" s="245"/>
    </row>
    <row r="1742" spans="4:4">
      <c r="D1742" s="245"/>
    </row>
    <row r="1743" spans="4:4">
      <c r="D1743" s="245"/>
    </row>
    <row r="1744" spans="4:4">
      <c r="D1744" s="245"/>
    </row>
    <row r="1745" spans="4:4">
      <c r="D1745" s="245"/>
    </row>
    <row r="1746" spans="4:4">
      <c r="D1746" s="245"/>
    </row>
    <row r="1747" spans="4:4">
      <c r="D1747" s="245"/>
    </row>
    <row r="1748" spans="4:4">
      <c r="D1748" s="245"/>
    </row>
    <row r="1749" spans="4:4">
      <c r="D1749" s="245"/>
    </row>
    <row r="1750" spans="4:4">
      <c r="D1750" s="245"/>
    </row>
    <row r="1751" spans="4:4">
      <c r="D1751" s="245"/>
    </row>
    <row r="1752" spans="4:4">
      <c r="D1752" s="245"/>
    </row>
    <row r="1753" spans="4:4">
      <c r="D1753" s="245"/>
    </row>
    <row r="1754" spans="4:4">
      <c r="D1754" s="245"/>
    </row>
    <row r="1755" spans="4:4">
      <c r="D1755" s="245"/>
    </row>
    <row r="1756" spans="4:4">
      <c r="D1756" s="245"/>
    </row>
    <row r="1757" spans="4:4">
      <c r="D1757" s="245"/>
    </row>
    <row r="1758" spans="4:4">
      <c r="D1758" s="245"/>
    </row>
    <row r="1759" spans="4:4">
      <c r="D1759" s="245"/>
    </row>
    <row r="1760" spans="4:4">
      <c r="D1760" s="245"/>
    </row>
    <row r="1761" spans="4:4">
      <c r="D1761" s="245"/>
    </row>
    <row r="1762" spans="4:4">
      <c r="D1762" s="245"/>
    </row>
    <row r="1763" spans="4:4">
      <c r="D1763" s="245"/>
    </row>
    <row r="1764" spans="4:4">
      <c r="D1764" s="245"/>
    </row>
    <row r="1765" spans="4:4">
      <c r="D1765" s="245"/>
    </row>
    <row r="1766" spans="4:4">
      <c r="D1766" s="245"/>
    </row>
    <row r="1767" spans="4:4">
      <c r="D1767" s="245"/>
    </row>
    <row r="1768" spans="4:4">
      <c r="D1768" s="245"/>
    </row>
    <row r="1769" spans="4:4">
      <c r="D1769" s="245"/>
    </row>
    <row r="1770" spans="4:4">
      <c r="D1770" s="245"/>
    </row>
    <row r="1771" spans="4:4">
      <c r="D1771" s="245"/>
    </row>
    <row r="1772" spans="4:4">
      <c r="D1772" s="245"/>
    </row>
    <row r="1773" spans="4:4">
      <c r="D1773" s="245"/>
    </row>
    <row r="1774" spans="4:4">
      <c r="D1774" s="245"/>
    </row>
    <row r="1775" spans="4:4">
      <c r="D1775" s="245"/>
    </row>
    <row r="1776" spans="4:4">
      <c r="D1776" s="245"/>
    </row>
    <row r="1777" spans="4:4">
      <c r="D1777" s="245"/>
    </row>
    <row r="1778" spans="4:4">
      <c r="D1778" s="245"/>
    </row>
    <row r="1779" spans="4:4">
      <c r="D1779" s="245"/>
    </row>
    <row r="1780" spans="4:4">
      <c r="D1780" s="245"/>
    </row>
    <row r="1781" spans="4:4">
      <c r="D1781" s="245"/>
    </row>
    <row r="1782" spans="4:4">
      <c r="D1782" s="245"/>
    </row>
    <row r="1783" spans="4:4">
      <c r="D1783" s="245"/>
    </row>
    <row r="1784" spans="4:4">
      <c r="D1784" s="245"/>
    </row>
    <row r="1785" spans="4:4">
      <c r="D1785" s="245"/>
    </row>
    <row r="1786" spans="4:4">
      <c r="D1786" s="245"/>
    </row>
    <row r="1787" spans="4:4">
      <c r="D1787" s="245"/>
    </row>
    <row r="1788" spans="4:4">
      <c r="D1788" s="245"/>
    </row>
    <row r="1789" spans="4:4">
      <c r="D1789" s="245"/>
    </row>
    <row r="1790" spans="4:4">
      <c r="D1790" s="245"/>
    </row>
    <row r="1791" spans="4:4">
      <c r="D1791" s="245"/>
    </row>
    <row r="1792" spans="4:4">
      <c r="D1792" s="245"/>
    </row>
    <row r="1793" spans="4:4">
      <c r="D1793" s="245"/>
    </row>
    <row r="1794" spans="4:4">
      <c r="D1794" s="245"/>
    </row>
    <row r="1795" spans="4:4">
      <c r="D1795" s="245"/>
    </row>
    <row r="1796" spans="4:4">
      <c r="D1796" s="245"/>
    </row>
    <row r="1797" spans="4:4">
      <c r="D1797" s="245"/>
    </row>
    <row r="1798" spans="4:4">
      <c r="D1798" s="245"/>
    </row>
    <row r="1799" spans="4:4">
      <c r="D1799" s="245"/>
    </row>
    <row r="1800" spans="4:4">
      <c r="D1800" s="245"/>
    </row>
    <row r="1801" spans="4:4">
      <c r="D1801" s="245"/>
    </row>
    <row r="1802" spans="4:4">
      <c r="D1802" s="245"/>
    </row>
    <row r="1803" spans="4:4">
      <c r="D1803" s="245"/>
    </row>
    <row r="1804" spans="4:4">
      <c r="D1804" s="245"/>
    </row>
    <row r="1805" spans="4:4">
      <c r="D1805" s="245"/>
    </row>
    <row r="1806" spans="4:4">
      <c r="D1806" s="245"/>
    </row>
    <row r="1807" spans="4:4">
      <c r="D1807" s="245"/>
    </row>
    <row r="1808" spans="4:4">
      <c r="D1808" s="245"/>
    </row>
    <row r="1809" spans="4:4">
      <c r="D1809" s="245"/>
    </row>
    <row r="1810" spans="4:4">
      <c r="D1810" s="245"/>
    </row>
    <row r="1811" spans="4:4">
      <c r="D1811" s="245"/>
    </row>
    <row r="1812" spans="4:4">
      <c r="D1812" s="245"/>
    </row>
    <row r="1813" spans="4:4">
      <c r="D1813" s="245"/>
    </row>
    <row r="1814" spans="4:4">
      <c r="D1814" s="245"/>
    </row>
    <row r="1815" spans="4:4">
      <c r="D1815" s="245"/>
    </row>
    <row r="1816" spans="4:4">
      <c r="D1816" s="245"/>
    </row>
    <row r="1817" spans="4:4">
      <c r="D1817" s="245"/>
    </row>
    <row r="1818" spans="4:4">
      <c r="D1818" s="245"/>
    </row>
    <row r="1819" spans="4:4">
      <c r="D1819" s="245"/>
    </row>
    <row r="1820" spans="4:4">
      <c r="D1820" s="245"/>
    </row>
    <row r="1821" spans="4:4">
      <c r="D1821" s="245"/>
    </row>
    <row r="1822" spans="4:4">
      <c r="D1822" s="245"/>
    </row>
    <row r="1823" spans="4:4">
      <c r="D1823" s="245"/>
    </row>
    <row r="1824" spans="4:4">
      <c r="D1824" s="245"/>
    </row>
    <row r="1825" spans="4:4">
      <c r="D1825" s="245"/>
    </row>
    <row r="1826" spans="4:4">
      <c r="D1826" s="245"/>
    </row>
    <row r="1827" spans="4:4">
      <c r="D1827" s="245"/>
    </row>
    <row r="1828" spans="4:4">
      <c r="D1828" s="245"/>
    </row>
    <row r="1829" spans="4:4">
      <c r="D1829" s="245"/>
    </row>
    <row r="1830" spans="4:4">
      <c r="D1830" s="245"/>
    </row>
    <row r="1831" spans="4:4">
      <c r="D1831" s="245"/>
    </row>
    <row r="1832" spans="4:4">
      <c r="D1832" s="245"/>
    </row>
    <row r="1833" spans="4:4">
      <c r="D1833" s="245"/>
    </row>
    <row r="1834" spans="4:4">
      <c r="D1834" s="245"/>
    </row>
    <row r="1835" spans="4:4">
      <c r="D1835" s="245"/>
    </row>
    <row r="1836" spans="4:4">
      <c r="D1836" s="245"/>
    </row>
    <row r="1837" spans="4:4">
      <c r="D1837" s="245"/>
    </row>
    <row r="1838" spans="4:4">
      <c r="D1838" s="245"/>
    </row>
    <row r="1839" spans="4:4">
      <c r="D1839" s="245"/>
    </row>
    <row r="1840" spans="4:4">
      <c r="D1840" s="245"/>
    </row>
    <row r="1841" spans="4:4">
      <c r="D1841" s="245"/>
    </row>
    <row r="1842" spans="4:4">
      <c r="D1842" s="245"/>
    </row>
    <row r="1843" spans="4:4">
      <c r="D1843" s="245"/>
    </row>
    <row r="1844" spans="4:4">
      <c r="D1844" s="245"/>
    </row>
    <row r="1845" spans="4:4">
      <c r="D1845" s="245"/>
    </row>
    <row r="1846" spans="4:4">
      <c r="D1846" s="245"/>
    </row>
    <row r="1847" spans="4:4">
      <c r="D1847" s="245"/>
    </row>
    <row r="1848" spans="4:4">
      <c r="D1848" s="245"/>
    </row>
    <row r="1849" spans="4:4">
      <c r="D1849" s="245"/>
    </row>
    <row r="1850" spans="4:4">
      <c r="D1850" s="245"/>
    </row>
    <row r="1851" spans="4:4">
      <c r="D1851" s="245"/>
    </row>
    <row r="1852" spans="4:4">
      <c r="D1852" s="245"/>
    </row>
    <row r="1853" spans="4:4">
      <c r="D1853" s="245"/>
    </row>
    <row r="1854" spans="4:4">
      <c r="D1854" s="245"/>
    </row>
    <row r="1855" spans="4:4">
      <c r="D1855" s="245"/>
    </row>
    <row r="1856" spans="4:4">
      <c r="D1856" s="245"/>
    </row>
    <row r="1857" spans="4:4">
      <c r="D1857" s="245"/>
    </row>
    <row r="1858" spans="4:4">
      <c r="D1858" s="245"/>
    </row>
    <row r="1859" spans="4:4">
      <c r="D1859" s="245"/>
    </row>
    <row r="1860" spans="4:4">
      <c r="D1860" s="245"/>
    </row>
    <row r="1861" spans="4:4">
      <c r="D1861" s="245"/>
    </row>
    <row r="1862" spans="4:4">
      <c r="D1862" s="245"/>
    </row>
    <row r="1863" spans="4:4">
      <c r="D1863" s="245"/>
    </row>
    <row r="1864" spans="4:4">
      <c r="D1864" s="245"/>
    </row>
    <row r="1865" spans="4:4">
      <c r="D1865" s="245"/>
    </row>
    <row r="1866" spans="4:4">
      <c r="D1866" s="245"/>
    </row>
    <row r="1867" spans="4:4">
      <c r="D1867" s="245"/>
    </row>
    <row r="1868" spans="4:4">
      <c r="D1868" s="245"/>
    </row>
    <row r="1869" spans="4:4">
      <c r="D1869" s="245"/>
    </row>
    <row r="1870" spans="4:4">
      <c r="D1870" s="245"/>
    </row>
    <row r="1871" spans="4:4">
      <c r="D1871" s="245"/>
    </row>
    <row r="1872" spans="4:4">
      <c r="D1872" s="245"/>
    </row>
    <row r="1873" spans="4:4">
      <c r="D1873" s="245"/>
    </row>
    <row r="1874" spans="4:4">
      <c r="D1874" s="245"/>
    </row>
    <row r="1875" spans="4:4">
      <c r="D1875" s="245"/>
    </row>
    <row r="1876" spans="4:4">
      <c r="D1876" s="245"/>
    </row>
    <row r="1877" spans="4:4">
      <c r="D1877" s="245"/>
    </row>
    <row r="1878" spans="4:4">
      <c r="D1878" s="245"/>
    </row>
    <row r="1879" spans="4:4">
      <c r="D1879" s="245"/>
    </row>
    <row r="1880" spans="4:4">
      <c r="D1880" s="245"/>
    </row>
    <row r="1881" spans="4:4">
      <c r="D1881" s="245"/>
    </row>
    <row r="1882" spans="4:4">
      <c r="D1882" s="245"/>
    </row>
    <row r="1883" spans="4:4">
      <c r="D1883" s="245"/>
    </row>
    <row r="1884" spans="4:4">
      <c r="D1884" s="245"/>
    </row>
    <row r="1885" spans="4:4">
      <c r="D1885" s="245"/>
    </row>
    <row r="1886" spans="4:4">
      <c r="D1886" s="245"/>
    </row>
    <row r="1887" spans="4:4">
      <c r="D1887" s="245"/>
    </row>
    <row r="1888" spans="4:4">
      <c r="D1888" s="245"/>
    </row>
    <row r="1889" spans="4:4">
      <c r="D1889" s="245"/>
    </row>
    <row r="1890" spans="4:4">
      <c r="D1890" s="245"/>
    </row>
    <row r="1891" spans="4:4">
      <c r="D1891" s="245"/>
    </row>
    <row r="1892" spans="4:4">
      <c r="D1892" s="245"/>
    </row>
    <row r="1893" spans="4:4">
      <c r="D1893" s="245"/>
    </row>
    <row r="1894" spans="4:4">
      <c r="D1894" s="245"/>
    </row>
    <row r="1895" spans="4:4">
      <c r="D1895" s="245"/>
    </row>
    <row r="1896" spans="4:4">
      <c r="D1896" s="245"/>
    </row>
    <row r="1897" spans="4:4">
      <c r="D1897" s="245"/>
    </row>
    <row r="1898" spans="4:4">
      <c r="D1898" s="245"/>
    </row>
    <row r="1899" spans="4:4">
      <c r="D1899" s="245"/>
    </row>
    <row r="1900" spans="4:4">
      <c r="D1900" s="245"/>
    </row>
    <row r="1901" spans="4:4">
      <c r="D1901" s="245"/>
    </row>
    <row r="1902" spans="4:4">
      <c r="D1902" s="245"/>
    </row>
    <row r="1903" spans="4:4">
      <c r="D1903" s="245"/>
    </row>
    <row r="1904" spans="4:4">
      <c r="D1904" s="245"/>
    </row>
    <row r="1905" spans="4:4">
      <c r="D1905" s="245"/>
    </row>
    <row r="1906" spans="4:4">
      <c r="D1906" s="245"/>
    </row>
    <row r="1907" spans="4:4">
      <c r="D1907" s="245"/>
    </row>
    <row r="1908" spans="4:4">
      <c r="D1908" s="245"/>
    </row>
    <row r="1909" spans="4:4">
      <c r="D1909" s="245"/>
    </row>
    <row r="1910" spans="4:4">
      <c r="D1910" s="245"/>
    </row>
    <row r="1911" spans="4:4">
      <c r="D1911" s="245"/>
    </row>
    <row r="1912" spans="4:4">
      <c r="D1912" s="245"/>
    </row>
    <row r="1913" spans="4:4">
      <c r="D1913" s="245"/>
    </row>
    <row r="1914" spans="4:4">
      <c r="D1914" s="245"/>
    </row>
    <row r="1915" spans="4:4">
      <c r="D1915" s="245"/>
    </row>
    <row r="1916" spans="4:4">
      <c r="D1916" s="245"/>
    </row>
    <row r="1917" spans="4:4">
      <c r="D1917" s="245"/>
    </row>
    <row r="1918" spans="4:4">
      <c r="D1918" s="245"/>
    </row>
    <row r="1919" spans="4:4">
      <c r="D1919" s="245"/>
    </row>
    <row r="1920" spans="4:4">
      <c r="D1920" s="245"/>
    </row>
    <row r="1921" spans="4:4">
      <c r="D1921" s="245"/>
    </row>
    <row r="1922" spans="4:4">
      <c r="D1922" s="245"/>
    </row>
    <row r="1923" spans="4:4">
      <c r="D1923" s="245"/>
    </row>
    <row r="1924" spans="4:4">
      <c r="D1924" s="245"/>
    </row>
    <row r="1925" spans="4:4">
      <c r="D1925" s="245"/>
    </row>
    <row r="1926" spans="4:4">
      <c r="D1926" s="245"/>
    </row>
    <row r="1927" spans="4:4">
      <c r="D1927" s="245"/>
    </row>
    <row r="1928" spans="4:4">
      <c r="D1928" s="245"/>
    </row>
    <row r="1929" spans="4:4">
      <c r="D1929" s="245"/>
    </row>
    <row r="1930" spans="4:4">
      <c r="D1930" s="245"/>
    </row>
    <row r="1931" spans="4:4">
      <c r="D1931" s="245"/>
    </row>
    <row r="1932" spans="4:4">
      <c r="D1932" s="245"/>
    </row>
    <row r="1933" spans="4:4">
      <c r="D1933" s="245"/>
    </row>
    <row r="1934" spans="4:4">
      <c r="D1934" s="245"/>
    </row>
    <row r="1935" spans="4:4">
      <c r="D1935" s="245"/>
    </row>
    <row r="1936" spans="4:4">
      <c r="D1936" s="245"/>
    </row>
    <row r="1937" spans="4:4">
      <c r="D1937" s="245"/>
    </row>
    <row r="1938" spans="4:4">
      <c r="D1938" s="245"/>
    </row>
    <row r="1939" spans="4:4">
      <c r="D1939" s="245"/>
    </row>
    <row r="1940" spans="4:4">
      <c r="D1940" s="245"/>
    </row>
    <row r="1941" spans="4:4">
      <c r="D1941" s="245"/>
    </row>
    <row r="1942" spans="4:4">
      <c r="D1942" s="245"/>
    </row>
    <row r="1943" spans="4:4">
      <c r="D1943" s="245"/>
    </row>
    <row r="1944" spans="4:4">
      <c r="D1944" s="245"/>
    </row>
    <row r="1945" spans="4:4">
      <c r="D1945" s="245"/>
    </row>
    <row r="1946" spans="4:4">
      <c r="D1946" s="245"/>
    </row>
    <row r="1947" spans="4:4">
      <c r="D1947" s="245"/>
    </row>
    <row r="1948" spans="4:4">
      <c r="D1948" s="245"/>
    </row>
    <row r="1949" spans="4:4">
      <c r="D1949" s="245"/>
    </row>
    <row r="1950" spans="4:4">
      <c r="D1950" s="245"/>
    </row>
    <row r="1951" spans="4:4">
      <c r="D1951" s="245"/>
    </row>
    <row r="1952" spans="4:4">
      <c r="D1952" s="245"/>
    </row>
    <row r="1953" spans="4:4">
      <c r="D1953" s="245"/>
    </row>
    <row r="1954" spans="4:4">
      <c r="D1954" s="245"/>
    </row>
    <row r="1955" spans="4:4">
      <c r="D1955" s="245"/>
    </row>
    <row r="1956" spans="4:4">
      <c r="D1956" s="245"/>
    </row>
    <row r="1957" spans="4:4">
      <c r="D1957" s="245"/>
    </row>
    <row r="1958" spans="4:4">
      <c r="D1958" s="245"/>
    </row>
    <row r="1959" spans="4:4">
      <c r="D1959" s="245"/>
    </row>
    <row r="1960" spans="4:4">
      <c r="D1960" s="245"/>
    </row>
    <row r="1961" spans="4:4">
      <c r="D1961" s="245"/>
    </row>
    <row r="1962" spans="4:4">
      <c r="D1962" s="245"/>
    </row>
    <row r="1963" spans="4:4">
      <c r="D1963" s="245"/>
    </row>
    <row r="1964" spans="4:4">
      <c r="D1964" s="245"/>
    </row>
    <row r="1965" spans="4:4">
      <c r="D1965" s="245"/>
    </row>
    <row r="1966" spans="4:4">
      <c r="D1966" s="245"/>
    </row>
    <row r="1967" spans="4:4">
      <c r="D1967" s="245"/>
    </row>
    <row r="1968" spans="4:4">
      <c r="D1968" s="245"/>
    </row>
    <row r="1969" spans="4:4">
      <c r="D1969" s="245"/>
    </row>
    <row r="1970" spans="4:4">
      <c r="D1970" s="245"/>
    </row>
    <row r="1971" spans="4:4">
      <c r="D1971" s="245"/>
    </row>
    <row r="1972" spans="4:4">
      <c r="D1972" s="245"/>
    </row>
    <row r="1973" spans="4:4">
      <c r="D1973" s="245"/>
    </row>
    <row r="1974" spans="4:4">
      <c r="D1974" s="245"/>
    </row>
    <row r="1975" spans="4:4">
      <c r="D1975" s="245"/>
    </row>
    <row r="1976" spans="4:4">
      <c r="D1976" s="245"/>
    </row>
    <row r="1977" spans="4:4">
      <c r="D1977" s="245"/>
    </row>
    <row r="1978" spans="4:4">
      <c r="D1978" s="245"/>
    </row>
    <row r="1979" spans="4:4">
      <c r="D1979" s="245"/>
    </row>
    <row r="1980" spans="4:4">
      <c r="D1980" s="245"/>
    </row>
    <row r="1981" spans="4:4">
      <c r="D1981" s="245"/>
    </row>
    <row r="1982" spans="4:4">
      <c r="D1982" s="245"/>
    </row>
    <row r="1983" spans="4:4">
      <c r="D1983" s="245"/>
    </row>
    <row r="1984" spans="4:4">
      <c r="D1984" s="245"/>
    </row>
    <row r="1985" spans="4:4">
      <c r="D1985" s="245"/>
    </row>
    <row r="1986" spans="4:4">
      <c r="D1986" s="245"/>
    </row>
    <row r="1987" spans="4:4">
      <c r="D1987" s="245"/>
    </row>
    <row r="1988" spans="4:4">
      <c r="D1988" s="245"/>
    </row>
    <row r="1989" spans="4:4">
      <c r="D1989" s="245"/>
    </row>
    <row r="1990" spans="4:4">
      <c r="D1990" s="245"/>
    </row>
    <row r="1991" spans="4:4">
      <c r="D1991" s="245"/>
    </row>
    <row r="1992" spans="4:4">
      <c r="D1992" s="245"/>
    </row>
    <row r="1993" spans="4:4">
      <c r="D1993" s="245"/>
    </row>
    <row r="1994" spans="4:4">
      <c r="D1994" s="245"/>
    </row>
    <row r="1995" spans="4:4">
      <c r="D1995" s="245"/>
    </row>
    <row r="1996" spans="4:4">
      <c r="D1996" s="245"/>
    </row>
    <row r="1997" spans="4:4">
      <c r="D1997" s="245"/>
    </row>
    <row r="1998" spans="4:4">
      <c r="D1998" s="245"/>
    </row>
    <row r="1999" spans="4:4">
      <c r="D1999" s="245"/>
    </row>
    <row r="2000" spans="4:4">
      <c r="D2000" s="245"/>
    </row>
    <row r="2001" spans="4:4">
      <c r="D2001" s="245"/>
    </row>
    <row r="2002" spans="4:4">
      <c r="D2002" s="245"/>
    </row>
    <row r="2003" spans="4:4">
      <c r="D2003" s="245"/>
    </row>
    <row r="2004" spans="4:4">
      <c r="D2004" s="245"/>
    </row>
    <row r="2005" spans="4:4">
      <c r="D2005" s="245"/>
    </row>
    <row r="2006" spans="4:4">
      <c r="D2006" s="245"/>
    </row>
    <row r="2007" spans="4:4">
      <c r="D2007" s="245"/>
    </row>
    <row r="2008" spans="4:4">
      <c r="D2008" s="245"/>
    </row>
    <row r="2009" spans="4:4">
      <c r="D2009" s="245"/>
    </row>
    <row r="2010" spans="4:4">
      <c r="D2010" s="245"/>
    </row>
    <row r="2011" spans="4:4">
      <c r="D2011" s="245"/>
    </row>
    <row r="2012" spans="4:4">
      <c r="D2012" s="245"/>
    </row>
    <row r="2013" spans="4:4">
      <c r="D2013" s="245"/>
    </row>
    <row r="2014" spans="4:4">
      <c r="D2014" s="245"/>
    </row>
    <row r="2015" spans="4:4">
      <c r="D2015" s="245"/>
    </row>
    <row r="2016" spans="4:4">
      <c r="D2016" s="245"/>
    </row>
    <row r="2017" spans="4:4">
      <c r="D2017" s="245"/>
    </row>
    <row r="2018" spans="4:4">
      <c r="D2018" s="245"/>
    </row>
    <row r="2019" spans="4:4">
      <c r="D2019" s="245"/>
    </row>
    <row r="2020" spans="4:4">
      <c r="D2020" s="245"/>
    </row>
    <row r="2021" spans="4:4">
      <c r="D2021" s="245"/>
    </row>
    <row r="2022" spans="4:4">
      <c r="D2022" s="245"/>
    </row>
    <row r="2023" spans="4:4">
      <c r="D2023" s="245"/>
    </row>
    <row r="2024" spans="4:4">
      <c r="D2024" s="245"/>
    </row>
    <row r="2025" spans="4:4">
      <c r="D2025" s="245"/>
    </row>
    <row r="2026" spans="4:4">
      <c r="D2026" s="245"/>
    </row>
    <row r="2027" spans="4:4">
      <c r="D2027" s="245"/>
    </row>
    <row r="2028" spans="4:4">
      <c r="D2028" s="245"/>
    </row>
    <row r="2029" spans="4:4">
      <c r="D2029" s="245"/>
    </row>
    <row r="2030" spans="4:4">
      <c r="D2030" s="245"/>
    </row>
    <row r="2031" spans="4:4">
      <c r="D2031" s="245"/>
    </row>
    <row r="2032" spans="4:4">
      <c r="D2032" s="245"/>
    </row>
    <row r="2033" spans="4:4">
      <c r="D2033" s="245"/>
    </row>
    <row r="2034" spans="4:4">
      <c r="D2034" s="245"/>
    </row>
    <row r="2035" spans="4:4">
      <c r="D2035" s="245"/>
    </row>
    <row r="2036" spans="4:4">
      <c r="D2036" s="245"/>
    </row>
    <row r="2037" spans="4:4">
      <c r="D2037" s="245"/>
    </row>
    <row r="2038" spans="4:4">
      <c r="D2038" s="245"/>
    </row>
    <row r="2039" spans="4:4">
      <c r="D2039" s="245"/>
    </row>
    <row r="2040" spans="4:4">
      <c r="D2040" s="245"/>
    </row>
    <row r="2041" spans="4:4">
      <c r="D2041" s="245"/>
    </row>
    <row r="2042" spans="4:4">
      <c r="D2042" s="245"/>
    </row>
    <row r="2043" spans="4:4">
      <c r="D2043" s="245"/>
    </row>
    <row r="2044" spans="4:4">
      <c r="D2044" s="245"/>
    </row>
    <row r="2045" spans="4:4">
      <c r="D2045" s="245"/>
    </row>
    <row r="2046" spans="4:4">
      <c r="D2046" s="245"/>
    </row>
    <row r="2047" spans="4:4">
      <c r="D2047" s="245"/>
    </row>
    <row r="2048" spans="4:4">
      <c r="D2048" s="245"/>
    </row>
    <row r="2049" spans="4:4">
      <c r="D2049" s="245"/>
    </row>
    <row r="2050" spans="4:4">
      <c r="D2050" s="245"/>
    </row>
    <row r="2051" spans="4:4">
      <c r="D2051" s="245"/>
    </row>
    <row r="2052" spans="4:4">
      <c r="D2052" s="245"/>
    </row>
    <row r="2053" spans="4:4">
      <c r="D2053" s="245"/>
    </row>
    <row r="2054" spans="4:4">
      <c r="D2054" s="245"/>
    </row>
    <row r="2055" spans="4:4">
      <c r="D2055" s="245"/>
    </row>
    <row r="2056" spans="4:4">
      <c r="D2056" s="245"/>
    </row>
    <row r="2057" spans="4:4">
      <c r="D2057" s="245"/>
    </row>
    <row r="2058" spans="4:4">
      <c r="D2058" s="245"/>
    </row>
    <row r="2059" spans="4:4">
      <c r="D2059" s="245"/>
    </row>
    <row r="2060" spans="4:4">
      <c r="D2060" s="245"/>
    </row>
    <row r="2061" spans="4:4">
      <c r="D2061" s="245"/>
    </row>
    <row r="2062" spans="4:4">
      <c r="D2062" s="245"/>
    </row>
    <row r="2063" spans="4:4">
      <c r="D2063" s="245"/>
    </row>
    <row r="2064" spans="4:4">
      <c r="D2064" s="245"/>
    </row>
    <row r="2065" spans="4:4">
      <c r="D2065" s="245"/>
    </row>
    <row r="2066" spans="4:4">
      <c r="D2066" s="245"/>
    </row>
    <row r="2067" spans="4:4">
      <c r="D2067" s="245"/>
    </row>
    <row r="2068" spans="4:4">
      <c r="D2068" s="245"/>
    </row>
    <row r="2069" spans="4:4">
      <c r="D2069" s="245"/>
    </row>
    <row r="2070" spans="4:4">
      <c r="D2070" s="245"/>
    </row>
    <row r="2071" spans="4:4">
      <c r="D2071" s="245"/>
    </row>
    <row r="2072" spans="4:4">
      <c r="D2072" s="245"/>
    </row>
    <row r="2073" spans="4:4">
      <c r="D2073" s="245"/>
    </row>
    <row r="2074" spans="4:4">
      <c r="D2074" s="245"/>
    </row>
    <row r="2075" spans="4:4">
      <c r="D2075" s="245"/>
    </row>
    <row r="2076" spans="4:4">
      <c r="D2076" s="245"/>
    </row>
    <row r="2077" spans="4:4">
      <c r="D2077" s="245"/>
    </row>
    <row r="2078" spans="4:4">
      <c r="D2078" s="245"/>
    </row>
    <row r="2079" spans="4:4">
      <c r="D2079" s="245"/>
    </row>
    <row r="2080" spans="4:4">
      <c r="D2080" s="245"/>
    </row>
    <row r="2081" spans="4:4">
      <c r="D2081" s="245"/>
    </row>
    <row r="2082" spans="4:4">
      <c r="D2082" s="245"/>
    </row>
    <row r="2083" spans="4:4">
      <c r="D2083" s="245"/>
    </row>
    <row r="2084" spans="4:4">
      <c r="D2084" s="245"/>
    </row>
    <row r="2085" spans="4:4">
      <c r="D2085" s="245"/>
    </row>
    <row r="2086" spans="4:4">
      <c r="D2086" s="245"/>
    </row>
    <row r="2087" spans="4:4">
      <c r="D2087" s="245"/>
    </row>
    <row r="2088" spans="4:4">
      <c r="D2088" s="245"/>
    </row>
    <row r="2089" spans="4:4">
      <c r="D2089" s="245"/>
    </row>
    <row r="2090" spans="4:4">
      <c r="D2090" s="245"/>
    </row>
    <row r="2091" spans="4:4">
      <c r="D2091" s="245"/>
    </row>
    <row r="2092" spans="4:4">
      <c r="D2092" s="245"/>
    </row>
    <row r="2093" spans="4:4">
      <c r="D2093" s="245"/>
    </row>
    <row r="2094" spans="4:4">
      <c r="D2094" s="245"/>
    </row>
    <row r="2095" spans="4:4">
      <c r="D2095" s="245"/>
    </row>
    <row r="2096" spans="4:4">
      <c r="D2096" s="245"/>
    </row>
    <row r="2097" spans="4:4">
      <c r="D2097" s="245"/>
    </row>
    <row r="2098" spans="4:4">
      <c r="D2098" s="245"/>
    </row>
    <row r="2099" spans="4:4">
      <c r="D2099" s="245"/>
    </row>
    <row r="2100" spans="4:4">
      <c r="D2100" s="245"/>
    </row>
    <row r="2101" spans="4:4">
      <c r="D2101" s="245"/>
    </row>
    <row r="2102" spans="4:4">
      <c r="D2102" s="245"/>
    </row>
    <row r="2103" spans="4:4">
      <c r="D2103" s="245"/>
    </row>
    <row r="2104" spans="4:4">
      <c r="D2104" s="245"/>
    </row>
    <row r="2105" spans="4:4">
      <c r="D2105" s="245"/>
    </row>
    <row r="2106" spans="4:4">
      <c r="D2106" s="245"/>
    </row>
    <row r="2107" spans="4:4">
      <c r="D2107" s="245"/>
    </row>
    <row r="2108" spans="4:4">
      <c r="D2108" s="245"/>
    </row>
    <row r="2109" spans="4:4">
      <c r="D2109" s="245"/>
    </row>
    <row r="2110" spans="4:4">
      <c r="D2110" s="245"/>
    </row>
    <row r="2111" spans="4:4">
      <c r="D2111" s="245"/>
    </row>
    <row r="2112" spans="4:4">
      <c r="D2112" s="245"/>
    </row>
    <row r="2113" spans="4:4">
      <c r="D2113" s="245"/>
    </row>
    <row r="2114" spans="4:4">
      <c r="D2114" s="245"/>
    </row>
    <row r="2115" spans="4:4">
      <c r="D2115" s="245"/>
    </row>
    <row r="2116" spans="4:4">
      <c r="D2116" s="245"/>
    </row>
    <row r="2117" spans="4:4">
      <c r="D2117" s="245"/>
    </row>
    <row r="2118" spans="4:4">
      <c r="D2118" s="245"/>
    </row>
    <row r="2119" spans="4:4">
      <c r="D2119" s="245"/>
    </row>
    <row r="2120" spans="4:4">
      <c r="D2120" s="245"/>
    </row>
    <row r="2121" spans="4:4">
      <c r="D2121" s="245"/>
    </row>
    <row r="2122" spans="4:4">
      <c r="D2122" s="245"/>
    </row>
    <row r="2123" spans="4:4">
      <c r="D2123" s="245"/>
    </row>
    <row r="2124" spans="4:4">
      <c r="D2124" s="245"/>
    </row>
    <row r="2125" spans="4:4">
      <c r="D2125" s="245"/>
    </row>
    <row r="2126" spans="4:4">
      <c r="D2126" s="245"/>
    </row>
    <row r="2127" spans="4:4">
      <c r="D2127" s="245"/>
    </row>
    <row r="2128" spans="4:4">
      <c r="D2128" s="245"/>
    </row>
    <row r="2129" spans="4:4">
      <c r="D2129" s="245"/>
    </row>
    <row r="2130" spans="4:4">
      <c r="D2130" s="245"/>
    </row>
    <row r="2131" spans="4:4">
      <c r="D2131" s="245"/>
    </row>
    <row r="2132" spans="4:4">
      <c r="D2132" s="245"/>
    </row>
    <row r="2133" spans="4:4">
      <c r="D2133" s="245"/>
    </row>
    <row r="2134" spans="4:4">
      <c r="D2134" s="245"/>
    </row>
    <row r="2135" spans="4:4">
      <c r="D2135" s="245"/>
    </row>
    <row r="2136" spans="4:4">
      <c r="D2136" s="245"/>
    </row>
    <row r="2137" spans="4:4">
      <c r="D2137" s="245"/>
    </row>
    <row r="2138" spans="4:4">
      <c r="D2138" s="245"/>
    </row>
    <row r="2139" spans="4:4">
      <c r="D2139" s="245"/>
    </row>
    <row r="2140" spans="4:4">
      <c r="D2140" s="245"/>
    </row>
    <row r="2141" spans="4:4">
      <c r="D2141" s="245"/>
    </row>
    <row r="2142" spans="4:4">
      <c r="D2142" s="245"/>
    </row>
    <row r="2143" spans="4:4">
      <c r="D2143" s="245"/>
    </row>
    <row r="2144" spans="4:4">
      <c r="D2144" s="245"/>
    </row>
    <row r="2145" spans="4:4">
      <c r="D2145" s="245"/>
    </row>
    <row r="2146" spans="4:4">
      <c r="D2146" s="245"/>
    </row>
    <row r="2147" spans="4:4">
      <c r="D2147" s="245"/>
    </row>
    <row r="2148" spans="4:4">
      <c r="D2148" s="245"/>
    </row>
    <row r="2149" spans="4:4">
      <c r="D2149" s="245"/>
    </row>
    <row r="2150" spans="4:4">
      <c r="D2150" s="245"/>
    </row>
    <row r="2151" spans="4:4">
      <c r="D2151" s="245"/>
    </row>
    <row r="2152" spans="4:4">
      <c r="D2152" s="245"/>
    </row>
    <row r="2153" spans="4:4">
      <c r="D2153" s="245"/>
    </row>
    <row r="2154" spans="4:4">
      <c r="D2154" s="245"/>
    </row>
    <row r="2155" spans="4:4">
      <c r="D2155" s="245"/>
    </row>
    <row r="2156" spans="4:4">
      <c r="D2156" s="245"/>
    </row>
    <row r="2157" spans="4:4">
      <c r="D2157" s="245"/>
    </row>
    <row r="2158" spans="4:4">
      <c r="D2158" s="245"/>
    </row>
    <row r="2159" spans="4:4">
      <c r="D2159" s="245"/>
    </row>
    <row r="2160" spans="4:4">
      <c r="D2160" s="245"/>
    </row>
    <row r="2161" spans="4:4">
      <c r="D2161" s="245"/>
    </row>
    <row r="2162" spans="4:4">
      <c r="D2162" s="245"/>
    </row>
    <row r="2163" spans="4:4">
      <c r="D2163" s="245"/>
    </row>
    <row r="2164" spans="4:4">
      <c r="D2164" s="245"/>
    </row>
    <row r="2165" spans="4:4">
      <c r="D2165" s="245"/>
    </row>
    <row r="2166" spans="4:4">
      <c r="D2166" s="245"/>
    </row>
    <row r="2167" spans="4:4">
      <c r="D2167" s="245"/>
    </row>
    <row r="2168" spans="4:4">
      <c r="D2168" s="245"/>
    </row>
    <row r="2169" spans="4:4">
      <c r="D2169" s="245"/>
    </row>
    <row r="2170" spans="4:4">
      <c r="D2170" s="245"/>
    </row>
    <row r="2171" spans="4:4">
      <c r="D2171" s="245"/>
    </row>
    <row r="2172" spans="4:4">
      <c r="D2172" s="245"/>
    </row>
    <row r="2173" spans="4:4">
      <c r="D2173" s="245"/>
    </row>
    <row r="2174" spans="4:4">
      <c r="D2174" s="245"/>
    </row>
    <row r="2175" spans="4:4">
      <c r="D2175" s="245"/>
    </row>
    <row r="2176" spans="4:4">
      <c r="D2176" s="245"/>
    </row>
    <row r="2177" spans="4:4">
      <c r="D2177" s="245"/>
    </row>
    <row r="2178" spans="4:4">
      <c r="D2178" s="245"/>
    </row>
    <row r="2179" spans="4:4">
      <c r="D2179" s="245"/>
    </row>
    <row r="2180" spans="4:4">
      <c r="D2180" s="245"/>
    </row>
    <row r="2181" spans="4:4">
      <c r="D2181" s="245"/>
    </row>
    <row r="2182" spans="4:4">
      <c r="D2182" s="245"/>
    </row>
    <row r="2183" spans="4:4">
      <c r="D2183" s="245"/>
    </row>
    <row r="2184" spans="4:4">
      <c r="D2184" s="245"/>
    </row>
    <row r="2185" spans="4:4">
      <c r="D2185" s="245"/>
    </row>
    <row r="2186" spans="4:4">
      <c r="D2186" s="245"/>
    </row>
    <row r="2187" spans="4:4">
      <c r="D2187" s="245"/>
    </row>
    <row r="2188" spans="4:4">
      <c r="D2188" s="245"/>
    </row>
    <row r="2189" spans="4:4">
      <c r="D2189" s="245"/>
    </row>
    <row r="2190" spans="4:4">
      <c r="D2190" s="245"/>
    </row>
    <row r="2191" spans="4:4">
      <c r="D2191" s="245"/>
    </row>
    <row r="2192" spans="4:4">
      <c r="D2192" s="245"/>
    </row>
    <row r="2193" spans="4:4">
      <c r="D2193" s="245"/>
    </row>
    <row r="2194" spans="4:4">
      <c r="D2194" s="245"/>
    </row>
    <row r="2195" spans="4:4">
      <c r="D2195" s="245"/>
    </row>
    <row r="2196" spans="4:4">
      <c r="D2196" s="245"/>
    </row>
    <row r="2197" spans="4:4">
      <c r="D2197" s="245"/>
    </row>
    <row r="2198" spans="4:4">
      <c r="D2198" s="245"/>
    </row>
    <row r="2199" spans="4:4">
      <c r="D2199" s="245"/>
    </row>
    <row r="2200" spans="4:4">
      <c r="D2200" s="245"/>
    </row>
    <row r="2201" spans="4:4">
      <c r="D2201" s="245"/>
    </row>
    <row r="2202" spans="4:4">
      <c r="D2202" s="245"/>
    </row>
    <row r="2203" spans="4:4">
      <c r="D2203" s="245"/>
    </row>
    <row r="2204" spans="4:4">
      <c r="D2204" s="245"/>
    </row>
    <row r="2205" spans="4:4">
      <c r="D2205" s="245"/>
    </row>
    <row r="2206" spans="4:4">
      <c r="D2206" s="245"/>
    </row>
    <row r="2207" spans="4:4">
      <c r="D2207" s="245"/>
    </row>
    <row r="2208" spans="4:4">
      <c r="D2208" s="245"/>
    </row>
    <row r="2209" spans="4:4">
      <c r="D2209" s="245"/>
    </row>
    <row r="2210" spans="4:4">
      <c r="D2210" s="245"/>
    </row>
    <row r="2211" spans="4:4">
      <c r="D2211" s="245"/>
    </row>
    <row r="2212" spans="4:4">
      <c r="D2212" s="245"/>
    </row>
    <row r="2213" spans="4:4">
      <c r="D2213" s="245"/>
    </row>
    <row r="2214" spans="4:4">
      <c r="D2214" s="245"/>
    </row>
    <row r="2215" spans="4:4">
      <c r="D2215" s="245"/>
    </row>
    <row r="2216" spans="4:4">
      <c r="D2216" s="245"/>
    </row>
    <row r="2217" spans="4:4">
      <c r="D2217" s="245"/>
    </row>
    <row r="2218" spans="4:4">
      <c r="D2218" s="245"/>
    </row>
    <row r="2219" spans="4:4">
      <c r="D2219" s="245"/>
    </row>
    <row r="2220" spans="4:4">
      <c r="D2220" s="245"/>
    </row>
    <row r="2221" spans="4:4">
      <c r="D2221" s="245"/>
    </row>
    <row r="2222" spans="4:4">
      <c r="D2222" s="245"/>
    </row>
    <row r="2223" spans="4:4">
      <c r="D2223" s="245"/>
    </row>
    <row r="2224" spans="4:4">
      <c r="D2224" s="245"/>
    </row>
    <row r="2225" spans="4:4">
      <c r="D2225" s="245"/>
    </row>
    <row r="2226" spans="4:4">
      <c r="D2226" s="245"/>
    </row>
    <row r="2227" spans="4:4">
      <c r="D2227" s="245"/>
    </row>
    <row r="2228" spans="4:4">
      <c r="D2228" s="245"/>
    </row>
    <row r="2229" spans="4:4">
      <c r="D2229" s="245"/>
    </row>
    <row r="2230" spans="4:4">
      <c r="D2230" s="245"/>
    </row>
    <row r="2231" spans="4:4">
      <c r="D2231" s="245"/>
    </row>
    <row r="2232" spans="4:4">
      <c r="D2232" s="245"/>
    </row>
    <row r="2233" spans="4:4">
      <c r="D2233" s="245"/>
    </row>
    <row r="2234" spans="4:4">
      <c r="D2234" s="245"/>
    </row>
    <row r="2235" spans="4:4">
      <c r="D2235" s="245"/>
    </row>
    <row r="2236" spans="4:4">
      <c r="D2236" s="245"/>
    </row>
    <row r="2237" spans="4:4">
      <c r="D2237" s="245"/>
    </row>
    <row r="2238" spans="4:4">
      <c r="D2238" s="245"/>
    </row>
    <row r="2239" spans="4:4">
      <c r="D2239" s="245"/>
    </row>
    <row r="2240" spans="4:4">
      <c r="D2240" s="245"/>
    </row>
    <row r="2241" spans="4:4">
      <c r="D2241" s="245"/>
    </row>
    <row r="2242" spans="4:4">
      <c r="D2242" s="245"/>
    </row>
    <row r="2243" spans="4:4">
      <c r="D2243" s="245"/>
    </row>
    <row r="2244" spans="4:4">
      <c r="D2244" s="245"/>
    </row>
    <row r="2245" spans="4:4">
      <c r="D2245" s="245"/>
    </row>
    <row r="2246" spans="4:4">
      <c r="D2246" s="245"/>
    </row>
    <row r="2247" spans="4:4">
      <c r="D2247" s="245"/>
    </row>
    <row r="2248" spans="4:4">
      <c r="D2248" s="245"/>
    </row>
    <row r="2249" spans="4:4">
      <c r="D2249" s="245"/>
    </row>
    <row r="2250" spans="4:4">
      <c r="D2250" s="245"/>
    </row>
    <row r="2251" spans="4:4">
      <c r="D2251" s="245"/>
    </row>
    <row r="2252" spans="4:4">
      <c r="D2252" s="245"/>
    </row>
    <row r="2253" spans="4:4">
      <c r="D2253" s="245"/>
    </row>
    <row r="2254" spans="4:4">
      <c r="D2254" s="245"/>
    </row>
    <row r="2255" spans="4:4">
      <c r="D2255" s="245"/>
    </row>
    <row r="2256" spans="4:4">
      <c r="D2256" s="245"/>
    </row>
    <row r="2257" spans="4:4">
      <c r="D2257" s="245"/>
    </row>
    <row r="2258" spans="4:4">
      <c r="D2258" s="245"/>
    </row>
    <row r="2259" spans="4:4">
      <c r="D2259" s="245"/>
    </row>
    <row r="2260" spans="4:4">
      <c r="D2260" s="245"/>
    </row>
    <row r="2261" spans="4:4">
      <c r="D2261" s="245"/>
    </row>
    <row r="2262" spans="4:4">
      <c r="D2262" s="245"/>
    </row>
    <row r="2263" spans="4:4">
      <c r="D2263" s="245"/>
    </row>
    <row r="2264" spans="4:4">
      <c r="D2264" s="245"/>
    </row>
    <row r="2265" spans="4:4">
      <c r="D2265" s="245"/>
    </row>
    <row r="2266" spans="4:4">
      <c r="D2266" s="245"/>
    </row>
    <row r="2267" spans="4:4">
      <c r="D2267" s="245"/>
    </row>
    <row r="2268" spans="4:4">
      <c r="D2268" s="245"/>
    </row>
    <row r="2269" spans="4:4">
      <c r="D2269" s="245"/>
    </row>
    <row r="2270" spans="4:4">
      <c r="D2270" s="245"/>
    </row>
    <row r="2271" spans="4:4">
      <c r="D2271" s="245"/>
    </row>
    <row r="2272" spans="4:4">
      <c r="D2272" s="245"/>
    </row>
    <row r="2273" spans="4:4">
      <c r="D2273" s="245"/>
    </row>
    <row r="2274" spans="4:4">
      <c r="D2274" s="245"/>
    </row>
    <row r="2275" spans="4:4">
      <c r="D2275" s="245"/>
    </row>
    <row r="2276" spans="4:4">
      <c r="D2276" s="245"/>
    </row>
    <row r="2277" spans="4:4">
      <c r="D2277" s="245"/>
    </row>
    <row r="2278" spans="4:4">
      <c r="D2278" s="245"/>
    </row>
    <row r="2279" spans="4:4">
      <c r="D2279" s="245"/>
    </row>
    <row r="2280" spans="4:4">
      <c r="D2280" s="245"/>
    </row>
    <row r="2281" spans="4:4">
      <c r="D2281" s="245"/>
    </row>
    <row r="2282" spans="4:4">
      <c r="D2282" s="245"/>
    </row>
    <row r="2283" spans="4:4">
      <c r="D2283" s="245"/>
    </row>
    <row r="2284" spans="4:4">
      <c r="D2284" s="245"/>
    </row>
    <row r="2285" spans="4:4">
      <c r="D2285" s="245"/>
    </row>
    <row r="2286" spans="4:4">
      <c r="D2286" s="245"/>
    </row>
    <row r="2287" spans="4:4">
      <c r="D2287" s="245"/>
    </row>
    <row r="2288" spans="4:4">
      <c r="D2288" s="245"/>
    </row>
    <row r="2289" spans="4:4">
      <c r="D2289" s="245"/>
    </row>
    <row r="2290" spans="4:4">
      <c r="D2290" s="245"/>
    </row>
    <row r="2291" spans="4:4">
      <c r="D2291" s="245"/>
    </row>
    <row r="2292" spans="4:4">
      <c r="D2292" s="245"/>
    </row>
    <row r="2293" spans="4:4">
      <c r="D2293" s="245"/>
    </row>
    <row r="2294" spans="4:4">
      <c r="D2294" s="245"/>
    </row>
    <row r="2295" spans="4:4">
      <c r="D2295" s="245"/>
    </row>
    <row r="2296" spans="4:4">
      <c r="D2296" s="245"/>
    </row>
    <row r="2297" spans="4:4">
      <c r="D2297" s="245"/>
    </row>
    <row r="2298" spans="4:4">
      <c r="D2298" s="245"/>
    </row>
    <row r="2299" spans="4:4">
      <c r="D2299" s="245"/>
    </row>
    <row r="2300" spans="4:4">
      <c r="D2300" s="245"/>
    </row>
    <row r="2301" spans="4:4">
      <c r="D2301" s="245"/>
    </row>
    <row r="2302" spans="4:4">
      <c r="D2302" s="245"/>
    </row>
    <row r="2303" spans="4:4">
      <c r="D2303" s="245"/>
    </row>
    <row r="2304" spans="4:4">
      <c r="D2304" s="245"/>
    </row>
    <row r="2305" spans="4:4">
      <c r="D2305" s="245"/>
    </row>
    <row r="2306" spans="4:4">
      <c r="D2306" s="245"/>
    </row>
    <row r="2307" spans="4:4">
      <c r="D2307" s="245"/>
    </row>
    <row r="2308" spans="4:4">
      <c r="D2308" s="245"/>
    </row>
    <row r="2309" spans="4:4">
      <c r="D2309" s="245"/>
    </row>
    <row r="2310" spans="4:4">
      <c r="D2310" s="245"/>
    </row>
    <row r="2311" spans="4:4">
      <c r="D2311" s="245"/>
    </row>
    <row r="2312" spans="4:4">
      <c r="D2312" s="245"/>
    </row>
    <row r="2313" spans="4:4">
      <c r="D2313" s="245"/>
    </row>
    <row r="2314" spans="4:4">
      <c r="D2314" s="245"/>
    </row>
    <row r="2315" spans="4:4">
      <c r="D2315" s="245"/>
    </row>
    <row r="2316" spans="4:4">
      <c r="D2316" s="245"/>
    </row>
    <row r="2317" spans="4:4">
      <c r="D2317" s="245"/>
    </row>
    <row r="2318" spans="4:4">
      <c r="D2318" s="245"/>
    </row>
    <row r="2319" spans="4:4">
      <c r="D2319" s="245"/>
    </row>
    <row r="2320" spans="4:4">
      <c r="D2320" s="245"/>
    </row>
    <row r="2321" spans="4:4">
      <c r="D2321" s="245"/>
    </row>
    <row r="2322" spans="4:4">
      <c r="D2322" s="245"/>
    </row>
    <row r="2323" spans="4:4">
      <c r="D2323" s="245"/>
    </row>
    <row r="2324" spans="4:4">
      <c r="D2324" s="245"/>
    </row>
    <row r="2325" spans="4:4">
      <c r="D2325" s="245"/>
    </row>
    <row r="2326" spans="4:4">
      <c r="D2326" s="245"/>
    </row>
    <row r="2327" spans="4:4">
      <c r="D2327" s="245"/>
    </row>
    <row r="2328" spans="4:4">
      <c r="D2328" s="245"/>
    </row>
    <row r="2329" spans="4:4">
      <c r="D2329" s="245"/>
    </row>
    <row r="2330" spans="4:4">
      <c r="D2330" s="245"/>
    </row>
    <row r="2331" spans="4:4">
      <c r="D2331" s="245"/>
    </row>
    <row r="2332" spans="4:4">
      <c r="D2332" s="245"/>
    </row>
    <row r="2333" spans="4:4">
      <c r="D2333" s="245"/>
    </row>
    <row r="2334" spans="4:4">
      <c r="D2334" s="245"/>
    </row>
    <row r="2335" spans="4:4">
      <c r="D2335" s="245"/>
    </row>
    <row r="2336" spans="4:4">
      <c r="D2336" s="245"/>
    </row>
    <row r="2337" spans="4:4">
      <c r="D2337" s="245"/>
    </row>
    <row r="2338" spans="4:4">
      <c r="D2338" s="245"/>
    </row>
    <row r="2339" spans="4:4">
      <c r="D2339" s="245"/>
    </row>
    <row r="2340" spans="4:4">
      <c r="D2340" s="245"/>
    </row>
    <row r="2341" spans="4:4">
      <c r="D2341" s="245"/>
    </row>
    <row r="2342" spans="4:4">
      <c r="D2342" s="245"/>
    </row>
    <row r="2343" spans="4:4">
      <c r="D2343" s="245"/>
    </row>
    <row r="2344" spans="4:4">
      <c r="D2344" s="245"/>
    </row>
    <row r="2345" spans="4:4">
      <c r="D2345" s="245"/>
    </row>
    <row r="2346" spans="4:4">
      <c r="D2346" s="245"/>
    </row>
    <row r="2347" spans="4:4">
      <c r="D2347" s="245"/>
    </row>
    <row r="2348" spans="4:4">
      <c r="D2348" s="245"/>
    </row>
    <row r="2349" spans="4:4">
      <c r="D2349" s="245"/>
    </row>
    <row r="2350" spans="4:4">
      <c r="D2350" s="245"/>
    </row>
    <row r="2351" spans="4:4">
      <c r="D2351" s="245"/>
    </row>
    <row r="2352" spans="4:4">
      <c r="D2352" s="245"/>
    </row>
    <row r="2353" spans="4:4">
      <c r="D2353" s="245"/>
    </row>
    <row r="2354" spans="4:4">
      <c r="D2354" s="245"/>
    </row>
    <row r="2355" spans="4:4">
      <c r="D2355" s="245"/>
    </row>
    <row r="2356" spans="4:4">
      <c r="D2356" s="245"/>
    </row>
    <row r="2357" spans="4:4">
      <c r="D2357" s="245"/>
    </row>
    <row r="2358" spans="4:4">
      <c r="D2358" s="245"/>
    </row>
    <row r="2359" spans="4:4">
      <c r="D2359" s="245"/>
    </row>
    <row r="2360" spans="4:4">
      <c r="D2360" s="245"/>
    </row>
    <row r="2361" spans="4:4">
      <c r="D2361" s="245"/>
    </row>
    <row r="2362" spans="4:4">
      <c r="D2362" s="245"/>
    </row>
    <row r="2363" spans="4:4">
      <c r="D2363" s="245"/>
    </row>
    <row r="2364" spans="4:4">
      <c r="D2364" s="245"/>
    </row>
    <row r="2365" spans="4:4">
      <c r="D2365" s="245"/>
    </row>
    <row r="2366" spans="4:4">
      <c r="D2366" s="245"/>
    </row>
    <row r="2367" spans="4:4">
      <c r="D2367" s="245"/>
    </row>
    <row r="2368" spans="4:4">
      <c r="D2368" s="245"/>
    </row>
    <row r="2369" spans="4:4">
      <c r="D2369" s="245"/>
    </row>
    <row r="2370" spans="4:4">
      <c r="D2370" s="245"/>
    </row>
    <row r="2371" spans="4:4">
      <c r="D2371" s="245"/>
    </row>
    <row r="2372" spans="4:4">
      <c r="D2372" s="245"/>
    </row>
    <row r="2373" spans="4:4">
      <c r="D2373" s="245"/>
    </row>
    <row r="2374" spans="4:4">
      <c r="D2374" s="245"/>
    </row>
    <row r="2375" spans="4:4">
      <c r="D2375" s="245"/>
    </row>
    <row r="2376" spans="4:4">
      <c r="D2376" s="245"/>
    </row>
    <row r="2377" spans="4:4">
      <c r="D2377" s="245"/>
    </row>
    <row r="2378" spans="4:4">
      <c r="D2378" s="245"/>
    </row>
    <row r="2379" spans="4:4">
      <c r="D2379" s="245"/>
    </row>
    <row r="2380" spans="4:4">
      <c r="D2380" s="245"/>
    </row>
    <row r="2381" spans="4:4">
      <c r="D2381" s="245"/>
    </row>
    <row r="2382" spans="4:4">
      <c r="D2382" s="245"/>
    </row>
    <row r="2383" spans="4:4">
      <c r="D2383" s="245"/>
    </row>
    <row r="2384" spans="4:4">
      <c r="D2384" s="245"/>
    </row>
    <row r="2385" spans="4:4">
      <c r="D2385" s="245"/>
    </row>
    <row r="2386" spans="4:4">
      <c r="D2386" s="245"/>
    </row>
    <row r="2387" spans="4:4">
      <c r="D2387" s="245"/>
    </row>
    <row r="2388" spans="4:4">
      <c r="D2388" s="245"/>
    </row>
    <row r="2389" spans="4:4">
      <c r="D2389" s="245"/>
    </row>
    <row r="2390" spans="4:4">
      <c r="D2390" s="245"/>
    </row>
    <row r="2391" spans="4:4">
      <c r="D2391" s="245"/>
    </row>
    <row r="2392" spans="4:4">
      <c r="D2392" s="245"/>
    </row>
    <row r="2393" spans="4:4">
      <c r="D2393" s="245"/>
    </row>
    <row r="2394" spans="4:4">
      <c r="D2394" s="245"/>
    </row>
    <row r="2395" spans="4:4">
      <c r="D2395" s="245"/>
    </row>
    <row r="2396" spans="4:4">
      <c r="D2396" s="245"/>
    </row>
    <row r="2397" spans="4:4">
      <c r="D2397" s="245"/>
    </row>
    <row r="2398" spans="4:4">
      <c r="D2398" s="245"/>
    </row>
    <row r="2399" spans="4:4">
      <c r="D2399" s="245"/>
    </row>
    <row r="2400" spans="4:4">
      <c r="D2400" s="245"/>
    </row>
    <row r="2401" spans="4:4">
      <c r="D2401" s="245"/>
    </row>
    <row r="2402" spans="4:4">
      <c r="D2402" s="245"/>
    </row>
    <row r="2403" spans="4:4">
      <c r="D2403" s="245"/>
    </row>
    <row r="2404" spans="4:4">
      <c r="D2404" s="245"/>
    </row>
    <row r="2405" spans="4:4">
      <c r="D2405" s="245"/>
    </row>
    <row r="2406" spans="4:4">
      <c r="D2406" s="245"/>
    </row>
    <row r="2407" spans="4:4">
      <c r="D2407" s="245"/>
    </row>
    <row r="2408" spans="4:4">
      <c r="D2408" s="245"/>
    </row>
    <row r="2409" spans="4:4">
      <c r="D2409" s="245"/>
    </row>
    <row r="2410" spans="4:4">
      <c r="D2410" s="245"/>
    </row>
    <row r="2411" spans="4:4">
      <c r="D2411" s="245"/>
    </row>
    <row r="2412" spans="4:4">
      <c r="D2412" s="245"/>
    </row>
    <row r="2413" spans="4:4">
      <c r="D2413" s="245"/>
    </row>
    <row r="2414" spans="4:4">
      <c r="D2414" s="245"/>
    </row>
    <row r="2415" spans="4:4">
      <c r="D2415" s="245"/>
    </row>
    <row r="2416" spans="4:4">
      <c r="D2416" s="245"/>
    </row>
    <row r="2417" spans="4:4">
      <c r="D2417" s="245"/>
    </row>
    <row r="2418" spans="4:4">
      <c r="D2418" s="245"/>
    </row>
    <row r="2419" spans="4:4">
      <c r="D2419" s="245"/>
    </row>
    <row r="2420" spans="4:4">
      <c r="D2420" s="245"/>
    </row>
    <row r="2421" spans="4:4">
      <c r="D2421" s="245"/>
    </row>
    <row r="2422" spans="4:4">
      <c r="D2422" s="245"/>
    </row>
    <row r="2423" spans="4:4">
      <c r="D2423" s="245"/>
    </row>
    <row r="2424" spans="4:4">
      <c r="D2424" s="245"/>
    </row>
    <row r="2425" spans="4:4">
      <c r="D2425" s="245"/>
    </row>
    <row r="2426" spans="4:4">
      <c r="D2426" s="245"/>
    </row>
    <row r="2427" spans="4:4">
      <c r="D2427" s="245"/>
    </row>
    <row r="2428" spans="4:4">
      <c r="D2428" s="245"/>
    </row>
    <row r="2429" spans="4:4">
      <c r="D2429" s="245"/>
    </row>
    <row r="2430" spans="4:4">
      <c r="D2430" s="245"/>
    </row>
    <row r="2431" spans="4:4">
      <c r="D2431" s="245"/>
    </row>
    <row r="2432" spans="4:4">
      <c r="D2432" s="245"/>
    </row>
    <row r="2433" spans="4:4">
      <c r="D2433" s="245"/>
    </row>
    <row r="2434" spans="4:4">
      <c r="D2434" s="245"/>
    </row>
    <row r="2435" spans="4:4">
      <c r="D2435" s="245"/>
    </row>
    <row r="2436" spans="4:4">
      <c r="D2436" s="245"/>
    </row>
    <row r="2437" spans="4:4">
      <c r="D2437" s="245"/>
    </row>
    <row r="2438" spans="4:4">
      <c r="D2438" s="245"/>
    </row>
    <row r="2439" spans="4:4">
      <c r="D2439" s="245"/>
    </row>
    <row r="2440" spans="4:4">
      <c r="D2440" s="245"/>
    </row>
    <row r="2441" spans="4:4">
      <c r="D2441" s="245"/>
    </row>
    <row r="2442" spans="4:4">
      <c r="D2442" s="245"/>
    </row>
    <row r="2443" spans="4:4">
      <c r="D2443" s="245"/>
    </row>
    <row r="2444" spans="4:4">
      <c r="D2444" s="245"/>
    </row>
    <row r="2445" spans="4:4">
      <c r="D2445" s="245"/>
    </row>
    <row r="2446" spans="4:4">
      <c r="D2446" s="245"/>
    </row>
    <row r="2447" spans="4:4">
      <c r="D2447" s="245"/>
    </row>
    <row r="2448" spans="4:4">
      <c r="D2448" s="245"/>
    </row>
    <row r="2449" spans="4:4">
      <c r="D2449" s="245"/>
    </row>
    <row r="2450" spans="4:4">
      <c r="D2450" s="245"/>
    </row>
    <row r="2451" spans="4:4">
      <c r="D2451" s="245"/>
    </row>
    <row r="2452" spans="4:4">
      <c r="D2452" s="245"/>
    </row>
    <row r="2453" spans="4:4">
      <c r="D2453" s="245"/>
    </row>
    <row r="2454" spans="4:4">
      <c r="D2454" s="245"/>
    </row>
    <row r="2455" spans="4:4">
      <c r="D2455" s="245"/>
    </row>
    <row r="2456" spans="4:4">
      <c r="D2456" s="245"/>
    </row>
    <row r="2457" spans="4:4">
      <c r="D2457" s="245"/>
    </row>
    <row r="2458" spans="4:4">
      <c r="D2458" s="245"/>
    </row>
    <row r="2459" spans="4:4">
      <c r="D2459" s="245"/>
    </row>
    <row r="2460" spans="4:4">
      <c r="D2460" s="245"/>
    </row>
    <row r="2461" spans="4:4">
      <c r="D2461" s="245"/>
    </row>
    <row r="2462" spans="4:4">
      <c r="D2462" s="245"/>
    </row>
    <row r="2463" spans="4:4">
      <c r="D2463" s="245"/>
    </row>
    <row r="2464" spans="4:4">
      <c r="D2464" s="245"/>
    </row>
    <row r="2465" spans="4:4">
      <c r="D2465" s="245"/>
    </row>
    <row r="2466" spans="4:4">
      <c r="D2466" s="245"/>
    </row>
    <row r="2467" spans="4:4">
      <c r="D2467" s="245"/>
    </row>
    <row r="2468" spans="4:4">
      <c r="D2468" s="245"/>
    </row>
    <row r="2469" spans="4:4">
      <c r="D2469" s="245"/>
    </row>
    <row r="2470" spans="4:4">
      <c r="D2470" s="245"/>
    </row>
    <row r="2471" spans="4:4">
      <c r="D2471" s="245"/>
    </row>
    <row r="2472" spans="4:4">
      <c r="D2472" s="245"/>
    </row>
    <row r="2473" spans="4:4">
      <c r="D2473" s="245"/>
    </row>
    <row r="2474" spans="4:4">
      <c r="D2474" s="245"/>
    </row>
    <row r="2475" spans="4:4">
      <c r="D2475" s="245"/>
    </row>
    <row r="2476" spans="4:4">
      <c r="D2476" s="245"/>
    </row>
    <row r="2477" spans="4:4">
      <c r="D2477" s="245"/>
    </row>
    <row r="2478" spans="4:4">
      <c r="D2478" s="245"/>
    </row>
    <row r="2479" spans="4:4">
      <c r="D2479" s="245"/>
    </row>
    <row r="2480" spans="4:4">
      <c r="D2480" s="245"/>
    </row>
    <row r="2481" spans="4:4">
      <c r="D2481" s="245"/>
    </row>
    <row r="2482" spans="4:4">
      <c r="D2482" s="245"/>
    </row>
    <row r="2483" spans="4:4">
      <c r="D2483" s="245"/>
    </row>
    <row r="2484" spans="4:4">
      <c r="D2484" s="245"/>
    </row>
    <row r="2485" spans="4:4">
      <c r="D2485" s="245"/>
    </row>
    <row r="2486" spans="4:4">
      <c r="D2486" s="245"/>
    </row>
    <row r="2487" spans="4:4">
      <c r="D2487" s="245"/>
    </row>
    <row r="2488" spans="4:4">
      <c r="D2488" s="245"/>
    </row>
    <row r="2489" spans="4:4">
      <c r="D2489" s="245"/>
    </row>
    <row r="2490" spans="4:4">
      <c r="D2490" s="245"/>
    </row>
    <row r="2491" spans="4:4">
      <c r="D2491" s="245"/>
    </row>
    <row r="2492" spans="4:4">
      <c r="D2492" s="245"/>
    </row>
    <row r="2493" spans="4:4">
      <c r="D2493" s="245"/>
    </row>
    <row r="2494" spans="4:4">
      <c r="D2494" s="245"/>
    </row>
    <row r="2495" spans="4:4">
      <c r="D2495" s="245"/>
    </row>
    <row r="2496" spans="4:4">
      <c r="D2496" s="245"/>
    </row>
    <row r="2497" spans="4:4">
      <c r="D2497" s="245"/>
    </row>
    <row r="2498" spans="4:4">
      <c r="D2498" s="245"/>
    </row>
    <row r="2499" spans="4:4">
      <c r="D2499" s="245"/>
    </row>
    <row r="2500" spans="4:4">
      <c r="D2500" s="245"/>
    </row>
    <row r="2501" spans="4:4">
      <c r="D2501" s="245"/>
    </row>
    <row r="2502" spans="4:4">
      <c r="D2502" s="245"/>
    </row>
    <row r="2503" spans="4:4">
      <c r="D2503" s="245"/>
    </row>
    <row r="2504" spans="4:4">
      <c r="D2504" s="245"/>
    </row>
    <row r="2505" spans="4:4">
      <c r="D2505" s="245"/>
    </row>
    <row r="2506" spans="4:4">
      <c r="D2506" s="245"/>
    </row>
    <row r="2507" spans="4:4">
      <c r="D2507" s="245"/>
    </row>
    <row r="2508" spans="4:4">
      <c r="D2508" s="245"/>
    </row>
    <row r="2509" spans="4:4">
      <c r="D2509" s="245"/>
    </row>
    <row r="2510" spans="4:4">
      <c r="D2510" s="245"/>
    </row>
    <row r="2511" spans="4:4">
      <c r="D2511" s="245"/>
    </row>
    <row r="2512" spans="4:4">
      <c r="D2512" s="245"/>
    </row>
    <row r="2513" spans="4:4">
      <c r="D2513" s="245"/>
    </row>
    <row r="2514" spans="4:4">
      <c r="D2514" s="245"/>
    </row>
    <row r="2515" spans="4:4">
      <c r="D2515" s="245"/>
    </row>
    <row r="2516" spans="4:4">
      <c r="D2516" s="245"/>
    </row>
    <row r="2517" spans="4:4">
      <c r="D2517" s="245"/>
    </row>
    <row r="2518" spans="4:4">
      <c r="D2518" s="245"/>
    </row>
    <row r="2519" spans="4:4">
      <c r="D2519" s="245"/>
    </row>
    <row r="2520" spans="4:4">
      <c r="D2520" s="245"/>
    </row>
    <row r="2521" spans="4:4">
      <c r="D2521" s="245"/>
    </row>
    <row r="2522" spans="4:4">
      <c r="D2522" s="245"/>
    </row>
    <row r="2523" spans="4:4">
      <c r="D2523" s="245"/>
    </row>
    <row r="2524" spans="4:4">
      <c r="D2524" s="245"/>
    </row>
    <row r="2525" spans="4:4">
      <c r="D2525" s="245"/>
    </row>
    <row r="2526" spans="4:4">
      <c r="D2526" s="245"/>
    </row>
    <row r="2527" spans="4:4">
      <c r="D2527" s="245"/>
    </row>
    <row r="2528" spans="4:4">
      <c r="D2528" s="245"/>
    </row>
    <row r="2529" spans="4:4">
      <c r="D2529" s="245"/>
    </row>
    <row r="2530" spans="4:4">
      <c r="D2530" s="245"/>
    </row>
    <row r="2531" spans="4:4">
      <c r="D2531" s="245"/>
    </row>
    <row r="2532" spans="4:4">
      <c r="D2532" s="245"/>
    </row>
    <row r="2533" spans="4:4">
      <c r="D2533" s="245"/>
    </row>
    <row r="2534" spans="4:4">
      <c r="D2534" s="245"/>
    </row>
    <row r="2535" spans="4:4">
      <c r="D2535" s="245"/>
    </row>
    <row r="2536" spans="4:4">
      <c r="D2536" s="245"/>
    </row>
    <row r="2537" spans="4:4">
      <c r="D2537" s="245"/>
    </row>
    <row r="2538" spans="4:4">
      <c r="D2538" s="245"/>
    </row>
    <row r="2539" spans="4:4">
      <c r="D2539" s="245"/>
    </row>
    <row r="2540" spans="4:4">
      <c r="D2540" s="245"/>
    </row>
    <row r="2541" spans="4:4">
      <c r="D2541" s="245"/>
    </row>
    <row r="2542" spans="4:4">
      <c r="D2542" s="245"/>
    </row>
    <row r="2543" spans="4:4">
      <c r="D2543" s="245"/>
    </row>
    <row r="2544" spans="4:4">
      <c r="D2544" s="245"/>
    </row>
    <row r="2545" spans="4:4">
      <c r="D2545" s="245"/>
    </row>
    <row r="2546" spans="4:4">
      <c r="D2546" s="245"/>
    </row>
    <row r="2547" spans="4:4">
      <c r="D2547" s="245"/>
    </row>
    <row r="2548" spans="4:4">
      <c r="D2548" s="245"/>
    </row>
    <row r="2549" spans="4:4">
      <c r="D2549" s="245"/>
    </row>
    <row r="2550" spans="4:4">
      <c r="D2550" s="245"/>
    </row>
    <row r="2551" spans="4:4">
      <c r="D2551" s="245"/>
    </row>
    <row r="2552" spans="4:4">
      <c r="D2552" s="245"/>
    </row>
    <row r="2553" spans="4:4">
      <c r="D2553" s="245"/>
    </row>
    <row r="2554" spans="4:4">
      <c r="D2554" s="245"/>
    </row>
    <row r="2555" spans="4:4">
      <c r="D2555" s="245"/>
    </row>
    <row r="2556" spans="4:4">
      <c r="D2556" s="245"/>
    </row>
    <row r="2557" spans="4:4">
      <c r="D2557" s="245"/>
    </row>
    <row r="2558" spans="4:4">
      <c r="D2558" s="245"/>
    </row>
    <row r="2559" spans="4:4">
      <c r="D2559" s="245"/>
    </row>
    <row r="2560" spans="4:4">
      <c r="D2560" s="245"/>
    </row>
    <row r="2561" spans="4:4">
      <c r="D2561" s="245"/>
    </row>
    <row r="2562" spans="4:4">
      <c r="D2562" s="245"/>
    </row>
    <row r="2563" spans="4:4">
      <c r="D2563" s="245"/>
    </row>
    <row r="2564" spans="4:4">
      <c r="D2564" s="245"/>
    </row>
    <row r="2565" spans="4:4">
      <c r="D2565" s="245"/>
    </row>
    <row r="2566" spans="4:4">
      <c r="D2566" s="245"/>
    </row>
    <row r="2567" spans="4:4">
      <c r="D2567" s="245"/>
    </row>
    <row r="2568" spans="4:4">
      <c r="D2568" s="245"/>
    </row>
    <row r="2569" spans="4:4">
      <c r="D2569" s="245"/>
    </row>
    <row r="2570" spans="4:4">
      <c r="D2570" s="245"/>
    </row>
    <row r="2571" spans="4:4">
      <c r="D2571" s="245"/>
    </row>
    <row r="2572" spans="4:4">
      <c r="D2572" s="245"/>
    </row>
    <row r="2573" spans="4:4">
      <c r="D2573" s="245"/>
    </row>
    <row r="2574" spans="4:4">
      <c r="D2574" s="245"/>
    </row>
    <row r="2575" spans="4:4">
      <c r="D2575" s="245"/>
    </row>
    <row r="2576" spans="4:4">
      <c r="D2576" s="245"/>
    </row>
    <row r="2577" spans="4:4">
      <c r="D2577" s="245"/>
    </row>
    <row r="2578" spans="4:4">
      <c r="D2578" s="245"/>
    </row>
    <row r="2579" spans="4:4">
      <c r="D2579" s="245"/>
    </row>
    <row r="2580" spans="4:4">
      <c r="D2580" s="245"/>
    </row>
    <row r="2581" spans="4:4">
      <c r="D2581" s="245"/>
    </row>
    <row r="2582" spans="4:4">
      <c r="D2582" s="245"/>
    </row>
    <row r="2583" spans="4:4">
      <c r="D2583" s="245"/>
    </row>
    <row r="2584" spans="4:4">
      <c r="D2584" s="245"/>
    </row>
    <row r="2585" spans="4:4">
      <c r="D2585" s="245"/>
    </row>
    <row r="2586" spans="4:4">
      <c r="D2586" s="245"/>
    </row>
    <row r="2587" spans="4:4">
      <c r="D2587" s="245"/>
    </row>
    <row r="2588" spans="4:4">
      <c r="D2588" s="245"/>
    </row>
    <row r="2589" spans="4:4">
      <c r="D2589" s="245"/>
    </row>
    <row r="2590" spans="4:4">
      <c r="D2590" s="245"/>
    </row>
    <row r="2591" spans="4:4">
      <c r="D2591" s="245"/>
    </row>
    <row r="2592" spans="4:4">
      <c r="D2592" s="245"/>
    </row>
    <row r="2593" spans="4:4">
      <c r="D2593" s="245"/>
    </row>
    <row r="2594" spans="4:4">
      <c r="D2594" s="245"/>
    </row>
    <row r="2595" spans="4:4">
      <c r="D2595" s="245"/>
    </row>
    <row r="2596" spans="4:4">
      <c r="D2596" s="245"/>
    </row>
    <row r="2597" spans="4:4">
      <c r="D2597" s="245"/>
    </row>
    <row r="2598" spans="4:4">
      <c r="D2598" s="245"/>
    </row>
    <row r="2599" spans="4:4">
      <c r="D2599" s="245"/>
    </row>
    <row r="2600" spans="4:4">
      <c r="D2600" s="245"/>
    </row>
    <row r="2601" spans="4:4">
      <c r="D2601" s="245"/>
    </row>
    <row r="2602" spans="4:4">
      <c r="D2602" s="245"/>
    </row>
    <row r="2603" spans="4:4">
      <c r="D2603" s="245"/>
    </row>
    <row r="2604" spans="4:4">
      <c r="D2604" s="245"/>
    </row>
    <row r="2605" spans="4:4">
      <c r="D2605" s="245"/>
    </row>
    <row r="2606" spans="4:4">
      <c r="D2606" s="245"/>
    </row>
    <row r="2607" spans="4:4">
      <c r="D2607" s="245"/>
    </row>
    <row r="2608" spans="4:4">
      <c r="D2608" s="245"/>
    </row>
    <row r="2609" spans="4:4">
      <c r="D2609" s="245"/>
    </row>
    <row r="2610" spans="4:4">
      <c r="D2610" s="245"/>
    </row>
    <row r="2611" spans="4:4">
      <c r="D2611" s="245"/>
    </row>
    <row r="2612" spans="4:4">
      <c r="D2612" s="245"/>
    </row>
    <row r="2613" spans="4:4">
      <c r="D2613" s="245"/>
    </row>
    <row r="2614" spans="4:4">
      <c r="D2614" s="245"/>
    </row>
    <row r="2615" spans="4:4">
      <c r="D2615" s="245"/>
    </row>
    <row r="2616" spans="4:4">
      <c r="D2616" s="245"/>
    </row>
    <row r="2617" spans="4:4">
      <c r="D2617" s="245"/>
    </row>
    <row r="2618" spans="4:4">
      <c r="D2618" s="245"/>
    </row>
    <row r="2619" spans="4:4">
      <c r="D2619" s="245"/>
    </row>
    <row r="2620" spans="4:4">
      <c r="D2620" s="245"/>
    </row>
    <row r="2621" spans="4:4">
      <c r="D2621" s="245"/>
    </row>
    <row r="2622" spans="4:4">
      <c r="D2622" s="245"/>
    </row>
    <row r="2623" spans="4:4">
      <c r="D2623" s="245"/>
    </row>
    <row r="2624" spans="4:4">
      <c r="D2624" s="245"/>
    </row>
    <row r="2625" spans="4:4">
      <c r="D2625" s="245"/>
    </row>
    <row r="2626" spans="4:4">
      <c r="D2626" s="245"/>
    </row>
    <row r="2627" spans="4:4">
      <c r="D2627" s="245"/>
    </row>
    <row r="2628" spans="4:4">
      <c r="D2628" s="245"/>
    </row>
    <row r="2629" spans="4:4">
      <c r="D2629" s="245"/>
    </row>
    <row r="2630" spans="4:4">
      <c r="D2630" s="245"/>
    </row>
    <row r="2631" spans="4:4">
      <c r="D2631" s="245"/>
    </row>
    <row r="2632" spans="4:4">
      <c r="D2632" s="245"/>
    </row>
    <row r="2633" spans="4:4">
      <c r="D2633" s="245"/>
    </row>
    <row r="2634" spans="4:4">
      <c r="D2634" s="245"/>
    </row>
    <row r="2635" spans="4:4">
      <c r="D2635" s="245"/>
    </row>
    <row r="2636" spans="4:4">
      <c r="D2636" s="245"/>
    </row>
    <row r="2637" spans="4:4">
      <c r="D2637" s="245"/>
    </row>
    <row r="2638" spans="4:4">
      <c r="D2638" s="245"/>
    </row>
    <row r="2639" spans="4:4">
      <c r="D2639" s="245"/>
    </row>
    <row r="2640" spans="4:4">
      <c r="D2640" s="245"/>
    </row>
    <row r="2641" spans="4:4">
      <c r="D2641" s="245"/>
    </row>
    <row r="2642" spans="4:4">
      <c r="D2642" s="245"/>
    </row>
    <row r="2643" spans="4:4">
      <c r="D2643" s="245"/>
    </row>
    <row r="2644" spans="4:4">
      <c r="D2644" s="245"/>
    </row>
    <row r="2645" spans="4:4">
      <c r="D2645" s="245"/>
    </row>
    <row r="2646" spans="4:4">
      <c r="D2646" s="245"/>
    </row>
    <row r="2647" spans="4:4">
      <c r="D2647" s="245"/>
    </row>
    <row r="2648" spans="4:4">
      <c r="D2648" s="245"/>
    </row>
    <row r="2649" spans="4:4">
      <c r="D2649" s="245"/>
    </row>
    <row r="2650" spans="4:4">
      <c r="D2650" s="245"/>
    </row>
    <row r="2651" spans="4:4">
      <c r="D2651" s="245"/>
    </row>
    <row r="2652" spans="4:4">
      <c r="D2652" s="245"/>
    </row>
    <row r="2653" spans="4:4">
      <c r="D2653" s="245"/>
    </row>
    <row r="2654" spans="4:4">
      <c r="D2654" s="245"/>
    </row>
    <row r="2655" spans="4:4">
      <c r="D2655" s="245"/>
    </row>
    <row r="2656" spans="4:4">
      <c r="D2656" s="245"/>
    </row>
    <row r="2657" spans="4:4">
      <c r="D2657" s="245"/>
    </row>
    <row r="2658" spans="4:4">
      <c r="D2658" s="245"/>
    </row>
    <row r="2659" spans="4:4">
      <c r="D2659" s="245"/>
    </row>
    <row r="2660" spans="4:4">
      <c r="D2660" s="245"/>
    </row>
    <row r="2661" spans="4:4">
      <c r="D2661" s="245"/>
    </row>
    <row r="2662" spans="4:4">
      <c r="D2662" s="245"/>
    </row>
    <row r="2663" spans="4:4">
      <c r="D2663" s="245"/>
    </row>
    <row r="2664" spans="4:4">
      <c r="D2664" s="245"/>
    </row>
    <row r="2665" spans="4:4">
      <c r="D2665" s="245"/>
    </row>
    <row r="2666" spans="4:4">
      <c r="D2666" s="245"/>
    </row>
    <row r="2667" spans="4:4">
      <c r="D2667" s="245"/>
    </row>
    <row r="2668" spans="4:4">
      <c r="D2668" s="245"/>
    </row>
    <row r="2669" spans="4:4">
      <c r="D2669" s="245"/>
    </row>
    <row r="2670" spans="4:4">
      <c r="D2670" s="245"/>
    </row>
    <row r="2671" spans="4:4">
      <c r="D2671" s="245"/>
    </row>
    <row r="2672" spans="4:4">
      <c r="D2672" s="245"/>
    </row>
    <row r="2673" spans="4:4">
      <c r="D2673" s="245"/>
    </row>
    <row r="2674" spans="4:4">
      <c r="D2674" s="245"/>
    </row>
    <row r="2675" spans="4:4">
      <c r="D2675" s="245"/>
    </row>
    <row r="2676" spans="4:4">
      <c r="D2676" s="245"/>
    </row>
    <row r="2677" spans="4:4">
      <c r="D2677" s="245"/>
    </row>
    <row r="2678" spans="4:4">
      <c r="D2678" s="245"/>
    </row>
    <row r="2679" spans="4:4">
      <c r="D2679" s="245"/>
    </row>
    <row r="2680" spans="4:4">
      <c r="D2680" s="245"/>
    </row>
    <row r="2681" spans="4:4">
      <c r="D2681" s="245"/>
    </row>
    <row r="2682" spans="4:4">
      <c r="D2682" s="245"/>
    </row>
    <row r="2683" spans="4:4">
      <c r="D2683" s="245"/>
    </row>
    <row r="2684" spans="4:4">
      <c r="D2684" s="245"/>
    </row>
    <row r="2685" spans="4:4">
      <c r="D2685" s="245"/>
    </row>
    <row r="2686" spans="4:4">
      <c r="D2686" s="245"/>
    </row>
    <row r="2687" spans="4:4">
      <c r="D2687" s="245"/>
    </row>
    <row r="2688" spans="4:4">
      <c r="D2688" s="245"/>
    </row>
    <row r="2689" spans="4:4">
      <c r="D2689" s="245"/>
    </row>
    <row r="2690" spans="4:4">
      <c r="D2690" s="245"/>
    </row>
    <row r="2691" spans="4:4">
      <c r="D2691" s="245"/>
    </row>
    <row r="2692" spans="4:4">
      <c r="D2692" s="245"/>
    </row>
    <row r="2693" spans="4:4">
      <c r="D2693" s="245"/>
    </row>
    <row r="2694" spans="4:4">
      <c r="D2694" s="245"/>
    </row>
    <row r="2695" spans="4:4">
      <c r="D2695" s="245"/>
    </row>
    <row r="2696" spans="4:4">
      <c r="D2696" s="245"/>
    </row>
    <row r="2697" spans="4:4">
      <c r="D2697" s="245"/>
    </row>
    <row r="2698" spans="4:4">
      <c r="D2698" s="245"/>
    </row>
    <row r="2699" spans="4:4">
      <c r="D2699" s="245"/>
    </row>
    <row r="2700" spans="4:4">
      <c r="D2700" s="245"/>
    </row>
    <row r="2701" spans="4:4">
      <c r="D2701" s="245"/>
    </row>
    <row r="2702" spans="4:4">
      <c r="D2702" s="245"/>
    </row>
    <row r="2703" spans="4:4">
      <c r="D2703" s="245"/>
    </row>
    <row r="2704" spans="4:4">
      <c r="D2704" s="245"/>
    </row>
    <row r="2705" spans="4:4">
      <c r="D2705" s="245"/>
    </row>
    <row r="2706" spans="4:4">
      <c r="D2706" s="245"/>
    </row>
    <row r="2707" spans="4:4">
      <c r="D2707" s="245"/>
    </row>
    <row r="2708" spans="4:4">
      <c r="D2708" s="245"/>
    </row>
    <row r="2709" spans="4:4">
      <c r="D2709" s="245"/>
    </row>
    <row r="2710" spans="4:4">
      <c r="D2710" s="245"/>
    </row>
    <row r="2711" spans="4:4">
      <c r="D2711" s="245"/>
    </row>
    <row r="2712" spans="4:4">
      <c r="D2712" s="245"/>
    </row>
    <row r="2713" spans="4:4">
      <c r="D2713" s="245"/>
    </row>
    <row r="2714" spans="4:4">
      <c r="D2714" s="245"/>
    </row>
    <row r="2715" spans="4:4">
      <c r="D2715" s="245"/>
    </row>
    <row r="2716" spans="4:4">
      <c r="D2716" s="245"/>
    </row>
    <row r="2717" spans="4:4">
      <c r="D2717" s="245"/>
    </row>
    <row r="2718" spans="4:4">
      <c r="D2718" s="245"/>
    </row>
    <row r="2719" spans="4:4">
      <c r="D2719" s="245"/>
    </row>
    <row r="2720" spans="4:4">
      <c r="D2720" s="245"/>
    </row>
    <row r="2721" spans="4:4">
      <c r="D2721" s="245"/>
    </row>
    <row r="2722" spans="4:4">
      <c r="D2722" s="245"/>
    </row>
    <row r="2723" spans="4:4">
      <c r="D2723" s="245"/>
    </row>
    <row r="2724" spans="4:4">
      <c r="D2724" s="245"/>
    </row>
    <row r="2725" spans="4:4">
      <c r="D2725" s="245"/>
    </row>
    <row r="2726" spans="4:4">
      <c r="D2726" s="245"/>
    </row>
    <row r="2727" spans="4:4">
      <c r="D2727" s="245"/>
    </row>
    <row r="2728" spans="4:4">
      <c r="D2728" s="245"/>
    </row>
    <row r="2729" spans="4:4">
      <c r="D2729" s="245"/>
    </row>
    <row r="2730" spans="4:4">
      <c r="D2730" s="245"/>
    </row>
    <row r="2731" spans="4:4">
      <c r="D2731" s="245"/>
    </row>
    <row r="2732" spans="4:4">
      <c r="D2732" s="245"/>
    </row>
    <row r="2733" spans="4:4">
      <c r="D2733" s="245"/>
    </row>
    <row r="2734" spans="4:4">
      <c r="D2734" s="245"/>
    </row>
    <row r="2735" spans="4:4">
      <c r="D2735" s="245"/>
    </row>
    <row r="2736" spans="4:4">
      <c r="D2736" s="245"/>
    </row>
    <row r="2737" spans="4:4">
      <c r="D2737" s="245"/>
    </row>
    <row r="2738" spans="4:4">
      <c r="D2738" s="245"/>
    </row>
    <row r="2739" spans="4:4">
      <c r="D2739" s="245"/>
    </row>
    <row r="2740" spans="4:4">
      <c r="D2740" s="245"/>
    </row>
    <row r="2741" spans="4:4">
      <c r="D2741" s="245"/>
    </row>
    <row r="2742" spans="4:4">
      <c r="D2742" s="245"/>
    </row>
    <row r="2743" spans="4:4">
      <c r="D2743" s="245"/>
    </row>
    <row r="2744" spans="4:4">
      <c r="D2744" s="245"/>
    </row>
    <row r="2745" spans="4:4">
      <c r="D2745" s="245"/>
    </row>
    <row r="2746" spans="4:4">
      <c r="D2746" s="245"/>
    </row>
    <row r="2747" spans="4:4">
      <c r="D2747" s="245"/>
    </row>
    <row r="2748" spans="4:4">
      <c r="D2748" s="245"/>
    </row>
    <row r="2749" spans="4:4">
      <c r="D2749" s="245"/>
    </row>
    <row r="2750" spans="4:4">
      <c r="D2750" s="245"/>
    </row>
    <row r="2751" spans="4:4">
      <c r="D2751" s="245"/>
    </row>
    <row r="2752" spans="4:4">
      <c r="D2752" s="245"/>
    </row>
    <row r="2753" spans="4:4">
      <c r="D2753" s="245"/>
    </row>
    <row r="2754" spans="4:4">
      <c r="D2754" s="245"/>
    </row>
    <row r="2755" spans="4:4">
      <c r="D2755" s="245"/>
    </row>
    <row r="2756" spans="4:4">
      <c r="D2756" s="245"/>
    </row>
    <row r="2757" spans="4:4">
      <c r="D2757" s="245"/>
    </row>
    <row r="2758" spans="4:4">
      <c r="D2758" s="245"/>
    </row>
    <row r="2759" spans="4:4">
      <c r="D2759" s="245"/>
    </row>
    <row r="2760" spans="4:4">
      <c r="D2760" s="245"/>
    </row>
    <row r="2761" spans="4:4">
      <c r="D2761" s="245"/>
    </row>
    <row r="2762" spans="4:4">
      <c r="D2762" s="245"/>
    </row>
    <row r="2763" spans="4:4">
      <c r="D2763" s="245"/>
    </row>
    <row r="2764" spans="4:4">
      <c r="D2764" s="245"/>
    </row>
    <row r="2765" spans="4:4">
      <c r="D2765" s="245"/>
    </row>
    <row r="2766" spans="4:4">
      <c r="D2766" s="245"/>
    </row>
    <row r="2767" spans="4:4">
      <c r="D2767" s="245"/>
    </row>
    <row r="2768" spans="4:4">
      <c r="D2768" s="245"/>
    </row>
    <row r="2769" spans="4:4">
      <c r="D2769" s="245"/>
    </row>
    <row r="2770" spans="4:4">
      <c r="D2770" s="245"/>
    </row>
    <row r="2771" spans="4:4">
      <c r="D2771" s="245"/>
    </row>
    <row r="2772" spans="4:4">
      <c r="D2772" s="245"/>
    </row>
    <row r="2773" spans="4:4">
      <c r="D2773" s="245"/>
    </row>
    <row r="2774" spans="4:4">
      <c r="D2774" s="245"/>
    </row>
    <row r="2775" spans="4:4">
      <c r="D2775" s="245"/>
    </row>
    <row r="2776" spans="4:4">
      <c r="D2776" s="245"/>
    </row>
    <row r="2777" spans="4:4">
      <c r="D2777" s="245"/>
    </row>
    <row r="2778" spans="4:4">
      <c r="D2778" s="245"/>
    </row>
    <row r="2779" spans="4:4">
      <c r="D2779" s="245"/>
    </row>
    <row r="2780" spans="4:4">
      <c r="D2780" s="245"/>
    </row>
    <row r="2781" spans="4:4">
      <c r="D2781" s="245"/>
    </row>
    <row r="2782" spans="4:4">
      <c r="D2782" s="245"/>
    </row>
    <row r="2783" spans="4:4">
      <c r="D2783" s="245"/>
    </row>
    <row r="2784" spans="4:4">
      <c r="D2784" s="245"/>
    </row>
    <row r="2785" spans="4:4">
      <c r="D2785" s="245"/>
    </row>
    <row r="2786" spans="4:4">
      <c r="D2786" s="245"/>
    </row>
    <row r="2787" spans="4:4">
      <c r="D2787" s="245"/>
    </row>
    <row r="2788" spans="4:4">
      <c r="D2788" s="245"/>
    </row>
    <row r="2789" spans="4:4">
      <c r="D2789" s="245"/>
    </row>
    <row r="2790" spans="4:4">
      <c r="D2790" s="245"/>
    </row>
    <row r="2791" spans="4:4">
      <c r="D2791" s="245"/>
    </row>
    <row r="2792" spans="4:4">
      <c r="D2792" s="245"/>
    </row>
    <row r="2793" spans="4:4">
      <c r="D2793" s="245"/>
    </row>
    <row r="2794" spans="4:4">
      <c r="D2794" s="245"/>
    </row>
    <row r="2795" spans="4:4">
      <c r="D2795" s="245"/>
    </row>
    <row r="2796" spans="4:4">
      <c r="D2796" s="245"/>
    </row>
    <row r="2797" spans="4:4">
      <c r="D2797" s="245"/>
    </row>
    <row r="2798" spans="4:4">
      <c r="D2798" s="245"/>
    </row>
    <row r="2799" spans="4:4">
      <c r="D2799" s="245"/>
    </row>
    <row r="2800" spans="4:4">
      <c r="D2800" s="245"/>
    </row>
    <row r="2801" spans="4:4">
      <c r="D2801" s="245"/>
    </row>
    <row r="2802" spans="4:4">
      <c r="D2802" s="245"/>
    </row>
    <row r="2803" spans="4:4">
      <c r="D2803" s="245"/>
    </row>
    <row r="2804" spans="4:4">
      <c r="D2804" s="245"/>
    </row>
    <row r="2805" spans="4:4">
      <c r="D2805" s="245"/>
    </row>
    <row r="2806" spans="4:4">
      <c r="D2806" s="245"/>
    </row>
    <row r="2807" spans="4:4">
      <c r="D2807" s="245"/>
    </row>
    <row r="2808" spans="4:4">
      <c r="D2808" s="245"/>
    </row>
    <row r="2809" spans="4:4">
      <c r="D2809" s="245"/>
    </row>
    <row r="2810" spans="4:4">
      <c r="D2810" s="245"/>
    </row>
    <row r="2811" spans="4:4">
      <c r="D2811" s="245"/>
    </row>
    <row r="2812" spans="4:4">
      <c r="D2812" s="245"/>
    </row>
    <row r="2813" spans="4:4">
      <c r="D2813" s="245"/>
    </row>
    <row r="2814" spans="4:4">
      <c r="D2814" s="245"/>
    </row>
    <row r="2815" spans="4:4">
      <c r="D2815" s="245"/>
    </row>
    <row r="2816" spans="4:4">
      <c r="D2816" s="245"/>
    </row>
    <row r="2817" spans="4:4">
      <c r="D2817" s="245"/>
    </row>
    <row r="2818" spans="4:4">
      <c r="D2818" s="245"/>
    </row>
    <row r="2819" spans="4:4">
      <c r="D2819" s="245"/>
    </row>
    <row r="2820" spans="4:4">
      <c r="D2820" s="245"/>
    </row>
    <row r="2821" spans="4:4">
      <c r="D2821" s="245"/>
    </row>
    <row r="2822" spans="4:4">
      <c r="D2822" s="245"/>
    </row>
    <row r="2823" spans="4:4">
      <c r="D2823" s="245"/>
    </row>
    <row r="2824" spans="4:4">
      <c r="D2824" s="245"/>
    </row>
    <row r="2825" spans="4:4">
      <c r="D2825" s="245"/>
    </row>
    <row r="2826" spans="4:4">
      <c r="D2826" s="245"/>
    </row>
    <row r="2827" spans="4:4">
      <c r="D2827" s="245"/>
    </row>
    <row r="2828" spans="4:4">
      <c r="D2828" s="245"/>
    </row>
    <row r="2829" spans="4:4">
      <c r="D2829" s="245"/>
    </row>
    <row r="2830" spans="4:4">
      <c r="D2830" s="245"/>
    </row>
    <row r="2831" spans="4:4">
      <c r="D2831" s="245"/>
    </row>
    <row r="2832" spans="4:4">
      <c r="D2832" s="245"/>
    </row>
    <row r="2833" spans="4:4">
      <c r="D2833" s="245"/>
    </row>
    <row r="2834" spans="4:4">
      <c r="D2834" s="245"/>
    </row>
    <row r="2835" spans="4:4">
      <c r="D2835" s="245"/>
    </row>
    <row r="2836" spans="4:4">
      <c r="D2836" s="245"/>
    </row>
    <row r="2837" spans="4:4">
      <c r="D2837" s="245"/>
    </row>
    <row r="2838" spans="4:4">
      <c r="D2838" s="245"/>
    </row>
    <row r="2839" spans="4:4">
      <c r="D2839" s="245"/>
    </row>
    <row r="2840" spans="4:4">
      <c r="D2840" s="245"/>
    </row>
    <row r="2841" spans="4:4">
      <c r="D2841" s="245"/>
    </row>
    <row r="2842" spans="4:4">
      <c r="D2842" s="245"/>
    </row>
    <row r="2843" spans="4:4">
      <c r="D2843" s="245"/>
    </row>
    <row r="2844" spans="4:4">
      <c r="D2844" s="245"/>
    </row>
    <row r="2845" spans="4:4">
      <c r="D2845" s="245"/>
    </row>
    <row r="2846" spans="4:4">
      <c r="D2846" s="245"/>
    </row>
    <row r="2847" spans="4:4">
      <c r="D2847" s="245"/>
    </row>
    <row r="2848" spans="4:4">
      <c r="D2848" s="245"/>
    </row>
    <row r="2849" spans="4:4">
      <c r="D2849" s="245"/>
    </row>
    <row r="2850" spans="4:4">
      <c r="D2850" s="245"/>
    </row>
    <row r="2851" spans="4:4">
      <c r="D2851" s="245"/>
    </row>
    <row r="2852" spans="4:4">
      <c r="D2852" s="245"/>
    </row>
    <row r="2853" spans="4:4">
      <c r="D2853" s="245"/>
    </row>
    <row r="2854" spans="4:4">
      <c r="D2854" s="245"/>
    </row>
    <row r="2855" spans="4:4">
      <c r="D2855" s="245"/>
    </row>
    <row r="2856" spans="4:4">
      <c r="D2856" s="245"/>
    </row>
    <row r="2857" spans="4:4">
      <c r="D2857" s="245"/>
    </row>
    <row r="2858" spans="4:4">
      <c r="D2858" s="245"/>
    </row>
    <row r="2859" spans="4:4">
      <c r="D2859" s="245"/>
    </row>
    <row r="2860" spans="4:4">
      <c r="D2860" s="245"/>
    </row>
    <row r="2861" spans="4:4">
      <c r="D2861" s="245"/>
    </row>
    <row r="2862" spans="4:4">
      <c r="D2862" s="245"/>
    </row>
    <row r="2863" spans="4:4">
      <c r="D2863" s="245"/>
    </row>
    <row r="2864" spans="4:4">
      <c r="D2864" s="245"/>
    </row>
    <row r="2865" spans="4:4">
      <c r="D2865" s="245"/>
    </row>
    <row r="2866" spans="4:4">
      <c r="D2866" s="245"/>
    </row>
    <row r="2867" spans="4:4">
      <c r="D2867" s="245"/>
    </row>
    <row r="2868" spans="4:4">
      <c r="D2868" s="245"/>
    </row>
    <row r="2869" spans="4:4">
      <c r="D2869" s="245"/>
    </row>
    <row r="2870" spans="4:4">
      <c r="D2870" s="245"/>
    </row>
    <row r="2871" spans="4:4">
      <c r="D2871" s="245"/>
    </row>
    <row r="2872" spans="4:4">
      <c r="D2872" s="245"/>
    </row>
    <row r="2873" spans="4:4">
      <c r="D2873" s="245"/>
    </row>
    <row r="2874" spans="4:4">
      <c r="D2874" s="245"/>
    </row>
    <row r="2875" spans="4:4">
      <c r="D2875" s="245"/>
    </row>
    <row r="2876" spans="4:4">
      <c r="D2876" s="245"/>
    </row>
    <row r="2877" spans="4:4">
      <c r="D2877" s="245"/>
    </row>
    <row r="2878" spans="4:4">
      <c r="D2878" s="245"/>
    </row>
    <row r="2879" spans="4:4">
      <c r="D2879" s="245"/>
    </row>
    <row r="2880" spans="4:4">
      <c r="D2880" s="245"/>
    </row>
    <row r="2881" spans="4:4">
      <c r="D2881" s="245"/>
    </row>
    <row r="2882" spans="4:4">
      <c r="D2882" s="245"/>
    </row>
    <row r="2883" spans="4:4">
      <c r="D2883" s="245"/>
    </row>
    <row r="2884" spans="4:4">
      <c r="D2884" s="245"/>
    </row>
    <row r="2885" spans="4:4">
      <c r="D2885" s="245"/>
    </row>
    <row r="2886" spans="4:4">
      <c r="D2886" s="245"/>
    </row>
    <row r="2887" spans="4:4">
      <c r="D2887" s="245"/>
    </row>
    <row r="2888" spans="4:4">
      <c r="D2888" s="245"/>
    </row>
    <row r="2889" spans="4:4">
      <c r="D2889" s="245"/>
    </row>
    <row r="2890" spans="4:4">
      <c r="D2890" s="245"/>
    </row>
    <row r="2891" spans="4:4">
      <c r="D2891" s="245"/>
    </row>
    <row r="2892" spans="4:4">
      <c r="D2892" s="245"/>
    </row>
    <row r="2893" spans="4:4">
      <c r="D2893" s="245"/>
    </row>
    <row r="2894" spans="4:4">
      <c r="D2894" s="245"/>
    </row>
    <row r="2895" spans="4:4">
      <c r="D2895" s="245"/>
    </row>
    <row r="2896" spans="4:4">
      <c r="D2896" s="245"/>
    </row>
    <row r="2897" spans="4:4">
      <c r="D2897" s="245"/>
    </row>
    <row r="2898" spans="4:4">
      <c r="D2898" s="245"/>
    </row>
    <row r="2899" spans="4:4">
      <c r="D2899" s="245"/>
    </row>
    <row r="2900" spans="4:4">
      <c r="D2900" s="245"/>
    </row>
    <row r="2901" spans="4:4">
      <c r="D2901" s="245"/>
    </row>
    <row r="2902" spans="4:4">
      <c r="D2902" s="245"/>
    </row>
    <row r="2903" spans="4:4">
      <c r="D2903" s="245"/>
    </row>
    <row r="2904" spans="4:4">
      <c r="D2904" s="245"/>
    </row>
    <row r="2905" spans="4:4">
      <c r="D2905" s="245"/>
    </row>
    <row r="2906" spans="4:4">
      <c r="D2906" s="245"/>
    </row>
    <row r="2907" spans="4:4">
      <c r="D2907" s="245"/>
    </row>
    <row r="2908" spans="4:4">
      <c r="D2908" s="245"/>
    </row>
    <row r="2909" spans="4:4">
      <c r="D2909" s="245"/>
    </row>
    <row r="2910" spans="4:4">
      <c r="D2910" s="245"/>
    </row>
    <row r="2911" spans="4:4">
      <c r="D2911" s="245"/>
    </row>
    <row r="2912" spans="4:4">
      <c r="D2912" s="245"/>
    </row>
    <row r="2913" spans="4:4">
      <c r="D2913" s="245"/>
    </row>
    <row r="2914" spans="4:4">
      <c r="D2914" s="245"/>
    </row>
    <row r="2915" spans="4:4">
      <c r="D2915" s="245"/>
    </row>
    <row r="2916" spans="4:4">
      <c r="D2916" s="245"/>
    </row>
    <row r="2917" spans="4:4">
      <c r="D2917" s="245"/>
    </row>
    <row r="2918" spans="4:4">
      <c r="D2918" s="245"/>
    </row>
    <row r="2919" spans="4:4">
      <c r="D2919" s="245"/>
    </row>
    <row r="2920" spans="4:4">
      <c r="D2920" s="245"/>
    </row>
    <row r="2921" spans="4:4">
      <c r="D2921" s="245"/>
    </row>
    <row r="2922" spans="4:4">
      <c r="D2922" s="245"/>
    </row>
    <row r="2923" spans="4:4">
      <c r="D2923" s="245"/>
    </row>
    <row r="2924" spans="4:4">
      <c r="D2924" s="245"/>
    </row>
    <row r="2925" spans="4:4">
      <c r="D2925" s="245"/>
    </row>
    <row r="2926" spans="4:4">
      <c r="D2926" s="245"/>
    </row>
    <row r="2927" spans="4:4">
      <c r="D2927" s="245"/>
    </row>
    <row r="2928" spans="4:4">
      <c r="D2928" s="245"/>
    </row>
    <row r="2929" spans="4:4">
      <c r="D2929" s="245"/>
    </row>
    <row r="2930" spans="4:4">
      <c r="D2930" s="245"/>
    </row>
    <row r="2931" spans="4:4">
      <c r="D2931" s="245"/>
    </row>
    <row r="2932" spans="4:4">
      <c r="D2932" s="245"/>
    </row>
    <row r="2933" spans="4:4">
      <c r="D2933" s="245"/>
    </row>
    <row r="2934" spans="4:4">
      <c r="D2934" s="245"/>
    </row>
    <row r="2935" spans="4:4">
      <c r="D2935" s="245"/>
    </row>
    <row r="2936" spans="4:4">
      <c r="D2936" s="245"/>
    </row>
    <row r="2937" spans="4:4">
      <c r="D2937" s="245"/>
    </row>
    <row r="2938" spans="4:4">
      <c r="D2938" s="245"/>
    </row>
    <row r="2939" spans="4:4">
      <c r="D2939" s="245"/>
    </row>
    <row r="2940" spans="4:4">
      <c r="D2940" s="245"/>
    </row>
    <row r="2941" spans="4:4">
      <c r="D2941" s="245"/>
    </row>
    <row r="2942" spans="4:4">
      <c r="D2942" s="245"/>
    </row>
    <row r="2943" spans="4:4">
      <c r="D2943" s="245"/>
    </row>
    <row r="2944" spans="4:4">
      <c r="D2944" s="245"/>
    </row>
    <row r="2945" spans="4:4">
      <c r="D2945" s="245"/>
    </row>
    <row r="2946" spans="4:4">
      <c r="D2946" s="245"/>
    </row>
    <row r="2947" spans="4:4">
      <c r="D2947" s="245"/>
    </row>
    <row r="2948" spans="4:4">
      <c r="D2948" s="245"/>
    </row>
    <row r="2949" spans="4:4">
      <c r="D2949" s="245"/>
    </row>
    <row r="2950" spans="4:4">
      <c r="D2950" s="245"/>
    </row>
    <row r="2951" spans="4:4">
      <c r="D2951" s="245"/>
    </row>
    <row r="2952" spans="4:4">
      <c r="D2952" s="245"/>
    </row>
    <row r="2953" spans="4:4">
      <c r="D2953" s="245"/>
    </row>
    <row r="2954" spans="4:4">
      <c r="D2954" s="245"/>
    </row>
    <row r="2955" spans="4:4">
      <c r="D2955" s="245"/>
    </row>
    <row r="2956" spans="4:4">
      <c r="D2956" s="245"/>
    </row>
    <row r="2957" spans="4:4">
      <c r="D2957" s="245"/>
    </row>
    <row r="2958" spans="4:4">
      <c r="D2958" s="245"/>
    </row>
    <row r="2959" spans="4:4">
      <c r="D2959" s="245"/>
    </row>
    <row r="2960" spans="4:4">
      <c r="D2960" s="245"/>
    </row>
    <row r="2961" spans="4:4">
      <c r="D2961" s="245"/>
    </row>
    <row r="2962" spans="4:4">
      <c r="D2962" s="245"/>
    </row>
    <row r="2963" spans="4:4">
      <c r="D2963" s="245"/>
    </row>
    <row r="2964" spans="4:4">
      <c r="D2964" s="245"/>
    </row>
    <row r="2965" spans="4:4">
      <c r="D2965" s="245"/>
    </row>
    <row r="2966" spans="4:4">
      <c r="D2966" s="245"/>
    </row>
    <row r="2967" spans="4:4">
      <c r="D2967" s="245"/>
    </row>
    <row r="2968" spans="4:4">
      <c r="D2968" s="245"/>
    </row>
    <row r="2969" spans="4:4">
      <c r="D2969" s="245"/>
    </row>
    <row r="2970" spans="4:4">
      <c r="D2970" s="245"/>
    </row>
    <row r="2971" spans="4:4">
      <c r="D2971" s="245"/>
    </row>
    <row r="2972" spans="4:4">
      <c r="D2972" s="245"/>
    </row>
    <row r="2973" spans="4:4">
      <c r="D2973" s="245"/>
    </row>
    <row r="2974" spans="4:4">
      <c r="D2974" s="245"/>
    </row>
    <row r="2975" spans="4:4">
      <c r="D2975" s="245"/>
    </row>
    <row r="2976" spans="4:4">
      <c r="D2976" s="245"/>
    </row>
    <row r="2977" spans="4:4">
      <c r="D2977" s="245"/>
    </row>
    <row r="2978" spans="4:4">
      <c r="D2978" s="245"/>
    </row>
    <row r="2979" spans="4:4">
      <c r="D2979" s="245"/>
    </row>
    <row r="2980" spans="4:4">
      <c r="D2980" s="245"/>
    </row>
    <row r="2981" spans="4:4">
      <c r="D2981" s="245"/>
    </row>
    <row r="2982" spans="4:4">
      <c r="D2982" s="245"/>
    </row>
    <row r="2983" spans="4:4">
      <c r="D2983" s="245"/>
    </row>
    <row r="2984" spans="4:4">
      <c r="D2984" s="245"/>
    </row>
    <row r="2985" spans="4:4">
      <c r="D2985" s="245"/>
    </row>
    <row r="2986" spans="4:4">
      <c r="D2986" s="245"/>
    </row>
    <row r="2987" spans="4:4">
      <c r="D2987" s="245"/>
    </row>
    <row r="2988" spans="4:4">
      <c r="D2988" s="245"/>
    </row>
    <row r="2989" spans="4:4">
      <c r="D2989" s="245"/>
    </row>
    <row r="2990" spans="4:4">
      <c r="D2990" s="245"/>
    </row>
    <row r="2991" spans="4:4">
      <c r="D2991" s="245"/>
    </row>
    <row r="2992" spans="4:4">
      <c r="D2992" s="245"/>
    </row>
    <row r="2993" spans="4:4">
      <c r="D2993" s="245"/>
    </row>
    <row r="2994" spans="4:4">
      <c r="D2994" s="245"/>
    </row>
    <row r="2995" spans="4:4">
      <c r="D2995" s="245"/>
    </row>
    <row r="2996" spans="4:4">
      <c r="D2996" s="245"/>
    </row>
    <row r="2997" spans="4:4">
      <c r="D2997" s="245"/>
    </row>
    <row r="2998" spans="4:4">
      <c r="D2998" s="245"/>
    </row>
    <row r="2999" spans="4:4">
      <c r="D2999" s="245"/>
    </row>
    <row r="3000" spans="4:4">
      <c r="D3000" s="245"/>
    </row>
    <row r="3001" spans="4:4">
      <c r="D3001" s="245"/>
    </row>
    <row r="3002" spans="4:4">
      <c r="D3002" s="245"/>
    </row>
    <row r="3003" spans="4:4">
      <c r="D3003" s="245"/>
    </row>
    <row r="3004" spans="4:4">
      <c r="D3004" s="245"/>
    </row>
    <row r="3005" spans="4:4">
      <c r="D3005" s="245"/>
    </row>
    <row r="3006" spans="4:4">
      <c r="D3006" s="245"/>
    </row>
    <row r="3007" spans="4:4">
      <c r="D3007" s="245"/>
    </row>
    <row r="3008" spans="4:4">
      <c r="D3008" s="245"/>
    </row>
    <row r="3009" spans="4:4">
      <c r="D3009" s="245"/>
    </row>
    <row r="3010" spans="4:4">
      <c r="D3010" s="245"/>
    </row>
    <row r="3011" spans="4:4">
      <c r="D3011" s="245"/>
    </row>
    <row r="3012" spans="4:4">
      <c r="D3012" s="245"/>
    </row>
    <row r="3013" spans="4:4">
      <c r="D3013" s="245"/>
    </row>
    <row r="3014" spans="4:4">
      <c r="D3014" s="245"/>
    </row>
    <row r="3015" spans="4:4">
      <c r="D3015" s="245"/>
    </row>
    <row r="3016" spans="4:4">
      <c r="D3016" s="245"/>
    </row>
    <row r="3017" spans="4:4">
      <c r="D3017" s="245"/>
    </row>
    <row r="3018" spans="4:4">
      <c r="D3018" s="245"/>
    </row>
    <row r="3019" spans="4:4">
      <c r="D3019" s="245"/>
    </row>
    <row r="3020" spans="4:4">
      <c r="D3020" s="245"/>
    </row>
    <row r="3021" spans="4:4">
      <c r="D3021" s="245"/>
    </row>
    <row r="3022" spans="4:4">
      <c r="D3022" s="245"/>
    </row>
    <row r="3023" spans="4:4">
      <c r="D3023" s="245"/>
    </row>
    <row r="3024" spans="4:4">
      <c r="D3024" s="245"/>
    </row>
    <row r="3025" spans="4:4">
      <c r="D3025" s="245"/>
    </row>
    <row r="3026" spans="4:4">
      <c r="D3026" s="245"/>
    </row>
    <row r="3027" spans="4:4">
      <c r="D3027" s="245"/>
    </row>
    <row r="3028" spans="4:4">
      <c r="D3028" s="245"/>
    </row>
    <row r="3029" spans="4:4">
      <c r="D3029" s="245"/>
    </row>
    <row r="3030" spans="4:4">
      <c r="D3030" s="245"/>
    </row>
    <row r="3031" spans="4:4">
      <c r="D3031" s="245"/>
    </row>
    <row r="3032" spans="4:4">
      <c r="D3032" s="245"/>
    </row>
    <row r="3033" spans="4:4">
      <c r="D3033" s="245"/>
    </row>
    <row r="3034" spans="4:4">
      <c r="D3034" s="245"/>
    </row>
    <row r="3035" spans="4:4">
      <c r="D3035" s="245"/>
    </row>
    <row r="3036" spans="4:4">
      <c r="D3036" s="245"/>
    </row>
    <row r="3037" spans="4:4">
      <c r="D3037" s="245"/>
    </row>
    <row r="3038" spans="4:4">
      <c r="D3038" s="245"/>
    </row>
    <row r="3039" spans="4:4">
      <c r="D3039" s="245"/>
    </row>
    <row r="3040" spans="4:4">
      <c r="D3040" s="245"/>
    </row>
    <row r="3041" spans="4:4">
      <c r="D3041" s="245"/>
    </row>
    <row r="3042" spans="4:4">
      <c r="D3042" s="245"/>
    </row>
    <row r="3043" spans="4:4">
      <c r="D3043" s="245"/>
    </row>
    <row r="3044" spans="4:4">
      <c r="D3044" s="245"/>
    </row>
    <row r="3045" spans="4:4">
      <c r="D3045" s="245"/>
    </row>
    <row r="3046" spans="4:4">
      <c r="D3046" s="245"/>
    </row>
    <row r="3047" spans="4:4">
      <c r="D3047" s="245"/>
    </row>
    <row r="3048" spans="4:4">
      <c r="D3048" s="245"/>
    </row>
    <row r="3049" spans="4:4">
      <c r="D3049" s="245"/>
    </row>
    <row r="3050" spans="4:4">
      <c r="D3050" s="245"/>
    </row>
    <row r="3051" spans="4:4">
      <c r="D3051" s="245"/>
    </row>
    <row r="3052" spans="4:4">
      <c r="D3052" s="245"/>
    </row>
    <row r="3053" spans="4:4">
      <c r="D3053" s="245"/>
    </row>
    <row r="3054" spans="4:4">
      <c r="D3054" s="245"/>
    </row>
    <row r="3055" spans="4:4">
      <c r="D3055" s="245"/>
    </row>
    <row r="3056" spans="4:4">
      <c r="D3056" s="245"/>
    </row>
    <row r="3057" spans="4:4">
      <c r="D3057" s="245"/>
    </row>
    <row r="3058" spans="4:4">
      <c r="D3058" s="245"/>
    </row>
    <row r="3059" spans="4:4">
      <c r="D3059" s="245"/>
    </row>
    <row r="3060" spans="4:4">
      <c r="D3060" s="245"/>
    </row>
    <row r="3061" spans="4:4">
      <c r="D3061" s="245"/>
    </row>
    <row r="3062" spans="4:4">
      <c r="D3062" s="245"/>
    </row>
    <row r="3063" spans="4:4">
      <c r="D3063" s="245"/>
    </row>
    <row r="3064" spans="4:4">
      <c r="D3064" s="245"/>
    </row>
    <row r="3065" spans="4:4">
      <c r="D3065" s="245"/>
    </row>
    <row r="3066" spans="4:4">
      <c r="D3066" s="245"/>
    </row>
    <row r="3067" spans="4:4">
      <c r="D3067" s="245"/>
    </row>
    <row r="3068" spans="4:4">
      <c r="D3068" s="245"/>
    </row>
    <row r="3069" spans="4:4">
      <c r="D3069" s="245"/>
    </row>
    <row r="3070" spans="4:4">
      <c r="D3070" s="245"/>
    </row>
    <row r="3071" spans="4:4">
      <c r="D3071" s="245"/>
    </row>
    <row r="3072" spans="4:4">
      <c r="D3072" s="245"/>
    </row>
    <row r="3073" spans="4:4">
      <c r="D3073" s="245"/>
    </row>
    <row r="3074" spans="4:4">
      <c r="D3074" s="245"/>
    </row>
    <row r="3075" spans="4:4">
      <c r="D3075" s="245"/>
    </row>
    <row r="3076" spans="4:4">
      <c r="D3076" s="245"/>
    </row>
    <row r="3077" spans="4:4">
      <c r="D3077" s="245"/>
    </row>
    <row r="3078" spans="4:4">
      <c r="D3078" s="245"/>
    </row>
    <row r="3079" spans="4:4">
      <c r="D3079" s="245"/>
    </row>
    <row r="3080" spans="4:4">
      <c r="D3080" s="245"/>
    </row>
    <row r="3081" spans="4:4">
      <c r="D3081" s="245"/>
    </row>
    <row r="3082" spans="4:4">
      <c r="D3082" s="245"/>
    </row>
    <row r="3083" spans="4:4">
      <c r="D3083" s="245"/>
    </row>
    <row r="3084" spans="4:4">
      <c r="D3084" s="245"/>
    </row>
    <row r="3085" spans="4:4">
      <c r="D3085" s="245"/>
    </row>
    <row r="3086" spans="4:4">
      <c r="D3086" s="245"/>
    </row>
    <row r="3087" spans="4:4">
      <c r="D3087" s="245"/>
    </row>
    <row r="3088" spans="4:4">
      <c r="D3088" s="245"/>
    </row>
    <row r="3089" spans="4:4">
      <c r="D3089" s="245"/>
    </row>
    <row r="3090" spans="4:4">
      <c r="D3090" s="245"/>
    </row>
    <row r="3091" spans="4:4">
      <c r="D3091" s="245"/>
    </row>
    <row r="3092" spans="4:4">
      <c r="D3092" s="245"/>
    </row>
    <row r="3093" spans="4:4">
      <c r="D3093" s="245"/>
    </row>
    <row r="3094" spans="4:4">
      <c r="D3094" s="245"/>
    </row>
    <row r="3095" spans="4:4">
      <c r="D3095" s="245"/>
    </row>
    <row r="3096" spans="4:4">
      <c r="D3096" s="245"/>
    </row>
    <row r="3097" spans="4:4">
      <c r="D3097" s="245"/>
    </row>
    <row r="3098" spans="4:4">
      <c r="D3098" s="245"/>
    </row>
    <row r="3099" spans="4:4">
      <c r="D3099" s="245"/>
    </row>
    <row r="3100" spans="4:4">
      <c r="D3100" s="245"/>
    </row>
    <row r="3101" spans="4:4">
      <c r="D3101" s="245"/>
    </row>
    <row r="3102" spans="4:4">
      <c r="D3102" s="245"/>
    </row>
    <row r="3103" spans="4:4">
      <c r="D3103" s="245"/>
    </row>
    <row r="3104" spans="4:4">
      <c r="D3104" s="245"/>
    </row>
    <row r="3105" spans="4:4">
      <c r="D3105" s="245"/>
    </row>
    <row r="3106" spans="4:4">
      <c r="D3106" s="245"/>
    </row>
    <row r="3107" spans="4:4">
      <c r="D3107" s="245"/>
    </row>
    <row r="3108" spans="4:4">
      <c r="D3108" s="245"/>
    </row>
    <row r="3109" spans="4:4">
      <c r="D3109" s="245"/>
    </row>
    <row r="3110" spans="4:4">
      <c r="D3110" s="245"/>
    </row>
    <row r="3111" spans="4:4">
      <c r="D3111" s="245"/>
    </row>
    <row r="3112" spans="4:4">
      <c r="D3112" s="245"/>
    </row>
    <row r="3113" spans="4:4">
      <c r="D3113" s="245"/>
    </row>
    <row r="3114" spans="4:4">
      <c r="D3114" s="245"/>
    </row>
    <row r="3115" spans="4:4">
      <c r="D3115" s="245"/>
    </row>
    <row r="3116" spans="4:4">
      <c r="D3116" s="245"/>
    </row>
    <row r="3117" spans="4:4">
      <c r="D3117" s="245"/>
    </row>
    <row r="3118" spans="4:4">
      <c r="D3118" s="245"/>
    </row>
    <row r="3119" spans="4:4">
      <c r="D3119" s="245"/>
    </row>
    <row r="3120" spans="4:4">
      <c r="D3120" s="245"/>
    </row>
    <row r="3121" spans="4:4">
      <c r="D3121" s="245"/>
    </row>
    <row r="3122" spans="4:4">
      <c r="D3122" s="245"/>
    </row>
    <row r="3123" spans="4:4">
      <c r="D3123" s="245"/>
    </row>
    <row r="3124" spans="4:4">
      <c r="D3124" s="245"/>
    </row>
    <row r="3125" spans="4:4">
      <c r="D3125" s="245"/>
    </row>
    <row r="3126" spans="4:4">
      <c r="D3126" s="245"/>
    </row>
    <row r="3127" spans="4:4">
      <c r="D3127" s="245"/>
    </row>
    <row r="3128" spans="4:4">
      <c r="D3128" s="245"/>
    </row>
    <row r="3129" spans="4:4">
      <c r="D3129" s="245"/>
    </row>
    <row r="3130" spans="4:4">
      <c r="D3130" s="245"/>
    </row>
    <row r="3131" spans="4:4">
      <c r="D3131" s="245"/>
    </row>
    <row r="3132" spans="4:4">
      <c r="D3132" s="245"/>
    </row>
    <row r="3133" spans="4:4">
      <c r="D3133" s="245"/>
    </row>
    <row r="3134" spans="4:4">
      <c r="D3134" s="245"/>
    </row>
    <row r="3135" spans="4:4">
      <c r="D3135" s="245"/>
    </row>
    <row r="3136" spans="4:4">
      <c r="D3136" s="245"/>
    </row>
    <row r="3137" spans="4:4">
      <c r="D3137" s="245"/>
    </row>
    <row r="3138" spans="4:4">
      <c r="D3138" s="245"/>
    </row>
    <row r="3139" spans="4:4">
      <c r="D3139" s="245"/>
    </row>
    <row r="3140" spans="4:4">
      <c r="D3140" s="245"/>
    </row>
    <row r="3141" spans="4:4">
      <c r="D3141" s="245"/>
    </row>
    <row r="3142" spans="4:4">
      <c r="D3142" s="245"/>
    </row>
    <row r="3143" spans="4:4">
      <c r="D3143" s="245"/>
    </row>
    <row r="3144" spans="4:4">
      <c r="D3144" s="245"/>
    </row>
    <row r="3145" spans="4:4">
      <c r="D3145" s="245"/>
    </row>
    <row r="3146" spans="4:4">
      <c r="D3146" s="245"/>
    </row>
    <row r="3147" spans="4:4">
      <c r="D3147" s="245"/>
    </row>
    <row r="3148" spans="4:4">
      <c r="D3148" s="245"/>
    </row>
    <row r="3149" spans="4:4">
      <c r="D3149" s="245"/>
    </row>
    <row r="3150" spans="4:4">
      <c r="D3150" s="245"/>
    </row>
    <row r="3151" spans="4:4">
      <c r="D3151" s="245"/>
    </row>
    <row r="3152" spans="4:4">
      <c r="D3152" s="245"/>
    </row>
    <row r="3153" spans="4:4">
      <c r="D3153" s="245"/>
    </row>
    <row r="3154" spans="4:4">
      <c r="D3154" s="245"/>
    </row>
    <row r="3155" spans="4:4">
      <c r="D3155" s="245"/>
    </row>
    <row r="3156" spans="4:4">
      <c r="D3156" s="245"/>
    </row>
    <row r="3157" spans="4:4">
      <c r="D3157" s="245"/>
    </row>
    <row r="3158" spans="4:4">
      <c r="D3158" s="245"/>
    </row>
    <row r="3159" spans="4:4">
      <c r="D3159" s="245"/>
    </row>
    <row r="3160" spans="4:4">
      <c r="D3160" s="245"/>
    </row>
    <row r="3161" spans="4:4">
      <c r="D3161" s="245"/>
    </row>
    <row r="3162" spans="4:4">
      <c r="D3162" s="245"/>
    </row>
    <row r="3163" spans="4:4">
      <c r="D3163" s="245"/>
    </row>
    <row r="3164" spans="4:4">
      <c r="D3164" s="245"/>
    </row>
    <row r="3165" spans="4:4">
      <c r="D3165" s="245"/>
    </row>
    <row r="3166" spans="4:4">
      <c r="D3166" s="245"/>
    </row>
    <row r="3167" spans="4:4">
      <c r="D3167" s="245"/>
    </row>
    <row r="3168" spans="4:4">
      <c r="D3168" s="245"/>
    </row>
    <row r="3169" spans="4:4">
      <c r="D3169" s="245"/>
    </row>
    <row r="3170" spans="4:4">
      <c r="D3170" s="245"/>
    </row>
    <row r="3171" spans="4:4">
      <c r="D3171" s="245"/>
    </row>
    <row r="3172" spans="4:4">
      <c r="D3172" s="245"/>
    </row>
    <row r="3173" spans="4:4">
      <c r="D3173" s="245"/>
    </row>
    <row r="3174" spans="4:4">
      <c r="D3174" s="245"/>
    </row>
    <row r="3175" spans="4:4">
      <c r="D3175" s="245"/>
    </row>
    <row r="3176" spans="4:4">
      <c r="D3176" s="245"/>
    </row>
    <row r="3177" spans="4:4">
      <c r="D3177" s="245"/>
    </row>
    <row r="3178" spans="4:4">
      <c r="D3178" s="245"/>
    </row>
    <row r="3179" spans="4:4">
      <c r="D3179" s="245"/>
    </row>
    <row r="3180" spans="4:4">
      <c r="D3180" s="245"/>
    </row>
    <row r="3181" spans="4:4">
      <c r="D3181" s="245"/>
    </row>
    <row r="3182" spans="4:4">
      <c r="D3182" s="245"/>
    </row>
    <row r="3183" spans="4:4">
      <c r="D3183" s="245"/>
    </row>
    <row r="3184" spans="4:4">
      <c r="D3184" s="245"/>
    </row>
    <row r="3185" spans="4:4">
      <c r="D3185" s="245"/>
    </row>
    <row r="3186" spans="4:4">
      <c r="D3186" s="245"/>
    </row>
    <row r="3187" spans="4:4">
      <c r="D3187" s="245"/>
    </row>
    <row r="3188" spans="4:4">
      <c r="D3188" s="245"/>
    </row>
    <row r="3189" spans="4:4">
      <c r="D3189" s="245"/>
    </row>
    <row r="3190" spans="4:4">
      <c r="D3190" s="245"/>
    </row>
    <row r="3191" spans="4:4">
      <c r="D3191" s="245"/>
    </row>
    <row r="3192" spans="4:4">
      <c r="D3192" s="245"/>
    </row>
    <row r="3193" spans="4:4">
      <c r="D3193" s="245"/>
    </row>
    <row r="3194" spans="4:4">
      <c r="D3194" s="245"/>
    </row>
    <row r="3195" spans="4:4">
      <c r="D3195" s="245"/>
    </row>
    <row r="3196" spans="4:4">
      <c r="D3196" s="245"/>
    </row>
    <row r="3197" spans="4:4">
      <c r="D3197" s="245"/>
    </row>
    <row r="3198" spans="4:4">
      <c r="D3198" s="245"/>
    </row>
    <row r="3199" spans="4:4">
      <c r="D3199" s="245"/>
    </row>
    <row r="3200" spans="4:4">
      <c r="D3200" s="245"/>
    </row>
    <row r="3201" spans="4:4">
      <c r="D3201" s="245"/>
    </row>
    <row r="3202" spans="4:4">
      <c r="D3202" s="245"/>
    </row>
    <row r="3203" spans="4:4">
      <c r="D3203" s="245"/>
    </row>
    <row r="3204" spans="4:4">
      <c r="D3204" s="245"/>
    </row>
    <row r="3205" spans="4:4">
      <c r="D3205" s="245"/>
    </row>
    <row r="3206" spans="4:4">
      <c r="D3206" s="245"/>
    </row>
    <row r="3207" spans="4:4">
      <c r="D3207" s="245"/>
    </row>
    <row r="3208" spans="4:4">
      <c r="D3208" s="245"/>
    </row>
    <row r="3209" spans="4:4">
      <c r="D3209" s="245"/>
    </row>
    <row r="3210" spans="4:4">
      <c r="D3210" s="245"/>
    </row>
    <row r="3211" spans="4:4">
      <c r="D3211" s="245"/>
    </row>
    <row r="3212" spans="4:4">
      <c r="D3212" s="245"/>
    </row>
    <row r="3213" spans="4:4">
      <c r="D3213" s="245"/>
    </row>
    <row r="3214" spans="4:4">
      <c r="D3214" s="245"/>
    </row>
    <row r="3215" spans="4:4">
      <c r="D3215" s="245"/>
    </row>
    <row r="3216" spans="4:4">
      <c r="D3216" s="245"/>
    </row>
    <row r="3217" spans="4:4">
      <c r="D3217" s="245"/>
    </row>
    <row r="3218" spans="4:4">
      <c r="D3218" s="245"/>
    </row>
    <row r="3219" spans="4:4">
      <c r="D3219" s="245"/>
    </row>
    <row r="3220" spans="4:4">
      <c r="D3220" s="245"/>
    </row>
    <row r="3221" spans="4:4">
      <c r="D3221" s="245"/>
    </row>
    <row r="3222" spans="4:4">
      <c r="D3222" s="245"/>
    </row>
    <row r="3223" spans="4:4">
      <c r="D3223" s="245"/>
    </row>
    <row r="3224" spans="4:4">
      <c r="D3224" s="245"/>
    </row>
    <row r="3225" spans="4:4">
      <c r="D3225" s="245"/>
    </row>
    <row r="3226" spans="4:4">
      <c r="D3226" s="245"/>
    </row>
    <row r="3227" spans="4:4">
      <c r="D3227" s="245"/>
    </row>
    <row r="3228" spans="4:4">
      <c r="D3228" s="245"/>
    </row>
    <row r="3229" spans="4:4">
      <c r="D3229" s="245"/>
    </row>
    <row r="3230" spans="4:4">
      <c r="D3230" s="245"/>
    </row>
    <row r="3231" spans="4:4">
      <c r="D3231" s="245"/>
    </row>
    <row r="3232" spans="4:4">
      <c r="D3232" s="245"/>
    </row>
    <row r="3233" spans="4:4">
      <c r="D3233" s="245"/>
    </row>
    <row r="3234" spans="4:4">
      <c r="D3234" s="245"/>
    </row>
    <row r="3235" spans="4:4">
      <c r="D3235" s="245"/>
    </row>
    <row r="3236" spans="4:4">
      <c r="D3236" s="245"/>
    </row>
    <row r="3237" spans="4:4">
      <c r="D3237" s="245"/>
    </row>
    <row r="3238" spans="4:4">
      <c r="D3238" s="245"/>
    </row>
    <row r="3239" spans="4:4">
      <c r="D3239" s="245"/>
    </row>
    <row r="3240" spans="4:4">
      <c r="D3240" s="245"/>
    </row>
    <row r="3241" spans="4:4">
      <c r="D3241" s="245"/>
    </row>
    <row r="3242" spans="4:4">
      <c r="D3242" s="245"/>
    </row>
    <row r="3243" spans="4:4">
      <c r="D3243" s="245"/>
    </row>
    <row r="3244" spans="4:4">
      <c r="D3244" s="245"/>
    </row>
    <row r="3245" spans="4:4">
      <c r="D3245" s="245"/>
    </row>
    <row r="3246" spans="4:4">
      <c r="D3246" s="245"/>
    </row>
    <row r="3247" spans="4:4">
      <c r="D3247" s="245"/>
    </row>
    <row r="3248" spans="4:4">
      <c r="D3248" s="245"/>
    </row>
    <row r="3249" spans="4:4">
      <c r="D3249" s="245"/>
    </row>
    <row r="3250" spans="4:4">
      <c r="D3250" s="245"/>
    </row>
    <row r="3251" spans="4:4">
      <c r="D3251" s="245"/>
    </row>
    <row r="3252" spans="4:4">
      <c r="D3252" s="245"/>
    </row>
    <row r="3253" spans="4:4">
      <c r="D3253" s="245"/>
    </row>
    <row r="3254" spans="4:4">
      <c r="D3254" s="245"/>
    </row>
    <row r="3255" spans="4:4">
      <c r="D3255" s="245"/>
    </row>
    <row r="3256" spans="4:4">
      <c r="D3256" s="245"/>
    </row>
    <row r="3257" spans="4:4">
      <c r="D3257" s="245"/>
    </row>
    <row r="3258" spans="4:4">
      <c r="D3258" s="245"/>
    </row>
    <row r="3259" spans="4:4">
      <c r="D3259" s="245"/>
    </row>
    <row r="3260" spans="4:4">
      <c r="D3260" s="245"/>
    </row>
    <row r="3261" spans="4:4">
      <c r="D3261" s="245"/>
    </row>
    <row r="3262" spans="4:4">
      <c r="D3262" s="245"/>
    </row>
    <row r="3263" spans="4:4">
      <c r="D3263" s="245"/>
    </row>
    <row r="3264" spans="4:4">
      <c r="D3264" s="245"/>
    </row>
    <row r="3265" spans="4:4">
      <c r="D3265" s="245"/>
    </row>
    <row r="3266" spans="4:4">
      <c r="D3266" s="245"/>
    </row>
    <row r="3267" spans="4:4">
      <c r="D3267" s="245"/>
    </row>
    <row r="3268" spans="4:4">
      <c r="D3268" s="245"/>
    </row>
    <row r="3269" spans="4:4">
      <c r="D3269" s="245"/>
    </row>
    <row r="3270" spans="4:4">
      <c r="D3270" s="245"/>
    </row>
    <row r="3271" spans="4:4">
      <c r="D3271" s="245"/>
    </row>
    <row r="3272" spans="4:4">
      <c r="D3272" s="245"/>
    </row>
    <row r="3273" spans="4:4">
      <c r="D3273" s="245"/>
    </row>
    <row r="3274" spans="4:4">
      <c r="D3274" s="245"/>
    </row>
    <row r="3275" spans="4:4">
      <c r="D3275" s="245"/>
    </row>
    <row r="3276" spans="4:4">
      <c r="D3276" s="245"/>
    </row>
    <row r="3277" spans="4:4">
      <c r="D3277" s="245"/>
    </row>
    <row r="3278" spans="4:4">
      <c r="D3278" s="245"/>
    </row>
    <row r="3279" spans="4:4">
      <c r="D3279" s="245"/>
    </row>
    <row r="3280" spans="4:4">
      <c r="D3280" s="245"/>
    </row>
    <row r="3281" spans="4:4">
      <c r="D3281" s="245"/>
    </row>
    <row r="3282" spans="4:4">
      <c r="D3282" s="245"/>
    </row>
    <row r="3283" spans="4:4">
      <c r="D3283" s="245"/>
    </row>
    <row r="3284" spans="4:4">
      <c r="D3284" s="245"/>
    </row>
    <row r="3285" spans="4:4">
      <c r="D3285" s="245"/>
    </row>
    <row r="3286" spans="4:4">
      <c r="D3286" s="245"/>
    </row>
    <row r="3287" spans="4:4">
      <c r="D3287" s="245"/>
    </row>
    <row r="3288" spans="4:4">
      <c r="D3288" s="245"/>
    </row>
    <row r="3289" spans="4:4">
      <c r="D3289" s="245"/>
    </row>
    <row r="3290" spans="4:4">
      <c r="D3290" s="245"/>
    </row>
    <row r="3291" spans="4:4">
      <c r="D3291" s="245"/>
    </row>
    <row r="3292" spans="4:4">
      <c r="D3292" s="245"/>
    </row>
    <row r="3293" spans="4:4">
      <c r="D3293" s="245"/>
    </row>
    <row r="3294" spans="4:4">
      <c r="D3294" s="245"/>
    </row>
    <row r="3295" spans="4:4">
      <c r="D3295" s="245"/>
    </row>
    <row r="3296" spans="4:4">
      <c r="D3296" s="245"/>
    </row>
    <row r="3297" spans="4:4">
      <c r="D3297" s="245"/>
    </row>
    <row r="3298" spans="4:4">
      <c r="D3298" s="245"/>
    </row>
    <row r="3299" spans="4:4">
      <c r="D3299" s="245"/>
    </row>
    <row r="3300" spans="4:4">
      <c r="D3300" s="245"/>
    </row>
    <row r="3301" spans="4:4">
      <c r="D3301" s="245"/>
    </row>
    <row r="3302" spans="4:4">
      <c r="D3302" s="245"/>
    </row>
    <row r="3303" spans="4:4">
      <c r="D3303" s="245"/>
    </row>
    <row r="3304" spans="4:4">
      <c r="D3304" s="245"/>
    </row>
    <row r="3305" spans="4:4">
      <c r="D3305" s="245"/>
    </row>
    <row r="3306" spans="4:4">
      <c r="D3306" s="245"/>
    </row>
    <row r="3307" spans="4:4">
      <c r="D3307" s="245"/>
    </row>
    <row r="3308" spans="4:4">
      <c r="D3308" s="245"/>
    </row>
    <row r="3309" spans="4:4">
      <c r="D3309" s="245"/>
    </row>
    <row r="3310" spans="4:4">
      <c r="D3310" s="245"/>
    </row>
    <row r="3311" spans="4:4">
      <c r="D3311" s="245"/>
    </row>
    <row r="3312" spans="4:4">
      <c r="D3312" s="245"/>
    </row>
    <row r="3313" spans="4:4">
      <c r="D3313" s="245"/>
    </row>
    <row r="3314" spans="4:4">
      <c r="D3314" s="245"/>
    </row>
    <row r="3315" spans="4:4">
      <c r="D3315" s="245"/>
    </row>
    <row r="3316" spans="4:4">
      <c r="D3316" s="245"/>
    </row>
    <row r="3317" spans="4:4">
      <c r="D3317" s="245"/>
    </row>
    <row r="3318" spans="4:4">
      <c r="D3318" s="245"/>
    </row>
    <row r="3319" spans="4:4">
      <c r="D3319" s="245"/>
    </row>
    <row r="3320" spans="4:4">
      <c r="D3320" s="245"/>
    </row>
    <row r="3321" spans="4:4">
      <c r="D3321" s="245"/>
    </row>
    <row r="3322" spans="4:4">
      <c r="D3322" s="245"/>
    </row>
    <row r="3323" spans="4:4">
      <c r="D3323" s="245"/>
    </row>
    <row r="3324" spans="4:4">
      <c r="D3324" s="245"/>
    </row>
    <row r="3325" spans="4:4">
      <c r="D3325" s="245"/>
    </row>
    <row r="3326" spans="4:4">
      <c r="D3326" s="245"/>
    </row>
    <row r="3327" spans="4:4">
      <c r="D3327" s="245"/>
    </row>
    <row r="3328" spans="4:4">
      <c r="D3328" s="245"/>
    </row>
    <row r="3329" spans="4:4">
      <c r="D3329" s="245"/>
    </row>
    <row r="3330" spans="4:4">
      <c r="D3330" s="245"/>
    </row>
    <row r="3331" spans="4:4">
      <c r="D3331" s="245"/>
    </row>
    <row r="3332" spans="4:4">
      <c r="D3332" s="245"/>
    </row>
    <row r="3333" spans="4:4">
      <c r="D3333" s="245"/>
    </row>
    <row r="3334" spans="4:4">
      <c r="D3334" s="245"/>
    </row>
    <row r="3335" spans="4:4">
      <c r="D3335" s="245"/>
    </row>
    <row r="3336" spans="4:4">
      <c r="D3336" s="245"/>
    </row>
    <row r="3337" spans="4:4">
      <c r="D3337" s="245"/>
    </row>
    <row r="3338" spans="4:4">
      <c r="D3338" s="245"/>
    </row>
    <row r="3339" spans="4:4">
      <c r="D3339" s="245"/>
    </row>
    <row r="3340" spans="4:4">
      <c r="D3340" s="245"/>
    </row>
    <row r="3341" spans="4:4">
      <c r="D3341" s="245"/>
    </row>
    <row r="3342" spans="4:4">
      <c r="D3342" s="245"/>
    </row>
    <row r="3343" spans="4:4">
      <c r="D3343" s="245"/>
    </row>
    <row r="3344" spans="4:4">
      <c r="D3344" s="245"/>
    </row>
    <row r="3345" spans="4:4">
      <c r="D3345" s="245"/>
    </row>
    <row r="3346" spans="4:4">
      <c r="D3346" s="245"/>
    </row>
    <row r="3347" spans="4:4">
      <c r="D3347" s="245"/>
    </row>
    <row r="3348" spans="4:4">
      <c r="D3348" s="245"/>
    </row>
    <row r="3349" spans="4:4">
      <c r="D3349" s="245"/>
    </row>
    <row r="3350" spans="4:4">
      <c r="D3350" s="245"/>
    </row>
    <row r="3351" spans="4:4">
      <c r="D3351" s="245"/>
    </row>
    <row r="3352" spans="4:4">
      <c r="D3352" s="245"/>
    </row>
    <row r="3353" spans="4:4">
      <c r="D3353" s="245"/>
    </row>
    <row r="3354" spans="4:4">
      <c r="D3354" s="245"/>
    </row>
    <row r="3355" spans="4:4">
      <c r="D3355" s="245"/>
    </row>
    <row r="3356" spans="4:4">
      <c r="D3356" s="245"/>
    </row>
    <row r="3357" spans="4:4">
      <c r="D3357" s="245"/>
    </row>
    <row r="3358" spans="4:4">
      <c r="D3358" s="245"/>
    </row>
    <row r="3359" spans="4:4">
      <c r="D3359" s="245"/>
    </row>
    <row r="3360" spans="4:4">
      <c r="D3360" s="245"/>
    </row>
    <row r="3361" spans="4:4">
      <c r="D3361" s="245"/>
    </row>
    <row r="3362" spans="4:4">
      <c r="D3362" s="245"/>
    </row>
    <row r="3363" spans="4:4">
      <c r="D3363" s="245"/>
    </row>
    <row r="3364" spans="4:4">
      <c r="D3364" s="245"/>
    </row>
    <row r="3365" spans="4:4">
      <c r="D3365" s="245"/>
    </row>
    <row r="3366" spans="4:4">
      <c r="D3366" s="245"/>
    </row>
    <row r="3367" spans="4:4">
      <c r="D3367" s="245"/>
    </row>
    <row r="3368" spans="4:4">
      <c r="D3368" s="245"/>
    </row>
    <row r="3369" spans="4:4">
      <c r="D3369" s="245"/>
    </row>
    <row r="3370" spans="4:4">
      <c r="D3370" s="245"/>
    </row>
    <row r="3371" spans="4:4">
      <c r="D3371" s="245"/>
    </row>
    <row r="3372" spans="4:4">
      <c r="D3372" s="245"/>
    </row>
    <row r="3373" spans="4:4">
      <c r="D3373" s="245"/>
    </row>
    <row r="3374" spans="4:4">
      <c r="D3374" s="245"/>
    </row>
    <row r="3375" spans="4:4">
      <c r="D3375" s="245"/>
    </row>
    <row r="3376" spans="4:4">
      <c r="D3376" s="245"/>
    </row>
    <row r="3377" spans="4:4">
      <c r="D3377" s="245"/>
    </row>
    <row r="3378" spans="4:4">
      <c r="D3378" s="245"/>
    </row>
    <row r="3379" spans="4:4">
      <c r="D3379" s="245"/>
    </row>
    <row r="3380" spans="4:4">
      <c r="D3380" s="245"/>
    </row>
    <row r="3381" spans="4:4">
      <c r="D3381" s="245"/>
    </row>
    <row r="3382" spans="4:4">
      <c r="D3382" s="245"/>
    </row>
    <row r="3383" spans="4:4">
      <c r="D3383" s="245"/>
    </row>
    <row r="3384" spans="4:4">
      <c r="D3384" s="245"/>
    </row>
    <row r="3385" spans="4:4">
      <c r="D3385" s="245"/>
    </row>
    <row r="3386" spans="4:4">
      <c r="D3386" s="245"/>
    </row>
    <row r="3387" spans="4:4">
      <c r="D3387" s="245"/>
    </row>
    <row r="3388" spans="4:4">
      <c r="D3388" s="245"/>
    </row>
    <row r="3389" spans="4:4">
      <c r="D3389" s="245"/>
    </row>
    <row r="3390" spans="4:4">
      <c r="D3390" s="245"/>
    </row>
    <row r="3391" spans="4:4">
      <c r="D3391" s="245"/>
    </row>
    <row r="3392" spans="4:4">
      <c r="D3392" s="245"/>
    </row>
    <row r="3393" spans="4:4">
      <c r="D3393" s="245"/>
    </row>
    <row r="3394" spans="4:4">
      <c r="D3394" s="245"/>
    </row>
    <row r="3395" spans="4:4">
      <c r="D3395" s="245"/>
    </row>
    <row r="3396" spans="4:4">
      <c r="D3396" s="245"/>
    </row>
    <row r="3397" spans="4:4">
      <c r="D3397" s="245"/>
    </row>
    <row r="3398" spans="4:4">
      <c r="D3398" s="245"/>
    </row>
    <row r="3399" spans="4:4">
      <c r="D3399" s="245"/>
    </row>
    <row r="3400" spans="4:4">
      <c r="D3400" s="245"/>
    </row>
    <row r="3401" spans="4:4">
      <c r="D3401" s="245"/>
    </row>
    <row r="3402" spans="4:4">
      <c r="D3402" s="245"/>
    </row>
    <row r="3403" spans="4:4">
      <c r="D3403" s="245"/>
    </row>
    <row r="3404" spans="4:4">
      <c r="D3404" s="245"/>
    </row>
    <row r="3405" spans="4:4">
      <c r="D3405" s="245"/>
    </row>
    <row r="3406" spans="4:4">
      <c r="D3406" s="245"/>
    </row>
    <row r="3407" spans="4:4">
      <c r="D3407" s="245"/>
    </row>
    <row r="3408" spans="4:4">
      <c r="D3408" s="245"/>
    </row>
    <row r="3409" spans="4:4">
      <c r="D3409" s="245"/>
    </row>
    <row r="3410" spans="4:4">
      <c r="D3410" s="245"/>
    </row>
    <row r="3411" spans="4:4">
      <c r="D3411" s="245"/>
    </row>
    <row r="3412" spans="4:4">
      <c r="D3412" s="245"/>
    </row>
    <row r="3413" spans="4:4">
      <c r="D3413" s="245"/>
    </row>
    <row r="3414" spans="4:4">
      <c r="D3414" s="245"/>
    </row>
    <row r="3415" spans="4:4">
      <c r="D3415" s="245"/>
    </row>
    <row r="3416" spans="4:4">
      <c r="D3416" s="245"/>
    </row>
    <row r="3417" spans="4:4">
      <c r="D3417" s="245"/>
    </row>
    <row r="3418" spans="4:4">
      <c r="D3418" s="245"/>
    </row>
    <row r="3419" spans="4:4">
      <c r="D3419" s="245"/>
    </row>
    <row r="3420" spans="4:4">
      <c r="D3420" s="245"/>
    </row>
    <row r="3421" spans="4:4">
      <c r="D3421" s="245"/>
    </row>
    <row r="3422" spans="4:4">
      <c r="D3422" s="245"/>
    </row>
    <row r="3423" spans="4:4">
      <c r="D3423" s="245"/>
    </row>
    <row r="3424" spans="4:4">
      <c r="D3424" s="245"/>
    </row>
    <row r="3425" spans="4:4">
      <c r="D3425" s="245"/>
    </row>
    <row r="3426" spans="4:4">
      <c r="D3426" s="245"/>
    </row>
    <row r="3427" spans="4:4">
      <c r="D3427" s="245"/>
    </row>
    <row r="3428" spans="4:4">
      <c r="D3428" s="245"/>
    </row>
    <row r="3429" spans="4:4">
      <c r="D3429" s="245"/>
    </row>
    <row r="3430" spans="4:4">
      <c r="D3430" s="245"/>
    </row>
    <row r="3431" spans="4:4">
      <c r="D3431" s="245"/>
    </row>
    <row r="3432" spans="4:4">
      <c r="D3432" s="245"/>
    </row>
    <row r="3433" spans="4:4">
      <c r="D3433" s="245"/>
    </row>
    <row r="3434" spans="4:4">
      <c r="D3434" s="245"/>
    </row>
    <row r="3435" spans="4:4">
      <c r="D3435" s="245"/>
    </row>
    <row r="3436" spans="4:4">
      <c r="D3436" s="245"/>
    </row>
    <row r="3437" spans="4:4">
      <c r="D3437" s="245"/>
    </row>
    <row r="3438" spans="4:4">
      <c r="D3438" s="245"/>
    </row>
    <row r="3439" spans="4:4">
      <c r="D3439" s="245"/>
    </row>
    <row r="3440" spans="4:4">
      <c r="D3440" s="245"/>
    </row>
    <row r="3441" spans="4:4">
      <c r="D3441" s="245"/>
    </row>
    <row r="3442" spans="4:4">
      <c r="D3442" s="245"/>
    </row>
    <row r="3443" spans="4:4">
      <c r="D3443" s="245"/>
    </row>
    <row r="3444" spans="4:4">
      <c r="D3444" s="245"/>
    </row>
    <row r="3445" spans="4:4">
      <c r="D3445" s="245"/>
    </row>
    <row r="3446" spans="4:4">
      <c r="D3446" s="245"/>
    </row>
    <row r="3447" spans="4:4">
      <c r="D3447" s="245"/>
    </row>
    <row r="3448" spans="4:4">
      <c r="D3448" s="245"/>
    </row>
    <row r="3449" spans="4:4">
      <c r="D3449" s="245"/>
    </row>
    <row r="3450" spans="4:4">
      <c r="D3450" s="245"/>
    </row>
    <row r="3451" spans="4:4">
      <c r="D3451" s="245"/>
    </row>
    <row r="3452" spans="4:4">
      <c r="D3452" s="245"/>
    </row>
    <row r="3453" spans="4:4">
      <c r="D3453" s="245"/>
    </row>
    <row r="3454" spans="4:4">
      <c r="D3454" s="245"/>
    </row>
    <row r="3455" spans="4:4">
      <c r="D3455" s="245"/>
    </row>
    <row r="3456" spans="4:4">
      <c r="D3456" s="245"/>
    </row>
    <row r="3457" spans="4:4">
      <c r="D3457" s="245"/>
    </row>
    <row r="3458" spans="4:4">
      <c r="D3458" s="245"/>
    </row>
    <row r="3459" spans="4:4">
      <c r="D3459" s="245"/>
    </row>
    <row r="3460" spans="4:4">
      <c r="D3460" s="245"/>
    </row>
    <row r="3461" spans="4:4">
      <c r="D3461" s="245"/>
    </row>
    <row r="3462" spans="4:4">
      <c r="D3462" s="245"/>
    </row>
    <row r="3463" spans="4:4">
      <c r="D3463" s="245"/>
    </row>
    <row r="3464" spans="4:4">
      <c r="D3464" s="245"/>
    </row>
    <row r="3465" spans="4:4">
      <c r="D3465" s="245"/>
    </row>
    <row r="3466" spans="4:4">
      <c r="D3466" s="245"/>
    </row>
    <row r="3467" spans="4:4">
      <c r="D3467" s="245"/>
    </row>
    <row r="3468" spans="4:4">
      <c r="D3468" s="245"/>
    </row>
    <row r="3469" spans="4:4">
      <c r="D3469" s="245"/>
    </row>
    <row r="3470" spans="4:4">
      <c r="D3470" s="245"/>
    </row>
    <row r="3471" spans="4:4">
      <c r="D3471" s="245"/>
    </row>
    <row r="3472" spans="4:4">
      <c r="D3472" s="245"/>
    </row>
    <row r="3473" spans="4:4">
      <c r="D3473" s="245"/>
    </row>
    <row r="3474" spans="4:4">
      <c r="D3474" s="245"/>
    </row>
    <row r="3475" spans="4:4">
      <c r="D3475" s="245"/>
    </row>
    <row r="3476" spans="4:4">
      <c r="D3476" s="245"/>
    </row>
    <row r="3477" spans="4:4">
      <c r="D3477" s="245"/>
    </row>
    <row r="3478" spans="4:4">
      <c r="D3478" s="245"/>
    </row>
    <row r="3479" spans="4:4">
      <c r="D3479" s="245"/>
    </row>
    <row r="3480" spans="4:4">
      <c r="D3480" s="245"/>
    </row>
    <row r="3481" spans="4:4">
      <c r="D3481" s="245"/>
    </row>
    <row r="3482" spans="4:4">
      <c r="D3482" s="245"/>
    </row>
    <row r="3483" spans="4:4">
      <c r="D3483" s="245"/>
    </row>
    <row r="3484" spans="4:4">
      <c r="D3484" s="245"/>
    </row>
    <row r="3485" spans="4:4">
      <c r="D3485" s="245"/>
    </row>
    <row r="3486" spans="4:4">
      <c r="D3486" s="245"/>
    </row>
    <row r="3487" spans="4:4">
      <c r="D3487" s="245"/>
    </row>
    <row r="3488" spans="4:4">
      <c r="D3488" s="245"/>
    </row>
    <row r="3489" spans="4:4">
      <c r="D3489" s="245"/>
    </row>
    <row r="3490" spans="4:4">
      <c r="D3490" s="245"/>
    </row>
    <row r="3491" spans="4:4">
      <c r="D3491" s="245"/>
    </row>
    <row r="3492" spans="4:4">
      <c r="D3492" s="245"/>
    </row>
    <row r="3493" spans="4:4">
      <c r="D3493" s="245"/>
    </row>
    <row r="3494" spans="4:4">
      <c r="D3494" s="245"/>
    </row>
    <row r="3495" spans="4:4">
      <c r="D3495" s="245"/>
    </row>
    <row r="3496" spans="4:4">
      <c r="D3496" s="245"/>
    </row>
    <row r="3497" spans="4:4">
      <c r="D3497" s="245"/>
    </row>
    <row r="3498" spans="4:4">
      <c r="D3498" s="245"/>
    </row>
    <row r="3499" spans="4:4">
      <c r="D3499" s="245"/>
    </row>
    <row r="3500" spans="4:4">
      <c r="D3500" s="245"/>
    </row>
    <row r="3501" spans="4:4">
      <c r="D3501" s="245"/>
    </row>
    <row r="3502" spans="4:4">
      <c r="D3502" s="245"/>
    </row>
    <row r="3503" spans="4:4">
      <c r="D3503" s="245"/>
    </row>
    <row r="3504" spans="4:4">
      <c r="D3504" s="245"/>
    </row>
    <row r="3505" spans="4:4">
      <c r="D3505" s="245"/>
    </row>
    <row r="3506" spans="4:4">
      <c r="D3506" s="245"/>
    </row>
    <row r="3507" spans="4:4">
      <c r="D3507" s="245"/>
    </row>
    <row r="3508" spans="4:4">
      <c r="D3508" s="245"/>
    </row>
    <row r="3509" spans="4:4">
      <c r="D3509" s="245"/>
    </row>
    <row r="3510" spans="4:4">
      <c r="D3510" s="245"/>
    </row>
    <row r="3511" spans="4:4">
      <c r="D3511" s="245"/>
    </row>
    <row r="3512" spans="4:4">
      <c r="D3512" s="245"/>
    </row>
    <row r="3513" spans="4:4">
      <c r="D3513" s="245"/>
    </row>
    <row r="3514" spans="4:4">
      <c r="D3514" s="245"/>
    </row>
    <row r="3515" spans="4:4">
      <c r="D3515" s="245"/>
    </row>
    <row r="3516" spans="4:4">
      <c r="D3516" s="245"/>
    </row>
    <row r="3517" spans="4:4">
      <c r="D3517" s="245"/>
    </row>
    <row r="3518" spans="4:4">
      <c r="D3518" s="245"/>
    </row>
    <row r="3519" spans="4:4">
      <c r="D3519" s="245"/>
    </row>
    <row r="3520" spans="4:4">
      <c r="D3520" s="245"/>
    </row>
    <row r="3521" spans="4:4">
      <c r="D3521" s="245"/>
    </row>
    <row r="3522" spans="4:4">
      <c r="D3522" s="245"/>
    </row>
    <row r="3523" spans="4:4">
      <c r="D3523" s="245"/>
    </row>
    <row r="3524" spans="4:4">
      <c r="D3524" s="245"/>
    </row>
    <row r="3525" spans="4:4">
      <c r="D3525" s="245"/>
    </row>
    <row r="3526" spans="4:4">
      <c r="D3526" s="245"/>
    </row>
    <row r="3527" spans="4:4">
      <c r="D3527" s="245"/>
    </row>
    <row r="3528" spans="4:4">
      <c r="D3528" s="245"/>
    </row>
    <row r="3529" spans="4:4">
      <c r="D3529" s="245"/>
    </row>
    <row r="3530" spans="4:4">
      <c r="D3530" s="245"/>
    </row>
    <row r="3531" spans="4:4">
      <c r="D3531" s="245"/>
    </row>
    <row r="3532" spans="4:4">
      <c r="D3532" s="245"/>
    </row>
    <row r="3533" spans="4:4">
      <c r="D3533" s="245"/>
    </row>
    <row r="3534" spans="4:4">
      <c r="D3534" s="245"/>
    </row>
    <row r="3535" spans="4:4">
      <c r="D3535" s="245"/>
    </row>
    <row r="3536" spans="4:4">
      <c r="D3536" s="245"/>
    </row>
    <row r="3537" spans="4:4">
      <c r="D3537" s="245"/>
    </row>
    <row r="3538" spans="4:4">
      <c r="D3538" s="245"/>
    </row>
    <row r="3539" spans="4:4">
      <c r="D3539" s="245"/>
    </row>
    <row r="3540" spans="4:4">
      <c r="D3540" s="245"/>
    </row>
    <row r="3541" spans="4:4">
      <c r="D3541" s="245"/>
    </row>
    <row r="3542" spans="4:4">
      <c r="D3542" s="245"/>
    </row>
    <row r="3543" spans="4:4">
      <c r="D3543" s="245"/>
    </row>
    <row r="3544" spans="4:4">
      <c r="D3544" s="245"/>
    </row>
    <row r="3545" spans="4:4">
      <c r="D3545" s="245"/>
    </row>
    <row r="3546" spans="4:4">
      <c r="D3546" s="245"/>
    </row>
    <row r="3547" spans="4:4">
      <c r="D3547" s="245"/>
    </row>
    <row r="3548" spans="4:4">
      <c r="D3548" s="245"/>
    </row>
    <row r="3549" spans="4:4">
      <c r="D3549" s="245"/>
    </row>
    <row r="3550" spans="4:4">
      <c r="D3550" s="245"/>
    </row>
    <row r="3551" spans="4:4">
      <c r="D3551" s="245"/>
    </row>
    <row r="3552" spans="4:4">
      <c r="D3552" s="245"/>
    </row>
    <row r="3553" spans="4:4">
      <c r="D3553" s="245"/>
    </row>
    <row r="3554" spans="4:4">
      <c r="D3554" s="245"/>
    </row>
    <row r="3555" spans="4:4">
      <c r="D3555" s="245"/>
    </row>
    <row r="3556" spans="4:4">
      <c r="D3556" s="245"/>
    </row>
    <row r="3557" spans="4:4">
      <c r="D3557" s="245"/>
    </row>
    <row r="3558" spans="4:4">
      <c r="D3558" s="245"/>
    </row>
    <row r="3559" spans="4:4">
      <c r="D3559" s="245"/>
    </row>
    <row r="3560" spans="4:4">
      <c r="D3560" s="245"/>
    </row>
    <row r="3561" spans="4:4">
      <c r="D3561" s="245"/>
    </row>
    <row r="3562" spans="4:4">
      <c r="D3562" s="245"/>
    </row>
    <row r="3563" spans="4:4">
      <c r="D3563" s="245"/>
    </row>
    <row r="3564" spans="4:4">
      <c r="D3564" s="245"/>
    </row>
    <row r="3565" spans="4:4">
      <c r="D3565" s="245"/>
    </row>
    <row r="3566" spans="4:4">
      <c r="D3566" s="245"/>
    </row>
    <row r="3567" spans="4:4">
      <c r="D3567" s="245"/>
    </row>
    <row r="3568" spans="4:4">
      <c r="D3568" s="245"/>
    </row>
    <row r="3569" spans="4:4">
      <c r="D3569" s="245"/>
    </row>
    <row r="3570" spans="4:4">
      <c r="D3570" s="245"/>
    </row>
    <row r="3571" spans="4:4">
      <c r="D3571" s="245"/>
    </row>
    <row r="3572" spans="4:4">
      <c r="D3572" s="245"/>
    </row>
    <row r="3573" spans="4:4">
      <c r="D3573" s="245"/>
    </row>
    <row r="3574" spans="4:4">
      <c r="D3574" s="245"/>
    </row>
    <row r="3575" spans="4:4">
      <c r="D3575" s="245"/>
    </row>
    <row r="3576" spans="4:4">
      <c r="D3576" s="245"/>
    </row>
    <row r="3577" spans="4:4">
      <c r="D3577" s="245"/>
    </row>
    <row r="3578" spans="4:4">
      <c r="D3578" s="245"/>
    </row>
    <row r="3579" spans="4:4">
      <c r="D3579" s="245"/>
    </row>
    <row r="3580" spans="4:4">
      <c r="D3580" s="245"/>
    </row>
    <row r="3581" spans="4:4">
      <c r="D3581" s="245"/>
    </row>
    <row r="3582" spans="4:4">
      <c r="D3582" s="245"/>
    </row>
    <row r="3583" spans="4:4">
      <c r="D3583" s="245"/>
    </row>
    <row r="3584" spans="4:4">
      <c r="D3584" s="245"/>
    </row>
    <row r="3585" spans="4:4">
      <c r="D3585" s="245"/>
    </row>
    <row r="3586" spans="4:4">
      <c r="D3586" s="245"/>
    </row>
    <row r="3587" spans="4:4">
      <c r="D3587" s="245"/>
    </row>
    <row r="3588" spans="4:4">
      <c r="D3588" s="245"/>
    </row>
    <row r="3589" spans="4:4">
      <c r="D3589" s="245"/>
    </row>
    <row r="3590" spans="4:4">
      <c r="D3590" s="245"/>
    </row>
    <row r="3591" spans="4:4">
      <c r="D3591" s="245"/>
    </row>
    <row r="3592" spans="4:4">
      <c r="D3592" s="245"/>
    </row>
    <row r="3593" spans="4:4">
      <c r="D3593" s="245"/>
    </row>
    <row r="3594" spans="4:4">
      <c r="D3594" s="245"/>
    </row>
    <row r="3595" spans="4:4">
      <c r="D3595" s="245"/>
    </row>
    <row r="3596" spans="4:4">
      <c r="D3596" s="245"/>
    </row>
    <row r="3597" spans="4:4">
      <c r="D3597" s="245"/>
    </row>
    <row r="3598" spans="4:4">
      <c r="D3598" s="245"/>
    </row>
    <row r="3599" spans="4:4">
      <c r="D3599" s="245"/>
    </row>
    <row r="3600" spans="4:4">
      <c r="D3600" s="245"/>
    </row>
    <row r="3601" spans="4:4">
      <c r="D3601" s="245"/>
    </row>
    <row r="3602" spans="4:4">
      <c r="D3602" s="245"/>
    </row>
    <row r="3603" spans="4:4">
      <c r="D3603" s="245"/>
    </row>
    <row r="3604" spans="4:4">
      <c r="D3604" s="245"/>
    </row>
    <row r="3605" spans="4:4">
      <c r="D3605" s="245"/>
    </row>
    <row r="3606" spans="4:4">
      <c r="D3606" s="245"/>
    </row>
    <row r="3607" spans="4:4">
      <c r="D3607" s="245"/>
    </row>
    <row r="3608" spans="4:4">
      <c r="D3608" s="245"/>
    </row>
    <row r="3609" spans="4:4">
      <c r="D3609" s="245"/>
    </row>
    <row r="3610" spans="4:4">
      <c r="D3610" s="245"/>
    </row>
    <row r="3611" spans="4:4">
      <c r="D3611" s="245"/>
    </row>
    <row r="3612" spans="4:4">
      <c r="D3612" s="245"/>
    </row>
    <row r="3613" spans="4:4">
      <c r="D3613" s="245"/>
    </row>
    <row r="3614" spans="4:4">
      <c r="D3614" s="245"/>
    </row>
    <row r="3615" spans="4:4">
      <c r="D3615" s="245"/>
    </row>
    <row r="3616" spans="4:4">
      <c r="D3616" s="245"/>
    </row>
    <row r="3617" spans="4:4">
      <c r="D3617" s="245"/>
    </row>
    <row r="3618" spans="4:4">
      <c r="D3618" s="245"/>
    </row>
    <row r="3619" spans="4:4">
      <c r="D3619" s="245"/>
    </row>
    <row r="3620" spans="4:4">
      <c r="D3620" s="245"/>
    </row>
    <row r="3621" spans="4:4">
      <c r="D3621" s="245"/>
    </row>
    <row r="3622" spans="4:4">
      <c r="D3622" s="245"/>
    </row>
    <row r="3623" spans="4:4">
      <c r="D3623" s="245"/>
    </row>
    <row r="3624" spans="4:4">
      <c r="D3624" s="245"/>
    </row>
    <row r="3625" spans="4:4">
      <c r="D3625" s="245"/>
    </row>
    <row r="3626" spans="4:4">
      <c r="D3626" s="245"/>
    </row>
    <row r="3627" spans="4:4">
      <c r="D3627" s="245"/>
    </row>
    <row r="3628" spans="4:4">
      <c r="D3628" s="245"/>
    </row>
    <row r="3629" spans="4:4">
      <c r="D3629" s="245"/>
    </row>
    <row r="3630" spans="4:4">
      <c r="D3630" s="245"/>
    </row>
    <row r="3631" spans="4:4">
      <c r="D3631" s="245"/>
    </row>
    <row r="3632" spans="4:4">
      <c r="D3632" s="245"/>
    </row>
    <row r="3633" spans="4:4">
      <c r="D3633" s="245"/>
    </row>
    <row r="3634" spans="4:4">
      <c r="D3634" s="245"/>
    </row>
    <row r="3635" spans="4:4">
      <c r="D3635" s="245"/>
    </row>
    <row r="3636" spans="4:4">
      <c r="D3636" s="245"/>
    </row>
    <row r="3637" spans="4:4">
      <c r="D3637" s="245"/>
    </row>
    <row r="3638" spans="4:4">
      <c r="D3638" s="245"/>
    </row>
    <row r="3639" spans="4:4">
      <c r="D3639" s="245"/>
    </row>
    <row r="3640" spans="4:4">
      <c r="D3640" s="245"/>
    </row>
    <row r="3641" spans="4:4">
      <c r="D3641" s="245"/>
    </row>
    <row r="3642" spans="4:4">
      <c r="D3642" s="245"/>
    </row>
    <row r="3643" spans="4:4">
      <c r="D3643" s="245"/>
    </row>
    <row r="3644" spans="4:4">
      <c r="D3644" s="245"/>
    </row>
    <row r="3645" spans="4:4">
      <c r="D3645" s="245"/>
    </row>
    <row r="3646" spans="4:4">
      <c r="D3646" s="245"/>
    </row>
    <row r="3647" spans="4:4">
      <c r="D3647" s="245"/>
    </row>
    <row r="3648" spans="4:4">
      <c r="D3648" s="245"/>
    </row>
    <row r="3649" spans="4:4">
      <c r="D3649" s="245"/>
    </row>
    <row r="3650" spans="4:4">
      <c r="D3650" s="245"/>
    </row>
    <row r="3651" spans="4:4">
      <c r="D3651" s="245"/>
    </row>
    <row r="3652" spans="4:4">
      <c r="D3652" s="245"/>
    </row>
    <row r="3653" spans="4:4">
      <c r="D3653" s="245"/>
    </row>
    <row r="3654" spans="4:4">
      <c r="D3654" s="245"/>
    </row>
    <row r="3655" spans="4:4">
      <c r="D3655" s="245"/>
    </row>
    <row r="3656" spans="4:4">
      <c r="D3656" s="245"/>
    </row>
    <row r="3657" spans="4:4">
      <c r="D3657" s="245"/>
    </row>
    <row r="3658" spans="4:4">
      <c r="D3658" s="245"/>
    </row>
    <row r="3659" spans="4:4">
      <c r="D3659" s="245"/>
    </row>
    <row r="3660" spans="4:4">
      <c r="D3660" s="245"/>
    </row>
    <row r="3661" spans="4:4">
      <c r="D3661" s="245"/>
    </row>
    <row r="3662" spans="4:4">
      <c r="D3662" s="245"/>
    </row>
    <row r="3663" spans="4:4">
      <c r="D3663" s="245"/>
    </row>
    <row r="3664" spans="4:4">
      <c r="D3664" s="245"/>
    </row>
    <row r="3665" spans="4:4">
      <c r="D3665" s="245"/>
    </row>
    <row r="3666" spans="4:4">
      <c r="D3666" s="245"/>
    </row>
    <row r="3667" spans="4:4">
      <c r="D3667" s="245"/>
    </row>
    <row r="3668" spans="4:4">
      <c r="D3668" s="245"/>
    </row>
    <row r="3669" spans="4:4">
      <c r="D3669" s="245"/>
    </row>
    <row r="3670" spans="4:4">
      <c r="D3670" s="245"/>
    </row>
    <row r="3671" spans="4:4">
      <c r="D3671" s="245"/>
    </row>
    <row r="3672" spans="4:4">
      <c r="D3672" s="245"/>
    </row>
    <row r="3673" spans="4:4">
      <c r="D3673" s="245"/>
    </row>
    <row r="3674" spans="4:4">
      <c r="D3674" s="245"/>
    </row>
    <row r="3675" spans="4:4">
      <c r="D3675" s="245"/>
    </row>
    <row r="3676" spans="4:4">
      <c r="D3676" s="245"/>
    </row>
    <row r="3677" spans="4:4">
      <c r="D3677" s="245"/>
    </row>
    <row r="3678" spans="4:4">
      <c r="D3678" s="245"/>
    </row>
    <row r="3679" spans="4:4">
      <c r="D3679" s="245"/>
    </row>
    <row r="3680" spans="4:4">
      <c r="D3680" s="245"/>
    </row>
    <row r="3681" spans="4:4">
      <c r="D3681" s="245"/>
    </row>
    <row r="3682" spans="4:4">
      <c r="D3682" s="245"/>
    </row>
    <row r="3683" spans="4:4">
      <c r="D3683" s="245"/>
    </row>
    <row r="3684" spans="4:4">
      <c r="D3684" s="245"/>
    </row>
    <row r="3685" spans="4:4">
      <c r="D3685" s="245"/>
    </row>
    <row r="3686" spans="4:4">
      <c r="D3686" s="245"/>
    </row>
    <row r="3687" spans="4:4">
      <c r="D3687" s="245"/>
    </row>
    <row r="3688" spans="4:4">
      <c r="D3688" s="245"/>
    </row>
    <row r="3689" spans="4:4">
      <c r="D3689" s="245"/>
    </row>
    <row r="3690" spans="4:4">
      <c r="D3690" s="245"/>
    </row>
    <row r="3691" spans="4:4">
      <c r="D3691" s="245"/>
    </row>
    <row r="3692" spans="4:4">
      <c r="D3692" s="245"/>
    </row>
    <row r="3693" spans="4:4">
      <c r="D3693" s="245"/>
    </row>
    <row r="3694" spans="4:4">
      <c r="D3694" s="245"/>
    </row>
    <row r="3695" spans="4:4">
      <c r="D3695" s="245"/>
    </row>
    <row r="3696" spans="4:4">
      <c r="D3696" s="245"/>
    </row>
    <row r="3697" spans="4:4">
      <c r="D3697" s="245"/>
    </row>
    <row r="3698" spans="4:4">
      <c r="D3698" s="245"/>
    </row>
    <row r="3699" spans="4:4">
      <c r="D3699" s="245"/>
    </row>
    <row r="3700" spans="4:4">
      <c r="D3700" s="245"/>
    </row>
    <row r="3701" spans="4:4">
      <c r="D3701" s="245"/>
    </row>
    <row r="3702" spans="4:4">
      <c r="D3702" s="245"/>
    </row>
    <row r="3703" spans="4:4">
      <c r="D3703" s="245"/>
    </row>
    <row r="3704" spans="4:4">
      <c r="D3704" s="245"/>
    </row>
    <row r="3705" spans="4:4">
      <c r="D3705" s="245"/>
    </row>
    <row r="3706" spans="4:4">
      <c r="D3706" s="245"/>
    </row>
    <row r="3707" spans="4:4">
      <c r="D3707" s="245"/>
    </row>
    <row r="3708" spans="4:4">
      <c r="D3708" s="245"/>
    </row>
    <row r="3709" spans="4:4">
      <c r="D3709" s="245"/>
    </row>
    <row r="3710" spans="4:4">
      <c r="D3710" s="245"/>
    </row>
    <row r="3711" spans="4:4">
      <c r="D3711" s="245"/>
    </row>
    <row r="3712" spans="4:4">
      <c r="D3712" s="245"/>
    </row>
    <row r="3713" spans="4:4">
      <c r="D3713" s="245"/>
    </row>
    <row r="3714" spans="4:4">
      <c r="D3714" s="245"/>
    </row>
    <row r="3715" spans="4:4">
      <c r="D3715" s="245"/>
    </row>
    <row r="3716" spans="4:4">
      <c r="D3716" s="245"/>
    </row>
    <row r="3717" spans="4:4">
      <c r="D3717" s="245"/>
    </row>
    <row r="3718" spans="4:4">
      <c r="D3718" s="245"/>
    </row>
    <row r="3719" spans="4:4">
      <c r="D3719" s="245"/>
    </row>
    <row r="3720" spans="4:4">
      <c r="D3720" s="245"/>
    </row>
    <row r="3721" spans="4:4">
      <c r="D3721" s="245"/>
    </row>
    <row r="3722" spans="4:4">
      <c r="D3722" s="245"/>
    </row>
    <row r="3723" spans="4:4">
      <c r="D3723" s="245"/>
    </row>
    <row r="3724" spans="4:4">
      <c r="D3724" s="245"/>
    </row>
    <row r="3725" spans="4:4">
      <c r="D3725" s="245"/>
    </row>
    <row r="3726" spans="4:4">
      <c r="D3726" s="245"/>
    </row>
    <row r="3727" spans="4:4">
      <c r="D3727" s="245"/>
    </row>
    <row r="3728" spans="4:4">
      <c r="D3728" s="245"/>
    </row>
    <row r="3729" spans="4:4">
      <c r="D3729" s="245"/>
    </row>
    <row r="3730" spans="4:4">
      <c r="D3730" s="245"/>
    </row>
    <row r="3731" spans="4:4">
      <c r="D3731" s="245"/>
    </row>
    <row r="3732" spans="4:4">
      <c r="D3732" s="245"/>
    </row>
    <row r="3733" spans="4:4">
      <c r="D3733" s="245"/>
    </row>
    <row r="3734" spans="4:4">
      <c r="D3734" s="245"/>
    </row>
    <row r="3735" spans="4:4">
      <c r="D3735" s="245"/>
    </row>
    <row r="3736" spans="4:4">
      <c r="D3736" s="245"/>
    </row>
    <row r="3737" spans="4:4">
      <c r="D3737" s="245"/>
    </row>
    <row r="3738" spans="4:4">
      <c r="D3738" s="245"/>
    </row>
    <row r="3739" spans="4:4">
      <c r="D3739" s="245"/>
    </row>
    <row r="3740" spans="4:4">
      <c r="D3740" s="245"/>
    </row>
    <row r="3741" spans="4:4">
      <c r="D3741" s="245"/>
    </row>
    <row r="3742" spans="4:4">
      <c r="D3742" s="245"/>
    </row>
    <row r="3743" spans="4:4">
      <c r="D3743" s="245"/>
    </row>
    <row r="3744" spans="4:4">
      <c r="D3744" s="245"/>
    </row>
    <row r="3745" spans="4:4">
      <c r="D3745" s="245"/>
    </row>
    <row r="3746" spans="4:4">
      <c r="D3746" s="245"/>
    </row>
    <row r="3747" spans="4:4">
      <c r="D3747" s="245"/>
    </row>
    <row r="3748" spans="4:4">
      <c r="D3748" s="245"/>
    </row>
    <row r="3749" spans="4:4">
      <c r="D3749" s="245"/>
    </row>
    <row r="3750" spans="4:4">
      <c r="D3750" s="245"/>
    </row>
    <row r="3751" spans="4:4">
      <c r="D3751" s="245"/>
    </row>
    <row r="3752" spans="4:4">
      <c r="D3752" s="245"/>
    </row>
    <row r="3753" spans="4:4">
      <c r="D3753" s="245"/>
    </row>
    <row r="3754" spans="4:4">
      <c r="D3754" s="245"/>
    </row>
    <row r="3755" spans="4:4">
      <c r="D3755" s="245"/>
    </row>
    <row r="3756" spans="4:4">
      <c r="D3756" s="245"/>
    </row>
    <row r="3757" spans="4:4">
      <c r="D3757" s="245"/>
    </row>
    <row r="3758" spans="4:4">
      <c r="D3758" s="245"/>
    </row>
    <row r="3759" spans="4:4">
      <c r="D3759" s="245"/>
    </row>
    <row r="3760" spans="4:4">
      <c r="D3760" s="245"/>
    </row>
    <row r="3761" spans="4:4">
      <c r="D3761" s="245"/>
    </row>
    <row r="3762" spans="4:4">
      <c r="D3762" s="245"/>
    </row>
    <row r="3763" spans="4:4">
      <c r="D3763" s="245"/>
    </row>
    <row r="3764" spans="4:4">
      <c r="D3764" s="245"/>
    </row>
    <row r="3765" spans="4:4">
      <c r="D3765" s="245"/>
    </row>
    <row r="3766" spans="4:4">
      <c r="D3766" s="245"/>
    </row>
    <row r="3767" spans="4:4">
      <c r="D3767" s="245"/>
    </row>
    <row r="3768" spans="4:4">
      <c r="D3768" s="245"/>
    </row>
    <row r="3769" spans="4:4">
      <c r="D3769" s="245"/>
    </row>
    <row r="3770" spans="4:4">
      <c r="D3770" s="245"/>
    </row>
    <row r="3771" spans="4:4">
      <c r="D3771" s="245"/>
    </row>
    <row r="3772" spans="4:4">
      <c r="D3772" s="245"/>
    </row>
    <row r="3773" spans="4:4">
      <c r="D3773" s="245"/>
    </row>
    <row r="3774" spans="4:4">
      <c r="D3774" s="245"/>
    </row>
    <row r="3775" spans="4:4">
      <c r="D3775" s="245"/>
    </row>
    <row r="3776" spans="4:4">
      <c r="D3776" s="245"/>
    </row>
    <row r="3777" spans="4:4">
      <c r="D3777" s="245"/>
    </row>
    <row r="3778" spans="4:4">
      <c r="D3778" s="245"/>
    </row>
    <row r="3779" spans="4:4">
      <c r="D3779" s="245"/>
    </row>
    <row r="3780" spans="4:4">
      <c r="D3780" s="245"/>
    </row>
    <row r="3781" spans="4:4">
      <c r="D3781" s="245"/>
    </row>
    <row r="3782" spans="4:4">
      <c r="D3782" s="245"/>
    </row>
    <row r="3783" spans="4:4">
      <c r="D3783" s="245"/>
    </row>
    <row r="3784" spans="4:4">
      <c r="D3784" s="245"/>
    </row>
    <row r="3785" spans="4:4">
      <c r="D3785" s="245"/>
    </row>
    <row r="3786" spans="4:4">
      <c r="D3786" s="245"/>
    </row>
    <row r="3787" spans="4:4">
      <c r="D3787" s="245"/>
    </row>
    <row r="3788" spans="4:4">
      <c r="D3788" s="245"/>
    </row>
    <row r="3789" spans="4:4">
      <c r="D3789" s="245"/>
    </row>
    <row r="3790" spans="4:4">
      <c r="D3790" s="245"/>
    </row>
    <row r="3791" spans="4:4">
      <c r="D3791" s="245"/>
    </row>
    <row r="3792" spans="4:4">
      <c r="D3792" s="245"/>
    </row>
    <row r="3793" spans="4:4">
      <c r="D3793" s="245"/>
    </row>
    <row r="3794" spans="4:4">
      <c r="D3794" s="245"/>
    </row>
    <row r="3795" spans="4:4">
      <c r="D3795" s="245"/>
    </row>
    <row r="3796" spans="4:4">
      <c r="D3796" s="245"/>
    </row>
    <row r="3797" spans="4:4">
      <c r="D3797" s="245"/>
    </row>
    <row r="3798" spans="4:4">
      <c r="D3798" s="245"/>
    </row>
    <row r="3799" spans="4:4">
      <c r="D3799" s="245"/>
    </row>
    <row r="3800" spans="4:4">
      <c r="D3800" s="245"/>
    </row>
    <row r="3801" spans="4:4">
      <c r="D3801" s="245"/>
    </row>
    <row r="3802" spans="4:4">
      <c r="D3802" s="245"/>
    </row>
    <row r="3803" spans="4:4">
      <c r="D3803" s="245"/>
    </row>
    <row r="3804" spans="4:4">
      <c r="D3804" s="245"/>
    </row>
    <row r="3805" spans="4:4">
      <c r="D3805" s="245"/>
    </row>
    <row r="3806" spans="4:4">
      <c r="D3806" s="245"/>
    </row>
    <row r="3807" spans="4:4">
      <c r="D3807" s="245"/>
    </row>
    <row r="3808" spans="4:4">
      <c r="D3808" s="245"/>
    </row>
    <row r="3809" spans="4:4">
      <c r="D3809" s="245"/>
    </row>
    <row r="3810" spans="4:4">
      <c r="D3810" s="245"/>
    </row>
    <row r="3811" spans="4:4">
      <c r="D3811" s="245"/>
    </row>
    <row r="3812" spans="4:4">
      <c r="D3812" s="245"/>
    </row>
    <row r="3813" spans="4:4">
      <c r="D3813" s="245"/>
    </row>
    <row r="3814" spans="4:4">
      <c r="D3814" s="245"/>
    </row>
    <row r="3815" spans="4:4">
      <c r="D3815" s="245"/>
    </row>
    <row r="3816" spans="4:4">
      <c r="D3816" s="245"/>
    </row>
    <row r="3817" spans="4:4">
      <c r="D3817" s="245"/>
    </row>
    <row r="3818" spans="4:4">
      <c r="D3818" s="245"/>
    </row>
    <row r="3819" spans="4:4">
      <c r="D3819" s="245"/>
    </row>
    <row r="3820" spans="4:4">
      <c r="D3820" s="245"/>
    </row>
    <row r="3821" spans="4:4">
      <c r="D3821" s="245"/>
    </row>
    <row r="3822" spans="4:4">
      <c r="D3822" s="245"/>
    </row>
    <row r="3823" spans="4:4">
      <c r="D3823" s="245"/>
    </row>
    <row r="3824" spans="4:4">
      <c r="D3824" s="245"/>
    </row>
    <row r="3825" spans="4:4">
      <c r="D3825" s="245"/>
    </row>
    <row r="3826" spans="4:4">
      <c r="D3826" s="245"/>
    </row>
    <row r="3827" spans="4:4">
      <c r="D3827" s="245"/>
    </row>
    <row r="3828" spans="4:4">
      <c r="D3828" s="245"/>
    </row>
    <row r="3829" spans="4:4">
      <c r="D3829" s="245"/>
    </row>
    <row r="3830" spans="4:4">
      <c r="D3830" s="245"/>
    </row>
    <row r="3831" spans="4:4">
      <c r="D3831" s="245"/>
    </row>
    <row r="3832" spans="4:4">
      <c r="D3832" s="245"/>
    </row>
    <row r="3833" spans="4:4">
      <c r="D3833" s="245"/>
    </row>
    <row r="3834" spans="4:4">
      <c r="D3834" s="245"/>
    </row>
    <row r="3835" spans="4:4">
      <c r="D3835" s="245"/>
    </row>
    <row r="3836" spans="4:4">
      <c r="D3836" s="245"/>
    </row>
    <row r="3837" spans="4:4">
      <c r="D3837" s="245"/>
    </row>
    <row r="3838" spans="4:4">
      <c r="D3838" s="245"/>
    </row>
    <row r="3839" spans="4:4">
      <c r="D3839" s="245"/>
    </row>
    <row r="3840" spans="4:4">
      <c r="D3840" s="245"/>
    </row>
    <row r="3841" spans="4:4">
      <c r="D3841" s="245"/>
    </row>
    <row r="3842" spans="4:4">
      <c r="D3842" s="245"/>
    </row>
    <row r="3843" spans="4:4">
      <c r="D3843" s="245"/>
    </row>
    <row r="3844" spans="4:4">
      <c r="D3844" s="245"/>
    </row>
    <row r="3845" spans="4:4">
      <c r="D3845" s="245"/>
    </row>
    <row r="3846" spans="4:4">
      <c r="D3846" s="245"/>
    </row>
    <row r="3847" spans="4:4">
      <c r="D3847" s="245"/>
    </row>
    <row r="3848" spans="4:4">
      <c r="D3848" s="245"/>
    </row>
    <row r="3849" spans="4:4">
      <c r="D3849" s="245"/>
    </row>
    <row r="3850" spans="4:4">
      <c r="D3850" s="245"/>
    </row>
    <row r="3851" spans="4:4">
      <c r="D3851" s="245"/>
    </row>
    <row r="3852" spans="4:4">
      <c r="D3852" s="245"/>
    </row>
    <row r="3853" spans="4:4">
      <c r="D3853" s="245"/>
    </row>
    <row r="3854" spans="4:4">
      <c r="D3854" s="245"/>
    </row>
    <row r="3855" spans="4:4">
      <c r="D3855" s="245"/>
    </row>
    <row r="3856" spans="4:4">
      <c r="D3856" s="245"/>
    </row>
    <row r="3857" spans="4:4">
      <c r="D3857" s="245"/>
    </row>
    <row r="3858" spans="4:4">
      <c r="D3858" s="245"/>
    </row>
    <row r="3859" spans="4:4">
      <c r="D3859" s="245"/>
    </row>
    <row r="3860" spans="4:4">
      <c r="D3860" s="245"/>
    </row>
    <row r="3861" spans="4:4">
      <c r="D3861" s="245"/>
    </row>
    <row r="3862" spans="4:4">
      <c r="D3862" s="245"/>
    </row>
    <row r="3863" spans="4:4">
      <c r="D3863" s="245"/>
    </row>
    <row r="3864" spans="4:4">
      <c r="D3864" s="245"/>
    </row>
    <row r="3865" spans="4:4">
      <c r="D3865" s="245"/>
    </row>
    <row r="3866" spans="4:4">
      <c r="D3866" s="245"/>
    </row>
    <row r="3867" spans="4:4">
      <c r="D3867" s="245"/>
    </row>
    <row r="3868" spans="4:4">
      <c r="D3868" s="245"/>
    </row>
    <row r="3869" spans="4:4">
      <c r="D3869" s="245"/>
    </row>
    <row r="3870" spans="4:4">
      <c r="D3870" s="245"/>
    </row>
    <row r="3871" spans="4:4">
      <c r="D3871" s="245"/>
    </row>
    <row r="3872" spans="4:4">
      <c r="D3872" s="245"/>
    </row>
    <row r="3873" spans="4:4">
      <c r="D3873" s="245"/>
    </row>
    <row r="3874" spans="4:4">
      <c r="D3874" s="245"/>
    </row>
    <row r="3875" spans="4:4">
      <c r="D3875" s="245"/>
    </row>
    <row r="3876" spans="4:4">
      <c r="D3876" s="245"/>
    </row>
    <row r="3877" spans="4:4">
      <c r="D3877" s="245"/>
    </row>
    <row r="3878" spans="4:4">
      <c r="D3878" s="245"/>
    </row>
    <row r="3879" spans="4:4">
      <c r="D3879" s="245"/>
    </row>
    <row r="3880" spans="4:4">
      <c r="D3880" s="245"/>
    </row>
    <row r="3881" spans="4:4">
      <c r="D3881" s="245"/>
    </row>
    <row r="3882" spans="4:4">
      <c r="D3882" s="245"/>
    </row>
    <row r="3883" spans="4:4">
      <c r="D3883" s="245"/>
    </row>
    <row r="3884" spans="4:4">
      <c r="D3884" s="245"/>
    </row>
    <row r="3885" spans="4:4">
      <c r="D3885" s="245"/>
    </row>
    <row r="3886" spans="4:4">
      <c r="D3886" s="245"/>
    </row>
    <row r="3887" spans="4:4">
      <c r="D3887" s="245"/>
    </row>
    <row r="3888" spans="4:4">
      <c r="D3888" s="245"/>
    </row>
    <row r="3889" spans="4:4">
      <c r="D3889" s="245"/>
    </row>
    <row r="3890" spans="4:4">
      <c r="D3890" s="245"/>
    </row>
    <row r="3891" spans="4:4">
      <c r="D3891" s="245"/>
    </row>
    <row r="3892" spans="4:4">
      <c r="D3892" s="245"/>
    </row>
    <row r="3893" spans="4:4">
      <c r="D3893" s="245"/>
    </row>
    <row r="3894" spans="4:4">
      <c r="D3894" s="245"/>
    </row>
    <row r="3895" spans="4:4">
      <c r="D3895" s="245"/>
    </row>
    <row r="3896" spans="4:4">
      <c r="D3896" s="245"/>
    </row>
    <row r="3897" spans="4:4">
      <c r="D3897" s="245"/>
    </row>
    <row r="3898" spans="4:4">
      <c r="D3898" s="245"/>
    </row>
    <row r="3899" spans="4:4">
      <c r="D3899" s="245"/>
    </row>
    <row r="3900" spans="4:4">
      <c r="D3900" s="245"/>
    </row>
    <row r="3901" spans="4:4">
      <c r="D3901" s="245"/>
    </row>
    <row r="3902" spans="4:4">
      <c r="D3902" s="245"/>
    </row>
    <row r="3903" spans="4:4">
      <c r="D3903" s="245"/>
    </row>
    <row r="3904" spans="4:4">
      <c r="D3904" s="245"/>
    </row>
    <row r="3905" spans="4:4">
      <c r="D3905" s="245"/>
    </row>
    <row r="3906" spans="4:4">
      <c r="D3906" s="245"/>
    </row>
    <row r="3907" spans="4:4">
      <c r="D3907" s="245"/>
    </row>
    <row r="3908" spans="4:4">
      <c r="D3908" s="245"/>
    </row>
    <row r="3909" spans="4:4">
      <c r="D3909" s="245"/>
    </row>
    <row r="3910" spans="4:4">
      <c r="D3910" s="245"/>
    </row>
    <row r="3911" spans="4:4">
      <c r="D3911" s="245"/>
    </row>
    <row r="3912" spans="4:4">
      <c r="D3912" s="245"/>
    </row>
    <row r="3913" spans="4:4">
      <c r="D3913" s="245"/>
    </row>
    <row r="3914" spans="4:4">
      <c r="D3914" s="245"/>
    </row>
    <row r="3915" spans="4:4">
      <c r="D3915" s="245"/>
    </row>
    <row r="3916" spans="4:4">
      <c r="D3916" s="245"/>
    </row>
    <row r="3917" spans="4:4">
      <c r="D3917" s="245"/>
    </row>
    <row r="3918" spans="4:4">
      <c r="D3918" s="245"/>
    </row>
    <row r="3919" spans="4:4">
      <c r="D3919" s="245"/>
    </row>
    <row r="3920" spans="4:4">
      <c r="D3920" s="245"/>
    </row>
    <row r="3921" spans="4:4">
      <c r="D3921" s="245"/>
    </row>
    <row r="3922" spans="4:4">
      <c r="D3922" s="245"/>
    </row>
    <row r="3923" spans="4:4">
      <c r="D3923" s="245"/>
    </row>
    <row r="3924" spans="4:4">
      <c r="D3924" s="245"/>
    </row>
    <row r="3925" spans="4:4">
      <c r="D3925" s="245"/>
    </row>
    <row r="3926" spans="4:4">
      <c r="D3926" s="245"/>
    </row>
    <row r="3927" spans="4:4">
      <c r="D3927" s="245"/>
    </row>
    <row r="3928" spans="4:4">
      <c r="D3928" s="245"/>
    </row>
    <row r="3929" spans="4:4">
      <c r="D3929" s="245"/>
    </row>
    <row r="3930" spans="4:4">
      <c r="D3930" s="245"/>
    </row>
    <row r="3931" spans="4:4">
      <c r="D3931" s="245"/>
    </row>
    <row r="3932" spans="4:4">
      <c r="D3932" s="245"/>
    </row>
    <row r="3933" spans="4:4">
      <c r="D3933" s="245"/>
    </row>
    <row r="3934" spans="4:4">
      <c r="D3934" s="245"/>
    </row>
    <row r="3935" spans="4:4">
      <c r="D3935" s="245"/>
    </row>
    <row r="3936" spans="4:4">
      <c r="D3936" s="245"/>
    </row>
    <row r="3937" spans="4:4">
      <c r="D3937" s="245"/>
    </row>
    <row r="3938" spans="4:4">
      <c r="D3938" s="245"/>
    </row>
    <row r="3939" spans="4:4">
      <c r="D3939" s="245"/>
    </row>
    <row r="3940" spans="4:4">
      <c r="D3940" s="245"/>
    </row>
    <row r="3941" spans="4:4">
      <c r="D3941" s="245"/>
    </row>
    <row r="3942" spans="4:4">
      <c r="D3942" s="245"/>
    </row>
    <row r="3943" spans="4:4">
      <c r="D3943" s="245"/>
    </row>
    <row r="3944" spans="4:4">
      <c r="D3944" s="245"/>
    </row>
    <row r="3945" spans="4:4">
      <c r="D3945" s="245"/>
    </row>
    <row r="3946" spans="4:4">
      <c r="D3946" s="245"/>
    </row>
    <row r="3947" spans="4:4">
      <c r="D3947" s="245"/>
    </row>
    <row r="3948" spans="4:4">
      <c r="D3948" s="245"/>
    </row>
    <row r="3949" spans="4:4">
      <c r="D3949" s="245"/>
    </row>
    <row r="3950" spans="4:4">
      <c r="D3950" s="245"/>
    </row>
    <row r="3951" spans="4:4">
      <c r="D3951" s="245"/>
    </row>
    <row r="3952" spans="4:4">
      <c r="D3952" s="245"/>
    </row>
    <row r="3953" spans="4:4">
      <c r="D3953" s="245"/>
    </row>
    <row r="3954" spans="4:4">
      <c r="D3954" s="245"/>
    </row>
    <row r="3955" spans="4:4">
      <c r="D3955" s="245"/>
    </row>
    <row r="3956" spans="4:4">
      <c r="D3956" s="245"/>
    </row>
    <row r="3957" spans="4:4">
      <c r="D3957" s="245"/>
    </row>
    <row r="3958" spans="4:4">
      <c r="D3958" s="245"/>
    </row>
    <row r="3959" spans="4:4">
      <c r="D3959" s="245"/>
    </row>
    <row r="3960" spans="4:4">
      <c r="D3960" s="245"/>
    </row>
    <row r="3961" spans="4:4">
      <c r="D3961" s="245"/>
    </row>
    <row r="3962" spans="4:4">
      <c r="D3962" s="245"/>
    </row>
    <row r="3963" spans="4:4">
      <c r="D3963" s="245"/>
    </row>
    <row r="3964" spans="4:4">
      <c r="D3964" s="245"/>
    </row>
    <row r="3965" spans="4:4">
      <c r="D3965" s="245"/>
    </row>
    <row r="3966" spans="4:4">
      <c r="D3966" s="245"/>
    </row>
    <row r="3967" spans="4:4">
      <c r="D3967" s="245"/>
    </row>
    <row r="3968" spans="4:4">
      <c r="D3968" s="245"/>
    </row>
    <row r="3969" spans="4:4">
      <c r="D3969" s="245"/>
    </row>
    <row r="3970" spans="4:4">
      <c r="D3970" s="245"/>
    </row>
    <row r="3971" spans="4:4">
      <c r="D3971" s="245"/>
    </row>
    <row r="3972" spans="4:4">
      <c r="D3972" s="245"/>
    </row>
    <row r="3973" spans="4:4">
      <c r="D3973" s="245"/>
    </row>
    <row r="3974" spans="4:4">
      <c r="D3974" s="245"/>
    </row>
    <row r="3975" spans="4:4">
      <c r="D3975" s="245"/>
    </row>
    <row r="3976" spans="4:4">
      <c r="D3976" s="245"/>
    </row>
    <row r="3977" spans="4:4">
      <c r="D3977" s="245"/>
    </row>
    <row r="3978" spans="4:4">
      <c r="D3978" s="245"/>
    </row>
    <row r="3979" spans="4:4">
      <c r="D3979" s="245"/>
    </row>
    <row r="3980" spans="4:4">
      <c r="D3980" s="245"/>
    </row>
    <row r="3981" spans="4:4">
      <c r="D3981" s="245"/>
    </row>
    <row r="3982" spans="4:4">
      <c r="D3982" s="245"/>
    </row>
    <row r="3983" spans="4:4">
      <c r="D3983" s="245"/>
    </row>
    <row r="3984" spans="4:4">
      <c r="D3984" s="245"/>
    </row>
    <row r="3985" spans="4:4">
      <c r="D3985" s="245"/>
    </row>
    <row r="3986" spans="4:4">
      <c r="D3986" s="245"/>
    </row>
    <row r="3987" spans="4:4">
      <c r="D3987" s="245"/>
    </row>
    <row r="3988" spans="4:4">
      <c r="D3988" s="245"/>
    </row>
    <row r="3989" spans="4:4">
      <c r="D3989" s="245"/>
    </row>
    <row r="3990" spans="4:4">
      <c r="D3990" s="245"/>
    </row>
    <row r="3991" spans="4:4">
      <c r="D3991" s="245"/>
    </row>
    <row r="3992" spans="4:4">
      <c r="D3992" s="245"/>
    </row>
    <row r="3993" spans="4:4">
      <c r="D3993" s="245"/>
    </row>
    <row r="3994" spans="4:4">
      <c r="D3994" s="245"/>
    </row>
    <row r="3995" spans="4:4">
      <c r="D3995" s="245"/>
    </row>
    <row r="3996" spans="4:4">
      <c r="D3996" s="245"/>
    </row>
    <row r="3997" spans="4:4">
      <c r="D3997" s="245"/>
    </row>
    <row r="3998" spans="4:4">
      <c r="D3998" s="245"/>
    </row>
    <row r="3999" spans="4:4">
      <c r="D3999" s="245"/>
    </row>
    <row r="4000" spans="4:4">
      <c r="D4000" s="245"/>
    </row>
    <row r="4001" spans="4:4">
      <c r="D4001" s="245"/>
    </row>
    <row r="4002" spans="4:4">
      <c r="D4002" s="245"/>
    </row>
    <row r="4003" spans="4:4">
      <c r="D4003" s="245"/>
    </row>
    <row r="4004" spans="4:4">
      <c r="D4004" s="245"/>
    </row>
    <row r="4005" spans="4:4">
      <c r="D4005" s="245"/>
    </row>
    <row r="4006" spans="4:4">
      <c r="D4006" s="245"/>
    </row>
    <row r="4007" spans="4:4">
      <c r="D4007" s="245"/>
    </row>
    <row r="4008" spans="4:4">
      <c r="D4008" s="245"/>
    </row>
    <row r="4009" spans="4:4">
      <c r="D4009" s="245"/>
    </row>
    <row r="4010" spans="4:4">
      <c r="D4010" s="245"/>
    </row>
    <row r="4011" spans="4:4">
      <c r="D4011" s="245"/>
    </row>
    <row r="4012" spans="4:4">
      <c r="D4012" s="245"/>
    </row>
    <row r="4013" spans="4:4">
      <c r="D4013" s="245"/>
    </row>
    <row r="4014" spans="4:4">
      <c r="D4014" s="245"/>
    </row>
    <row r="4015" spans="4:4">
      <c r="D4015" s="245"/>
    </row>
    <row r="4016" spans="4:4">
      <c r="D4016" s="245"/>
    </row>
    <row r="4017" spans="4:4">
      <c r="D4017" s="245"/>
    </row>
    <row r="4018" spans="4:4">
      <c r="D4018" s="245"/>
    </row>
    <row r="4019" spans="4:4">
      <c r="D4019" s="245"/>
    </row>
    <row r="4020" spans="4:4">
      <c r="D4020" s="245"/>
    </row>
    <row r="4021" spans="4:4">
      <c r="D4021" s="245"/>
    </row>
    <row r="4022" spans="4:4">
      <c r="D4022" s="245"/>
    </row>
    <row r="4023" spans="4:4">
      <c r="D4023" s="245"/>
    </row>
    <row r="4024" spans="4:4">
      <c r="D4024" s="245"/>
    </row>
    <row r="4025" spans="4:4">
      <c r="D4025" s="245"/>
    </row>
    <row r="4026" spans="4:4">
      <c r="D4026" s="245"/>
    </row>
    <row r="4027" spans="4:4">
      <c r="D4027" s="245"/>
    </row>
    <row r="4028" spans="4:4">
      <c r="D4028" s="245"/>
    </row>
    <row r="4029" spans="4:4">
      <c r="D4029" s="245"/>
    </row>
    <row r="4030" spans="4:4">
      <c r="D4030" s="245"/>
    </row>
    <row r="4031" spans="4:4">
      <c r="D4031" s="245"/>
    </row>
    <row r="4032" spans="4:4">
      <c r="D4032" s="245"/>
    </row>
    <row r="4033" spans="4:4">
      <c r="D4033" s="245"/>
    </row>
    <row r="4034" spans="4:4">
      <c r="D4034" s="245"/>
    </row>
    <row r="4035" spans="4:4">
      <c r="D4035" s="245"/>
    </row>
    <row r="4036" spans="4:4">
      <c r="D4036" s="245"/>
    </row>
    <row r="4037" spans="4:4">
      <c r="D4037" s="245"/>
    </row>
    <row r="4038" spans="4:4">
      <c r="D4038" s="245"/>
    </row>
    <row r="4039" spans="4:4">
      <c r="D4039" s="245"/>
    </row>
    <row r="4040" spans="4:4">
      <c r="D4040" s="245"/>
    </row>
    <row r="4041" spans="4:4">
      <c r="D4041" s="245"/>
    </row>
    <row r="4042" spans="4:4">
      <c r="D4042" s="245"/>
    </row>
    <row r="4043" spans="4:4">
      <c r="D4043" s="245"/>
    </row>
    <row r="4044" spans="4:4">
      <c r="D4044" s="245"/>
    </row>
    <row r="4045" spans="4:4">
      <c r="D4045" s="245"/>
    </row>
    <row r="4046" spans="4:4">
      <c r="D4046" s="245"/>
    </row>
    <row r="4047" spans="4:4">
      <c r="D4047" s="245"/>
    </row>
    <row r="4048" spans="4:4">
      <c r="D4048" s="245"/>
    </row>
    <row r="4049" spans="4:4">
      <c r="D4049" s="245"/>
    </row>
    <row r="4050" spans="4:4">
      <c r="D4050" s="245"/>
    </row>
    <row r="4051" spans="4:4">
      <c r="D4051" s="245"/>
    </row>
    <row r="4052" spans="4:4">
      <c r="D4052" s="245"/>
    </row>
    <row r="4053" spans="4:4">
      <c r="D4053" s="245"/>
    </row>
    <row r="4054" spans="4:4">
      <c r="D4054" s="245"/>
    </row>
    <row r="4055" spans="4:4">
      <c r="D4055" s="245"/>
    </row>
    <row r="4056" spans="4:4">
      <c r="D4056" s="245"/>
    </row>
    <row r="4057" spans="4:4">
      <c r="D4057" s="245"/>
    </row>
    <row r="4058" spans="4:4">
      <c r="D4058" s="245"/>
    </row>
    <row r="4059" spans="4:4">
      <c r="D4059" s="245"/>
    </row>
    <row r="4060" spans="4:4">
      <c r="D4060" s="245"/>
    </row>
    <row r="4061" spans="4:4">
      <c r="D4061" s="245"/>
    </row>
    <row r="4062" spans="4:4">
      <c r="D4062" s="245"/>
    </row>
    <row r="4063" spans="4:4">
      <c r="D4063" s="245"/>
    </row>
    <row r="4064" spans="4:4">
      <c r="D4064" s="245"/>
    </row>
    <row r="4065" spans="4:4">
      <c r="D4065" s="245"/>
    </row>
    <row r="4066" spans="4:4">
      <c r="D4066" s="245"/>
    </row>
    <row r="4067" spans="4:4">
      <c r="D4067" s="245"/>
    </row>
    <row r="4068" spans="4:4">
      <c r="D4068" s="245"/>
    </row>
    <row r="4069" spans="4:4">
      <c r="D4069" s="245"/>
    </row>
    <row r="4070" spans="4:4">
      <c r="D4070" s="245"/>
    </row>
    <row r="4071" spans="4:4">
      <c r="D4071" s="245"/>
    </row>
    <row r="4072" spans="4:4">
      <c r="D4072" s="245"/>
    </row>
    <row r="4073" spans="4:4">
      <c r="D4073" s="245"/>
    </row>
    <row r="4074" spans="4:4">
      <c r="D4074" s="245"/>
    </row>
    <row r="4075" spans="4:4">
      <c r="D4075" s="245"/>
    </row>
    <row r="4076" spans="4:4">
      <c r="D4076" s="245"/>
    </row>
    <row r="4077" spans="4:4">
      <c r="D4077" s="245"/>
    </row>
    <row r="4078" spans="4:4">
      <c r="D4078" s="245"/>
    </row>
    <row r="4079" spans="4:4">
      <c r="D4079" s="245"/>
    </row>
    <row r="4080" spans="4:4">
      <c r="D4080" s="245"/>
    </row>
    <row r="4081" spans="4:4">
      <c r="D4081" s="245"/>
    </row>
    <row r="4082" spans="4:4">
      <c r="D4082" s="245"/>
    </row>
    <row r="4083" spans="4:4">
      <c r="D4083" s="245"/>
    </row>
    <row r="4084" spans="4:4">
      <c r="D4084" s="245"/>
    </row>
    <row r="4085" spans="4:4">
      <c r="D4085" s="245"/>
    </row>
    <row r="4086" spans="4:4">
      <c r="D4086" s="245"/>
    </row>
    <row r="4087" spans="4:4">
      <c r="D4087" s="245"/>
    </row>
    <row r="4088" spans="4:4">
      <c r="D4088" s="245"/>
    </row>
    <row r="4089" spans="4:4">
      <c r="D4089" s="245"/>
    </row>
    <row r="4090" spans="4:4">
      <c r="D4090" s="245"/>
    </row>
    <row r="4091" spans="4:4">
      <c r="D4091" s="245"/>
    </row>
    <row r="4092" spans="4:4">
      <c r="D4092" s="245"/>
    </row>
    <row r="4093" spans="4:4">
      <c r="D4093" s="245"/>
    </row>
    <row r="4094" spans="4:4">
      <c r="D4094" s="245"/>
    </row>
    <row r="4095" spans="4:4">
      <c r="D4095" s="245"/>
    </row>
    <row r="4096" spans="4:4">
      <c r="D4096" s="245"/>
    </row>
    <row r="4097" spans="4:4">
      <c r="D4097" s="245"/>
    </row>
    <row r="4098" spans="4:4">
      <c r="D4098" s="245"/>
    </row>
    <row r="4099" spans="4:4">
      <c r="D4099" s="245"/>
    </row>
    <row r="4100" spans="4:4">
      <c r="D4100" s="245"/>
    </row>
    <row r="4101" spans="4:4">
      <c r="D4101" s="245"/>
    </row>
    <row r="4102" spans="4:4">
      <c r="D4102" s="245"/>
    </row>
    <row r="4103" spans="4:4">
      <c r="D4103" s="245"/>
    </row>
    <row r="4104" spans="4:4">
      <c r="D4104" s="245"/>
    </row>
    <row r="4105" spans="4:4">
      <c r="D4105" s="245"/>
    </row>
    <row r="4106" spans="4:4">
      <c r="D4106" s="245"/>
    </row>
    <row r="4107" spans="4:4">
      <c r="D4107" s="245"/>
    </row>
    <row r="4108" spans="4:4">
      <c r="D4108" s="245"/>
    </row>
    <row r="4109" spans="4:4">
      <c r="D4109" s="245"/>
    </row>
    <row r="4110" spans="4:4">
      <c r="D4110" s="245"/>
    </row>
    <row r="4111" spans="4:4">
      <c r="D4111" s="245"/>
    </row>
    <row r="4112" spans="4:4">
      <c r="D4112" s="245"/>
    </row>
    <row r="4113" spans="4:4">
      <c r="D4113" s="245"/>
    </row>
    <row r="4114" spans="4:4">
      <c r="D4114" s="245"/>
    </row>
    <row r="4115" spans="4:4">
      <c r="D4115" s="245"/>
    </row>
    <row r="4116" spans="4:4">
      <c r="D4116" s="245"/>
    </row>
    <row r="4117" spans="4:4">
      <c r="D4117" s="245"/>
    </row>
    <row r="4118" spans="4:4">
      <c r="D4118" s="245"/>
    </row>
    <row r="4119" spans="4:4">
      <c r="D4119" s="245"/>
    </row>
    <row r="4120" spans="4:4">
      <c r="D4120" s="245"/>
    </row>
    <row r="4121" spans="4:4">
      <c r="D4121" s="245"/>
    </row>
    <row r="4122" spans="4:4">
      <c r="D4122" s="245"/>
    </row>
    <row r="4123" spans="4:4">
      <c r="D4123" s="245"/>
    </row>
    <row r="4124" spans="4:4">
      <c r="D4124" s="245"/>
    </row>
    <row r="4125" spans="4:4">
      <c r="D4125" s="245"/>
    </row>
    <row r="4126" spans="4:4">
      <c r="D4126" s="245"/>
    </row>
    <row r="4127" spans="4:4">
      <c r="D4127" s="245"/>
    </row>
    <row r="4128" spans="4:4">
      <c r="D4128" s="245"/>
    </row>
    <row r="4129" spans="4:4">
      <c r="D4129" s="245"/>
    </row>
    <row r="4130" spans="4:4">
      <c r="D4130" s="245"/>
    </row>
    <row r="4131" spans="4:4">
      <c r="D4131" s="245"/>
    </row>
    <row r="4132" spans="4:4">
      <c r="D4132" s="245"/>
    </row>
    <row r="4133" spans="4:4">
      <c r="D4133" s="245"/>
    </row>
    <row r="4134" spans="4:4">
      <c r="D4134" s="245"/>
    </row>
    <row r="4135" spans="4:4">
      <c r="D4135" s="245"/>
    </row>
    <row r="4136" spans="4:4">
      <c r="D4136" s="245"/>
    </row>
    <row r="4137" spans="4:4">
      <c r="D4137" s="245"/>
    </row>
    <row r="4138" spans="4:4">
      <c r="D4138" s="245"/>
    </row>
    <row r="4139" spans="4:4">
      <c r="D4139" s="245"/>
    </row>
    <row r="4140" spans="4:4">
      <c r="D4140" s="245"/>
    </row>
    <row r="4141" spans="4:4">
      <c r="D4141" s="245"/>
    </row>
    <row r="4142" spans="4:4">
      <c r="D4142" s="245"/>
    </row>
    <row r="4143" spans="4:4">
      <c r="D4143" s="245"/>
    </row>
    <row r="4144" spans="4:4">
      <c r="D4144" s="245"/>
    </row>
    <row r="4145" spans="4:4">
      <c r="D4145" s="245"/>
    </row>
    <row r="4146" spans="4:4">
      <c r="D4146" s="245"/>
    </row>
    <row r="4147" spans="4:4">
      <c r="D4147" s="245"/>
    </row>
    <row r="4148" spans="4:4">
      <c r="D4148" s="245"/>
    </row>
    <row r="4149" spans="4:4">
      <c r="D4149" s="245"/>
    </row>
    <row r="4150" spans="4:4">
      <c r="D4150" s="245"/>
    </row>
    <row r="4151" spans="4:4">
      <c r="D4151" s="245"/>
    </row>
    <row r="4152" spans="4:4">
      <c r="D4152" s="245"/>
    </row>
    <row r="4153" spans="4:4">
      <c r="D4153" s="245"/>
    </row>
    <row r="4154" spans="4:4">
      <c r="D4154" s="245"/>
    </row>
    <row r="4155" spans="4:4">
      <c r="D4155" s="245"/>
    </row>
    <row r="4156" spans="4:4">
      <c r="D4156" s="245"/>
    </row>
    <row r="4157" spans="4:4">
      <c r="D4157" s="245"/>
    </row>
    <row r="4158" spans="4:4">
      <c r="D4158" s="245"/>
    </row>
    <row r="4159" spans="4:4">
      <c r="D4159" s="245"/>
    </row>
    <row r="4160" spans="4:4">
      <c r="D4160" s="245"/>
    </row>
    <row r="4161" spans="4:4">
      <c r="D4161" s="245"/>
    </row>
    <row r="4162" spans="4:4">
      <c r="D4162" s="245"/>
    </row>
    <row r="4163" spans="4:4">
      <c r="D4163" s="245"/>
    </row>
    <row r="4164" spans="4:4">
      <c r="D4164" s="245"/>
    </row>
    <row r="4165" spans="4:4">
      <c r="D4165" s="245"/>
    </row>
    <row r="4166" spans="4:4">
      <c r="D4166" s="245"/>
    </row>
    <row r="4167" spans="4:4">
      <c r="D4167" s="245"/>
    </row>
    <row r="4168" spans="4:4">
      <c r="D4168" s="245"/>
    </row>
    <row r="4169" spans="4:4">
      <c r="D4169" s="245"/>
    </row>
    <row r="4170" spans="4:4">
      <c r="D4170" s="245"/>
    </row>
    <row r="4171" spans="4:4">
      <c r="D4171" s="245"/>
    </row>
    <row r="4172" spans="4:4">
      <c r="D4172" s="245"/>
    </row>
    <row r="4173" spans="4:4">
      <c r="D4173" s="245"/>
    </row>
    <row r="4174" spans="4:4">
      <c r="D4174" s="245"/>
    </row>
    <row r="4175" spans="4:4">
      <c r="D4175" s="245"/>
    </row>
    <row r="4176" spans="4:4">
      <c r="D4176" s="245"/>
    </row>
    <row r="4177" spans="4:4">
      <c r="D4177" s="245"/>
    </row>
    <row r="4178" spans="4:4">
      <c r="D4178" s="245"/>
    </row>
    <row r="4179" spans="4:4">
      <c r="D4179" s="245"/>
    </row>
    <row r="4180" spans="4:4">
      <c r="D4180" s="245"/>
    </row>
    <row r="4181" spans="4:4">
      <c r="D4181" s="245"/>
    </row>
    <row r="4182" spans="4:4">
      <c r="D4182" s="245"/>
    </row>
    <row r="4183" spans="4:4">
      <c r="D4183" s="245"/>
    </row>
    <row r="4184" spans="4:4">
      <c r="D4184" s="245"/>
    </row>
    <row r="4185" spans="4:4">
      <c r="D4185" s="245"/>
    </row>
    <row r="4186" spans="4:4">
      <c r="D4186" s="245"/>
    </row>
    <row r="4187" spans="4:4">
      <c r="D4187" s="245"/>
    </row>
    <row r="4188" spans="4:4">
      <c r="D4188" s="245"/>
    </row>
    <row r="4189" spans="4:4">
      <c r="D4189" s="245"/>
    </row>
    <row r="4190" spans="4:4">
      <c r="D4190" s="245"/>
    </row>
    <row r="4191" spans="4:4">
      <c r="D4191" s="245"/>
    </row>
    <row r="4192" spans="4:4">
      <c r="D4192" s="245"/>
    </row>
    <row r="4193" spans="4:4">
      <c r="D4193" s="245"/>
    </row>
    <row r="4194" spans="4:4">
      <c r="D4194" s="245"/>
    </row>
    <row r="4195" spans="4:4">
      <c r="D4195" s="245"/>
    </row>
    <row r="4196" spans="4:4">
      <c r="D4196" s="245"/>
    </row>
    <row r="4197" spans="4:4">
      <c r="D4197" s="245"/>
    </row>
    <row r="4198" spans="4:4">
      <c r="D4198" s="245"/>
    </row>
    <row r="4199" spans="4:4">
      <c r="D4199" s="245"/>
    </row>
    <row r="4200" spans="4:4">
      <c r="D4200" s="245"/>
    </row>
    <row r="4201" spans="4:4">
      <c r="D4201" s="245"/>
    </row>
    <row r="4202" spans="4:4">
      <c r="D4202" s="245"/>
    </row>
    <row r="4203" spans="4:4">
      <c r="D4203" s="245"/>
    </row>
    <row r="4204" spans="4:4">
      <c r="D4204" s="245"/>
    </row>
    <row r="4205" spans="4:4">
      <c r="D4205" s="245"/>
    </row>
    <row r="4206" spans="4:4">
      <c r="D4206" s="245"/>
    </row>
    <row r="4207" spans="4:4">
      <c r="D4207" s="245"/>
    </row>
    <row r="4208" spans="4:4">
      <c r="D4208" s="245"/>
    </row>
    <row r="4209" spans="4:4">
      <c r="D4209" s="245"/>
    </row>
    <row r="4210" spans="4:4">
      <c r="D4210" s="245"/>
    </row>
    <row r="4211" spans="4:4">
      <c r="D4211" s="245"/>
    </row>
    <row r="4212" spans="4:4">
      <c r="D4212" s="245"/>
    </row>
    <row r="4213" spans="4:4">
      <c r="D4213" s="245"/>
    </row>
    <row r="4214" spans="4:4">
      <c r="D4214" s="245"/>
    </row>
    <row r="4215" spans="4:4">
      <c r="D4215" s="245"/>
    </row>
    <row r="4216" spans="4:4">
      <c r="D4216" s="245"/>
    </row>
    <row r="4217" spans="4:4">
      <c r="D4217" s="245"/>
    </row>
    <row r="4218" spans="4:4">
      <c r="D4218" s="245"/>
    </row>
    <row r="4219" spans="4:4">
      <c r="D4219" s="245"/>
    </row>
    <row r="4220" spans="4:4">
      <c r="D4220" s="245"/>
    </row>
    <row r="4221" spans="4:4">
      <c r="D4221" s="245"/>
    </row>
    <row r="4222" spans="4:4">
      <c r="D4222" s="245"/>
    </row>
    <row r="4223" spans="4:4">
      <c r="D4223" s="245"/>
    </row>
    <row r="4224" spans="4:4">
      <c r="D4224" s="245"/>
    </row>
    <row r="4225" spans="4:4">
      <c r="D4225" s="245"/>
    </row>
    <row r="4226" spans="4:4">
      <c r="D4226" s="245"/>
    </row>
    <row r="4227" spans="4:4">
      <c r="D4227" s="245"/>
    </row>
    <row r="4228" spans="4:4">
      <c r="D4228" s="245"/>
    </row>
    <row r="4229" spans="4:4">
      <c r="D4229" s="245"/>
    </row>
    <row r="4230" spans="4:4">
      <c r="D4230" s="245"/>
    </row>
    <row r="4231" spans="4:4">
      <c r="D4231" s="245"/>
    </row>
    <row r="4232" spans="4:4">
      <c r="D4232" s="245"/>
    </row>
    <row r="4233" spans="4:4">
      <c r="D4233" s="245"/>
    </row>
    <row r="4234" spans="4:4">
      <c r="D4234" s="245"/>
    </row>
    <row r="4235" spans="4:4">
      <c r="D4235" s="245"/>
    </row>
    <row r="4236" spans="4:4">
      <c r="D4236" s="245"/>
    </row>
    <row r="4237" spans="4:4">
      <c r="D4237" s="245"/>
    </row>
    <row r="4238" spans="4:4">
      <c r="D4238" s="245"/>
    </row>
    <row r="4239" spans="4:4">
      <c r="D4239" s="245"/>
    </row>
    <row r="4240" spans="4:4">
      <c r="D4240" s="245"/>
    </row>
    <row r="4241" spans="4:4">
      <c r="D4241" s="245"/>
    </row>
    <row r="4242" spans="4:4">
      <c r="D4242" s="245"/>
    </row>
    <row r="4243" spans="4:4">
      <c r="D4243" s="245"/>
    </row>
    <row r="4244" spans="4:4">
      <c r="D4244" s="245"/>
    </row>
    <row r="4245" spans="4:4">
      <c r="D4245" s="245"/>
    </row>
    <row r="4246" spans="4:4">
      <c r="D4246" s="245"/>
    </row>
    <row r="4247" spans="4:4">
      <c r="D4247" s="245"/>
    </row>
    <row r="4248" spans="4:4">
      <c r="D4248" s="245"/>
    </row>
    <row r="4249" spans="4:4">
      <c r="D4249" s="245"/>
    </row>
    <row r="4250" spans="4:4">
      <c r="D4250" s="245"/>
    </row>
    <row r="4251" spans="4:4">
      <c r="D4251" s="245"/>
    </row>
    <row r="4252" spans="4:4">
      <c r="D4252" s="245"/>
    </row>
    <row r="4253" spans="4:4">
      <c r="D4253" s="245"/>
    </row>
    <row r="4254" spans="4:4">
      <c r="D4254" s="245"/>
    </row>
    <row r="4255" spans="4:4">
      <c r="D4255" s="245"/>
    </row>
    <row r="4256" spans="4:4">
      <c r="D4256" s="245"/>
    </row>
    <row r="4257" spans="4:4">
      <c r="D4257" s="245"/>
    </row>
    <row r="4258" spans="4:4">
      <c r="D4258" s="245"/>
    </row>
    <row r="4259" spans="4:4">
      <c r="D4259" s="245"/>
    </row>
    <row r="4260" spans="4:4">
      <c r="D4260" s="245"/>
    </row>
    <row r="4261" spans="4:4">
      <c r="D4261" s="245"/>
    </row>
    <row r="4262" spans="4:4">
      <c r="D4262" s="245"/>
    </row>
    <row r="4263" spans="4:4">
      <c r="D4263" s="245"/>
    </row>
    <row r="4264" spans="4:4">
      <c r="D4264" s="245"/>
    </row>
    <row r="4265" spans="4:4">
      <c r="D4265" s="245"/>
    </row>
    <row r="4266" spans="4:4">
      <c r="D4266" s="245"/>
    </row>
    <row r="4267" spans="4:4">
      <c r="D4267" s="245"/>
    </row>
    <row r="4268" spans="4:4">
      <c r="D4268" s="245"/>
    </row>
    <row r="4269" spans="4:4">
      <c r="D4269" s="245"/>
    </row>
    <row r="4270" spans="4:4">
      <c r="D4270" s="245"/>
    </row>
    <row r="4271" spans="4:4">
      <c r="D4271" s="245"/>
    </row>
    <row r="4272" spans="4:4">
      <c r="D4272" s="245"/>
    </row>
    <row r="4273" spans="4:4">
      <c r="D4273" s="245"/>
    </row>
    <row r="4274" spans="4:4">
      <c r="D4274" s="245"/>
    </row>
    <row r="4275" spans="4:4">
      <c r="D4275" s="245"/>
    </row>
    <row r="4276" spans="4:4">
      <c r="D4276" s="245"/>
    </row>
    <row r="4277" spans="4:4">
      <c r="D4277" s="245"/>
    </row>
    <row r="4278" spans="4:4">
      <c r="D4278" s="245"/>
    </row>
    <row r="4279" spans="4:4">
      <c r="D4279" s="245"/>
    </row>
    <row r="4280" spans="4:4">
      <c r="D4280" s="245"/>
    </row>
    <row r="4281" spans="4:4">
      <c r="D4281" s="245"/>
    </row>
    <row r="4282" spans="4:4">
      <c r="D4282" s="245"/>
    </row>
    <row r="4283" spans="4:4">
      <c r="D4283" s="245"/>
    </row>
    <row r="4284" spans="4:4">
      <c r="D4284" s="245"/>
    </row>
    <row r="4285" spans="4:4">
      <c r="D4285" s="245"/>
    </row>
    <row r="4286" spans="4:4">
      <c r="D4286" s="245"/>
    </row>
    <row r="4287" spans="4:4">
      <c r="D4287" s="245"/>
    </row>
    <row r="4288" spans="4:4">
      <c r="D4288" s="245"/>
    </row>
    <row r="4289" spans="4:4">
      <c r="D4289" s="245"/>
    </row>
    <row r="4290" spans="4:4">
      <c r="D4290" s="245"/>
    </row>
    <row r="4291" spans="4:4">
      <c r="D4291" s="245"/>
    </row>
    <row r="4292" spans="4:4">
      <c r="D4292" s="245"/>
    </row>
    <row r="4293" spans="4:4">
      <c r="D4293" s="245"/>
    </row>
    <row r="4294" spans="4:4">
      <c r="D4294" s="245"/>
    </row>
    <row r="4295" spans="4:4">
      <c r="D4295" s="245"/>
    </row>
    <row r="4296" spans="4:4">
      <c r="D4296" s="245"/>
    </row>
    <row r="4297" spans="4:4">
      <c r="D4297" s="245"/>
    </row>
    <row r="4298" spans="4:4">
      <c r="D4298" s="245"/>
    </row>
    <row r="4299" spans="4:4">
      <c r="D4299" s="245"/>
    </row>
    <row r="4300" spans="4:4">
      <c r="D4300" s="245"/>
    </row>
    <row r="4301" spans="4:4">
      <c r="D4301" s="245"/>
    </row>
    <row r="4302" spans="4:4">
      <c r="D4302" s="245"/>
    </row>
    <row r="4303" spans="4:4">
      <c r="D4303" s="245"/>
    </row>
    <row r="4304" spans="4:4">
      <c r="D4304" s="245"/>
    </row>
    <row r="4305" spans="4:4">
      <c r="D4305" s="245"/>
    </row>
    <row r="4306" spans="4:4">
      <c r="D4306" s="245"/>
    </row>
    <row r="4307" spans="4:4">
      <c r="D4307" s="245"/>
    </row>
    <row r="4308" spans="4:4">
      <c r="D4308" s="245"/>
    </row>
    <row r="4309" spans="4:4">
      <c r="D4309" s="245"/>
    </row>
    <row r="4310" spans="4:4">
      <c r="D4310" s="245"/>
    </row>
    <row r="4311" spans="4:4">
      <c r="D4311" s="245"/>
    </row>
    <row r="4312" spans="4:4">
      <c r="D4312" s="245"/>
    </row>
    <row r="4313" spans="4:4">
      <c r="D4313" s="245"/>
    </row>
    <row r="4314" spans="4:4">
      <c r="D4314" s="245"/>
    </row>
    <row r="4315" spans="4:4">
      <c r="D4315" s="245"/>
    </row>
    <row r="4316" spans="4:4">
      <c r="D4316" s="245"/>
    </row>
    <row r="4317" spans="4:4">
      <c r="D4317" s="245"/>
    </row>
    <row r="4318" spans="4:4">
      <c r="D4318" s="245"/>
    </row>
    <row r="4319" spans="4:4">
      <c r="D4319" s="245"/>
    </row>
    <row r="4320" spans="4:4">
      <c r="D4320" s="245"/>
    </row>
    <row r="4321" spans="4:4">
      <c r="D4321" s="245"/>
    </row>
    <row r="4322" spans="4:4">
      <c r="D4322" s="245"/>
    </row>
    <row r="4323" spans="4:4">
      <c r="D4323" s="245"/>
    </row>
    <row r="4324" spans="4:4">
      <c r="D4324" s="245"/>
    </row>
    <row r="4325" spans="4:4">
      <c r="D4325" s="245"/>
    </row>
    <row r="4326" spans="4:4">
      <c r="D4326" s="245"/>
    </row>
    <row r="4327" spans="4:4">
      <c r="D4327" s="245"/>
    </row>
    <row r="4328" spans="4:4">
      <c r="D4328" s="245"/>
    </row>
    <row r="4329" spans="4:4">
      <c r="D4329" s="245"/>
    </row>
    <row r="4330" spans="4:4">
      <c r="D4330" s="245"/>
    </row>
    <row r="4331" spans="4:4">
      <c r="D4331" s="245"/>
    </row>
    <row r="4332" spans="4:4">
      <c r="D4332" s="245"/>
    </row>
    <row r="4333" spans="4:4">
      <c r="D4333" s="245"/>
    </row>
    <row r="4334" spans="4:4">
      <c r="D4334" s="245"/>
    </row>
    <row r="4335" spans="4:4">
      <c r="D4335" s="245"/>
    </row>
    <row r="4336" spans="4:4">
      <c r="D4336" s="245"/>
    </row>
    <row r="4337" spans="4:4">
      <c r="D4337" s="245"/>
    </row>
    <row r="4338" spans="4:4">
      <c r="D4338" s="245"/>
    </row>
    <row r="4339" spans="4:4">
      <c r="D4339" s="245"/>
    </row>
    <row r="4340" spans="4:4">
      <c r="D4340" s="245"/>
    </row>
    <row r="4341" spans="4:4">
      <c r="D4341" s="245"/>
    </row>
    <row r="4342" spans="4:4">
      <c r="D4342" s="245"/>
    </row>
    <row r="4343" spans="4:4">
      <c r="D4343" s="245"/>
    </row>
    <row r="4344" spans="4:4">
      <c r="D4344" s="245"/>
    </row>
    <row r="4345" spans="4:4">
      <c r="D4345" s="245"/>
    </row>
    <row r="4346" spans="4:4">
      <c r="D4346" s="245"/>
    </row>
    <row r="4347" spans="4:4">
      <c r="D4347" s="245"/>
    </row>
    <row r="4348" spans="4:4">
      <c r="D4348" s="245"/>
    </row>
    <row r="4349" spans="4:4">
      <c r="D4349" s="245"/>
    </row>
    <row r="4350" spans="4:4">
      <c r="D4350" s="245"/>
    </row>
    <row r="4351" spans="4:4">
      <c r="D4351" s="245"/>
    </row>
    <row r="4352" spans="4:4">
      <c r="D4352" s="245"/>
    </row>
    <row r="4353" spans="4:4">
      <c r="D4353" s="245"/>
    </row>
    <row r="4354" spans="4:4">
      <c r="D4354" s="245"/>
    </row>
    <row r="4355" spans="4:4">
      <c r="D4355" s="245"/>
    </row>
    <row r="4356" spans="4:4">
      <c r="D4356" s="245"/>
    </row>
    <row r="4357" spans="4:4">
      <c r="D4357" s="245"/>
    </row>
    <row r="4358" spans="4:4">
      <c r="D4358" s="245"/>
    </row>
    <row r="4359" spans="4:4">
      <c r="D4359" s="245"/>
    </row>
    <row r="4360" spans="4:4">
      <c r="D4360" s="245"/>
    </row>
    <row r="4361" spans="4:4">
      <c r="D4361" s="245"/>
    </row>
    <row r="4362" spans="4:4">
      <c r="D4362" s="245"/>
    </row>
    <row r="4363" spans="4:4">
      <c r="D4363" s="245"/>
    </row>
    <row r="4364" spans="4:4">
      <c r="D4364" s="245"/>
    </row>
    <row r="4365" spans="4:4">
      <c r="D4365" s="245"/>
    </row>
    <row r="4366" spans="4:4">
      <c r="D4366" s="245"/>
    </row>
    <row r="4367" spans="4:4">
      <c r="D4367" s="245"/>
    </row>
    <row r="4368" spans="4:4">
      <c r="D4368" s="245"/>
    </row>
    <row r="4369" spans="4:4">
      <c r="D4369" s="245"/>
    </row>
    <row r="4370" spans="4:4">
      <c r="D4370" s="245"/>
    </row>
    <row r="4371" spans="4:4">
      <c r="D4371" s="245"/>
    </row>
    <row r="4372" spans="4:4">
      <c r="D4372" s="245"/>
    </row>
    <row r="4373" spans="4:4">
      <c r="D4373" s="245"/>
    </row>
    <row r="4374" spans="4:4">
      <c r="D4374" s="245"/>
    </row>
    <row r="4375" spans="4:4">
      <c r="D4375" s="245"/>
    </row>
    <row r="4376" spans="4:4">
      <c r="D4376" s="245"/>
    </row>
    <row r="4377" spans="4:4">
      <c r="D4377" s="245"/>
    </row>
    <row r="4378" spans="4:4">
      <c r="D4378" s="245"/>
    </row>
    <row r="4379" spans="4:4">
      <c r="D4379" s="245"/>
    </row>
    <row r="4380" spans="4:4">
      <c r="D4380" s="245"/>
    </row>
    <row r="4381" spans="4:4">
      <c r="D4381" s="245"/>
    </row>
    <row r="4382" spans="4:4">
      <c r="D4382" s="245"/>
    </row>
    <row r="4383" spans="4:4">
      <c r="D4383" s="245"/>
    </row>
    <row r="4384" spans="4:4">
      <c r="D4384" s="245"/>
    </row>
    <row r="4385" spans="4:4">
      <c r="D4385" s="245"/>
    </row>
    <row r="4386" spans="4:4">
      <c r="D4386" s="245"/>
    </row>
    <row r="4387" spans="4:4">
      <c r="D4387" s="245"/>
    </row>
    <row r="4388" spans="4:4">
      <c r="D4388" s="245"/>
    </row>
    <row r="4389" spans="4:4">
      <c r="D4389" s="245"/>
    </row>
    <row r="4390" spans="4:4">
      <c r="D4390" s="245"/>
    </row>
    <row r="4391" spans="4:4">
      <c r="D4391" s="245"/>
    </row>
    <row r="4392" spans="4:4">
      <c r="D4392" s="245"/>
    </row>
    <row r="4393" spans="4:4">
      <c r="D4393" s="245"/>
    </row>
    <row r="4394" spans="4:4">
      <c r="D4394" s="245"/>
    </row>
    <row r="4395" spans="4:4">
      <c r="D4395" s="245"/>
    </row>
    <row r="4396" spans="4:4">
      <c r="D4396" s="245"/>
    </row>
    <row r="4397" spans="4:4">
      <c r="D4397" s="245"/>
    </row>
    <row r="4398" spans="4:4">
      <c r="D4398" s="245"/>
    </row>
    <row r="4399" spans="4:4">
      <c r="D4399" s="245"/>
    </row>
    <row r="4400" spans="4:4">
      <c r="D4400" s="245"/>
    </row>
    <row r="4401" spans="4:4">
      <c r="D4401" s="245"/>
    </row>
    <row r="4402" spans="4:4">
      <c r="D4402" s="245"/>
    </row>
    <row r="4403" spans="4:4">
      <c r="D4403" s="245"/>
    </row>
    <row r="4404" spans="4:4">
      <c r="D4404" s="245"/>
    </row>
    <row r="4405" spans="4:4">
      <c r="D4405" s="245"/>
    </row>
    <row r="4406" spans="4:4">
      <c r="D4406" s="245"/>
    </row>
    <row r="4407" spans="4:4">
      <c r="D4407" s="245"/>
    </row>
    <row r="4408" spans="4:4">
      <c r="D4408" s="245"/>
    </row>
    <row r="4409" spans="4:4">
      <c r="D4409" s="245"/>
    </row>
    <row r="4410" spans="4:4">
      <c r="D4410" s="245"/>
    </row>
    <row r="4411" spans="4:4">
      <c r="D4411" s="245"/>
    </row>
    <row r="4412" spans="4:4">
      <c r="D4412" s="245"/>
    </row>
    <row r="4413" spans="4:4">
      <c r="D4413" s="245"/>
    </row>
    <row r="4414" spans="4:4">
      <c r="D4414" s="245"/>
    </row>
    <row r="4415" spans="4:4">
      <c r="D4415" s="245"/>
    </row>
    <row r="4416" spans="4:4">
      <c r="D4416" s="245"/>
    </row>
    <row r="4417" spans="4:4">
      <c r="D4417" s="245"/>
    </row>
    <row r="4418" spans="4:4">
      <c r="D4418" s="245"/>
    </row>
    <row r="4419" spans="4:4">
      <c r="D4419" s="245"/>
    </row>
    <row r="4420" spans="4:4">
      <c r="D4420" s="245"/>
    </row>
    <row r="4421" spans="4:4">
      <c r="D4421" s="245"/>
    </row>
    <row r="4422" spans="4:4">
      <c r="D4422" s="245"/>
    </row>
    <row r="4423" spans="4:4">
      <c r="D4423" s="245"/>
    </row>
    <row r="4424" spans="4:4">
      <c r="D4424" s="245"/>
    </row>
    <row r="4425" spans="4:4">
      <c r="D4425" s="245"/>
    </row>
    <row r="4426" spans="4:4">
      <c r="D4426" s="245"/>
    </row>
    <row r="4427" spans="4:4">
      <c r="D4427" s="245"/>
    </row>
    <row r="4428" spans="4:4">
      <c r="D4428" s="245"/>
    </row>
    <row r="4429" spans="4:4">
      <c r="D4429" s="245"/>
    </row>
    <row r="4430" spans="4:4">
      <c r="D4430" s="245"/>
    </row>
    <row r="4431" spans="4:4">
      <c r="D4431" s="245"/>
    </row>
    <row r="4432" spans="4:4">
      <c r="D4432" s="245"/>
    </row>
    <row r="4433" spans="4:4">
      <c r="D4433" s="245"/>
    </row>
    <row r="4434" spans="4:4">
      <c r="D4434" s="245"/>
    </row>
    <row r="4435" spans="4:4">
      <c r="D4435" s="245"/>
    </row>
    <row r="4436" spans="4:4">
      <c r="D4436" s="245"/>
    </row>
    <row r="4437" spans="4:4">
      <c r="D4437" s="245"/>
    </row>
    <row r="4438" spans="4:4">
      <c r="D4438" s="245"/>
    </row>
    <row r="4439" spans="4:4">
      <c r="D4439" s="245"/>
    </row>
    <row r="4440" spans="4:4">
      <c r="D4440" s="245"/>
    </row>
    <row r="4441" spans="4:4">
      <c r="D4441" s="245"/>
    </row>
    <row r="4442" spans="4:4">
      <c r="D4442" s="245"/>
    </row>
    <row r="4443" spans="4:4">
      <c r="D4443" s="245"/>
    </row>
    <row r="4444" spans="4:4">
      <c r="D4444" s="245"/>
    </row>
    <row r="4445" spans="4:4">
      <c r="D4445" s="245"/>
    </row>
    <row r="4446" spans="4:4">
      <c r="D4446" s="245"/>
    </row>
    <row r="4447" spans="4:4">
      <c r="D4447" s="245"/>
    </row>
    <row r="4448" spans="4:4">
      <c r="D4448" s="245"/>
    </row>
    <row r="4449" spans="4:4">
      <c r="D4449" s="245"/>
    </row>
    <row r="4450" spans="4:4">
      <c r="D4450" s="245"/>
    </row>
    <row r="4451" spans="4:4">
      <c r="D4451" s="245"/>
    </row>
    <row r="4452" spans="4:4">
      <c r="D4452" s="245"/>
    </row>
    <row r="4453" spans="4:4">
      <c r="D4453" s="245"/>
    </row>
    <row r="4454" spans="4:4">
      <c r="D4454" s="245"/>
    </row>
    <row r="4455" spans="4:4">
      <c r="D4455" s="245"/>
    </row>
    <row r="4456" spans="4:4">
      <c r="D4456" s="245"/>
    </row>
    <row r="4457" spans="4:4">
      <c r="D4457" s="245"/>
    </row>
    <row r="4458" spans="4:4">
      <c r="D4458" s="245"/>
    </row>
    <row r="4459" spans="4:4">
      <c r="D4459" s="245"/>
    </row>
    <row r="4460" spans="4:4">
      <c r="D4460" s="245"/>
    </row>
    <row r="4461" spans="4:4">
      <c r="D4461" s="245"/>
    </row>
    <row r="4462" spans="4:4">
      <c r="D4462" s="245"/>
    </row>
    <row r="4463" spans="4:4">
      <c r="D4463" s="245"/>
    </row>
    <row r="4464" spans="4:4">
      <c r="D4464" s="245"/>
    </row>
    <row r="4465" spans="4:4">
      <c r="D4465" s="245"/>
    </row>
    <row r="4466" spans="4:4">
      <c r="D4466" s="245"/>
    </row>
    <row r="4467" spans="4:4">
      <c r="D4467" s="245"/>
    </row>
    <row r="4468" spans="4:4">
      <c r="D4468" s="245"/>
    </row>
    <row r="4469" spans="4:4">
      <c r="D4469" s="245"/>
    </row>
    <row r="4470" spans="4:4">
      <c r="D4470" s="245"/>
    </row>
    <row r="4471" spans="4:4">
      <c r="D4471" s="245"/>
    </row>
    <row r="4472" spans="4:4">
      <c r="D4472" s="245"/>
    </row>
    <row r="4473" spans="4:4">
      <c r="D4473" s="245"/>
    </row>
    <row r="4474" spans="4:4">
      <c r="D4474" s="245"/>
    </row>
    <row r="4475" spans="4:4">
      <c r="D4475" s="245"/>
    </row>
    <row r="4476" spans="4:4">
      <c r="D4476" s="245"/>
    </row>
    <row r="4477" spans="4:4">
      <c r="D4477" s="245"/>
    </row>
    <row r="4478" spans="4:4">
      <c r="D4478" s="245"/>
    </row>
    <row r="4479" spans="4:4">
      <c r="D4479" s="245"/>
    </row>
    <row r="4480" spans="4:4">
      <c r="D4480" s="245"/>
    </row>
    <row r="4481" spans="4:4">
      <c r="D4481" s="245"/>
    </row>
    <row r="4482" spans="4:4">
      <c r="D4482" s="245"/>
    </row>
    <row r="4483" spans="4:4">
      <c r="D4483" s="245"/>
    </row>
    <row r="4484" spans="4:4">
      <c r="D4484" s="245"/>
    </row>
    <row r="4485" spans="4:4">
      <c r="D4485" s="245"/>
    </row>
    <row r="4486" spans="4:4">
      <c r="D4486" s="245"/>
    </row>
    <row r="4487" spans="4:4">
      <c r="D4487" s="245"/>
    </row>
    <row r="4488" spans="4:4">
      <c r="D4488" s="245"/>
    </row>
    <row r="4489" spans="4:4">
      <c r="D4489" s="245"/>
    </row>
    <row r="4490" spans="4:4">
      <c r="D4490" s="245"/>
    </row>
    <row r="4491" spans="4:4">
      <c r="D4491" s="245"/>
    </row>
    <row r="4492" spans="4:4">
      <c r="D4492" s="245"/>
    </row>
    <row r="4493" spans="4:4">
      <c r="D4493" s="245"/>
    </row>
    <row r="4494" spans="4:4">
      <c r="D4494" s="245"/>
    </row>
    <row r="4495" spans="4:4">
      <c r="D4495" s="245"/>
    </row>
    <row r="4496" spans="4:4">
      <c r="D4496" s="245"/>
    </row>
    <row r="4497" spans="4:4">
      <c r="D4497" s="245"/>
    </row>
    <row r="4498" spans="4:4">
      <c r="D4498" s="245"/>
    </row>
    <row r="4499" spans="4:4">
      <c r="D4499" s="245"/>
    </row>
    <row r="4500" spans="4:4">
      <c r="D4500" s="245"/>
    </row>
    <row r="4501" spans="4:4">
      <c r="D4501" s="245"/>
    </row>
    <row r="4502" spans="4:4">
      <c r="D4502" s="245"/>
    </row>
    <row r="4503" spans="4:4">
      <c r="D4503" s="245"/>
    </row>
    <row r="4504" spans="4:4">
      <c r="D4504" s="245"/>
    </row>
    <row r="4505" spans="4:4">
      <c r="D4505" s="245"/>
    </row>
    <row r="4506" spans="4:4">
      <c r="D4506" s="245"/>
    </row>
    <row r="4507" spans="4:4">
      <c r="D4507" s="245"/>
    </row>
    <row r="4508" spans="4:4">
      <c r="D4508" s="245"/>
    </row>
    <row r="4509" spans="4:4">
      <c r="D4509" s="245"/>
    </row>
    <row r="4510" spans="4:4">
      <c r="D4510" s="245"/>
    </row>
    <row r="4511" spans="4:4">
      <c r="D4511" s="245"/>
    </row>
    <row r="4512" spans="4:4">
      <c r="D4512" s="245"/>
    </row>
    <row r="4513" spans="4:4">
      <c r="D4513" s="245"/>
    </row>
    <row r="4514" spans="4:4">
      <c r="D4514" s="245"/>
    </row>
    <row r="4515" spans="4:4">
      <c r="D4515" s="245"/>
    </row>
    <row r="4516" spans="4:4">
      <c r="D4516" s="245"/>
    </row>
    <row r="4517" spans="4:4">
      <c r="D4517" s="245"/>
    </row>
    <row r="4518" spans="4:4">
      <c r="D4518" s="245"/>
    </row>
    <row r="4519" spans="4:4">
      <c r="D4519" s="245"/>
    </row>
    <row r="4520" spans="4:4">
      <c r="D4520" s="245"/>
    </row>
    <row r="4521" spans="4:4">
      <c r="D4521" s="245"/>
    </row>
    <row r="4522" spans="4:4">
      <c r="D4522" s="245"/>
    </row>
    <row r="4523" spans="4:4">
      <c r="D4523" s="245"/>
    </row>
    <row r="4524" spans="4:4">
      <c r="D4524" s="245"/>
    </row>
    <row r="4525" spans="4:4">
      <c r="D4525" s="245"/>
    </row>
    <row r="4526" spans="4:4">
      <c r="D4526" s="245"/>
    </row>
    <row r="4527" spans="4:4">
      <c r="D4527" s="245"/>
    </row>
    <row r="4528" spans="4:4">
      <c r="D4528" s="245"/>
    </row>
    <row r="4529" spans="4:4">
      <c r="D4529" s="245"/>
    </row>
    <row r="4530" spans="4:4">
      <c r="D4530" s="245"/>
    </row>
    <row r="4531" spans="4:4">
      <c r="D4531" s="245"/>
    </row>
    <row r="4532" spans="4:4">
      <c r="D4532" s="245"/>
    </row>
    <row r="4533" spans="4:4">
      <c r="D4533" s="245"/>
    </row>
    <row r="4534" spans="4:4">
      <c r="D4534" s="245"/>
    </row>
    <row r="4535" spans="4:4">
      <c r="D4535" s="245"/>
    </row>
    <row r="4536" spans="4:4">
      <c r="D4536" s="245"/>
    </row>
    <row r="4537" spans="4:4">
      <c r="D4537" s="245"/>
    </row>
    <row r="4538" spans="4:4">
      <c r="D4538" s="245"/>
    </row>
    <row r="4539" spans="4:4">
      <c r="D4539" s="245"/>
    </row>
    <row r="4540" spans="4:4">
      <c r="D4540" s="245"/>
    </row>
    <row r="4541" spans="4:4">
      <c r="D4541" s="245"/>
    </row>
    <row r="4542" spans="4:4">
      <c r="D4542" s="245"/>
    </row>
    <row r="4543" spans="4:4">
      <c r="D4543" s="245"/>
    </row>
    <row r="4544" spans="4:4">
      <c r="D4544" s="245"/>
    </row>
    <row r="4545" spans="4:4">
      <c r="D4545" s="245"/>
    </row>
    <row r="4546" spans="4:4">
      <c r="D4546" s="245"/>
    </row>
    <row r="4547" spans="4:4">
      <c r="D4547" s="245"/>
    </row>
    <row r="4548" spans="4:4">
      <c r="D4548" s="245"/>
    </row>
    <row r="4549" spans="4:4">
      <c r="D4549" s="245"/>
    </row>
    <row r="4550" spans="4:4">
      <c r="D4550" s="245"/>
    </row>
    <row r="4551" spans="4:4">
      <c r="D4551" s="245"/>
    </row>
    <row r="4552" spans="4:4">
      <c r="D4552" s="245"/>
    </row>
    <row r="4553" spans="4:4">
      <c r="D4553" s="245"/>
    </row>
    <row r="4554" spans="4:4">
      <c r="D4554" s="245"/>
    </row>
    <row r="4555" spans="4:4">
      <c r="D4555" s="245"/>
    </row>
    <row r="4556" spans="4:4">
      <c r="D4556" s="245"/>
    </row>
    <row r="4557" spans="4:4">
      <c r="D4557" s="245"/>
    </row>
    <row r="4558" spans="4:4">
      <c r="D4558" s="245"/>
    </row>
    <row r="4559" spans="4:4">
      <c r="D4559" s="245"/>
    </row>
    <row r="4560" spans="4:4">
      <c r="D4560" s="245"/>
    </row>
    <row r="4561" spans="4:4">
      <c r="D4561" s="245"/>
    </row>
    <row r="4562" spans="4:4">
      <c r="D4562" s="245"/>
    </row>
    <row r="4563" spans="4:4">
      <c r="D4563" s="245"/>
    </row>
    <row r="4564" spans="4:4">
      <c r="D4564" s="245"/>
    </row>
    <row r="4565" spans="4:4">
      <c r="D4565" s="245"/>
    </row>
    <row r="4566" spans="4:4">
      <c r="D4566" s="245"/>
    </row>
    <row r="4567" spans="4:4">
      <c r="D4567" s="245"/>
    </row>
    <row r="4568" spans="4:4">
      <c r="D4568" s="245"/>
    </row>
    <row r="4569" spans="4:4">
      <c r="D4569" s="245"/>
    </row>
    <row r="4570" spans="4:4">
      <c r="D4570" s="245"/>
    </row>
    <row r="4571" spans="4:4">
      <c r="D4571" s="245"/>
    </row>
    <row r="4572" spans="4:4">
      <c r="D4572" s="245"/>
    </row>
    <row r="4573" spans="4:4">
      <c r="D4573" s="245"/>
    </row>
    <row r="4574" spans="4:4">
      <c r="D4574" s="245"/>
    </row>
    <row r="4575" spans="4:4">
      <c r="D4575" s="245"/>
    </row>
    <row r="4576" spans="4:4">
      <c r="D4576" s="245"/>
    </row>
    <row r="4577" spans="4:4">
      <c r="D4577" s="245"/>
    </row>
    <row r="4578" spans="4:4">
      <c r="D4578" s="245"/>
    </row>
    <row r="4579" spans="4:4">
      <c r="D4579" s="245"/>
    </row>
    <row r="4580" spans="4:4">
      <c r="D4580" s="245"/>
    </row>
    <row r="4581" spans="4:4">
      <c r="D4581" s="245"/>
    </row>
    <row r="4582" spans="4:4">
      <c r="D4582" s="245"/>
    </row>
    <row r="4583" spans="4:4">
      <c r="D4583" s="245"/>
    </row>
    <row r="4584" spans="4:4">
      <c r="D4584" s="245"/>
    </row>
    <row r="4585" spans="4:4">
      <c r="D4585" s="245"/>
    </row>
    <row r="4586" spans="4:4">
      <c r="D4586" s="245"/>
    </row>
    <row r="4587" spans="4:4">
      <c r="D4587" s="245"/>
    </row>
    <row r="4588" spans="4:4">
      <c r="D4588" s="245"/>
    </row>
    <row r="4589" spans="4:4">
      <c r="D4589" s="245"/>
    </row>
    <row r="4590" spans="4:4">
      <c r="D4590" s="245"/>
    </row>
    <row r="4591" spans="4:4">
      <c r="D4591" s="245"/>
    </row>
    <row r="4592" spans="4:4">
      <c r="D4592" s="245"/>
    </row>
    <row r="4593" spans="4:4">
      <c r="D4593" s="245"/>
    </row>
    <row r="4594" spans="4:4">
      <c r="D4594" s="245"/>
    </row>
    <row r="4595" spans="4:4">
      <c r="D4595" s="245"/>
    </row>
    <row r="4596" spans="4:4">
      <c r="D4596" s="245"/>
    </row>
    <row r="4597" spans="4:4">
      <c r="D4597" s="245"/>
    </row>
    <row r="4598" spans="4:4">
      <c r="D4598" s="245"/>
    </row>
    <row r="4599" spans="4:4">
      <c r="D4599" s="245"/>
    </row>
    <row r="4600" spans="4:4">
      <c r="D4600" s="245"/>
    </row>
    <row r="4601" spans="4:4">
      <c r="D4601" s="245"/>
    </row>
    <row r="4602" spans="4:4">
      <c r="D4602" s="245"/>
    </row>
    <row r="4603" spans="4:4">
      <c r="D4603" s="245"/>
    </row>
    <row r="4604" spans="4:4">
      <c r="D4604" s="245"/>
    </row>
    <row r="4605" spans="4:4">
      <c r="D4605" s="245"/>
    </row>
    <row r="4606" spans="4:4">
      <c r="D4606" s="245"/>
    </row>
    <row r="4607" spans="4:4">
      <c r="D4607" s="245"/>
    </row>
    <row r="4608" spans="4:4">
      <c r="D4608" s="245"/>
    </row>
    <row r="4609" spans="4:4">
      <c r="D4609" s="245"/>
    </row>
    <row r="4610" spans="4:4">
      <c r="D4610" s="245"/>
    </row>
    <row r="4611" spans="4:4">
      <c r="D4611" s="245"/>
    </row>
    <row r="4612" spans="4:4">
      <c r="D4612" s="245"/>
    </row>
    <row r="4613" spans="4:4">
      <c r="D4613" s="245"/>
    </row>
    <row r="4614" spans="4:4">
      <c r="D4614" s="245"/>
    </row>
    <row r="4615" spans="4:4">
      <c r="D4615" s="245"/>
    </row>
    <row r="4616" spans="4:4">
      <c r="D4616" s="245"/>
    </row>
    <row r="4617" spans="4:4">
      <c r="D4617" s="245"/>
    </row>
    <row r="4618" spans="4:4">
      <c r="D4618" s="245"/>
    </row>
    <row r="4619" spans="4:4">
      <c r="D4619" s="245"/>
    </row>
    <row r="4620" spans="4:4">
      <c r="D4620" s="245"/>
    </row>
    <row r="4621" spans="4:4">
      <c r="D4621" s="245"/>
    </row>
    <row r="4622" spans="4:4">
      <c r="D4622" s="245"/>
    </row>
    <row r="4623" spans="4:4">
      <c r="D4623" s="245"/>
    </row>
    <row r="4624" spans="4:4">
      <c r="D4624" s="245"/>
    </row>
    <row r="4625" spans="4:4">
      <c r="D4625" s="245"/>
    </row>
    <row r="4626" spans="4:4">
      <c r="D4626" s="245"/>
    </row>
    <row r="4627" spans="4:4">
      <c r="D4627" s="245"/>
    </row>
    <row r="4628" spans="4:4">
      <c r="D4628" s="245"/>
    </row>
    <row r="4629" spans="4:4">
      <c r="D4629" s="245"/>
    </row>
    <row r="4630" spans="4:4">
      <c r="D4630" s="245"/>
    </row>
    <row r="4631" spans="4:4">
      <c r="D4631" s="245"/>
    </row>
    <row r="4632" spans="4:4">
      <c r="D4632" s="245"/>
    </row>
    <row r="4633" spans="4:4">
      <c r="D4633" s="245"/>
    </row>
    <row r="4634" spans="4:4">
      <c r="D4634" s="245"/>
    </row>
    <row r="4635" spans="4:4">
      <c r="D4635" s="245"/>
    </row>
    <row r="4636" spans="4:4">
      <c r="D4636" s="245"/>
    </row>
    <row r="4637" spans="4:4">
      <c r="D4637" s="245"/>
    </row>
    <row r="4638" spans="4:4">
      <c r="D4638" s="245"/>
    </row>
    <row r="4639" spans="4:4">
      <c r="D4639" s="245"/>
    </row>
    <row r="4640" spans="4:4">
      <c r="D4640" s="245"/>
    </row>
    <row r="4641" spans="4:4">
      <c r="D4641" s="245"/>
    </row>
    <row r="4642" spans="4:4">
      <c r="D4642" s="245"/>
    </row>
    <row r="4643" spans="4:4">
      <c r="D4643" s="245"/>
    </row>
    <row r="4644" spans="4:4">
      <c r="D4644" s="245"/>
    </row>
    <row r="4645" spans="4:4">
      <c r="D4645" s="245"/>
    </row>
    <row r="4646" spans="4:4">
      <c r="D4646" s="245"/>
    </row>
    <row r="4647" spans="4:4">
      <c r="D4647" s="245"/>
    </row>
    <row r="4648" spans="4:4">
      <c r="D4648" s="245"/>
    </row>
    <row r="4649" spans="4:4">
      <c r="D4649" s="245"/>
    </row>
    <row r="4650" spans="4:4">
      <c r="D4650" s="245"/>
    </row>
    <row r="4651" spans="4:4">
      <c r="D4651" s="245"/>
    </row>
    <row r="4652" spans="4:4">
      <c r="D4652" s="245"/>
    </row>
    <row r="4653" spans="4:4">
      <c r="D4653" s="245"/>
    </row>
    <row r="4654" spans="4:4">
      <c r="D4654" s="245"/>
    </row>
    <row r="4655" spans="4:4">
      <c r="D4655" s="245"/>
    </row>
    <row r="4656" spans="4:4">
      <c r="D4656" s="245"/>
    </row>
    <row r="4657" spans="4:4">
      <c r="D4657" s="245"/>
    </row>
    <row r="4658" spans="4:4">
      <c r="D4658" s="245"/>
    </row>
    <row r="4659" spans="4:4">
      <c r="D4659" s="245"/>
    </row>
    <row r="4660" spans="4:4">
      <c r="D4660" s="245"/>
    </row>
    <row r="4661" spans="4:4">
      <c r="D4661" s="245"/>
    </row>
    <row r="4662" spans="4:4">
      <c r="D4662" s="245"/>
    </row>
    <row r="4663" spans="4:4">
      <c r="D4663" s="245"/>
    </row>
    <row r="4664" spans="4:4">
      <c r="D4664" s="245"/>
    </row>
    <row r="4665" spans="4:4">
      <c r="D4665" s="245"/>
    </row>
    <row r="4666" spans="4:4">
      <c r="D4666" s="245"/>
    </row>
    <row r="4667" spans="4:4">
      <c r="D4667" s="245"/>
    </row>
    <row r="4668" spans="4:4">
      <c r="D4668" s="245"/>
    </row>
    <row r="4669" spans="4:4">
      <c r="D4669" s="245"/>
    </row>
    <row r="4670" spans="4:4">
      <c r="D4670" s="245"/>
    </row>
    <row r="4671" spans="4:4">
      <c r="D4671" s="245"/>
    </row>
    <row r="4672" spans="4:4">
      <c r="D4672" s="245"/>
    </row>
    <row r="4673" spans="4:4">
      <c r="D4673" s="245"/>
    </row>
    <row r="4674" spans="4:4">
      <c r="D4674" s="245"/>
    </row>
    <row r="4675" spans="4:4">
      <c r="D4675" s="245"/>
    </row>
    <row r="4676" spans="4:4">
      <c r="D4676" s="245"/>
    </row>
    <row r="4677" spans="4:4">
      <c r="D4677" s="245"/>
    </row>
    <row r="4678" spans="4:4">
      <c r="D4678" s="245"/>
    </row>
    <row r="4679" spans="4:4">
      <c r="D4679" s="245"/>
    </row>
    <row r="4680" spans="4:4">
      <c r="D4680" s="245"/>
    </row>
    <row r="4681" spans="4:4">
      <c r="D4681" s="245"/>
    </row>
    <row r="4682" spans="4:4">
      <c r="D4682" s="245"/>
    </row>
    <row r="4683" spans="4:4">
      <c r="D4683" s="245"/>
    </row>
    <row r="4684" spans="4:4">
      <c r="D4684" s="245"/>
    </row>
    <row r="4685" spans="4:4">
      <c r="D4685" s="245"/>
    </row>
    <row r="4686" spans="4:4">
      <c r="D4686" s="245"/>
    </row>
    <row r="4687" spans="4:4">
      <c r="D4687" s="245"/>
    </row>
    <row r="4688" spans="4:4">
      <c r="D4688" s="245"/>
    </row>
    <row r="4689" spans="4:4">
      <c r="D4689" s="245"/>
    </row>
    <row r="4690" spans="4:4">
      <c r="D4690" s="245"/>
    </row>
    <row r="4691" spans="4:4">
      <c r="D4691" s="245"/>
    </row>
    <row r="4692" spans="4:4">
      <c r="D4692" s="245"/>
    </row>
    <row r="4693" spans="4:4">
      <c r="D4693" s="245"/>
    </row>
    <row r="4694" spans="4:4">
      <c r="D4694" s="245"/>
    </row>
    <row r="4695" spans="4:4">
      <c r="D4695" s="245"/>
    </row>
    <row r="4696" spans="4:4">
      <c r="D4696" s="245"/>
    </row>
    <row r="4697" spans="4:4">
      <c r="D4697" s="245"/>
    </row>
    <row r="4698" spans="4:4">
      <c r="D4698" s="245"/>
    </row>
    <row r="4699" spans="4:4">
      <c r="D4699" s="245"/>
    </row>
    <row r="4700" spans="4:4">
      <c r="D4700" s="245"/>
    </row>
    <row r="4701" spans="4:4">
      <c r="D4701" s="245"/>
    </row>
    <row r="4702" spans="4:4">
      <c r="D4702" s="245"/>
    </row>
    <row r="4703" spans="4:4">
      <c r="D4703" s="245"/>
    </row>
    <row r="4704" spans="4:4">
      <c r="D4704" s="245"/>
    </row>
    <row r="4705" spans="4:4">
      <c r="D4705" s="245"/>
    </row>
    <row r="4706" spans="4:4">
      <c r="D4706" s="245"/>
    </row>
    <row r="4707" spans="4:4">
      <c r="D4707" s="245"/>
    </row>
    <row r="4708" spans="4:4">
      <c r="D4708" s="245"/>
    </row>
    <row r="4709" spans="4:4">
      <c r="D4709" s="245"/>
    </row>
    <row r="4710" spans="4:4">
      <c r="D4710" s="245"/>
    </row>
    <row r="4711" spans="4:4">
      <c r="D4711" s="245"/>
    </row>
    <row r="4712" spans="4:4">
      <c r="D4712" s="245"/>
    </row>
    <row r="4713" spans="4:4">
      <c r="D4713" s="245"/>
    </row>
    <row r="4714" spans="4:4">
      <c r="D4714" s="245"/>
    </row>
    <row r="4715" spans="4:4">
      <c r="D4715" s="245"/>
    </row>
    <row r="4716" spans="4:4">
      <c r="D4716" s="245"/>
    </row>
    <row r="4717" spans="4:4">
      <c r="D4717" s="245"/>
    </row>
    <row r="4718" spans="4:4">
      <c r="D4718" s="245"/>
    </row>
    <row r="4719" spans="4:4">
      <c r="D4719" s="245"/>
    </row>
    <row r="4720" spans="4:4">
      <c r="D4720" s="245"/>
    </row>
    <row r="4721" spans="4:4">
      <c r="D4721" s="245"/>
    </row>
    <row r="4722" spans="4:4">
      <c r="D4722" s="245"/>
    </row>
    <row r="4723" spans="4:4">
      <c r="D4723" s="245"/>
    </row>
    <row r="4724" spans="4:4">
      <c r="D4724" s="245"/>
    </row>
    <row r="4725" spans="4:4">
      <c r="D4725" s="245"/>
    </row>
    <row r="4726" spans="4:4">
      <c r="D4726" s="245"/>
    </row>
    <row r="4727" spans="4:4">
      <c r="D4727" s="245"/>
    </row>
    <row r="4728" spans="4:4">
      <c r="D4728" s="245"/>
    </row>
    <row r="4729" spans="4:4">
      <c r="D4729" s="245"/>
    </row>
    <row r="4730" spans="4:4">
      <c r="D4730" s="245"/>
    </row>
    <row r="4731" spans="4:4">
      <c r="D4731" s="245"/>
    </row>
    <row r="4732" spans="4:4">
      <c r="D4732" s="245"/>
    </row>
    <row r="4733" spans="4:4">
      <c r="D4733" s="245"/>
    </row>
    <row r="4734" spans="4:4">
      <c r="D4734" s="245"/>
    </row>
    <row r="4735" spans="4:4">
      <c r="D4735" s="245"/>
    </row>
    <row r="4736" spans="4:4">
      <c r="D4736" s="245"/>
    </row>
    <row r="4737" spans="4:4">
      <c r="D4737" s="245"/>
    </row>
    <row r="4738" spans="4:4">
      <c r="D4738" s="245"/>
    </row>
    <row r="4739" spans="4:4">
      <c r="D4739" s="245"/>
    </row>
    <row r="4740" spans="4:4">
      <c r="D4740" s="245"/>
    </row>
    <row r="4741" spans="4:4">
      <c r="D4741" s="245"/>
    </row>
    <row r="4742" spans="4:4">
      <c r="D4742" s="245"/>
    </row>
    <row r="4743" spans="4:4">
      <c r="D4743" s="245"/>
    </row>
    <row r="4744" spans="4:4">
      <c r="D4744" s="245"/>
    </row>
    <row r="4745" spans="4:4">
      <c r="D4745" s="245"/>
    </row>
    <row r="4746" spans="4:4">
      <c r="D4746" s="245"/>
    </row>
    <row r="4747" spans="4:4">
      <c r="D4747" s="245"/>
    </row>
    <row r="4748" spans="4:4">
      <c r="D4748" s="245"/>
    </row>
    <row r="4749" spans="4:4">
      <c r="D4749" s="245"/>
    </row>
    <row r="4750" spans="4:4">
      <c r="D4750" s="245"/>
    </row>
    <row r="4751" spans="4:4">
      <c r="D4751" s="245"/>
    </row>
    <row r="4752" spans="4:4">
      <c r="D4752" s="245"/>
    </row>
    <row r="4753" spans="4:4">
      <c r="D4753" s="245"/>
    </row>
    <row r="4754" spans="4:4">
      <c r="D4754" s="245"/>
    </row>
    <row r="4755" spans="4:4">
      <c r="D4755" s="245"/>
    </row>
    <row r="4756" spans="4:4">
      <c r="D4756" s="245"/>
    </row>
    <row r="4757" spans="4:4">
      <c r="D4757" s="245"/>
    </row>
    <row r="4758" spans="4:4">
      <c r="D4758" s="245"/>
    </row>
    <row r="4759" spans="4:4">
      <c r="D4759" s="245"/>
    </row>
    <row r="4760" spans="4:4">
      <c r="D4760" s="245"/>
    </row>
    <row r="4761" spans="4:4">
      <c r="D4761" s="245"/>
    </row>
    <row r="4762" spans="4:4">
      <c r="D4762" s="245"/>
    </row>
    <row r="4763" spans="4:4">
      <c r="D4763" s="245"/>
    </row>
    <row r="4764" spans="4:4">
      <c r="D4764" s="245"/>
    </row>
    <row r="4765" spans="4:4">
      <c r="D4765" s="245"/>
    </row>
    <row r="4766" spans="4:4">
      <c r="D4766" s="245"/>
    </row>
    <row r="4767" spans="4:4">
      <c r="D4767" s="245"/>
    </row>
    <row r="4768" spans="4:4">
      <c r="D4768" s="245"/>
    </row>
    <row r="4769" spans="4:4">
      <c r="D4769" s="245"/>
    </row>
    <row r="4770" spans="4:4">
      <c r="D4770" s="245"/>
    </row>
    <row r="4771" spans="4:4">
      <c r="D4771" s="245"/>
    </row>
    <row r="4772" spans="4:4">
      <c r="D4772" s="245"/>
    </row>
    <row r="4773" spans="4:4">
      <c r="D4773" s="245"/>
    </row>
    <row r="4774" spans="4:4">
      <c r="D4774" s="245"/>
    </row>
    <row r="4775" spans="4:4">
      <c r="D4775" s="245"/>
    </row>
    <row r="4776" spans="4:4">
      <c r="D4776" s="245"/>
    </row>
    <row r="4777" spans="4:4">
      <c r="D4777" s="245"/>
    </row>
    <row r="4778" spans="4:4">
      <c r="D4778" s="245"/>
    </row>
    <row r="4779" spans="4:4">
      <c r="D4779" s="245"/>
    </row>
    <row r="4780" spans="4:4">
      <c r="D4780" s="245"/>
    </row>
    <row r="4781" spans="4:4">
      <c r="D4781" s="245"/>
    </row>
    <row r="4782" spans="4:4">
      <c r="D4782" s="245"/>
    </row>
    <row r="4783" spans="4:4">
      <c r="D4783" s="245"/>
    </row>
    <row r="4784" spans="4:4">
      <c r="D4784" s="245"/>
    </row>
    <row r="4785" spans="4:4">
      <c r="D4785" s="245"/>
    </row>
    <row r="4786" spans="4:4">
      <c r="D4786" s="245"/>
    </row>
    <row r="4787" spans="4:4">
      <c r="D4787" s="245"/>
    </row>
    <row r="4788" spans="4:4">
      <c r="D4788" s="245"/>
    </row>
    <row r="4789" spans="4:4">
      <c r="D4789" s="245"/>
    </row>
    <row r="4790" spans="4:4">
      <c r="D4790" s="245"/>
    </row>
    <row r="4791" spans="4:4">
      <c r="D4791" s="245"/>
    </row>
    <row r="4792" spans="4:4">
      <c r="D4792" s="245"/>
    </row>
    <row r="4793" spans="4:4">
      <c r="D4793" s="245"/>
    </row>
    <row r="4794" spans="4:4">
      <c r="D4794" s="245"/>
    </row>
    <row r="4795" spans="4:4">
      <c r="D4795" s="245"/>
    </row>
    <row r="4796" spans="4:4">
      <c r="D4796" s="245"/>
    </row>
    <row r="4797" spans="4:4">
      <c r="D4797" s="245"/>
    </row>
    <row r="4798" spans="4:4">
      <c r="D4798" s="245"/>
    </row>
    <row r="4799" spans="4:4">
      <c r="D4799" s="245"/>
    </row>
    <row r="4800" spans="4:4">
      <c r="D4800" s="245"/>
    </row>
    <row r="4801" spans="4:4">
      <c r="D4801" s="245"/>
    </row>
    <row r="4802" spans="4:4">
      <c r="D4802" s="245"/>
    </row>
    <row r="4803" spans="4:4">
      <c r="D4803" s="245"/>
    </row>
    <row r="4804" spans="4:4">
      <c r="D4804" s="245"/>
    </row>
    <row r="4805" spans="4:4">
      <c r="D4805" s="245"/>
    </row>
    <row r="4806" spans="4:4">
      <c r="D4806" s="245"/>
    </row>
    <row r="4807" spans="4:4">
      <c r="D4807" s="245"/>
    </row>
    <row r="4808" spans="4:4">
      <c r="D4808" s="245"/>
    </row>
    <row r="4809" spans="4:4">
      <c r="D4809" s="245"/>
    </row>
    <row r="4810" spans="4:4">
      <c r="D4810" s="245"/>
    </row>
    <row r="4811" spans="4:4">
      <c r="D4811" s="245"/>
    </row>
    <row r="4812" spans="4:4">
      <c r="D4812" s="245"/>
    </row>
    <row r="4813" spans="4:4">
      <c r="D4813" s="245"/>
    </row>
    <row r="4814" spans="4:4">
      <c r="D4814" s="245"/>
    </row>
    <row r="4815" spans="4:4">
      <c r="D4815" s="245"/>
    </row>
    <row r="4816" spans="4:4">
      <c r="D4816" s="245"/>
    </row>
    <row r="4817" spans="4:4">
      <c r="D4817" s="245"/>
    </row>
    <row r="4818" spans="4:4">
      <c r="D4818" s="245"/>
    </row>
    <row r="4819" spans="4:4">
      <c r="D4819" s="245"/>
    </row>
    <row r="4820" spans="4:4">
      <c r="D4820" s="245"/>
    </row>
    <row r="4821" spans="4:4">
      <c r="D4821" s="245"/>
    </row>
    <row r="4822" spans="4:4">
      <c r="D4822" s="245"/>
    </row>
    <row r="4823" spans="4:4">
      <c r="D4823" s="245"/>
    </row>
    <row r="4824" spans="4:4">
      <c r="D4824" s="245"/>
    </row>
    <row r="4825" spans="4:4">
      <c r="D4825" s="245"/>
    </row>
    <row r="4826" spans="4:4">
      <c r="D4826" s="245"/>
    </row>
    <row r="4827" spans="4:4">
      <c r="D4827" s="245"/>
    </row>
    <row r="4828" spans="4:4">
      <c r="D4828" s="245"/>
    </row>
    <row r="4829" spans="4:4">
      <c r="D4829" s="245"/>
    </row>
    <row r="4830" spans="4:4">
      <c r="D4830" s="245"/>
    </row>
    <row r="4831" spans="4:4">
      <c r="D4831" s="245"/>
    </row>
    <row r="4832" spans="4:4">
      <c r="D4832" s="245"/>
    </row>
    <row r="4833" spans="4:4">
      <c r="D4833" s="245"/>
    </row>
    <row r="4834" spans="4:4">
      <c r="D4834" s="245"/>
    </row>
    <row r="4835" spans="4:4">
      <c r="D4835" s="245"/>
    </row>
    <row r="4836" spans="4:4">
      <c r="D4836" s="245"/>
    </row>
    <row r="4837" spans="4:4">
      <c r="D4837" s="245"/>
    </row>
    <row r="4838" spans="4:4">
      <c r="D4838" s="245"/>
    </row>
    <row r="4839" spans="4:4">
      <c r="D4839" s="245"/>
    </row>
    <row r="4840" spans="4:4">
      <c r="D4840" s="245"/>
    </row>
    <row r="4841" spans="4:4">
      <c r="D4841" s="245"/>
    </row>
    <row r="4842" spans="4:4">
      <c r="D4842" s="245"/>
    </row>
    <row r="4843" spans="4:4">
      <c r="D4843" s="245"/>
    </row>
    <row r="4844" spans="4:4">
      <c r="D4844" s="245"/>
    </row>
    <row r="4845" spans="4:4">
      <c r="D4845" s="245"/>
    </row>
    <row r="4846" spans="4:4">
      <c r="D4846" s="245"/>
    </row>
    <row r="4847" spans="4:4">
      <c r="D4847" s="245"/>
    </row>
    <row r="4848" spans="4:4">
      <c r="D4848" s="245"/>
    </row>
    <row r="4849" spans="4:4">
      <c r="D4849" s="245"/>
    </row>
    <row r="4850" spans="4:4">
      <c r="D4850" s="245"/>
    </row>
    <row r="4851" spans="4:4">
      <c r="D4851" s="245"/>
    </row>
    <row r="4852" spans="4:4">
      <c r="D4852" s="245"/>
    </row>
    <row r="4853" spans="4:4">
      <c r="D4853" s="245"/>
    </row>
    <row r="4854" spans="4:4">
      <c r="D4854" s="245"/>
    </row>
    <row r="4855" spans="4:4">
      <c r="D4855" s="245"/>
    </row>
    <row r="4856" spans="4:4">
      <c r="D4856" s="245"/>
    </row>
    <row r="4857" spans="4:4">
      <c r="D4857" s="245"/>
    </row>
    <row r="4858" spans="4:4">
      <c r="D4858" s="245"/>
    </row>
    <row r="4859" spans="4:4">
      <c r="D4859" s="245"/>
    </row>
    <row r="4860" spans="4:4">
      <c r="D4860" s="245"/>
    </row>
    <row r="4861" spans="4:4">
      <c r="D4861" s="245"/>
    </row>
    <row r="4862" spans="4:4">
      <c r="D4862" s="245"/>
    </row>
    <row r="4863" spans="4:4">
      <c r="D4863" s="245"/>
    </row>
    <row r="4864" spans="4:4">
      <c r="D4864" s="245"/>
    </row>
    <row r="4865" spans="4:4">
      <c r="D4865" s="245"/>
    </row>
    <row r="4866" spans="4:4">
      <c r="D4866" s="245"/>
    </row>
    <row r="4867" spans="4:4">
      <c r="D4867" s="245"/>
    </row>
    <row r="4868" spans="4:4">
      <c r="D4868" s="245"/>
    </row>
    <row r="4869" spans="4:4">
      <c r="D4869" s="245"/>
    </row>
    <row r="4870" spans="4:4">
      <c r="D4870" s="245"/>
    </row>
    <row r="4871" spans="4:4">
      <c r="D4871" s="245"/>
    </row>
    <row r="4872" spans="4:4">
      <c r="D4872" s="245"/>
    </row>
    <row r="4873" spans="4:4">
      <c r="D4873" s="245"/>
    </row>
    <row r="4874" spans="4:4">
      <c r="D4874" s="245"/>
    </row>
    <row r="4875" spans="4:4">
      <c r="D4875" s="245"/>
    </row>
    <row r="4876" spans="4:4">
      <c r="D4876" s="245"/>
    </row>
    <row r="4877" spans="4:4">
      <c r="D4877" s="245"/>
    </row>
    <row r="4878" spans="4:4">
      <c r="D4878" s="245"/>
    </row>
    <row r="4879" spans="4:4">
      <c r="D4879" s="245"/>
    </row>
    <row r="4880" spans="4:4">
      <c r="D4880" s="245"/>
    </row>
    <row r="4881" spans="4:4">
      <c r="D4881" s="245"/>
    </row>
    <row r="4882" spans="4:4">
      <c r="D4882" s="245"/>
    </row>
    <row r="4883" spans="4:4">
      <c r="D4883" s="245"/>
    </row>
    <row r="4884" spans="4:4">
      <c r="D4884" s="245"/>
    </row>
    <row r="4885" spans="4:4">
      <c r="D4885" s="245"/>
    </row>
    <row r="4886" spans="4:4">
      <c r="D4886" s="245"/>
    </row>
    <row r="4887" spans="4:4">
      <c r="D4887" s="245"/>
    </row>
    <row r="4888" spans="4:4">
      <c r="D4888" s="245"/>
    </row>
    <row r="4889" spans="4:4">
      <c r="D4889" s="245"/>
    </row>
    <row r="4890" spans="4:4">
      <c r="D4890" s="245"/>
    </row>
    <row r="4891" spans="4:4">
      <c r="D4891" s="245"/>
    </row>
    <row r="4892" spans="4:4">
      <c r="D4892" s="245"/>
    </row>
    <row r="4893" spans="4:4">
      <c r="D4893" s="245"/>
    </row>
    <row r="4894" spans="4:4">
      <c r="D4894" s="245"/>
    </row>
    <row r="4895" spans="4:4">
      <c r="D4895" s="245"/>
    </row>
    <row r="4896" spans="4:4">
      <c r="D4896" s="245"/>
    </row>
    <row r="4897" spans="4:4">
      <c r="D4897" s="245"/>
    </row>
    <row r="4898" spans="4:4">
      <c r="D4898" s="245"/>
    </row>
    <row r="4899" spans="4:4">
      <c r="D4899" s="245"/>
    </row>
    <row r="4900" spans="4:4">
      <c r="D4900" s="245"/>
    </row>
    <row r="4901" spans="4:4">
      <c r="D4901" s="245"/>
    </row>
    <row r="4902" spans="4:4">
      <c r="D4902" s="245"/>
    </row>
    <row r="4903" spans="4:4">
      <c r="D4903" s="245"/>
    </row>
    <row r="4904" spans="4:4">
      <c r="D4904" s="245"/>
    </row>
    <row r="4905" spans="4:4">
      <c r="D4905" s="245"/>
    </row>
    <row r="4906" spans="4:4">
      <c r="D4906" s="245"/>
    </row>
    <row r="4907" spans="4:4">
      <c r="D4907" s="245"/>
    </row>
    <row r="4908" spans="4:4">
      <c r="D4908" s="245"/>
    </row>
    <row r="4909" spans="4:4">
      <c r="D4909" s="245"/>
    </row>
    <row r="4910" spans="4:4">
      <c r="D4910" s="245"/>
    </row>
    <row r="4911" spans="4:4">
      <c r="D4911" s="245"/>
    </row>
    <row r="4912" spans="4:4">
      <c r="D4912" s="245"/>
    </row>
    <row r="4913" spans="4:4">
      <c r="D4913" s="245"/>
    </row>
    <row r="4914" spans="4:4">
      <c r="D4914" s="245"/>
    </row>
    <row r="4915" spans="4:4">
      <c r="D4915" s="245"/>
    </row>
    <row r="4916" spans="4:4">
      <c r="D4916" s="245"/>
    </row>
    <row r="4917" spans="4:4">
      <c r="D4917" s="245"/>
    </row>
    <row r="4918" spans="4:4">
      <c r="D4918" s="245"/>
    </row>
    <row r="4919" spans="4:4">
      <c r="D4919" s="245"/>
    </row>
    <row r="4920" spans="4:4">
      <c r="D4920" s="245"/>
    </row>
    <row r="4921" spans="4:4">
      <c r="D4921" s="245"/>
    </row>
    <row r="4922" spans="4:4">
      <c r="D4922" s="245"/>
    </row>
    <row r="4923" spans="4:4">
      <c r="D4923" s="245"/>
    </row>
    <row r="4924" spans="4:4">
      <c r="D4924" s="245"/>
    </row>
    <row r="4925" spans="4:4">
      <c r="D4925" s="245"/>
    </row>
    <row r="4926" spans="4:4">
      <c r="D4926" s="245"/>
    </row>
    <row r="4927" spans="4:4">
      <c r="D4927" s="245"/>
    </row>
    <row r="4928" spans="4:4">
      <c r="D4928" s="245"/>
    </row>
    <row r="4929" spans="4:4">
      <c r="D4929" s="245"/>
    </row>
    <row r="4930" spans="4:4">
      <c r="D4930" s="245"/>
    </row>
    <row r="4931" spans="4:4">
      <c r="D4931" s="245"/>
    </row>
    <row r="4932" spans="4:4">
      <c r="D4932" s="245"/>
    </row>
    <row r="4933" spans="4:4">
      <c r="D4933" s="245"/>
    </row>
    <row r="4934" spans="4:4">
      <c r="D4934" s="245"/>
    </row>
    <row r="4935" spans="4:4">
      <c r="D4935" s="245"/>
    </row>
    <row r="4936" spans="4:4">
      <c r="D4936" s="245"/>
    </row>
    <row r="4937" spans="4:4">
      <c r="D4937" s="245"/>
    </row>
    <row r="4938" spans="4:4">
      <c r="D4938" s="245"/>
    </row>
    <row r="4939" spans="4:4">
      <c r="D4939" s="245"/>
    </row>
    <row r="4940" spans="4:4">
      <c r="D4940" s="245"/>
    </row>
    <row r="4941" spans="4:4">
      <c r="D4941" s="245"/>
    </row>
    <row r="4942" spans="4:4">
      <c r="D4942" s="245"/>
    </row>
    <row r="4943" spans="4:4">
      <c r="D4943" s="245"/>
    </row>
    <row r="4944" spans="4:4">
      <c r="D4944" s="245"/>
    </row>
    <row r="4945" spans="4:4">
      <c r="D4945" s="245"/>
    </row>
    <row r="4946" spans="4:4">
      <c r="D4946" s="245"/>
    </row>
    <row r="4947" spans="4:4">
      <c r="D4947" s="245"/>
    </row>
    <row r="4948" spans="4:4">
      <c r="D4948" s="245"/>
    </row>
    <row r="4949" spans="4:4">
      <c r="D4949" s="245"/>
    </row>
    <row r="4950" spans="4:4">
      <c r="D4950" s="245"/>
    </row>
    <row r="4951" spans="4:4">
      <c r="D4951" s="245"/>
    </row>
    <row r="4952" spans="4:4">
      <c r="D4952" s="245"/>
    </row>
    <row r="4953" spans="4:4">
      <c r="D4953" s="245"/>
    </row>
    <row r="4954" spans="4:4">
      <c r="D4954" s="245"/>
    </row>
    <row r="4955" spans="4:4">
      <c r="D4955" s="245"/>
    </row>
    <row r="4956" spans="4:4">
      <c r="D4956" s="245"/>
    </row>
    <row r="4957" spans="4:4">
      <c r="D4957" s="245"/>
    </row>
    <row r="4958" spans="4:4">
      <c r="D4958" s="245"/>
    </row>
    <row r="4959" spans="4:4">
      <c r="D4959" s="245"/>
    </row>
    <row r="4960" spans="4:4">
      <c r="D4960" s="245"/>
    </row>
    <row r="4961" spans="4:4">
      <c r="D4961" s="245"/>
    </row>
    <row r="4962" spans="4:4">
      <c r="D4962" s="245"/>
    </row>
    <row r="4963" spans="4:4">
      <c r="D4963" s="245"/>
    </row>
    <row r="4964" spans="4:4">
      <c r="D4964" s="245"/>
    </row>
    <row r="4965" spans="4:4">
      <c r="D4965" s="245"/>
    </row>
    <row r="4966" spans="4:4">
      <c r="D4966" s="245"/>
    </row>
    <row r="4967" spans="4:4">
      <c r="D4967" s="245"/>
    </row>
    <row r="4968" spans="4:4">
      <c r="D4968" s="245"/>
    </row>
    <row r="4969" spans="4:4">
      <c r="D4969" s="245"/>
    </row>
    <row r="4970" spans="4:4">
      <c r="D4970" s="245"/>
    </row>
    <row r="4971" spans="4:4">
      <c r="D4971" s="245"/>
    </row>
    <row r="4972" spans="4:4">
      <c r="D4972" s="245"/>
    </row>
    <row r="4973" spans="4:4">
      <c r="D4973" s="245"/>
    </row>
    <row r="4974" spans="4:4">
      <c r="D4974" s="245"/>
    </row>
    <row r="4975" spans="4:4">
      <c r="D4975" s="245"/>
    </row>
    <row r="4976" spans="4:4">
      <c r="D4976" s="245"/>
    </row>
    <row r="4977" spans="4:4">
      <c r="D4977" s="245"/>
    </row>
    <row r="4978" spans="4:4">
      <c r="D4978" s="245"/>
    </row>
    <row r="4979" spans="4:4">
      <c r="D4979" s="245"/>
    </row>
    <row r="4980" spans="4:4">
      <c r="D4980" s="245"/>
    </row>
    <row r="4981" spans="4:4">
      <c r="D4981" s="245"/>
    </row>
    <row r="4982" spans="4:4">
      <c r="D4982" s="245"/>
    </row>
    <row r="4983" spans="4:4">
      <c r="D4983" s="245"/>
    </row>
    <row r="4984" spans="4:4">
      <c r="D4984" s="245"/>
    </row>
    <row r="4985" spans="4:4">
      <c r="D4985" s="245"/>
    </row>
    <row r="4986" spans="4:4">
      <c r="D4986" s="245"/>
    </row>
    <row r="4987" spans="4:4">
      <c r="D4987" s="245"/>
    </row>
    <row r="4988" spans="4:4">
      <c r="D4988" s="245"/>
    </row>
    <row r="4989" spans="4:4">
      <c r="D4989" s="245"/>
    </row>
    <row r="4990" spans="4:4">
      <c r="D4990" s="245"/>
    </row>
    <row r="4991" spans="4:4">
      <c r="D4991" s="245"/>
    </row>
    <row r="4992" spans="4:4">
      <c r="D4992" s="245"/>
    </row>
    <row r="4993" spans="4:4">
      <c r="D4993" s="245"/>
    </row>
    <row r="4994" spans="4:4">
      <c r="D4994" s="245"/>
    </row>
    <row r="4995" spans="4:4">
      <c r="D4995" s="245"/>
    </row>
    <row r="4996" spans="4:4">
      <c r="D4996" s="245"/>
    </row>
    <row r="4997" spans="4:4">
      <c r="D4997" s="245"/>
    </row>
    <row r="4998" spans="4:4">
      <c r="D4998" s="245"/>
    </row>
    <row r="4999" spans="4:4">
      <c r="D4999" s="245"/>
    </row>
    <row r="5000" spans="4:4">
      <c r="D5000" s="245"/>
    </row>
  </sheetData>
  <sheetProtection password="D9BB" sheet="1"/>
  <mergeCells count="16">
    <mergeCell ref="C154:G154"/>
    <mergeCell ref="C171:G171"/>
    <mergeCell ref="A178:C178"/>
    <mergeCell ref="A179:G183"/>
    <mergeCell ref="C58:G58"/>
    <mergeCell ref="C66:G66"/>
    <mergeCell ref="C89:G89"/>
    <mergeCell ref="C143:G143"/>
    <mergeCell ref="C148:G148"/>
    <mergeCell ref="C151:G151"/>
    <mergeCell ref="A1:G1"/>
    <mergeCell ref="C2:G2"/>
    <mergeCell ref="C3:G3"/>
    <mergeCell ref="C4:G4"/>
    <mergeCell ref="C35:G35"/>
    <mergeCell ref="C57:G57"/>
  </mergeCells>
  <pageMargins left="0.59055118110236204" right="0.39370078740157499"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outlinePr summaryBelow="0"/>
  </sheetPr>
  <dimension ref="A1:BH5000"/>
  <sheetViews>
    <sheetView topLeftCell="A40" workbookViewId="0">
      <selection activeCell="X56" sqref="X56"/>
    </sheetView>
  </sheetViews>
  <sheetFormatPr defaultRowHeight="12.75" outlineLevelRow="1"/>
  <cols>
    <col min="1" max="1" width="4.28515625" style="85" customWidth="1"/>
    <col min="2" max="2" width="14.42578125" style="242" customWidth="1"/>
    <col min="3" max="3" width="38.28515625" style="242" customWidth="1"/>
    <col min="4" max="4" width="4.5703125" style="85" customWidth="1"/>
    <col min="5" max="5" width="10.5703125" style="85" customWidth="1"/>
    <col min="6" max="6" width="9.85546875" style="85" customWidth="1"/>
    <col min="7" max="7" width="12.7109375" style="85" customWidth="1"/>
    <col min="8" max="22" width="0" style="85" hidden="1" customWidth="1"/>
    <col min="23" max="28" width="9.140625" style="85"/>
    <col min="29" max="29" width="0" style="85" hidden="1" customWidth="1"/>
    <col min="30" max="30" width="9.140625" style="85"/>
    <col min="31" max="41" width="0" style="85" hidden="1" customWidth="1"/>
    <col min="42" max="52" width="9.140625" style="85"/>
    <col min="53" max="53" width="73.42578125" style="85" customWidth="1"/>
    <col min="54" max="16384" width="9.140625" style="85"/>
  </cols>
  <sheetData>
    <row r="1" spans="1:60" ht="15.75" customHeight="1">
      <c r="A1" s="501" t="s">
        <v>7</v>
      </c>
      <c r="B1" s="501"/>
      <c r="C1" s="501"/>
      <c r="D1" s="501"/>
      <c r="E1" s="501"/>
      <c r="F1" s="501"/>
      <c r="G1" s="501"/>
      <c r="AG1" s="85" t="s">
        <v>174</v>
      </c>
    </row>
    <row r="2" spans="1:60" ht="24.95" customHeight="1">
      <c r="A2" s="240" t="s">
        <v>8</v>
      </c>
      <c r="B2" s="241" t="s">
        <v>43</v>
      </c>
      <c r="C2" s="502" t="s">
        <v>44</v>
      </c>
      <c r="D2" s="503"/>
      <c r="E2" s="503"/>
      <c r="F2" s="503"/>
      <c r="G2" s="504"/>
      <c r="AG2" s="85" t="s">
        <v>175</v>
      </c>
    </row>
    <row r="3" spans="1:60" ht="24.95" customHeight="1">
      <c r="A3" s="240" t="s">
        <v>9</v>
      </c>
      <c r="B3" s="241" t="s">
        <v>69</v>
      </c>
      <c r="C3" s="502" t="s">
        <v>70</v>
      </c>
      <c r="D3" s="503"/>
      <c r="E3" s="503"/>
      <c r="F3" s="503"/>
      <c r="G3" s="504"/>
      <c r="AC3" s="242" t="s">
        <v>175</v>
      </c>
      <c r="AG3" s="85" t="s">
        <v>177</v>
      </c>
    </row>
    <row r="4" spans="1:60" ht="24.95" customHeight="1">
      <c r="A4" s="243" t="s">
        <v>10</v>
      </c>
      <c r="B4" s="244" t="s">
        <v>71</v>
      </c>
      <c r="C4" s="505" t="s">
        <v>72</v>
      </c>
      <c r="D4" s="506"/>
      <c r="E4" s="506"/>
      <c r="F4" s="506"/>
      <c r="G4" s="507"/>
      <c r="AG4" s="85" t="s">
        <v>178</v>
      </c>
    </row>
    <row r="5" spans="1:60">
      <c r="D5" s="245"/>
    </row>
    <row r="6" spans="1:60" ht="38.25">
      <c r="A6" s="246" t="s">
        <v>179</v>
      </c>
      <c r="B6" s="247" t="s">
        <v>180</v>
      </c>
      <c r="C6" s="247" t="s">
        <v>181</v>
      </c>
      <c r="D6" s="248" t="s">
        <v>182</v>
      </c>
      <c r="E6" s="246" t="s">
        <v>183</v>
      </c>
      <c r="F6" s="249" t="s">
        <v>184</v>
      </c>
      <c r="G6" s="246" t="s">
        <v>31</v>
      </c>
      <c r="H6" s="250" t="s">
        <v>32</v>
      </c>
      <c r="I6" s="250" t="s">
        <v>185</v>
      </c>
      <c r="J6" s="250" t="s">
        <v>33</v>
      </c>
      <c r="K6" s="250" t="s">
        <v>186</v>
      </c>
      <c r="L6" s="250" t="s">
        <v>187</v>
      </c>
      <c r="M6" s="250" t="s">
        <v>188</v>
      </c>
      <c r="N6" s="250" t="s">
        <v>189</v>
      </c>
      <c r="O6" s="250" t="s">
        <v>190</v>
      </c>
      <c r="P6" s="250" t="s">
        <v>191</v>
      </c>
      <c r="Q6" s="250" t="s">
        <v>192</v>
      </c>
      <c r="R6" s="250" t="s">
        <v>193</v>
      </c>
      <c r="S6" s="250" t="s">
        <v>194</v>
      </c>
      <c r="T6" s="250" t="s">
        <v>195</v>
      </c>
      <c r="U6" s="250" t="s">
        <v>196</v>
      </c>
      <c r="V6" s="250" t="s">
        <v>197</v>
      </c>
    </row>
    <row r="7" spans="1:60">
      <c r="A7" s="251" t="s">
        <v>198</v>
      </c>
      <c r="B7" s="252" t="s">
        <v>125</v>
      </c>
      <c r="C7" s="253" t="s">
        <v>126</v>
      </c>
      <c r="D7" s="254"/>
      <c r="E7" s="255"/>
      <c r="F7" s="256"/>
      <c r="G7" s="256">
        <f>SUMIF(AG8:AG20,"&lt;&gt;NOR",G8:G20)</f>
        <v>0</v>
      </c>
      <c r="H7" s="256"/>
      <c r="I7" s="256">
        <f>SUM(I8:I20)</f>
        <v>0</v>
      </c>
      <c r="J7" s="256"/>
      <c r="K7" s="256">
        <f>SUM(K8:K20)</f>
        <v>0</v>
      </c>
      <c r="L7" s="256"/>
      <c r="M7" s="256">
        <f>SUM(M8:M20)</f>
        <v>0</v>
      </c>
      <c r="N7" s="256"/>
      <c r="O7" s="256">
        <f>SUM(O8:O20)</f>
        <v>1.06</v>
      </c>
      <c r="P7" s="256"/>
      <c r="Q7" s="256">
        <f>SUM(Q8:Q20)</f>
        <v>0</v>
      </c>
      <c r="R7" s="256"/>
      <c r="S7" s="256"/>
      <c r="T7" s="256"/>
      <c r="U7" s="257">
        <f>SUM(U8:U20)</f>
        <v>49.4</v>
      </c>
      <c r="V7" s="256"/>
      <c r="AG7" s="85" t="s">
        <v>199</v>
      </c>
    </row>
    <row r="8" spans="1:60" outlineLevel="1">
      <c r="A8" s="258">
        <v>1</v>
      </c>
      <c r="B8" s="259" t="s">
        <v>1070</v>
      </c>
      <c r="C8" s="260" t="s">
        <v>1071</v>
      </c>
      <c r="D8" s="261" t="s">
        <v>223</v>
      </c>
      <c r="E8" s="262">
        <v>95</v>
      </c>
      <c r="F8" s="10"/>
      <c r="G8" s="264">
        <f>ROUND(E8*F8,2)</f>
        <v>0</v>
      </c>
      <c r="H8" s="263"/>
      <c r="I8" s="264">
        <f>ROUND(E8*H8,2)</f>
        <v>0</v>
      </c>
      <c r="J8" s="263"/>
      <c r="K8" s="264">
        <f>ROUND(E8*J8,2)</f>
        <v>0</v>
      </c>
      <c r="L8" s="264">
        <v>21</v>
      </c>
      <c r="M8" s="264">
        <f>G8*(1+L8/100)</f>
        <v>0</v>
      </c>
      <c r="N8" s="264">
        <v>7.0200000000000002E-3</v>
      </c>
      <c r="O8" s="264">
        <f>ROUND(E8*N8,2)</f>
        <v>0.67</v>
      </c>
      <c r="P8" s="264">
        <v>0</v>
      </c>
      <c r="Q8" s="264">
        <f>ROUND(E8*P8,2)</f>
        <v>0</v>
      </c>
      <c r="R8" s="264" t="s">
        <v>406</v>
      </c>
      <c r="S8" s="264" t="s">
        <v>202</v>
      </c>
      <c r="T8" s="264">
        <v>0.52</v>
      </c>
      <c r="U8" s="265">
        <f>ROUND(E8*T8,2)</f>
        <v>49.4</v>
      </c>
      <c r="V8" s="264"/>
      <c r="W8" s="266"/>
      <c r="X8" s="266"/>
      <c r="Y8" s="266"/>
      <c r="Z8" s="266"/>
      <c r="AA8" s="266"/>
      <c r="AB8" s="266"/>
      <c r="AC8" s="266"/>
      <c r="AD8" s="266"/>
      <c r="AE8" s="266"/>
      <c r="AF8" s="266"/>
      <c r="AG8" s="266" t="s">
        <v>225</v>
      </c>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row>
    <row r="9" spans="1:60" outlineLevel="1">
      <c r="A9" s="258"/>
      <c r="B9" s="259"/>
      <c r="C9" s="283" t="s">
        <v>1072</v>
      </c>
      <c r="D9" s="284"/>
      <c r="E9" s="285">
        <v>54</v>
      </c>
      <c r="F9" s="264"/>
      <c r="G9" s="264"/>
      <c r="H9" s="264"/>
      <c r="I9" s="264"/>
      <c r="J9" s="264"/>
      <c r="K9" s="264"/>
      <c r="L9" s="264"/>
      <c r="M9" s="264"/>
      <c r="N9" s="264"/>
      <c r="O9" s="264"/>
      <c r="P9" s="264"/>
      <c r="Q9" s="264"/>
      <c r="R9" s="264"/>
      <c r="S9" s="264"/>
      <c r="T9" s="264"/>
      <c r="U9" s="265"/>
      <c r="V9" s="264"/>
      <c r="W9" s="266"/>
      <c r="X9" s="266"/>
      <c r="Y9" s="266"/>
      <c r="Z9" s="266"/>
      <c r="AA9" s="266"/>
      <c r="AB9" s="266"/>
      <c r="AC9" s="266"/>
      <c r="AD9" s="266"/>
      <c r="AE9" s="266"/>
      <c r="AF9" s="266"/>
      <c r="AG9" s="266" t="s">
        <v>236</v>
      </c>
      <c r="AH9" s="266">
        <v>0</v>
      </c>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row>
    <row r="10" spans="1:60" outlineLevel="1">
      <c r="A10" s="258"/>
      <c r="B10" s="259"/>
      <c r="C10" s="283" t="s">
        <v>1073</v>
      </c>
      <c r="D10" s="284"/>
      <c r="E10" s="285">
        <v>38</v>
      </c>
      <c r="F10" s="264"/>
      <c r="G10" s="264"/>
      <c r="H10" s="264"/>
      <c r="I10" s="264"/>
      <c r="J10" s="264"/>
      <c r="K10" s="264"/>
      <c r="L10" s="264"/>
      <c r="M10" s="264"/>
      <c r="N10" s="264"/>
      <c r="O10" s="264"/>
      <c r="P10" s="264"/>
      <c r="Q10" s="264"/>
      <c r="R10" s="264"/>
      <c r="S10" s="264"/>
      <c r="T10" s="264"/>
      <c r="U10" s="265"/>
      <c r="V10" s="264"/>
      <c r="W10" s="266"/>
      <c r="X10" s="266"/>
      <c r="Y10" s="266"/>
      <c r="Z10" s="266"/>
      <c r="AA10" s="266"/>
      <c r="AB10" s="266"/>
      <c r="AC10" s="266"/>
      <c r="AD10" s="266"/>
      <c r="AE10" s="266"/>
      <c r="AF10" s="266"/>
      <c r="AG10" s="266" t="s">
        <v>236</v>
      </c>
      <c r="AH10" s="266">
        <v>0</v>
      </c>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row>
    <row r="11" spans="1:60" outlineLevel="1">
      <c r="A11" s="258"/>
      <c r="B11" s="259"/>
      <c r="C11" s="283" t="s">
        <v>1074</v>
      </c>
      <c r="D11" s="284"/>
      <c r="E11" s="285">
        <v>2</v>
      </c>
      <c r="F11" s="264"/>
      <c r="G11" s="264"/>
      <c r="H11" s="264"/>
      <c r="I11" s="264"/>
      <c r="J11" s="264"/>
      <c r="K11" s="264"/>
      <c r="L11" s="264"/>
      <c r="M11" s="264"/>
      <c r="N11" s="264"/>
      <c r="O11" s="264"/>
      <c r="P11" s="264"/>
      <c r="Q11" s="264"/>
      <c r="R11" s="264"/>
      <c r="S11" s="264"/>
      <c r="T11" s="264"/>
      <c r="U11" s="265"/>
      <c r="V11" s="264"/>
      <c r="W11" s="266"/>
      <c r="X11" s="266"/>
      <c r="Y11" s="266"/>
      <c r="Z11" s="266"/>
      <c r="AA11" s="266"/>
      <c r="AB11" s="266"/>
      <c r="AC11" s="266"/>
      <c r="AD11" s="266"/>
      <c r="AE11" s="266"/>
      <c r="AF11" s="266"/>
      <c r="AG11" s="266" t="s">
        <v>236</v>
      </c>
      <c r="AH11" s="266">
        <v>0</v>
      </c>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row>
    <row r="12" spans="1:60" outlineLevel="1">
      <c r="A12" s="258"/>
      <c r="B12" s="259"/>
      <c r="C12" s="283" t="s">
        <v>1075</v>
      </c>
      <c r="D12" s="284"/>
      <c r="E12" s="285">
        <v>1</v>
      </c>
      <c r="F12" s="264"/>
      <c r="G12" s="264"/>
      <c r="H12" s="264"/>
      <c r="I12" s="264"/>
      <c r="J12" s="264"/>
      <c r="K12" s="264"/>
      <c r="L12" s="264"/>
      <c r="M12" s="264"/>
      <c r="N12" s="264"/>
      <c r="O12" s="264"/>
      <c r="P12" s="264"/>
      <c r="Q12" s="264"/>
      <c r="R12" s="264"/>
      <c r="S12" s="264"/>
      <c r="T12" s="264"/>
      <c r="U12" s="265"/>
      <c r="V12" s="264"/>
      <c r="W12" s="266"/>
      <c r="X12" s="266"/>
      <c r="Y12" s="266"/>
      <c r="Z12" s="266"/>
      <c r="AA12" s="266"/>
      <c r="AB12" s="266"/>
      <c r="AC12" s="266"/>
      <c r="AD12" s="266"/>
      <c r="AE12" s="266"/>
      <c r="AF12" s="266"/>
      <c r="AG12" s="266" t="s">
        <v>236</v>
      </c>
      <c r="AH12" s="266">
        <v>0</v>
      </c>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row>
    <row r="13" spans="1:60" ht="22.5" outlineLevel="1">
      <c r="A13" s="258">
        <v>2</v>
      </c>
      <c r="B13" s="259" t="s">
        <v>1076</v>
      </c>
      <c r="C13" s="260" t="s">
        <v>1077</v>
      </c>
      <c r="D13" s="261" t="s">
        <v>223</v>
      </c>
      <c r="E13" s="262">
        <v>1</v>
      </c>
      <c r="F13" s="10"/>
      <c r="G13" s="264">
        <f>ROUND(E13*F13,2)</f>
        <v>0</v>
      </c>
      <c r="H13" s="263"/>
      <c r="I13" s="264">
        <f>ROUND(E13*H13,2)</f>
        <v>0</v>
      </c>
      <c r="J13" s="263"/>
      <c r="K13" s="264">
        <f>ROUND(E13*J13,2)</f>
        <v>0</v>
      </c>
      <c r="L13" s="264">
        <v>21</v>
      </c>
      <c r="M13" s="264">
        <f>G13*(1+L13/100)</f>
        <v>0</v>
      </c>
      <c r="N13" s="264">
        <v>8.0999999999999996E-3</v>
      </c>
      <c r="O13" s="264">
        <f>ROUND(E13*N13,2)</f>
        <v>0.01</v>
      </c>
      <c r="P13" s="264">
        <v>0</v>
      </c>
      <c r="Q13" s="264">
        <f>ROUND(E13*P13,2)</f>
        <v>0</v>
      </c>
      <c r="R13" s="264"/>
      <c r="S13" s="264" t="s">
        <v>361</v>
      </c>
      <c r="T13" s="264">
        <v>0</v>
      </c>
      <c r="U13" s="265">
        <f>ROUND(E13*T13,2)</f>
        <v>0</v>
      </c>
      <c r="V13" s="264"/>
      <c r="W13" s="266"/>
      <c r="X13" s="266"/>
      <c r="Y13" s="266"/>
      <c r="Z13" s="266"/>
      <c r="AA13" s="266"/>
      <c r="AB13" s="266"/>
      <c r="AC13" s="266"/>
      <c r="AD13" s="266"/>
      <c r="AE13" s="266"/>
      <c r="AF13" s="266"/>
      <c r="AG13" s="266" t="s">
        <v>367</v>
      </c>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row>
    <row r="14" spans="1:60" ht="22.5" outlineLevel="1">
      <c r="A14" s="258">
        <v>3</v>
      </c>
      <c r="B14" s="259" t="s">
        <v>1078</v>
      </c>
      <c r="C14" s="260" t="s">
        <v>1079</v>
      </c>
      <c r="D14" s="261" t="s">
        <v>600</v>
      </c>
      <c r="E14" s="262">
        <v>2</v>
      </c>
      <c r="F14" s="10"/>
      <c r="G14" s="264">
        <f>ROUND(E14*F14,2)</f>
        <v>0</v>
      </c>
      <c r="H14" s="263"/>
      <c r="I14" s="264">
        <f>ROUND(E14*H14,2)</f>
        <v>0</v>
      </c>
      <c r="J14" s="263"/>
      <c r="K14" s="264">
        <f>ROUND(E14*J14,2)</f>
        <v>0</v>
      </c>
      <c r="L14" s="264">
        <v>21</v>
      </c>
      <c r="M14" s="264">
        <f>G14*(1+L14/100)</f>
        <v>0</v>
      </c>
      <c r="N14" s="264">
        <v>0</v>
      </c>
      <c r="O14" s="264">
        <f>ROUND(E14*N14,2)</f>
        <v>0</v>
      </c>
      <c r="P14" s="264">
        <v>0</v>
      </c>
      <c r="Q14" s="264">
        <f>ROUND(E14*P14,2)</f>
        <v>0</v>
      </c>
      <c r="R14" s="264"/>
      <c r="S14" s="264" t="s">
        <v>361</v>
      </c>
      <c r="T14" s="264">
        <v>0</v>
      </c>
      <c r="U14" s="265">
        <f>ROUND(E14*T14,2)</f>
        <v>0</v>
      </c>
      <c r="V14" s="264"/>
      <c r="W14" s="266"/>
      <c r="X14" s="266"/>
      <c r="Y14" s="266"/>
      <c r="Z14" s="266"/>
      <c r="AA14" s="266"/>
      <c r="AB14" s="266"/>
      <c r="AC14" s="266"/>
      <c r="AD14" s="266"/>
      <c r="AE14" s="266"/>
      <c r="AF14" s="266"/>
      <c r="AG14" s="266" t="s">
        <v>367</v>
      </c>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row>
    <row r="15" spans="1:60" ht="22.5" outlineLevel="1">
      <c r="A15" s="258">
        <v>4</v>
      </c>
      <c r="B15" s="259" t="s">
        <v>1080</v>
      </c>
      <c r="C15" s="260" t="s">
        <v>1081</v>
      </c>
      <c r="D15" s="261" t="s">
        <v>223</v>
      </c>
      <c r="E15" s="262">
        <v>54</v>
      </c>
      <c r="F15" s="10"/>
      <c r="G15" s="264">
        <f>ROUND(E15*F15,2)</f>
        <v>0</v>
      </c>
      <c r="H15" s="263"/>
      <c r="I15" s="264">
        <f>ROUND(E15*H15,2)</f>
        <v>0</v>
      </c>
      <c r="J15" s="263"/>
      <c r="K15" s="264">
        <f>ROUND(E15*J15,2)</f>
        <v>0</v>
      </c>
      <c r="L15" s="264">
        <v>21</v>
      </c>
      <c r="M15" s="264">
        <f>G15*(1+L15/100)</f>
        <v>0</v>
      </c>
      <c r="N15" s="264">
        <v>4.6800000000000001E-3</v>
      </c>
      <c r="O15" s="264">
        <f>ROUND(E15*N15,2)</f>
        <v>0.25</v>
      </c>
      <c r="P15" s="264">
        <v>0</v>
      </c>
      <c r="Q15" s="264">
        <f>ROUND(E15*P15,2)</f>
        <v>0</v>
      </c>
      <c r="R15" s="264" t="s">
        <v>366</v>
      </c>
      <c r="S15" s="264" t="s">
        <v>202</v>
      </c>
      <c r="T15" s="264">
        <v>0</v>
      </c>
      <c r="U15" s="265">
        <f>ROUND(E15*T15,2)</f>
        <v>0</v>
      </c>
      <c r="V15" s="264"/>
      <c r="W15" s="266"/>
      <c r="X15" s="266"/>
      <c r="Y15" s="266"/>
      <c r="Z15" s="266"/>
      <c r="AA15" s="266"/>
      <c r="AB15" s="266"/>
      <c r="AC15" s="266"/>
      <c r="AD15" s="266"/>
      <c r="AE15" s="266"/>
      <c r="AF15" s="266"/>
      <c r="AG15" s="266" t="s">
        <v>367</v>
      </c>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row>
    <row r="16" spans="1:60" outlineLevel="1">
      <c r="A16" s="258"/>
      <c r="B16" s="259"/>
      <c r="C16" s="283" t="s">
        <v>1072</v>
      </c>
      <c r="D16" s="284"/>
      <c r="E16" s="285">
        <v>54</v>
      </c>
      <c r="F16" s="264"/>
      <c r="G16" s="264"/>
      <c r="H16" s="264"/>
      <c r="I16" s="264"/>
      <c r="J16" s="264"/>
      <c r="K16" s="264"/>
      <c r="L16" s="264"/>
      <c r="M16" s="264"/>
      <c r="N16" s="264"/>
      <c r="O16" s="264"/>
      <c r="P16" s="264"/>
      <c r="Q16" s="264"/>
      <c r="R16" s="264"/>
      <c r="S16" s="264"/>
      <c r="T16" s="264"/>
      <c r="U16" s="265"/>
      <c r="V16" s="264"/>
      <c r="W16" s="266"/>
      <c r="X16" s="266"/>
      <c r="Y16" s="266"/>
      <c r="Z16" s="266"/>
      <c r="AA16" s="266"/>
      <c r="AB16" s="266"/>
      <c r="AC16" s="266"/>
      <c r="AD16" s="266"/>
      <c r="AE16" s="266"/>
      <c r="AF16" s="266"/>
      <c r="AG16" s="266" t="s">
        <v>236</v>
      </c>
      <c r="AH16" s="266">
        <v>0</v>
      </c>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row>
    <row r="17" spans="1:60" ht="22.5" outlineLevel="1">
      <c r="A17" s="258">
        <v>5</v>
      </c>
      <c r="B17" s="259" t="s">
        <v>1082</v>
      </c>
      <c r="C17" s="260" t="s">
        <v>1083</v>
      </c>
      <c r="D17" s="261" t="s">
        <v>223</v>
      </c>
      <c r="E17" s="262">
        <v>38</v>
      </c>
      <c r="F17" s="10"/>
      <c r="G17" s="264">
        <f>ROUND(E17*F17,2)</f>
        <v>0</v>
      </c>
      <c r="H17" s="263"/>
      <c r="I17" s="264">
        <f>ROUND(E17*H17,2)</f>
        <v>0</v>
      </c>
      <c r="J17" s="263"/>
      <c r="K17" s="264">
        <f>ROUND(E17*J17,2)</f>
        <v>0</v>
      </c>
      <c r="L17" s="264">
        <v>21</v>
      </c>
      <c r="M17" s="264">
        <f>G17*(1+L17/100)</f>
        <v>0</v>
      </c>
      <c r="N17" s="264">
        <v>3.13E-3</v>
      </c>
      <c r="O17" s="264">
        <f>ROUND(E17*N17,2)</f>
        <v>0.12</v>
      </c>
      <c r="P17" s="264">
        <v>0</v>
      </c>
      <c r="Q17" s="264">
        <f>ROUND(E17*P17,2)</f>
        <v>0</v>
      </c>
      <c r="R17" s="264" t="s">
        <v>366</v>
      </c>
      <c r="S17" s="264" t="s">
        <v>202</v>
      </c>
      <c r="T17" s="264">
        <v>0</v>
      </c>
      <c r="U17" s="265">
        <f>ROUND(E17*T17,2)</f>
        <v>0</v>
      </c>
      <c r="V17" s="264"/>
      <c r="W17" s="266"/>
      <c r="X17" s="266"/>
      <c r="Y17" s="266"/>
      <c r="Z17" s="266"/>
      <c r="AA17" s="266"/>
      <c r="AB17" s="266"/>
      <c r="AC17" s="266"/>
      <c r="AD17" s="266"/>
      <c r="AE17" s="266"/>
      <c r="AF17" s="266"/>
      <c r="AG17" s="266" t="s">
        <v>367</v>
      </c>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row>
    <row r="18" spans="1:60" outlineLevel="1">
      <c r="A18" s="258"/>
      <c r="B18" s="259"/>
      <c r="C18" s="283" t="s">
        <v>1073</v>
      </c>
      <c r="D18" s="284"/>
      <c r="E18" s="285">
        <v>38</v>
      </c>
      <c r="F18" s="264"/>
      <c r="G18" s="264"/>
      <c r="H18" s="264"/>
      <c r="I18" s="264"/>
      <c r="J18" s="264"/>
      <c r="K18" s="264"/>
      <c r="L18" s="264"/>
      <c r="M18" s="264"/>
      <c r="N18" s="264"/>
      <c r="O18" s="264"/>
      <c r="P18" s="264"/>
      <c r="Q18" s="264"/>
      <c r="R18" s="264"/>
      <c r="S18" s="264"/>
      <c r="T18" s="264"/>
      <c r="U18" s="265"/>
      <c r="V18" s="264"/>
      <c r="W18" s="266"/>
      <c r="X18" s="266"/>
      <c r="Y18" s="266"/>
      <c r="Z18" s="266"/>
      <c r="AA18" s="266"/>
      <c r="AB18" s="266"/>
      <c r="AC18" s="266"/>
      <c r="AD18" s="266"/>
      <c r="AE18" s="266"/>
      <c r="AF18" s="266"/>
      <c r="AG18" s="266" t="s">
        <v>236</v>
      </c>
      <c r="AH18" s="266">
        <v>0</v>
      </c>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row>
    <row r="19" spans="1:60" outlineLevel="1">
      <c r="A19" s="258">
        <v>6</v>
      </c>
      <c r="B19" s="259" t="s">
        <v>1084</v>
      </c>
      <c r="C19" s="260" t="s">
        <v>1085</v>
      </c>
      <c r="D19" s="261" t="s">
        <v>1086</v>
      </c>
      <c r="E19" s="262">
        <v>38</v>
      </c>
      <c r="F19" s="10"/>
      <c r="G19" s="264">
        <f>ROUND(E19*F19,2)</f>
        <v>0</v>
      </c>
      <c r="H19" s="263"/>
      <c r="I19" s="264">
        <f>ROUND(E19*H19,2)</f>
        <v>0</v>
      </c>
      <c r="J19" s="263"/>
      <c r="K19" s="264">
        <f>ROUND(E19*J19,2)</f>
        <v>0</v>
      </c>
      <c r="L19" s="264">
        <v>21</v>
      </c>
      <c r="M19" s="264">
        <f>G19*(1+L19/100)</f>
        <v>0</v>
      </c>
      <c r="N19" s="264">
        <v>2.0000000000000001E-4</v>
      </c>
      <c r="O19" s="264">
        <f>ROUND(E19*N19,2)</f>
        <v>0.01</v>
      </c>
      <c r="P19" s="264">
        <v>0</v>
      </c>
      <c r="Q19" s="264">
        <f>ROUND(E19*P19,2)</f>
        <v>0</v>
      </c>
      <c r="R19" s="264" t="s">
        <v>366</v>
      </c>
      <c r="S19" s="264" t="s">
        <v>202</v>
      </c>
      <c r="T19" s="264">
        <v>0</v>
      </c>
      <c r="U19" s="265">
        <f>ROUND(E19*T19,2)</f>
        <v>0</v>
      </c>
      <c r="V19" s="264"/>
      <c r="W19" s="266"/>
      <c r="X19" s="266"/>
      <c r="Y19" s="266"/>
      <c r="Z19" s="266"/>
      <c r="AA19" s="266"/>
      <c r="AB19" s="266"/>
      <c r="AC19" s="266"/>
      <c r="AD19" s="266"/>
      <c r="AE19" s="266"/>
      <c r="AF19" s="266"/>
      <c r="AG19" s="266" t="s">
        <v>367</v>
      </c>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row>
    <row r="20" spans="1:60" outlineLevel="1">
      <c r="A20" s="258"/>
      <c r="B20" s="259"/>
      <c r="C20" s="283" t="s">
        <v>1073</v>
      </c>
      <c r="D20" s="284"/>
      <c r="E20" s="285">
        <v>38</v>
      </c>
      <c r="F20" s="264"/>
      <c r="G20" s="264"/>
      <c r="H20" s="264"/>
      <c r="I20" s="264"/>
      <c r="J20" s="264"/>
      <c r="K20" s="264"/>
      <c r="L20" s="264"/>
      <c r="M20" s="264"/>
      <c r="N20" s="264"/>
      <c r="O20" s="264"/>
      <c r="P20" s="264"/>
      <c r="Q20" s="264"/>
      <c r="R20" s="264"/>
      <c r="S20" s="264"/>
      <c r="T20" s="264"/>
      <c r="U20" s="265"/>
      <c r="V20" s="264"/>
      <c r="W20" s="266"/>
      <c r="X20" s="266"/>
      <c r="Y20" s="266"/>
      <c r="Z20" s="266"/>
      <c r="AA20" s="266"/>
      <c r="AB20" s="266"/>
      <c r="AC20" s="266"/>
      <c r="AD20" s="266"/>
      <c r="AE20" s="266"/>
      <c r="AF20" s="266"/>
      <c r="AG20" s="266" t="s">
        <v>236</v>
      </c>
      <c r="AH20" s="266">
        <v>0</v>
      </c>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row>
    <row r="21" spans="1:60">
      <c r="A21" s="286" t="s">
        <v>198</v>
      </c>
      <c r="B21" s="287" t="s">
        <v>151</v>
      </c>
      <c r="C21" s="288" t="s">
        <v>152</v>
      </c>
      <c r="D21" s="289"/>
      <c r="E21" s="290"/>
      <c r="F21" s="291"/>
      <c r="G21" s="291">
        <f>SUMIF(AG22:AG23,"&lt;&gt;NOR",G22:G23)</f>
        <v>0</v>
      </c>
      <c r="H21" s="291"/>
      <c r="I21" s="291">
        <f>SUM(I22:I23)</f>
        <v>0</v>
      </c>
      <c r="J21" s="291"/>
      <c r="K21" s="291">
        <f>SUM(K22:K23)</f>
        <v>0</v>
      </c>
      <c r="L21" s="291"/>
      <c r="M21" s="291">
        <f>SUM(M22:M23)</f>
        <v>0</v>
      </c>
      <c r="N21" s="291"/>
      <c r="O21" s="291">
        <f>SUM(O22:O23)</f>
        <v>0</v>
      </c>
      <c r="P21" s="291"/>
      <c r="Q21" s="291">
        <f>SUM(Q22:Q23)</f>
        <v>0</v>
      </c>
      <c r="R21" s="291"/>
      <c r="S21" s="291"/>
      <c r="T21" s="291"/>
      <c r="U21" s="292">
        <f>SUM(U22:U23)</f>
        <v>0.73</v>
      </c>
      <c r="V21" s="291"/>
      <c r="AG21" s="85" t="s">
        <v>199</v>
      </c>
    </row>
    <row r="22" spans="1:60" outlineLevel="1">
      <c r="A22" s="258">
        <v>7</v>
      </c>
      <c r="B22" s="259" t="s">
        <v>1087</v>
      </c>
      <c r="C22" s="260" t="s">
        <v>1088</v>
      </c>
      <c r="D22" s="261" t="s">
        <v>345</v>
      </c>
      <c r="E22" s="262">
        <v>1.05426</v>
      </c>
      <c r="F22" s="10"/>
      <c r="G22" s="264">
        <f>ROUND(E22*F22,2)</f>
        <v>0</v>
      </c>
      <c r="H22" s="263"/>
      <c r="I22" s="264">
        <f>ROUND(E22*H22,2)</f>
        <v>0</v>
      </c>
      <c r="J22" s="263"/>
      <c r="K22" s="264">
        <f>ROUND(E22*J22,2)</f>
        <v>0</v>
      </c>
      <c r="L22" s="264">
        <v>21</v>
      </c>
      <c r="M22" s="264">
        <f>G22*(1+L22/100)</f>
        <v>0</v>
      </c>
      <c r="N22" s="264">
        <v>0</v>
      </c>
      <c r="O22" s="264">
        <f>ROUND(E22*N22,2)</f>
        <v>0</v>
      </c>
      <c r="P22" s="264">
        <v>0</v>
      </c>
      <c r="Q22" s="264">
        <f>ROUND(E22*P22,2)</f>
        <v>0</v>
      </c>
      <c r="R22" s="264" t="s">
        <v>406</v>
      </c>
      <c r="S22" s="264" t="s">
        <v>202</v>
      </c>
      <c r="T22" s="264">
        <v>0.60899999999999999</v>
      </c>
      <c r="U22" s="265">
        <f>ROUND(E22*T22,2)</f>
        <v>0.64</v>
      </c>
      <c r="V22" s="264"/>
      <c r="W22" s="266"/>
      <c r="X22" s="266"/>
      <c r="Y22" s="266"/>
      <c r="Z22" s="266"/>
      <c r="AA22" s="266"/>
      <c r="AB22" s="266"/>
      <c r="AC22" s="266"/>
      <c r="AD22" s="266"/>
      <c r="AE22" s="266"/>
      <c r="AF22" s="266"/>
      <c r="AG22" s="266" t="s">
        <v>687</v>
      </c>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row>
    <row r="23" spans="1:60" outlineLevel="1">
      <c r="A23" s="258">
        <v>8</v>
      </c>
      <c r="B23" s="259" t="s">
        <v>1089</v>
      </c>
      <c r="C23" s="260" t="s">
        <v>1090</v>
      </c>
      <c r="D23" s="261" t="s">
        <v>345</v>
      </c>
      <c r="E23" s="262">
        <v>1.05426</v>
      </c>
      <c r="F23" s="10"/>
      <c r="G23" s="264">
        <f>ROUND(E23*F23,2)</f>
        <v>0</v>
      </c>
      <c r="H23" s="263"/>
      <c r="I23" s="264">
        <f>ROUND(E23*H23,2)</f>
        <v>0</v>
      </c>
      <c r="J23" s="263"/>
      <c r="K23" s="264">
        <f>ROUND(E23*J23,2)</f>
        <v>0</v>
      </c>
      <c r="L23" s="264">
        <v>21</v>
      </c>
      <c r="M23" s="264">
        <f>G23*(1+L23/100)</f>
        <v>0</v>
      </c>
      <c r="N23" s="264">
        <v>0</v>
      </c>
      <c r="O23" s="264">
        <f>ROUND(E23*N23,2)</f>
        <v>0</v>
      </c>
      <c r="P23" s="264">
        <v>0</v>
      </c>
      <c r="Q23" s="264">
        <f>ROUND(E23*P23,2)</f>
        <v>0</v>
      </c>
      <c r="R23" s="264" t="s">
        <v>406</v>
      </c>
      <c r="S23" s="264" t="s">
        <v>202</v>
      </c>
      <c r="T23" s="264">
        <v>8.2000000000000003E-2</v>
      </c>
      <c r="U23" s="265">
        <f>ROUND(E23*T23,2)</f>
        <v>0.09</v>
      </c>
      <c r="V23" s="264"/>
      <c r="W23" s="266"/>
      <c r="X23" s="266"/>
      <c r="Y23" s="266"/>
      <c r="Z23" s="266"/>
      <c r="AA23" s="266"/>
      <c r="AB23" s="266"/>
      <c r="AC23" s="266"/>
      <c r="AD23" s="266"/>
      <c r="AE23" s="266"/>
      <c r="AF23" s="266"/>
      <c r="AG23" s="266" t="s">
        <v>687</v>
      </c>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row>
    <row r="24" spans="1:60">
      <c r="A24" s="286" t="s">
        <v>198</v>
      </c>
      <c r="B24" s="287" t="s">
        <v>163</v>
      </c>
      <c r="C24" s="288" t="s">
        <v>164</v>
      </c>
      <c r="D24" s="289"/>
      <c r="E24" s="290"/>
      <c r="F24" s="291"/>
      <c r="G24" s="291">
        <f>SUMIF(AG25:AG42,"&lt;&gt;NOR",G25:G42)</f>
        <v>0</v>
      </c>
      <c r="H24" s="291"/>
      <c r="I24" s="291">
        <f>SUM(I25:I42)</f>
        <v>0</v>
      </c>
      <c r="J24" s="291"/>
      <c r="K24" s="291">
        <f>SUM(K25:K42)</f>
        <v>0</v>
      </c>
      <c r="L24" s="291"/>
      <c r="M24" s="291">
        <f>SUM(M25:M42)</f>
        <v>0</v>
      </c>
      <c r="N24" s="291"/>
      <c r="O24" s="291">
        <f>SUM(O25:O42)</f>
        <v>0.42</v>
      </c>
      <c r="P24" s="291"/>
      <c r="Q24" s="291">
        <f>SUM(Q25:Q42)</f>
        <v>2.35</v>
      </c>
      <c r="R24" s="291"/>
      <c r="S24" s="291"/>
      <c r="T24" s="291"/>
      <c r="U24" s="292">
        <f>SUM(U25:U42)</f>
        <v>128.67000000000002</v>
      </c>
      <c r="V24" s="291"/>
      <c r="AG24" s="85" t="s">
        <v>199</v>
      </c>
    </row>
    <row r="25" spans="1:60" outlineLevel="1">
      <c r="A25" s="258">
        <v>9</v>
      </c>
      <c r="B25" s="259" t="s">
        <v>1091</v>
      </c>
      <c r="C25" s="260" t="s">
        <v>1092</v>
      </c>
      <c r="D25" s="261" t="s">
        <v>401</v>
      </c>
      <c r="E25" s="262">
        <v>158</v>
      </c>
      <c r="F25" s="10"/>
      <c r="G25" s="264">
        <f>ROUND(E25*F25,2)</f>
        <v>0</v>
      </c>
      <c r="H25" s="263"/>
      <c r="I25" s="264">
        <f>ROUND(E25*H25,2)</f>
        <v>0</v>
      </c>
      <c r="J25" s="263"/>
      <c r="K25" s="264">
        <f>ROUND(E25*J25,2)</f>
        <v>0</v>
      </c>
      <c r="L25" s="264">
        <v>21</v>
      </c>
      <c r="M25" s="264">
        <f>G25*(1+L25/100)</f>
        <v>0</v>
      </c>
      <c r="N25" s="264">
        <v>0</v>
      </c>
      <c r="O25" s="264">
        <f>ROUND(E25*N25,2)</f>
        <v>0</v>
      </c>
      <c r="P25" s="264">
        <v>0</v>
      </c>
      <c r="Q25" s="264">
        <f>ROUND(E25*P25,2)</f>
        <v>0</v>
      </c>
      <c r="R25" s="264" t="s">
        <v>881</v>
      </c>
      <c r="S25" s="264" t="s">
        <v>202</v>
      </c>
      <c r="T25" s="264">
        <v>0.3</v>
      </c>
      <c r="U25" s="265">
        <f>ROUND(E25*T25,2)</f>
        <v>47.4</v>
      </c>
      <c r="V25" s="264"/>
      <c r="W25" s="266"/>
      <c r="X25" s="266"/>
      <c r="Y25" s="266"/>
      <c r="Z25" s="266"/>
      <c r="AA25" s="266"/>
      <c r="AB25" s="266"/>
      <c r="AC25" s="266"/>
      <c r="AD25" s="266"/>
      <c r="AE25" s="266"/>
      <c r="AF25" s="266"/>
      <c r="AG25" s="266" t="s">
        <v>225</v>
      </c>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row>
    <row r="26" spans="1:60" outlineLevel="1">
      <c r="A26" s="258"/>
      <c r="B26" s="259"/>
      <c r="C26" s="283" t="s">
        <v>1093</v>
      </c>
      <c r="D26" s="284"/>
      <c r="E26" s="285">
        <v>158</v>
      </c>
      <c r="F26" s="264"/>
      <c r="G26" s="264"/>
      <c r="H26" s="264"/>
      <c r="I26" s="264"/>
      <c r="J26" s="264"/>
      <c r="K26" s="264"/>
      <c r="L26" s="264"/>
      <c r="M26" s="264"/>
      <c r="N26" s="264"/>
      <c r="O26" s="264"/>
      <c r="P26" s="264"/>
      <c r="Q26" s="264"/>
      <c r="R26" s="264"/>
      <c r="S26" s="264"/>
      <c r="T26" s="264"/>
      <c r="U26" s="265"/>
      <c r="V26" s="264"/>
      <c r="W26" s="266"/>
      <c r="X26" s="266"/>
      <c r="Y26" s="266"/>
      <c r="Z26" s="266"/>
      <c r="AA26" s="266"/>
      <c r="AB26" s="266"/>
      <c r="AC26" s="266"/>
      <c r="AD26" s="266"/>
      <c r="AE26" s="266"/>
      <c r="AF26" s="266"/>
      <c r="AG26" s="266" t="s">
        <v>236</v>
      </c>
      <c r="AH26" s="266">
        <v>0</v>
      </c>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row>
    <row r="27" spans="1:60" outlineLevel="1">
      <c r="A27" s="258">
        <v>10</v>
      </c>
      <c r="B27" s="259" t="s">
        <v>1094</v>
      </c>
      <c r="C27" s="260" t="s">
        <v>1095</v>
      </c>
      <c r="D27" s="261" t="s">
        <v>223</v>
      </c>
      <c r="E27" s="262">
        <v>1</v>
      </c>
      <c r="F27" s="10"/>
      <c r="G27" s="264">
        <f>ROUND(E27*F27,2)</f>
        <v>0</v>
      </c>
      <c r="H27" s="263"/>
      <c r="I27" s="264">
        <f>ROUND(E27*H27,2)</f>
        <v>0</v>
      </c>
      <c r="J27" s="263"/>
      <c r="K27" s="264">
        <f>ROUND(E27*J27,2)</f>
        <v>0</v>
      </c>
      <c r="L27" s="264">
        <v>21</v>
      </c>
      <c r="M27" s="264">
        <f>G27*(1+L27/100)</f>
        <v>0</v>
      </c>
      <c r="N27" s="264">
        <v>0</v>
      </c>
      <c r="O27" s="264">
        <f>ROUND(E27*N27,2)</f>
        <v>0</v>
      </c>
      <c r="P27" s="264">
        <v>0.192</v>
      </c>
      <c r="Q27" s="264">
        <f>ROUND(E27*P27,2)</f>
        <v>0.19</v>
      </c>
      <c r="R27" s="264" t="s">
        <v>881</v>
      </c>
      <c r="S27" s="264" t="s">
        <v>202</v>
      </c>
      <c r="T27" s="264">
        <v>0.60199999999999998</v>
      </c>
      <c r="U27" s="265">
        <f>ROUND(E27*T27,2)</f>
        <v>0.6</v>
      </c>
      <c r="V27" s="264"/>
      <c r="W27" s="266"/>
      <c r="X27" s="266"/>
      <c r="Y27" s="266"/>
      <c r="Z27" s="266"/>
      <c r="AA27" s="266"/>
      <c r="AB27" s="266"/>
      <c r="AC27" s="266"/>
      <c r="AD27" s="266"/>
      <c r="AE27" s="266"/>
      <c r="AF27" s="266"/>
      <c r="AG27" s="266" t="s">
        <v>225</v>
      </c>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row>
    <row r="28" spans="1:60" outlineLevel="1">
      <c r="A28" s="258">
        <v>11</v>
      </c>
      <c r="B28" s="259" t="s">
        <v>1096</v>
      </c>
      <c r="C28" s="260" t="s">
        <v>1097</v>
      </c>
      <c r="D28" s="261" t="s">
        <v>223</v>
      </c>
      <c r="E28" s="262">
        <v>1</v>
      </c>
      <c r="F28" s="10"/>
      <c r="G28" s="264">
        <f>ROUND(E28*F28,2)</f>
        <v>0</v>
      </c>
      <c r="H28" s="263"/>
      <c r="I28" s="264">
        <f>ROUND(E28*H28,2)</f>
        <v>0</v>
      </c>
      <c r="J28" s="263"/>
      <c r="K28" s="264">
        <f>ROUND(E28*J28,2)</f>
        <v>0</v>
      </c>
      <c r="L28" s="264">
        <v>21</v>
      </c>
      <c r="M28" s="264">
        <f>G28*(1+L28/100)</f>
        <v>0</v>
      </c>
      <c r="N28" s="264">
        <v>0</v>
      </c>
      <c r="O28" s="264">
        <f>ROUND(E28*N28,2)</f>
        <v>0</v>
      </c>
      <c r="P28" s="264">
        <v>0.28499999999999998</v>
      </c>
      <c r="Q28" s="264">
        <f>ROUND(E28*P28,2)</f>
        <v>0.28999999999999998</v>
      </c>
      <c r="R28" s="264" t="s">
        <v>881</v>
      </c>
      <c r="S28" s="264" t="s">
        <v>202</v>
      </c>
      <c r="T28" s="264">
        <v>1.8480000000000001</v>
      </c>
      <c r="U28" s="265">
        <f>ROUND(E28*T28,2)</f>
        <v>1.85</v>
      </c>
      <c r="V28" s="264"/>
      <c r="W28" s="266"/>
      <c r="X28" s="266"/>
      <c r="Y28" s="266"/>
      <c r="Z28" s="266"/>
      <c r="AA28" s="266"/>
      <c r="AB28" s="266"/>
      <c r="AC28" s="266"/>
      <c r="AD28" s="266"/>
      <c r="AE28" s="266"/>
      <c r="AF28" s="266"/>
      <c r="AG28" s="266" t="s">
        <v>225</v>
      </c>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row>
    <row r="29" spans="1:60" ht="22.5" outlineLevel="1">
      <c r="A29" s="258">
        <v>12</v>
      </c>
      <c r="B29" s="259" t="s">
        <v>1098</v>
      </c>
      <c r="C29" s="260" t="s">
        <v>1099</v>
      </c>
      <c r="D29" s="261" t="s">
        <v>223</v>
      </c>
      <c r="E29" s="262">
        <v>1</v>
      </c>
      <c r="F29" s="10"/>
      <c r="G29" s="264">
        <f>ROUND(E29*F29,2)</f>
        <v>0</v>
      </c>
      <c r="H29" s="263"/>
      <c r="I29" s="264">
        <f>ROUND(E29*H29,2)</f>
        <v>0</v>
      </c>
      <c r="J29" s="263"/>
      <c r="K29" s="264">
        <f>ROUND(E29*J29,2)</f>
        <v>0</v>
      </c>
      <c r="L29" s="264">
        <v>21</v>
      </c>
      <c r="M29" s="264">
        <f>G29*(1+L29/100)</f>
        <v>0</v>
      </c>
      <c r="N29" s="264">
        <v>0</v>
      </c>
      <c r="O29" s="264">
        <f>ROUND(E29*N29,2)</f>
        <v>0</v>
      </c>
      <c r="P29" s="264">
        <v>0</v>
      </c>
      <c r="Q29" s="264">
        <f>ROUND(E29*P29,2)</f>
        <v>0</v>
      </c>
      <c r="R29" s="264"/>
      <c r="S29" s="264" t="s">
        <v>361</v>
      </c>
      <c r="T29" s="264">
        <v>1.88</v>
      </c>
      <c r="U29" s="265">
        <f>ROUND(E29*T29,2)</f>
        <v>1.88</v>
      </c>
      <c r="V29" s="264"/>
      <c r="W29" s="266"/>
      <c r="X29" s="266"/>
      <c r="Y29" s="266"/>
      <c r="Z29" s="266"/>
      <c r="AA29" s="266"/>
      <c r="AB29" s="266"/>
      <c r="AC29" s="266"/>
      <c r="AD29" s="266"/>
      <c r="AE29" s="266"/>
      <c r="AF29" s="266"/>
      <c r="AG29" s="266" t="s">
        <v>225</v>
      </c>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row>
    <row r="30" spans="1:60" ht="22.5" outlineLevel="1">
      <c r="A30" s="258">
        <v>13</v>
      </c>
      <c r="B30" s="259" t="s">
        <v>1100</v>
      </c>
      <c r="C30" s="260" t="s">
        <v>1101</v>
      </c>
      <c r="D30" s="261" t="s">
        <v>223</v>
      </c>
      <c r="E30" s="262">
        <v>1</v>
      </c>
      <c r="F30" s="10"/>
      <c r="G30" s="264">
        <f>ROUND(E30*F30,2)</f>
        <v>0</v>
      </c>
      <c r="H30" s="263"/>
      <c r="I30" s="264">
        <f>ROUND(E30*H30,2)</f>
        <v>0</v>
      </c>
      <c r="J30" s="263"/>
      <c r="K30" s="264">
        <f>ROUND(E30*J30,2)</f>
        <v>0</v>
      </c>
      <c r="L30" s="264">
        <v>21</v>
      </c>
      <c r="M30" s="264">
        <f>G30*(1+L30/100)</f>
        <v>0</v>
      </c>
      <c r="N30" s="264">
        <v>0</v>
      </c>
      <c r="O30" s="264">
        <f>ROUND(E30*N30,2)</f>
        <v>0</v>
      </c>
      <c r="P30" s="264">
        <v>0</v>
      </c>
      <c r="Q30" s="264">
        <f>ROUND(E30*P30,2)</f>
        <v>0</v>
      </c>
      <c r="R30" s="264"/>
      <c r="S30" s="264" t="s">
        <v>361</v>
      </c>
      <c r="T30" s="264">
        <v>4.5999999999999996</v>
      </c>
      <c r="U30" s="265">
        <f>ROUND(E30*T30,2)</f>
        <v>4.5999999999999996</v>
      </c>
      <c r="V30" s="264"/>
      <c r="W30" s="266"/>
      <c r="X30" s="266"/>
      <c r="Y30" s="266"/>
      <c r="Z30" s="266"/>
      <c r="AA30" s="266"/>
      <c r="AB30" s="266"/>
      <c r="AC30" s="266"/>
      <c r="AD30" s="266"/>
      <c r="AE30" s="266"/>
      <c r="AF30" s="266"/>
      <c r="AG30" s="266" t="s">
        <v>225</v>
      </c>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row>
    <row r="31" spans="1:60" outlineLevel="1">
      <c r="A31" s="258">
        <v>14</v>
      </c>
      <c r="B31" s="259" t="s">
        <v>1102</v>
      </c>
      <c r="C31" s="260" t="s">
        <v>1103</v>
      </c>
      <c r="D31" s="261" t="s">
        <v>401</v>
      </c>
      <c r="E31" s="262">
        <v>158</v>
      </c>
      <c r="F31" s="10"/>
      <c r="G31" s="264">
        <f>ROUND(E31*F31,2)</f>
        <v>0</v>
      </c>
      <c r="H31" s="263"/>
      <c r="I31" s="264">
        <f>ROUND(E31*H31,2)</f>
        <v>0</v>
      </c>
      <c r="J31" s="263"/>
      <c r="K31" s="264">
        <f>ROUND(E31*J31,2)</f>
        <v>0</v>
      </c>
      <c r="L31" s="264">
        <v>21</v>
      </c>
      <c r="M31" s="264">
        <f>G31*(1+L31/100)</f>
        <v>0</v>
      </c>
      <c r="N31" s="264">
        <v>9.0000000000000006E-5</v>
      </c>
      <c r="O31" s="264">
        <f>ROUND(E31*N31,2)</f>
        <v>0.01</v>
      </c>
      <c r="P31" s="264">
        <v>1.184E-2</v>
      </c>
      <c r="Q31" s="264">
        <f>ROUND(E31*P31,2)</f>
        <v>1.87</v>
      </c>
      <c r="R31" s="264" t="s">
        <v>1104</v>
      </c>
      <c r="S31" s="264" t="s">
        <v>202</v>
      </c>
      <c r="T31" s="264">
        <v>0.45784000000000002</v>
      </c>
      <c r="U31" s="265">
        <f>ROUND(E31*T31,2)</f>
        <v>72.34</v>
      </c>
      <c r="V31" s="264"/>
      <c r="W31" s="266"/>
      <c r="X31" s="266"/>
      <c r="Y31" s="266"/>
      <c r="Z31" s="266"/>
      <c r="AA31" s="266"/>
      <c r="AB31" s="266"/>
      <c r="AC31" s="266"/>
      <c r="AD31" s="266"/>
      <c r="AE31" s="266"/>
      <c r="AF31" s="266"/>
      <c r="AG31" s="266" t="s">
        <v>1105</v>
      </c>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row>
    <row r="32" spans="1:60" ht="22.5" outlineLevel="1">
      <c r="A32" s="258"/>
      <c r="B32" s="259"/>
      <c r="C32" s="477" t="s">
        <v>1106</v>
      </c>
      <c r="D32" s="478"/>
      <c r="E32" s="479"/>
      <c r="F32" s="480"/>
      <c r="G32" s="481"/>
      <c r="H32" s="264"/>
      <c r="I32" s="264"/>
      <c r="J32" s="264"/>
      <c r="K32" s="264"/>
      <c r="L32" s="264"/>
      <c r="M32" s="264"/>
      <c r="N32" s="264"/>
      <c r="O32" s="264"/>
      <c r="P32" s="264"/>
      <c r="Q32" s="264"/>
      <c r="R32" s="264"/>
      <c r="S32" s="264"/>
      <c r="T32" s="264"/>
      <c r="U32" s="265"/>
      <c r="V32" s="264"/>
      <c r="W32" s="266"/>
      <c r="X32" s="266"/>
      <c r="Y32" s="266"/>
      <c r="Z32" s="266"/>
      <c r="AA32" s="266"/>
      <c r="AB32" s="266"/>
      <c r="AC32" s="266"/>
      <c r="AD32" s="266"/>
      <c r="AE32" s="266"/>
      <c r="AF32" s="266"/>
      <c r="AG32" s="266" t="s">
        <v>205</v>
      </c>
      <c r="AH32" s="266"/>
      <c r="AI32" s="266"/>
      <c r="AJ32" s="266"/>
      <c r="AK32" s="266"/>
      <c r="AL32" s="266"/>
      <c r="AM32" s="266"/>
      <c r="AN32" s="266"/>
      <c r="AO32" s="266"/>
      <c r="AP32" s="266"/>
      <c r="AQ32" s="266"/>
      <c r="AR32" s="266"/>
      <c r="AS32" s="266"/>
      <c r="AT32" s="266"/>
      <c r="AU32" s="266"/>
      <c r="AV32" s="266"/>
      <c r="AW32" s="266"/>
      <c r="AX32" s="266"/>
      <c r="AY32" s="266"/>
      <c r="AZ32" s="266"/>
      <c r="BA32" s="267" t="str">
        <f>C32</f>
        <v>Svislé přemístění ze 2. NP, nebo 1. PP, vodorovné vnitrostaveništní přemístění do 30 m, odvoz na skládku do 10 km. Bez poplatku za skládku.</v>
      </c>
      <c r="BB32" s="266"/>
      <c r="BC32" s="266"/>
      <c r="BD32" s="266"/>
      <c r="BE32" s="266"/>
      <c r="BF32" s="266"/>
      <c r="BG32" s="266"/>
      <c r="BH32" s="266"/>
    </row>
    <row r="33" spans="1:60" outlineLevel="1">
      <c r="A33" s="258"/>
      <c r="B33" s="259"/>
      <c r="C33" s="283" t="s">
        <v>1107</v>
      </c>
      <c r="D33" s="284"/>
      <c r="E33" s="285">
        <v>158</v>
      </c>
      <c r="F33" s="264"/>
      <c r="G33" s="264"/>
      <c r="H33" s="264"/>
      <c r="I33" s="264"/>
      <c r="J33" s="264"/>
      <c r="K33" s="264"/>
      <c r="L33" s="264"/>
      <c r="M33" s="264"/>
      <c r="N33" s="264"/>
      <c r="O33" s="264"/>
      <c r="P33" s="264"/>
      <c r="Q33" s="264"/>
      <c r="R33" s="264"/>
      <c r="S33" s="264"/>
      <c r="T33" s="264"/>
      <c r="U33" s="265"/>
      <c r="V33" s="264"/>
      <c r="W33" s="266"/>
      <c r="X33" s="266"/>
      <c r="Y33" s="266"/>
      <c r="Z33" s="266"/>
      <c r="AA33" s="266"/>
      <c r="AB33" s="266"/>
      <c r="AC33" s="266"/>
      <c r="AD33" s="266"/>
      <c r="AE33" s="266"/>
      <c r="AF33" s="266"/>
      <c r="AG33" s="266" t="s">
        <v>236</v>
      </c>
      <c r="AH33" s="266">
        <v>0</v>
      </c>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row>
    <row r="34" spans="1:60" outlineLevel="1">
      <c r="A34" s="258">
        <v>15</v>
      </c>
      <c r="B34" s="259" t="s">
        <v>1108</v>
      </c>
      <c r="C34" s="260" t="s">
        <v>1109</v>
      </c>
      <c r="D34" s="261" t="s">
        <v>401</v>
      </c>
      <c r="E34" s="262">
        <v>165.9</v>
      </c>
      <c r="F34" s="10"/>
      <c r="G34" s="264">
        <f>ROUND(E34*F34,2)</f>
        <v>0</v>
      </c>
      <c r="H34" s="263"/>
      <c r="I34" s="264">
        <f>ROUND(E34*H34,2)</f>
        <v>0</v>
      </c>
      <c r="J34" s="263"/>
      <c r="K34" s="264">
        <f>ROUND(E34*J34,2)</f>
        <v>0</v>
      </c>
      <c r="L34" s="264">
        <v>21</v>
      </c>
      <c r="M34" s="264">
        <f>G34*(1+L34/100)</f>
        <v>0</v>
      </c>
      <c r="N34" s="264">
        <v>2.48E-3</v>
      </c>
      <c r="O34" s="264">
        <f>ROUND(E34*N34,2)</f>
        <v>0.41</v>
      </c>
      <c r="P34" s="264">
        <v>0</v>
      </c>
      <c r="Q34" s="264">
        <f>ROUND(E34*P34,2)</f>
        <v>0</v>
      </c>
      <c r="R34" s="264" t="s">
        <v>366</v>
      </c>
      <c r="S34" s="264" t="s">
        <v>202</v>
      </c>
      <c r="T34" s="264">
        <v>0</v>
      </c>
      <c r="U34" s="265">
        <f>ROUND(E34*T34,2)</f>
        <v>0</v>
      </c>
      <c r="V34" s="264"/>
      <c r="W34" s="266"/>
      <c r="X34" s="266"/>
      <c r="Y34" s="266"/>
      <c r="Z34" s="266"/>
      <c r="AA34" s="266"/>
      <c r="AB34" s="266"/>
      <c r="AC34" s="266"/>
      <c r="AD34" s="266"/>
      <c r="AE34" s="266"/>
      <c r="AF34" s="266"/>
      <c r="AG34" s="266" t="s">
        <v>367</v>
      </c>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row>
    <row r="35" spans="1:60" outlineLevel="1">
      <c r="A35" s="258"/>
      <c r="B35" s="259"/>
      <c r="C35" s="283" t="s">
        <v>1110</v>
      </c>
      <c r="D35" s="284"/>
      <c r="E35" s="285">
        <v>165.9</v>
      </c>
      <c r="F35" s="264"/>
      <c r="G35" s="264"/>
      <c r="H35" s="264"/>
      <c r="I35" s="264"/>
      <c r="J35" s="264"/>
      <c r="K35" s="264"/>
      <c r="L35" s="264"/>
      <c r="M35" s="264"/>
      <c r="N35" s="264"/>
      <c r="O35" s="264"/>
      <c r="P35" s="264"/>
      <c r="Q35" s="264"/>
      <c r="R35" s="264"/>
      <c r="S35" s="264"/>
      <c r="T35" s="264"/>
      <c r="U35" s="265"/>
      <c r="V35" s="264"/>
      <c r="W35" s="266"/>
      <c r="X35" s="266"/>
      <c r="Y35" s="266"/>
      <c r="Z35" s="266"/>
      <c r="AA35" s="266"/>
      <c r="AB35" s="266"/>
      <c r="AC35" s="266"/>
      <c r="AD35" s="266"/>
      <c r="AE35" s="266"/>
      <c r="AF35" s="266"/>
      <c r="AG35" s="266" t="s">
        <v>236</v>
      </c>
      <c r="AH35" s="266">
        <v>0</v>
      </c>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row>
    <row r="36" spans="1:60" outlineLevel="1">
      <c r="A36" s="258">
        <v>16</v>
      </c>
      <c r="B36" s="259" t="s">
        <v>1111</v>
      </c>
      <c r="C36" s="260" t="s">
        <v>1112</v>
      </c>
      <c r="D36" s="261" t="s">
        <v>401</v>
      </c>
      <c r="E36" s="262">
        <v>474</v>
      </c>
      <c r="F36" s="10"/>
      <c r="G36" s="264">
        <f>ROUND(E36*F36,2)</f>
        <v>0</v>
      </c>
      <c r="H36" s="263"/>
      <c r="I36" s="264">
        <f>ROUND(E36*H36,2)</f>
        <v>0</v>
      </c>
      <c r="J36" s="263"/>
      <c r="K36" s="264">
        <f>ROUND(E36*J36,2)</f>
        <v>0</v>
      </c>
      <c r="L36" s="264">
        <v>21</v>
      </c>
      <c r="M36" s="264">
        <f>G36*(1+L36/100)</f>
        <v>0</v>
      </c>
      <c r="N36" s="264">
        <v>0</v>
      </c>
      <c r="O36" s="264">
        <f>ROUND(E36*N36,2)</f>
        <v>0</v>
      </c>
      <c r="P36" s="264">
        <v>0</v>
      </c>
      <c r="Q36" s="264">
        <f>ROUND(E36*P36,2)</f>
        <v>0</v>
      </c>
      <c r="R36" s="264" t="s">
        <v>366</v>
      </c>
      <c r="S36" s="264" t="s">
        <v>202</v>
      </c>
      <c r="T36" s="264">
        <v>0</v>
      </c>
      <c r="U36" s="265">
        <f>ROUND(E36*T36,2)</f>
        <v>0</v>
      </c>
      <c r="V36" s="264"/>
      <c r="W36" s="266"/>
      <c r="X36" s="266"/>
      <c r="Y36" s="266"/>
      <c r="Z36" s="266"/>
      <c r="AA36" s="266"/>
      <c r="AB36" s="266"/>
      <c r="AC36" s="266"/>
      <c r="AD36" s="266"/>
      <c r="AE36" s="266"/>
      <c r="AF36" s="266"/>
      <c r="AG36" s="266" t="s">
        <v>367</v>
      </c>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row>
    <row r="37" spans="1:60" outlineLevel="1">
      <c r="A37" s="258"/>
      <c r="B37" s="259"/>
      <c r="C37" s="283" t="s">
        <v>1113</v>
      </c>
      <c r="D37" s="284"/>
      <c r="E37" s="285">
        <v>474</v>
      </c>
      <c r="F37" s="264"/>
      <c r="G37" s="264"/>
      <c r="H37" s="264"/>
      <c r="I37" s="264"/>
      <c r="J37" s="264"/>
      <c r="K37" s="264"/>
      <c r="L37" s="264"/>
      <c r="M37" s="264"/>
      <c r="N37" s="264"/>
      <c r="O37" s="264"/>
      <c r="P37" s="264"/>
      <c r="Q37" s="264"/>
      <c r="R37" s="264"/>
      <c r="S37" s="264"/>
      <c r="T37" s="264"/>
      <c r="U37" s="265"/>
      <c r="V37" s="264"/>
      <c r="W37" s="266"/>
      <c r="X37" s="266"/>
      <c r="Y37" s="266"/>
      <c r="Z37" s="266"/>
      <c r="AA37" s="266"/>
      <c r="AB37" s="266"/>
      <c r="AC37" s="266"/>
      <c r="AD37" s="266"/>
      <c r="AE37" s="266"/>
      <c r="AF37" s="266"/>
      <c r="AG37" s="266" t="s">
        <v>236</v>
      </c>
      <c r="AH37" s="266">
        <v>0</v>
      </c>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row>
    <row r="38" spans="1:60" outlineLevel="1">
      <c r="A38" s="258">
        <v>17</v>
      </c>
      <c r="B38" s="259" t="s">
        <v>1114</v>
      </c>
      <c r="C38" s="260" t="s">
        <v>1115</v>
      </c>
      <c r="D38" s="261" t="s">
        <v>223</v>
      </c>
      <c r="E38" s="262">
        <v>330</v>
      </c>
      <c r="F38" s="10"/>
      <c r="G38" s="264">
        <f>ROUND(E38*F38,2)</f>
        <v>0</v>
      </c>
      <c r="H38" s="263"/>
      <c r="I38" s="264">
        <f>ROUND(E38*H38,2)</f>
        <v>0</v>
      </c>
      <c r="J38" s="263"/>
      <c r="K38" s="264">
        <f>ROUND(E38*J38,2)</f>
        <v>0</v>
      </c>
      <c r="L38" s="264">
        <v>21</v>
      </c>
      <c r="M38" s="264">
        <f>G38*(1+L38/100)</f>
        <v>0</v>
      </c>
      <c r="N38" s="264">
        <v>0</v>
      </c>
      <c r="O38" s="264">
        <f>ROUND(E38*N38,2)</f>
        <v>0</v>
      </c>
      <c r="P38" s="264">
        <v>0</v>
      </c>
      <c r="Q38" s="264">
        <f>ROUND(E38*P38,2)</f>
        <v>0</v>
      </c>
      <c r="R38" s="264" t="s">
        <v>366</v>
      </c>
      <c r="S38" s="264" t="s">
        <v>202</v>
      </c>
      <c r="T38" s="264">
        <v>0</v>
      </c>
      <c r="U38" s="265">
        <f>ROUND(E38*T38,2)</f>
        <v>0</v>
      </c>
      <c r="V38" s="264"/>
      <c r="W38" s="266"/>
      <c r="X38" s="266"/>
      <c r="Y38" s="266"/>
      <c r="Z38" s="266"/>
      <c r="AA38" s="266"/>
      <c r="AB38" s="266"/>
      <c r="AC38" s="266"/>
      <c r="AD38" s="266"/>
      <c r="AE38" s="266"/>
      <c r="AF38" s="266"/>
      <c r="AG38" s="266" t="s">
        <v>367</v>
      </c>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row>
    <row r="39" spans="1:60" outlineLevel="1">
      <c r="A39" s="258"/>
      <c r="B39" s="259"/>
      <c r="C39" s="283" t="s">
        <v>1116</v>
      </c>
      <c r="D39" s="284"/>
      <c r="E39" s="285">
        <v>324</v>
      </c>
      <c r="F39" s="264"/>
      <c r="G39" s="264"/>
      <c r="H39" s="264"/>
      <c r="I39" s="264"/>
      <c r="J39" s="264"/>
      <c r="K39" s="264"/>
      <c r="L39" s="264"/>
      <c r="M39" s="264"/>
      <c r="N39" s="264"/>
      <c r="O39" s="264"/>
      <c r="P39" s="264"/>
      <c r="Q39" s="264"/>
      <c r="R39" s="264"/>
      <c r="S39" s="264"/>
      <c r="T39" s="264"/>
      <c r="U39" s="265"/>
      <c r="V39" s="264"/>
      <c r="W39" s="266"/>
      <c r="X39" s="266"/>
      <c r="Y39" s="266"/>
      <c r="Z39" s="266"/>
      <c r="AA39" s="266"/>
      <c r="AB39" s="266"/>
      <c r="AC39" s="266"/>
      <c r="AD39" s="266"/>
      <c r="AE39" s="266"/>
      <c r="AF39" s="266"/>
      <c r="AG39" s="266" t="s">
        <v>236</v>
      </c>
      <c r="AH39" s="266">
        <v>0</v>
      </c>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row>
    <row r="40" spans="1:60" outlineLevel="1">
      <c r="A40" s="258"/>
      <c r="B40" s="259"/>
      <c r="C40" s="283" t="s">
        <v>1117</v>
      </c>
      <c r="D40" s="284"/>
      <c r="E40" s="285">
        <v>3</v>
      </c>
      <c r="F40" s="264"/>
      <c r="G40" s="264"/>
      <c r="H40" s="264"/>
      <c r="I40" s="264"/>
      <c r="J40" s="264"/>
      <c r="K40" s="264"/>
      <c r="L40" s="264"/>
      <c r="M40" s="264"/>
      <c r="N40" s="264"/>
      <c r="O40" s="264"/>
      <c r="P40" s="264"/>
      <c r="Q40" s="264"/>
      <c r="R40" s="264"/>
      <c r="S40" s="264"/>
      <c r="T40" s="264"/>
      <c r="U40" s="265"/>
      <c r="V40" s="264"/>
      <c r="W40" s="266"/>
      <c r="X40" s="266"/>
      <c r="Y40" s="266"/>
      <c r="Z40" s="266"/>
      <c r="AA40" s="266"/>
      <c r="AB40" s="266"/>
      <c r="AC40" s="266"/>
      <c r="AD40" s="266"/>
      <c r="AE40" s="266"/>
      <c r="AF40" s="266"/>
      <c r="AG40" s="266" t="s">
        <v>236</v>
      </c>
      <c r="AH40" s="266">
        <v>0</v>
      </c>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row>
    <row r="41" spans="1:60" outlineLevel="1">
      <c r="A41" s="258"/>
      <c r="B41" s="259"/>
      <c r="C41" s="283" t="s">
        <v>1118</v>
      </c>
      <c r="D41" s="284"/>
      <c r="E41" s="285">
        <v>3</v>
      </c>
      <c r="F41" s="264"/>
      <c r="G41" s="264"/>
      <c r="H41" s="264"/>
      <c r="I41" s="264"/>
      <c r="J41" s="264"/>
      <c r="K41" s="264"/>
      <c r="L41" s="264"/>
      <c r="M41" s="264"/>
      <c r="N41" s="264"/>
      <c r="O41" s="264"/>
      <c r="P41" s="264"/>
      <c r="Q41" s="264"/>
      <c r="R41" s="264"/>
      <c r="S41" s="264"/>
      <c r="T41" s="264"/>
      <c r="U41" s="265"/>
      <c r="V41" s="264"/>
      <c r="W41" s="266"/>
      <c r="X41" s="266"/>
      <c r="Y41" s="266"/>
      <c r="Z41" s="266"/>
      <c r="AA41" s="266"/>
      <c r="AB41" s="266"/>
      <c r="AC41" s="266"/>
      <c r="AD41" s="266"/>
      <c r="AE41" s="266"/>
      <c r="AF41" s="266"/>
      <c r="AG41" s="266" t="s">
        <v>236</v>
      </c>
      <c r="AH41" s="266">
        <v>0</v>
      </c>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row>
    <row r="42" spans="1:60" outlineLevel="1">
      <c r="A42" s="258">
        <v>18</v>
      </c>
      <c r="B42" s="259" t="s">
        <v>1119</v>
      </c>
      <c r="C42" s="260" t="s">
        <v>1120</v>
      </c>
      <c r="D42" s="261" t="s">
        <v>0</v>
      </c>
      <c r="E42" s="11"/>
      <c r="F42" s="10"/>
      <c r="G42" s="264">
        <f>ROUND(E42*F42,2)</f>
        <v>0</v>
      </c>
      <c r="H42" s="263"/>
      <c r="I42" s="264">
        <f>ROUND(E42*H42,2)</f>
        <v>0</v>
      </c>
      <c r="J42" s="263"/>
      <c r="K42" s="264">
        <f>ROUND(E42*J42,2)</f>
        <v>0</v>
      </c>
      <c r="L42" s="264">
        <v>21</v>
      </c>
      <c r="M42" s="264">
        <f>G42*(1+L42/100)</f>
        <v>0</v>
      </c>
      <c r="N42" s="264">
        <v>0</v>
      </c>
      <c r="O42" s="264">
        <f>ROUND(E42*N42,2)</f>
        <v>0</v>
      </c>
      <c r="P42" s="264">
        <v>0</v>
      </c>
      <c r="Q42" s="264">
        <f>ROUND(E42*P42,2)</f>
        <v>0</v>
      </c>
      <c r="R42" s="264" t="s">
        <v>881</v>
      </c>
      <c r="S42" s="264" t="s">
        <v>202</v>
      </c>
      <c r="T42" s="264">
        <v>0</v>
      </c>
      <c r="U42" s="265">
        <f>ROUND(E42*T42,2)</f>
        <v>0</v>
      </c>
      <c r="V42" s="264"/>
      <c r="W42" s="266"/>
      <c r="X42" s="266"/>
      <c r="Y42" s="266"/>
      <c r="Z42" s="266"/>
      <c r="AA42" s="266"/>
      <c r="AB42" s="266"/>
      <c r="AC42" s="266"/>
      <c r="AD42" s="266"/>
      <c r="AE42" s="266"/>
      <c r="AF42" s="266"/>
      <c r="AG42" s="266" t="s">
        <v>687</v>
      </c>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row>
    <row r="43" spans="1:60">
      <c r="A43" s="286" t="s">
        <v>198</v>
      </c>
      <c r="B43" s="287" t="s">
        <v>169</v>
      </c>
      <c r="C43" s="288" t="s">
        <v>170</v>
      </c>
      <c r="D43" s="289"/>
      <c r="E43" s="290"/>
      <c r="F43" s="291"/>
      <c r="G43" s="291">
        <f>SUMIF(AG44:AG46,"&lt;&gt;NOR",G44:G46)</f>
        <v>0</v>
      </c>
      <c r="H43" s="291"/>
      <c r="I43" s="291">
        <f>SUM(I44:I46)</f>
        <v>0</v>
      </c>
      <c r="J43" s="291"/>
      <c r="K43" s="291">
        <f>SUM(K44:K46)</f>
        <v>0</v>
      </c>
      <c r="L43" s="291"/>
      <c r="M43" s="291">
        <f>SUM(M44:M46)</f>
        <v>0</v>
      </c>
      <c r="N43" s="291"/>
      <c r="O43" s="291">
        <f>SUM(O44:O46)</f>
        <v>0</v>
      </c>
      <c r="P43" s="291"/>
      <c r="Q43" s="291">
        <f>SUM(Q44:Q46)</f>
        <v>0</v>
      </c>
      <c r="R43" s="291"/>
      <c r="S43" s="291"/>
      <c r="T43" s="291"/>
      <c r="U43" s="292">
        <f>SUM(U44:U46)</f>
        <v>0.23</v>
      </c>
      <c r="V43" s="291"/>
      <c r="AG43" s="85" t="s">
        <v>199</v>
      </c>
    </row>
    <row r="44" spans="1:60" outlineLevel="1">
      <c r="A44" s="258">
        <v>19</v>
      </c>
      <c r="B44" s="259" t="s">
        <v>920</v>
      </c>
      <c r="C44" s="260" t="s">
        <v>921</v>
      </c>
      <c r="D44" s="261" t="s">
        <v>345</v>
      </c>
      <c r="E44" s="262">
        <v>0.47699999999999998</v>
      </c>
      <c r="F44" s="10"/>
      <c r="G44" s="264">
        <f>ROUND(E44*F44,2)</f>
        <v>0</v>
      </c>
      <c r="H44" s="263"/>
      <c r="I44" s="264">
        <f>ROUND(E44*H44,2)</f>
        <v>0</v>
      </c>
      <c r="J44" s="263"/>
      <c r="K44" s="264">
        <f>ROUND(E44*J44,2)</f>
        <v>0</v>
      </c>
      <c r="L44" s="264">
        <v>21</v>
      </c>
      <c r="M44" s="264">
        <f>G44*(1+L44/100)</f>
        <v>0</v>
      </c>
      <c r="N44" s="264">
        <v>0</v>
      </c>
      <c r="O44" s="264">
        <f>ROUND(E44*N44,2)</f>
        <v>0</v>
      </c>
      <c r="P44" s="264">
        <v>0</v>
      </c>
      <c r="Q44" s="264">
        <f>ROUND(E44*P44,2)</f>
        <v>0</v>
      </c>
      <c r="R44" s="264" t="s">
        <v>647</v>
      </c>
      <c r="S44" s="264" t="s">
        <v>202</v>
      </c>
      <c r="T44" s="264">
        <v>0.49</v>
      </c>
      <c r="U44" s="265">
        <f>ROUND(E44*T44,2)</f>
        <v>0.23</v>
      </c>
      <c r="V44" s="264"/>
      <c r="W44" s="266"/>
      <c r="X44" s="266"/>
      <c r="Y44" s="266"/>
      <c r="Z44" s="266"/>
      <c r="AA44" s="266"/>
      <c r="AB44" s="266"/>
      <c r="AC44" s="266"/>
      <c r="AD44" s="266"/>
      <c r="AE44" s="266"/>
      <c r="AF44" s="266"/>
      <c r="AG44" s="266" t="s">
        <v>922</v>
      </c>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row>
    <row r="45" spans="1:60" outlineLevel="1">
      <c r="A45" s="258"/>
      <c r="B45" s="259"/>
      <c r="C45" s="477" t="s">
        <v>923</v>
      </c>
      <c r="D45" s="478"/>
      <c r="E45" s="479"/>
      <c r="F45" s="480"/>
      <c r="G45" s="481"/>
      <c r="H45" s="264"/>
      <c r="I45" s="264"/>
      <c r="J45" s="264"/>
      <c r="K45" s="264"/>
      <c r="L45" s="264"/>
      <c r="M45" s="264"/>
      <c r="N45" s="264"/>
      <c r="O45" s="264"/>
      <c r="P45" s="264"/>
      <c r="Q45" s="264"/>
      <c r="R45" s="264"/>
      <c r="S45" s="264"/>
      <c r="T45" s="264"/>
      <c r="U45" s="265"/>
      <c r="V45" s="264"/>
      <c r="W45" s="266"/>
      <c r="X45" s="266"/>
      <c r="Y45" s="266"/>
      <c r="Z45" s="266"/>
      <c r="AA45" s="266"/>
      <c r="AB45" s="266"/>
      <c r="AC45" s="266"/>
      <c r="AD45" s="266"/>
      <c r="AE45" s="266"/>
      <c r="AF45" s="266"/>
      <c r="AG45" s="266" t="s">
        <v>205</v>
      </c>
      <c r="AH45" s="266"/>
      <c r="AI45" s="266"/>
      <c r="AJ45" s="266"/>
      <c r="AK45" s="266"/>
      <c r="AL45" s="266"/>
      <c r="AM45" s="266"/>
      <c r="AN45" s="266"/>
      <c r="AO45" s="266"/>
      <c r="AP45" s="266"/>
      <c r="AQ45" s="266"/>
      <c r="AR45" s="266"/>
      <c r="AS45" s="266"/>
      <c r="AT45" s="266"/>
      <c r="AU45" s="266"/>
      <c r="AV45" s="266"/>
      <c r="AW45" s="266"/>
      <c r="AX45" s="266"/>
      <c r="AY45" s="266"/>
      <c r="AZ45" s="266"/>
      <c r="BA45" s="267" t="str">
        <f>C45</f>
        <v>Včetně naložení na dopravní prostředek a složení na skládku, bez poplatku za skládku.</v>
      </c>
      <c r="BB45" s="266"/>
      <c r="BC45" s="266"/>
      <c r="BD45" s="266"/>
      <c r="BE45" s="266"/>
      <c r="BF45" s="266"/>
      <c r="BG45" s="266"/>
      <c r="BH45" s="266"/>
    </row>
    <row r="46" spans="1:60" outlineLevel="1">
      <c r="A46" s="268">
        <v>20</v>
      </c>
      <c r="B46" s="269" t="s">
        <v>924</v>
      </c>
      <c r="C46" s="296" t="s">
        <v>925</v>
      </c>
      <c r="D46" s="297" t="s">
        <v>345</v>
      </c>
      <c r="E46" s="298">
        <v>4.2930000000000001</v>
      </c>
      <c r="F46" s="12"/>
      <c r="G46" s="270">
        <f>ROUND(E46*F46,2)</f>
        <v>0</v>
      </c>
      <c r="H46" s="299"/>
      <c r="I46" s="270">
        <f>ROUND(E46*H46,2)</f>
        <v>0</v>
      </c>
      <c r="J46" s="299"/>
      <c r="K46" s="270">
        <f>ROUND(E46*J46,2)</f>
        <v>0</v>
      </c>
      <c r="L46" s="270">
        <v>21</v>
      </c>
      <c r="M46" s="270">
        <f>G46*(1+L46/100)</f>
        <v>0</v>
      </c>
      <c r="N46" s="270">
        <v>0</v>
      </c>
      <c r="O46" s="270">
        <f>ROUND(E46*N46,2)</f>
        <v>0</v>
      </c>
      <c r="P46" s="270">
        <v>0</v>
      </c>
      <c r="Q46" s="270">
        <f>ROUND(E46*P46,2)</f>
        <v>0</v>
      </c>
      <c r="R46" s="270" t="s">
        <v>647</v>
      </c>
      <c r="S46" s="270" t="s">
        <v>202</v>
      </c>
      <c r="T46" s="270">
        <v>0</v>
      </c>
      <c r="U46" s="271">
        <f>ROUND(E46*T46,2)</f>
        <v>0</v>
      </c>
      <c r="V46" s="270"/>
      <c r="W46" s="266"/>
      <c r="X46" s="266"/>
      <c r="Y46" s="266"/>
      <c r="Z46" s="266"/>
      <c r="AA46" s="266"/>
      <c r="AB46" s="266"/>
      <c r="AC46" s="266"/>
      <c r="AD46" s="266"/>
      <c r="AE46" s="266"/>
      <c r="AF46" s="266"/>
      <c r="AG46" s="266" t="s">
        <v>922</v>
      </c>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row>
    <row r="47" spans="1:60">
      <c r="A47" s="272"/>
      <c r="B47" s="273" t="s">
        <v>216</v>
      </c>
      <c r="C47" s="274" t="s">
        <v>216</v>
      </c>
      <c r="D47" s="275"/>
      <c r="E47" s="272"/>
      <c r="F47" s="272"/>
      <c r="G47" s="272"/>
      <c r="H47" s="272"/>
      <c r="I47" s="272"/>
      <c r="J47" s="272"/>
      <c r="K47" s="272"/>
      <c r="L47" s="272"/>
      <c r="M47" s="272"/>
      <c r="N47" s="272"/>
      <c r="O47" s="272"/>
      <c r="P47" s="272"/>
      <c r="Q47" s="272"/>
      <c r="R47" s="272"/>
      <c r="S47" s="272"/>
      <c r="T47" s="272"/>
      <c r="U47" s="272"/>
      <c r="V47" s="272"/>
      <c r="AE47" s="85">
        <v>15</v>
      </c>
      <c r="AF47" s="85">
        <v>21</v>
      </c>
    </row>
    <row r="48" spans="1:60">
      <c r="A48" s="276"/>
      <c r="B48" s="277" t="s">
        <v>31</v>
      </c>
      <c r="C48" s="278" t="s">
        <v>216</v>
      </c>
      <c r="D48" s="279"/>
      <c r="E48" s="280"/>
      <c r="F48" s="280"/>
      <c r="G48" s="281">
        <f>G7+G21+G24+G43</f>
        <v>0</v>
      </c>
      <c r="H48" s="272"/>
      <c r="I48" s="272"/>
      <c r="J48" s="272"/>
      <c r="K48" s="272"/>
      <c r="L48" s="272"/>
      <c r="M48" s="272"/>
      <c r="N48" s="272"/>
      <c r="O48" s="272"/>
      <c r="P48" s="272"/>
      <c r="Q48" s="272"/>
      <c r="R48" s="272"/>
      <c r="S48" s="272"/>
      <c r="T48" s="272"/>
      <c r="U48" s="272"/>
      <c r="V48" s="272"/>
      <c r="AE48" s="85">
        <f>SUMIF(L7:L46,AE47,G7:G46)</f>
        <v>0</v>
      </c>
      <c r="AF48" s="85">
        <f>SUMIF(L7:L46,AF47,G7:G46)</f>
        <v>0</v>
      </c>
      <c r="AG48" s="85" t="s">
        <v>217</v>
      </c>
    </row>
    <row r="49" spans="1:33">
      <c r="A49" s="272"/>
      <c r="B49" s="273" t="s">
        <v>216</v>
      </c>
      <c r="C49" s="274" t="s">
        <v>216</v>
      </c>
      <c r="D49" s="275"/>
      <c r="E49" s="272"/>
      <c r="F49" s="272"/>
      <c r="G49" s="272"/>
      <c r="H49" s="272"/>
      <c r="I49" s="272"/>
      <c r="J49" s="272"/>
      <c r="K49" s="272"/>
      <c r="L49" s="272"/>
      <c r="M49" s="272"/>
      <c r="N49" s="272"/>
      <c r="O49" s="272"/>
      <c r="P49" s="272"/>
      <c r="Q49" s="272"/>
      <c r="R49" s="272"/>
      <c r="S49" s="272"/>
      <c r="T49" s="272"/>
      <c r="U49" s="272"/>
      <c r="V49" s="272"/>
    </row>
    <row r="50" spans="1:33">
      <c r="A50" s="272"/>
      <c r="B50" s="273" t="s">
        <v>216</v>
      </c>
      <c r="C50" s="274" t="s">
        <v>216</v>
      </c>
      <c r="D50" s="275"/>
      <c r="E50" s="272"/>
      <c r="F50" s="272"/>
      <c r="G50" s="272"/>
      <c r="H50" s="272"/>
      <c r="I50" s="272"/>
      <c r="J50" s="272"/>
      <c r="K50" s="272"/>
      <c r="L50" s="272"/>
      <c r="M50" s="272"/>
      <c r="N50" s="272"/>
      <c r="O50" s="272"/>
      <c r="P50" s="272"/>
      <c r="Q50" s="272"/>
      <c r="R50" s="272"/>
      <c r="S50" s="272"/>
      <c r="T50" s="272"/>
      <c r="U50" s="272"/>
      <c r="V50" s="272"/>
    </row>
    <row r="51" spans="1:33">
      <c r="A51" s="487" t="s">
        <v>218</v>
      </c>
      <c r="B51" s="487"/>
      <c r="C51" s="488"/>
      <c r="D51" s="275"/>
      <c r="E51" s="272"/>
      <c r="F51" s="272"/>
      <c r="G51" s="272"/>
      <c r="H51" s="272"/>
      <c r="I51" s="272"/>
      <c r="J51" s="272"/>
      <c r="K51" s="272"/>
      <c r="L51" s="272"/>
      <c r="M51" s="272"/>
      <c r="N51" s="272"/>
      <c r="O51" s="272"/>
      <c r="P51" s="272"/>
      <c r="Q51" s="272"/>
      <c r="R51" s="272"/>
      <c r="S51" s="272"/>
      <c r="T51" s="272"/>
      <c r="U51" s="272"/>
      <c r="V51" s="272"/>
    </row>
    <row r="52" spans="1:33">
      <c r="A52" s="489"/>
      <c r="B52" s="490"/>
      <c r="C52" s="491"/>
      <c r="D52" s="490"/>
      <c r="E52" s="490"/>
      <c r="F52" s="490"/>
      <c r="G52" s="492"/>
      <c r="H52" s="272"/>
      <c r="I52" s="272"/>
      <c r="J52" s="272"/>
      <c r="K52" s="272"/>
      <c r="L52" s="272"/>
      <c r="M52" s="272"/>
      <c r="N52" s="272"/>
      <c r="O52" s="272"/>
      <c r="P52" s="272"/>
      <c r="Q52" s="272"/>
      <c r="R52" s="272"/>
      <c r="S52" s="272"/>
      <c r="T52" s="272"/>
      <c r="U52" s="272"/>
      <c r="V52" s="272"/>
      <c r="AG52" s="85" t="s">
        <v>219</v>
      </c>
    </row>
    <row r="53" spans="1:33">
      <c r="A53" s="493"/>
      <c r="B53" s="494"/>
      <c r="C53" s="495"/>
      <c r="D53" s="494"/>
      <c r="E53" s="494"/>
      <c r="F53" s="494"/>
      <c r="G53" s="496"/>
      <c r="H53" s="272"/>
      <c r="I53" s="272"/>
      <c r="J53" s="272"/>
      <c r="K53" s="272"/>
      <c r="L53" s="272"/>
      <c r="M53" s="272"/>
      <c r="N53" s="272"/>
      <c r="O53" s="272"/>
      <c r="P53" s="272"/>
      <c r="Q53" s="272"/>
      <c r="R53" s="272"/>
      <c r="S53" s="272"/>
      <c r="T53" s="272"/>
      <c r="U53" s="272"/>
      <c r="V53" s="272"/>
    </row>
    <row r="54" spans="1:33">
      <c r="A54" s="493"/>
      <c r="B54" s="494"/>
      <c r="C54" s="495"/>
      <c r="D54" s="494"/>
      <c r="E54" s="494"/>
      <c r="F54" s="494"/>
      <c r="G54" s="496"/>
      <c r="H54" s="272"/>
      <c r="I54" s="272"/>
      <c r="J54" s="272"/>
      <c r="K54" s="272"/>
      <c r="L54" s="272"/>
      <c r="M54" s="272"/>
      <c r="N54" s="272"/>
      <c r="O54" s="272"/>
      <c r="P54" s="272"/>
      <c r="Q54" s="272"/>
      <c r="R54" s="272"/>
      <c r="S54" s="272"/>
      <c r="T54" s="272"/>
      <c r="U54" s="272"/>
      <c r="V54" s="272"/>
    </row>
    <row r="55" spans="1:33">
      <c r="A55" s="493"/>
      <c r="B55" s="494"/>
      <c r="C55" s="495"/>
      <c r="D55" s="494"/>
      <c r="E55" s="494"/>
      <c r="F55" s="494"/>
      <c r="G55" s="496"/>
      <c r="H55" s="272"/>
      <c r="I55" s="272"/>
      <c r="J55" s="272"/>
      <c r="K55" s="272"/>
      <c r="L55" s="272"/>
      <c r="M55" s="272"/>
      <c r="N55" s="272"/>
      <c r="O55" s="272"/>
      <c r="P55" s="272"/>
      <c r="Q55" s="272"/>
      <c r="R55" s="272"/>
      <c r="S55" s="272"/>
      <c r="T55" s="272"/>
      <c r="U55" s="272"/>
      <c r="V55" s="272"/>
    </row>
    <row r="56" spans="1:33">
      <c r="A56" s="497"/>
      <c r="B56" s="498"/>
      <c r="C56" s="499"/>
      <c r="D56" s="498"/>
      <c r="E56" s="498"/>
      <c r="F56" s="498"/>
      <c r="G56" s="500"/>
      <c r="H56" s="272"/>
      <c r="I56" s="272"/>
      <c r="J56" s="272"/>
      <c r="K56" s="272"/>
      <c r="L56" s="272"/>
      <c r="M56" s="272"/>
      <c r="N56" s="272"/>
      <c r="O56" s="272"/>
      <c r="P56" s="272"/>
      <c r="Q56" s="272"/>
      <c r="R56" s="272"/>
      <c r="S56" s="272"/>
      <c r="T56" s="272"/>
      <c r="U56" s="272"/>
      <c r="V56" s="272"/>
    </row>
    <row r="57" spans="1:33">
      <c r="A57" s="272"/>
      <c r="B57" s="273" t="s">
        <v>216</v>
      </c>
      <c r="C57" s="274" t="s">
        <v>216</v>
      </c>
      <c r="D57" s="275"/>
      <c r="E57" s="272"/>
      <c r="F57" s="272"/>
      <c r="G57" s="272"/>
      <c r="H57" s="272"/>
      <c r="I57" s="272"/>
      <c r="J57" s="272"/>
      <c r="K57" s="272"/>
      <c r="L57" s="272"/>
      <c r="M57" s="272"/>
      <c r="N57" s="272"/>
      <c r="O57" s="272"/>
      <c r="P57" s="272"/>
      <c r="Q57" s="272"/>
      <c r="R57" s="272"/>
      <c r="S57" s="272"/>
      <c r="T57" s="272"/>
      <c r="U57" s="272"/>
      <c r="V57" s="272"/>
    </row>
    <row r="58" spans="1:33">
      <c r="C58" s="282"/>
      <c r="D58" s="245"/>
      <c r="AG58" s="85" t="s">
        <v>220</v>
      </c>
    </row>
    <row r="59" spans="1:33">
      <c r="D59" s="245"/>
    </row>
    <row r="60" spans="1:33">
      <c r="D60" s="245"/>
    </row>
    <row r="61" spans="1:33">
      <c r="D61" s="245"/>
    </row>
    <row r="62" spans="1:33">
      <c r="D62" s="245"/>
    </row>
    <row r="63" spans="1:33">
      <c r="D63" s="245"/>
    </row>
    <row r="64" spans="1:33">
      <c r="D64" s="245"/>
    </row>
    <row r="65" spans="4:4">
      <c r="D65" s="245"/>
    </row>
    <row r="66" spans="4:4">
      <c r="D66" s="245"/>
    </row>
    <row r="67" spans="4:4">
      <c r="D67" s="245"/>
    </row>
    <row r="68" spans="4:4">
      <c r="D68" s="245"/>
    </row>
    <row r="69" spans="4:4">
      <c r="D69" s="245"/>
    </row>
    <row r="70" spans="4:4">
      <c r="D70" s="245"/>
    </row>
    <row r="71" spans="4:4">
      <c r="D71" s="245"/>
    </row>
    <row r="72" spans="4:4">
      <c r="D72" s="245"/>
    </row>
    <row r="73" spans="4:4">
      <c r="D73" s="245"/>
    </row>
    <row r="74" spans="4:4">
      <c r="D74" s="245"/>
    </row>
    <row r="75" spans="4:4">
      <c r="D75" s="245"/>
    </row>
    <row r="76" spans="4:4">
      <c r="D76" s="245"/>
    </row>
    <row r="77" spans="4:4">
      <c r="D77" s="245"/>
    </row>
    <row r="78" spans="4:4">
      <c r="D78" s="245"/>
    </row>
    <row r="79" spans="4:4">
      <c r="D79" s="245"/>
    </row>
    <row r="80" spans="4:4">
      <c r="D80" s="245"/>
    </row>
    <row r="81" spans="4:4">
      <c r="D81" s="245"/>
    </row>
    <row r="82" spans="4:4">
      <c r="D82" s="245"/>
    </row>
    <row r="83" spans="4:4">
      <c r="D83" s="245"/>
    </row>
    <row r="84" spans="4:4">
      <c r="D84" s="245"/>
    </row>
    <row r="85" spans="4:4">
      <c r="D85" s="245"/>
    </row>
    <row r="86" spans="4:4">
      <c r="D86" s="245"/>
    </row>
    <row r="87" spans="4:4">
      <c r="D87" s="245"/>
    </row>
    <row r="88" spans="4:4">
      <c r="D88" s="245"/>
    </row>
    <row r="89" spans="4:4">
      <c r="D89" s="245"/>
    </row>
    <row r="90" spans="4:4">
      <c r="D90" s="245"/>
    </row>
    <row r="91" spans="4:4">
      <c r="D91" s="245"/>
    </row>
    <row r="92" spans="4:4">
      <c r="D92" s="245"/>
    </row>
    <row r="93" spans="4:4">
      <c r="D93" s="245"/>
    </row>
    <row r="94" spans="4:4">
      <c r="D94" s="245"/>
    </row>
    <row r="95" spans="4:4">
      <c r="D95" s="245"/>
    </row>
    <row r="96" spans="4:4">
      <c r="D96" s="245"/>
    </row>
    <row r="97" spans="4:4">
      <c r="D97" s="245"/>
    </row>
    <row r="98" spans="4:4">
      <c r="D98" s="245"/>
    </row>
    <row r="99" spans="4:4">
      <c r="D99" s="245"/>
    </row>
    <row r="100" spans="4:4">
      <c r="D100" s="245"/>
    </row>
    <row r="101" spans="4:4">
      <c r="D101" s="245"/>
    </row>
    <row r="102" spans="4:4">
      <c r="D102" s="245"/>
    </row>
    <row r="103" spans="4:4">
      <c r="D103" s="245"/>
    </row>
    <row r="104" spans="4:4">
      <c r="D104" s="245"/>
    </row>
    <row r="105" spans="4:4">
      <c r="D105" s="245"/>
    </row>
    <row r="106" spans="4:4">
      <c r="D106" s="245"/>
    </row>
    <row r="107" spans="4:4">
      <c r="D107" s="245"/>
    </row>
    <row r="108" spans="4:4">
      <c r="D108" s="245"/>
    </row>
    <row r="109" spans="4:4">
      <c r="D109" s="245"/>
    </row>
    <row r="110" spans="4:4">
      <c r="D110" s="245"/>
    </row>
    <row r="111" spans="4:4">
      <c r="D111" s="245"/>
    </row>
    <row r="112" spans="4:4">
      <c r="D112" s="245"/>
    </row>
    <row r="113" spans="4:4">
      <c r="D113" s="245"/>
    </row>
    <row r="114" spans="4:4">
      <c r="D114" s="245"/>
    </row>
    <row r="115" spans="4:4">
      <c r="D115" s="245"/>
    </row>
    <row r="116" spans="4:4">
      <c r="D116" s="245"/>
    </row>
    <row r="117" spans="4:4">
      <c r="D117" s="245"/>
    </row>
    <row r="118" spans="4:4">
      <c r="D118" s="245"/>
    </row>
    <row r="119" spans="4:4">
      <c r="D119" s="245"/>
    </row>
    <row r="120" spans="4:4">
      <c r="D120" s="245"/>
    </row>
    <row r="121" spans="4:4">
      <c r="D121" s="245"/>
    </row>
    <row r="122" spans="4:4">
      <c r="D122" s="245"/>
    </row>
    <row r="123" spans="4:4">
      <c r="D123" s="245"/>
    </row>
    <row r="124" spans="4:4">
      <c r="D124" s="245"/>
    </row>
    <row r="125" spans="4:4">
      <c r="D125" s="245"/>
    </row>
    <row r="126" spans="4:4">
      <c r="D126" s="245"/>
    </row>
    <row r="127" spans="4:4">
      <c r="D127" s="245"/>
    </row>
    <row r="128" spans="4:4">
      <c r="D128" s="245"/>
    </row>
    <row r="129" spans="4:4">
      <c r="D129" s="245"/>
    </row>
    <row r="130" spans="4:4">
      <c r="D130" s="245"/>
    </row>
    <row r="131" spans="4:4">
      <c r="D131" s="245"/>
    </row>
    <row r="132" spans="4:4">
      <c r="D132" s="245"/>
    </row>
    <row r="133" spans="4:4">
      <c r="D133" s="245"/>
    </row>
    <row r="134" spans="4:4">
      <c r="D134" s="245"/>
    </row>
    <row r="135" spans="4:4">
      <c r="D135" s="245"/>
    </row>
    <row r="136" spans="4:4">
      <c r="D136" s="245"/>
    </row>
    <row r="137" spans="4:4">
      <c r="D137" s="245"/>
    </row>
    <row r="138" spans="4:4">
      <c r="D138" s="245"/>
    </row>
    <row r="139" spans="4:4">
      <c r="D139" s="245"/>
    </row>
    <row r="140" spans="4:4">
      <c r="D140" s="245"/>
    </row>
    <row r="141" spans="4:4">
      <c r="D141" s="245"/>
    </row>
    <row r="142" spans="4:4">
      <c r="D142" s="245"/>
    </row>
    <row r="143" spans="4:4">
      <c r="D143" s="245"/>
    </row>
    <row r="144" spans="4:4">
      <c r="D144" s="245"/>
    </row>
    <row r="145" spans="4:4">
      <c r="D145" s="245"/>
    </row>
    <row r="146" spans="4:4">
      <c r="D146" s="245"/>
    </row>
    <row r="147" spans="4:4">
      <c r="D147" s="245"/>
    </row>
    <row r="148" spans="4:4">
      <c r="D148" s="245"/>
    </row>
    <row r="149" spans="4:4">
      <c r="D149" s="245"/>
    </row>
    <row r="150" spans="4:4">
      <c r="D150" s="245"/>
    </row>
    <row r="151" spans="4:4">
      <c r="D151" s="245"/>
    </row>
    <row r="152" spans="4:4">
      <c r="D152" s="245"/>
    </row>
    <row r="153" spans="4:4">
      <c r="D153" s="245"/>
    </row>
    <row r="154" spans="4:4">
      <c r="D154" s="245"/>
    </row>
    <row r="155" spans="4:4">
      <c r="D155" s="245"/>
    </row>
    <row r="156" spans="4:4">
      <c r="D156" s="245"/>
    </row>
    <row r="157" spans="4:4">
      <c r="D157" s="245"/>
    </row>
    <row r="158" spans="4:4">
      <c r="D158" s="245"/>
    </row>
    <row r="159" spans="4:4">
      <c r="D159" s="245"/>
    </row>
    <row r="160" spans="4:4">
      <c r="D160" s="245"/>
    </row>
    <row r="161" spans="4:4">
      <c r="D161" s="245"/>
    </row>
    <row r="162" spans="4:4">
      <c r="D162" s="245"/>
    </row>
    <row r="163" spans="4:4">
      <c r="D163" s="245"/>
    </row>
    <row r="164" spans="4:4">
      <c r="D164" s="245"/>
    </row>
    <row r="165" spans="4:4">
      <c r="D165" s="245"/>
    </row>
    <row r="166" spans="4:4">
      <c r="D166" s="245"/>
    </row>
    <row r="167" spans="4:4">
      <c r="D167" s="245"/>
    </row>
    <row r="168" spans="4:4">
      <c r="D168" s="245"/>
    </row>
    <row r="169" spans="4:4">
      <c r="D169" s="245"/>
    </row>
    <row r="170" spans="4:4">
      <c r="D170" s="245"/>
    </row>
    <row r="171" spans="4:4">
      <c r="D171" s="245"/>
    </row>
    <row r="172" spans="4:4">
      <c r="D172" s="245"/>
    </row>
    <row r="173" spans="4:4">
      <c r="D173" s="245"/>
    </row>
    <row r="174" spans="4:4">
      <c r="D174" s="245"/>
    </row>
    <row r="175" spans="4:4">
      <c r="D175" s="245"/>
    </row>
    <row r="176" spans="4:4">
      <c r="D176" s="245"/>
    </row>
    <row r="177" spans="4:4">
      <c r="D177" s="245"/>
    </row>
    <row r="178" spans="4:4">
      <c r="D178" s="245"/>
    </row>
    <row r="179" spans="4:4">
      <c r="D179" s="245"/>
    </row>
    <row r="180" spans="4:4">
      <c r="D180" s="245"/>
    </row>
    <row r="181" spans="4:4">
      <c r="D181" s="245"/>
    </row>
    <row r="182" spans="4:4">
      <c r="D182" s="245"/>
    </row>
    <row r="183" spans="4:4">
      <c r="D183" s="245"/>
    </row>
    <row r="184" spans="4:4">
      <c r="D184" s="245"/>
    </row>
    <row r="185" spans="4:4">
      <c r="D185" s="245"/>
    </row>
    <row r="186" spans="4:4">
      <c r="D186" s="245"/>
    </row>
    <row r="187" spans="4:4">
      <c r="D187" s="245"/>
    </row>
    <row r="188" spans="4:4">
      <c r="D188" s="245"/>
    </row>
    <row r="189" spans="4:4">
      <c r="D189" s="245"/>
    </row>
    <row r="190" spans="4:4">
      <c r="D190" s="245"/>
    </row>
    <row r="191" spans="4:4">
      <c r="D191" s="245"/>
    </row>
    <row r="192" spans="4:4">
      <c r="D192" s="245"/>
    </row>
    <row r="193" spans="4:4">
      <c r="D193" s="245"/>
    </row>
    <row r="194" spans="4:4">
      <c r="D194" s="245"/>
    </row>
    <row r="195" spans="4:4">
      <c r="D195" s="245"/>
    </row>
    <row r="196" spans="4:4">
      <c r="D196" s="245"/>
    </row>
    <row r="197" spans="4:4">
      <c r="D197" s="245"/>
    </row>
    <row r="198" spans="4:4">
      <c r="D198" s="245"/>
    </row>
    <row r="199" spans="4:4">
      <c r="D199" s="245"/>
    </row>
    <row r="200" spans="4:4">
      <c r="D200" s="245"/>
    </row>
    <row r="201" spans="4:4">
      <c r="D201" s="245"/>
    </row>
    <row r="202" spans="4:4">
      <c r="D202" s="245"/>
    </row>
    <row r="203" spans="4:4">
      <c r="D203" s="245"/>
    </row>
    <row r="204" spans="4:4">
      <c r="D204" s="245"/>
    </row>
    <row r="205" spans="4:4">
      <c r="D205" s="245"/>
    </row>
    <row r="206" spans="4:4">
      <c r="D206" s="245"/>
    </row>
    <row r="207" spans="4:4">
      <c r="D207" s="245"/>
    </row>
    <row r="208" spans="4:4">
      <c r="D208" s="245"/>
    </row>
    <row r="209" spans="4:4">
      <c r="D209" s="245"/>
    </row>
    <row r="210" spans="4:4">
      <c r="D210" s="245"/>
    </row>
    <row r="211" spans="4:4">
      <c r="D211" s="245"/>
    </row>
    <row r="212" spans="4:4">
      <c r="D212" s="245"/>
    </row>
    <row r="213" spans="4:4">
      <c r="D213" s="245"/>
    </row>
    <row r="214" spans="4:4">
      <c r="D214" s="245"/>
    </row>
    <row r="215" spans="4:4">
      <c r="D215" s="245"/>
    </row>
    <row r="216" spans="4:4">
      <c r="D216" s="245"/>
    </row>
    <row r="217" spans="4:4">
      <c r="D217" s="245"/>
    </row>
    <row r="218" spans="4:4">
      <c r="D218" s="245"/>
    </row>
    <row r="219" spans="4:4">
      <c r="D219" s="245"/>
    </row>
    <row r="220" spans="4:4">
      <c r="D220" s="245"/>
    </row>
    <row r="221" spans="4:4">
      <c r="D221" s="245"/>
    </row>
    <row r="222" spans="4:4">
      <c r="D222" s="245"/>
    </row>
    <row r="223" spans="4:4">
      <c r="D223" s="245"/>
    </row>
    <row r="224" spans="4:4">
      <c r="D224" s="245"/>
    </row>
    <row r="225" spans="4:4">
      <c r="D225" s="245"/>
    </row>
    <row r="226" spans="4:4">
      <c r="D226" s="245"/>
    </row>
    <row r="227" spans="4:4">
      <c r="D227" s="245"/>
    </row>
    <row r="228" spans="4:4">
      <c r="D228" s="245"/>
    </row>
    <row r="229" spans="4:4">
      <c r="D229" s="245"/>
    </row>
    <row r="230" spans="4:4">
      <c r="D230" s="245"/>
    </row>
    <row r="231" spans="4:4">
      <c r="D231" s="245"/>
    </row>
    <row r="232" spans="4:4">
      <c r="D232" s="245"/>
    </row>
    <row r="233" spans="4:4">
      <c r="D233" s="245"/>
    </row>
    <row r="234" spans="4:4">
      <c r="D234" s="245"/>
    </row>
    <row r="235" spans="4:4">
      <c r="D235" s="245"/>
    </row>
    <row r="236" spans="4:4">
      <c r="D236" s="245"/>
    </row>
    <row r="237" spans="4:4">
      <c r="D237" s="245"/>
    </row>
    <row r="238" spans="4:4">
      <c r="D238" s="245"/>
    </row>
    <row r="239" spans="4:4">
      <c r="D239" s="245"/>
    </row>
    <row r="240" spans="4:4">
      <c r="D240" s="245"/>
    </row>
    <row r="241" spans="4:4">
      <c r="D241" s="245"/>
    </row>
    <row r="242" spans="4:4">
      <c r="D242" s="245"/>
    </row>
    <row r="243" spans="4:4">
      <c r="D243" s="245"/>
    </row>
    <row r="244" spans="4:4">
      <c r="D244" s="245"/>
    </row>
    <row r="245" spans="4:4">
      <c r="D245" s="245"/>
    </row>
    <row r="246" spans="4:4">
      <c r="D246" s="245"/>
    </row>
    <row r="247" spans="4:4">
      <c r="D247" s="245"/>
    </row>
    <row r="248" spans="4:4">
      <c r="D248" s="245"/>
    </row>
    <row r="249" spans="4:4">
      <c r="D249" s="245"/>
    </row>
    <row r="250" spans="4:4">
      <c r="D250" s="245"/>
    </row>
    <row r="251" spans="4:4">
      <c r="D251" s="245"/>
    </row>
    <row r="252" spans="4:4">
      <c r="D252" s="245"/>
    </row>
    <row r="253" spans="4:4">
      <c r="D253" s="245"/>
    </row>
    <row r="254" spans="4:4">
      <c r="D254" s="245"/>
    </row>
    <row r="255" spans="4:4">
      <c r="D255" s="245"/>
    </row>
    <row r="256" spans="4:4">
      <c r="D256" s="245"/>
    </row>
    <row r="257" spans="4:4">
      <c r="D257" s="245"/>
    </row>
    <row r="258" spans="4:4">
      <c r="D258" s="245"/>
    </row>
    <row r="259" spans="4:4">
      <c r="D259" s="245"/>
    </row>
    <row r="260" spans="4:4">
      <c r="D260" s="245"/>
    </row>
    <row r="261" spans="4:4">
      <c r="D261" s="245"/>
    </row>
    <row r="262" spans="4:4">
      <c r="D262" s="245"/>
    </row>
    <row r="263" spans="4:4">
      <c r="D263" s="245"/>
    </row>
    <row r="264" spans="4:4">
      <c r="D264" s="245"/>
    </row>
    <row r="265" spans="4:4">
      <c r="D265" s="245"/>
    </row>
    <row r="266" spans="4:4">
      <c r="D266" s="245"/>
    </row>
    <row r="267" spans="4:4">
      <c r="D267" s="245"/>
    </row>
    <row r="268" spans="4:4">
      <c r="D268" s="245"/>
    </row>
    <row r="269" spans="4:4">
      <c r="D269" s="245"/>
    </row>
    <row r="270" spans="4:4">
      <c r="D270" s="245"/>
    </row>
    <row r="271" spans="4:4">
      <c r="D271" s="245"/>
    </row>
    <row r="272" spans="4:4">
      <c r="D272" s="245"/>
    </row>
    <row r="273" spans="4:4">
      <c r="D273" s="245"/>
    </row>
    <row r="274" spans="4:4">
      <c r="D274" s="245"/>
    </row>
    <row r="275" spans="4:4">
      <c r="D275" s="245"/>
    </row>
    <row r="276" spans="4:4">
      <c r="D276" s="245"/>
    </row>
    <row r="277" spans="4:4">
      <c r="D277" s="245"/>
    </row>
    <row r="278" spans="4:4">
      <c r="D278" s="245"/>
    </row>
    <row r="279" spans="4:4">
      <c r="D279" s="245"/>
    </row>
    <row r="280" spans="4:4">
      <c r="D280" s="245"/>
    </row>
    <row r="281" spans="4:4">
      <c r="D281" s="245"/>
    </row>
    <row r="282" spans="4:4">
      <c r="D282" s="245"/>
    </row>
    <row r="283" spans="4:4">
      <c r="D283" s="245"/>
    </row>
    <row r="284" spans="4:4">
      <c r="D284" s="245"/>
    </row>
    <row r="285" spans="4:4">
      <c r="D285" s="245"/>
    </row>
    <row r="286" spans="4:4">
      <c r="D286" s="245"/>
    </row>
    <row r="287" spans="4:4">
      <c r="D287" s="245"/>
    </row>
    <row r="288" spans="4:4">
      <c r="D288" s="245"/>
    </row>
    <row r="289" spans="4:4">
      <c r="D289" s="245"/>
    </row>
    <row r="290" spans="4:4">
      <c r="D290" s="245"/>
    </row>
    <row r="291" spans="4:4">
      <c r="D291" s="245"/>
    </row>
    <row r="292" spans="4:4">
      <c r="D292" s="245"/>
    </row>
    <row r="293" spans="4:4">
      <c r="D293" s="245"/>
    </row>
    <row r="294" spans="4:4">
      <c r="D294" s="245"/>
    </row>
    <row r="295" spans="4:4">
      <c r="D295" s="245"/>
    </row>
    <row r="296" spans="4:4">
      <c r="D296" s="245"/>
    </row>
    <row r="297" spans="4:4">
      <c r="D297" s="245"/>
    </row>
    <row r="298" spans="4:4">
      <c r="D298" s="245"/>
    </row>
    <row r="299" spans="4:4">
      <c r="D299" s="245"/>
    </row>
    <row r="300" spans="4:4">
      <c r="D300" s="245"/>
    </row>
    <row r="301" spans="4:4">
      <c r="D301" s="245"/>
    </row>
    <row r="302" spans="4:4">
      <c r="D302" s="245"/>
    </row>
    <row r="303" spans="4:4">
      <c r="D303" s="245"/>
    </row>
    <row r="304" spans="4:4">
      <c r="D304" s="245"/>
    </row>
    <row r="305" spans="4:4">
      <c r="D305" s="245"/>
    </row>
    <row r="306" spans="4:4">
      <c r="D306" s="245"/>
    </row>
    <row r="307" spans="4:4">
      <c r="D307" s="245"/>
    </row>
    <row r="308" spans="4:4">
      <c r="D308" s="245"/>
    </row>
    <row r="309" spans="4:4">
      <c r="D309" s="245"/>
    </row>
    <row r="310" spans="4:4">
      <c r="D310" s="245"/>
    </row>
    <row r="311" spans="4:4">
      <c r="D311" s="245"/>
    </row>
    <row r="312" spans="4:4">
      <c r="D312" s="245"/>
    </row>
    <row r="313" spans="4:4">
      <c r="D313" s="245"/>
    </row>
    <row r="314" spans="4:4">
      <c r="D314" s="245"/>
    </row>
    <row r="315" spans="4:4">
      <c r="D315" s="245"/>
    </row>
    <row r="316" spans="4:4">
      <c r="D316" s="245"/>
    </row>
    <row r="317" spans="4:4">
      <c r="D317" s="245"/>
    </row>
    <row r="318" spans="4:4">
      <c r="D318" s="245"/>
    </row>
    <row r="319" spans="4:4">
      <c r="D319" s="245"/>
    </row>
    <row r="320" spans="4:4">
      <c r="D320" s="245"/>
    </row>
    <row r="321" spans="4:4">
      <c r="D321" s="245"/>
    </row>
    <row r="322" spans="4:4">
      <c r="D322" s="245"/>
    </row>
    <row r="323" spans="4:4">
      <c r="D323" s="245"/>
    </row>
    <row r="324" spans="4:4">
      <c r="D324" s="245"/>
    </row>
    <row r="325" spans="4:4">
      <c r="D325" s="245"/>
    </row>
    <row r="326" spans="4:4">
      <c r="D326" s="245"/>
    </row>
    <row r="327" spans="4:4">
      <c r="D327" s="245"/>
    </row>
    <row r="328" spans="4:4">
      <c r="D328" s="245"/>
    </row>
    <row r="329" spans="4:4">
      <c r="D329" s="245"/>
    </row>
    <row r="330" spans="4:4">
      <c r="D330" s="245"/>
    </row>
    <row r="331" spans="4:4">
      <c r="D331" s="245"/>
    </row>
    <row r="332" spans="4:4">
      <c r="D332" s="245"/>
    </row>
    <row r="333" spans="4:4">
      <c r="D333" s="245"/>
    </row>
    <row r="334" spans="4:4">
      <c r="D334" s="245"/>
    </row>
    <row r="335" spans="4:4">
      <c r="D335" s="245"/>
    </row>
    <row r="336" spans="4:4">
      <c r="D336" s="245"/>
    </row>
    <row r="337" spans="4:4">
      <c r="D337" s="245"/>
    </row>
    <row r="338" spans="4:4">
      <c r="D338" s="245"/>
    </row>
    <row r="339" spans="4:4">
      <c r="D339" s="245"/>
    </row>
    <row r="340" spans="4:4">
      <c r="D340" s="245"/>
    </row>
    <row r="341" spans="4:4">
      <c r="D341" s="245"/>
    </row>
    <row r="342" spans="4:4">
      <c r="D342" s="245"/>
    </row>
    <row r="343" spans="4:4">
      <c r="D343" s="245"/>
    </row>
    <row r="344" spans="4:4">
      <c r="D344" s="245"/>
    </row>
    <row r="345" spans="4:4">
      <c r="D345" s="245"/>
    </row>
    <row r="346" spans="4:4">
      <c r="D346" s="245"/>
    </row>
    <row r="347" spans="4:4">
      <c r="D347" s="245"/>
    </row>
    <row r="348" spans="4:4">
      <c r="D348" s="245"/>
    </row>
    <row r="349" spans="4:4">
      <c r="D349" s="245"/>
    </row>
    <row r="350" spans="4:4">
      <c r="D350" s="245"/>
    </row>
    <row r="351" spans="4:4">
      <c r="D351" s="245"/>
    </row>
    <row r="352" spans="4:4">
      <c r="D352" s="245"/>
    </row>
    <row r="353" spans="4:4">
      <c r="D353" s="245"/>
    </row>
    <row r="354" spans="4:4">
      <c r="D354" s="245"/>
    </row>
    <row r="355" spans="4:4">
      <c r="D355" s="245"/>
    </row>
    <row r="356" spans="4:4">
      <c r="D356" s="245"/>
    </row>
    <row r="357" spans="4:4">
      <c r="D357" s="245"/>
    </row>
    <row r="358" spans="4:4">
      <c r="D358" s="245"/>
    </row>
    <row r="359" spans="4:4">
      <c r="D359" s="245"/>
    </row>
    <row r="360" spans="4:4">
      <c r="D360" s="245"/>
    </row>
    <row r="361" spans="4:4">
      <c r="D361" s="245"/>
    </row>
    <row r="362" spans="4:4">
      <c r="D362" s="245"/>
    </row>
    <row r="363" spans="4:4">
      <c r="D363" s="245"/>
    </row>
    <row r="364" spans="4:4">
      <c r="D364" s="245"/>
    </row>
    <row r="365" spans="4:4">
      <c r="D365" s="245"/>
    </row>
    <row r="366" spans="4:4">
      <c r="D366" s="245"/>
    </row>
    <row r="367" spans="4:4">
      <c r="D367" s="245"/>
    </row>
    <row r="368" spans="4:4">
      <c r="D368" s="245"/>
    </row>
    <row r="369" spans="4:4">
      <c r="D369" s="245"/>
    </row>
    <row r="370" spans="4:4">
      <c r="D370" s="245"/>
    </row>
    <row r="371" spans="4:4">
      <c r="D371" s="245"/>
    </row>
    <row r="372" spans="4:4">
      <c r="D372" s="245"/>
    </row>
    <row r="373" spans="4:4">
      <c r="D373" s="245"/>
    </row>
    <row r="374" spans="4:4">
      <c r="D374" s="245"/>
    </row>
    <row r="375" spans="4:4">
      <c r="D375" s="245"/>
    </row>
    <row r="376" spans="4:4">
      <c r="D376" s="245"/>
    </row>
    <row r="377" spans="4:4">
      <c r="D377" s="245"/>
    </row>
    <row r="378" spans="4:4">
      <c r="D378" s="245"/>
    </row>
    <row r="379" spans="4:4">
      <c r="D379" s="245"/>
    </row>
    <row r="380" spans="4:4">
      <c r="D380" s="245"/>
    </row>
    <row r="381" spans="4:4">
      <c r="D381" s="245"/>
    </row>
    <row r="382" spans="4:4">
      <c r="D382" s="245"/>
    </row>
    <row r="383" spans="4:4">
      <c r="D383" s="245"/>
    </row>
    <row r="384" spans="4:4">
      <c r="D384" s="245"/>
    </row>
    <row r="385" spans="4:4">
      <c r="D385" s="245"/>
    </row>
    <row r="386" spans="4:4">
      <c r="D386" s="245"/>
    </row>
    <row r="387" spans="4:4">
      <c r="D387" s="245"/>
    </row>
    <row r="388" spans="4:4">
      <c r="D388" s="245"/>
    </row>
    <row r="389" spans="4:4">
      <c r="D389" s="245"/>
    </row>
    <row r="390" spans="4:4">
      <c r="D390" s="245"/>
    </row>
    <row r="391" spans="4:4">
      <c r="D391" s="245"/>
    </row>
    <row r="392" spans="4:4">
      <c r="D392" s="245"/>
    </row>
    <row r="393" spans="4:4">
      <c r="D393" s="245"/>
    </row>
    <row r="394" spans="4:4">
      <c r="D394" s="245"/>
    </row>
    <row r="395" spans="4:4">
      <c r="D395" s="245"/>
    </row>
    <row r="396" spans="4:4">
      <c r="D396" s="245"/>
    </row>
    <row r="397" spans="4:4">
      <c r="D397" s="245"/>
    </row>
    <row r="398" spans="4:4">
      <c r="D398" s="245"/>
    </row>
    <row r="399" spans="4:4">
      <c r="D399" s="245"/>
    </row>
    <row r="400" spans="4:4">
      <c r="D400" s="245"/>
    </row>
    <row r="401" spans="4:4">
      <c r="D401" s="245"/>
    </row>
    <row r="402" spans="4:4">
      <c r="D402" s="245"/>
    </row>
    <row r="403" spans="4:4">
      <c r="D403" s="245"/>
    </row>
    <row r="404" spans="4:4">
      <c r="D404" s="245"/>
    </row>
    <row r="405" spans="4:4">
      <c r="D405" s="245"/>
    </row>
    <row r="406" spans="4:4">
      <c r="D406" s="245"/>
    </row>
    <row r="407" spans="4:4">
      <c r="D407" s="245"/>
    </row>
    <row r="408" spans="4:4">
      <c r="D408" s="245"/>
    </row>
    <row r="409" spans="4:4">
      <c r="D409" s="245"/>
    </row>
    <row r="410" spans="4:4">
      <c r="D410" s="245"/>
    </row>
    <row r="411" spans="4:4">
      <c r="D411" s="245"/>
    </row>
    <row r="412" spans="4:4">
      <c r="D412" s="245"/>
    </row>
    <row r="413" spans="4:4">
      <c r="D413" s="245"/>
    </row>
    <row r="414" spans="4:4">
      <c r="D414" s="245"/>
    </row>
    <row r="415" spans="4:4">
      <c r="D415" s="245"/>
    </row>
    <row r="416" spans="4:4">
      <c r="D416" s="245"/>
    </row>
    <row r="417" spans="4:4">
      <c r="D417" s="245"/>
    </row>
    <row r="418" spans="4:4">
      <c r="D418" s="245"/>
    </row>
    <row r="419" spans="4:4">
      <c r="D419" s="245"/>
    </row>
    <row r="420" spans="4:4">
      <c r="D420" s="245"/>
    </row>
    <row r="421" spans="4:4">
      <c r="D421" s="245"/>
    </row>
    <row r="422" spans="4:4">
      <c r="D422" s="245"/>
    </row>
    <row r="423" spans="4:4">
      <c r="D423" s="245"/>
    </row>
    <row r="424" spans="4:4">
      <c r="D424" s="245"/>
    </row>
    <row r="425" spans="4:4">
      <c r="D425" s="245"/>
    </row>
    <row r="426" spans="4:4">
      <c r="D426" s="245"/>
    </row>
    <row r="427" spans="4:4">
      <c r="D427" s="245"/>
    </row>
    <row r="428" spans="4:4">
      <c r="D428" s="245"/>
    </row>
    <row r="429" spans="4:4">
      <c r="D429" s="245"/>
    </row>
    <row r="430" spans="4:4">
      <c r="D430" s="245"/>
    </row>
    <row r="431" spans="4:4">
      <c r="D431" s="245"/>
    </row>
    <row r="432" spans="4:4">
      <c r="D432" s="245"/>
    </row>
    <row r="433" spans="4:4">
      <c r="D433" s="245"/>
    </row>
    <row r="434" spans="4:4">
      <c r="D434" s="245"/>
    </row>
    <row r="435" spans="4:4">
      <c r="D435" s="245"/>
    </row>
    <row r="436" spans="4:4">
      <c r="D436" s="245"/>
    </row>
    <row r="437" spans="4:4">
      <c r="D437" s="245"/>
    </row>
    <row r="438" spans="4:4">
      <c r="D438" s="245"/>
    </row>
    <row r="439" spans="4:4">
      <c r="D439" s="245"/>
    </row>
    <row r="440" spans="4:4">
      <c r="D440" s="245"/>
    </row>
    <row r="441" spans="4:4">
      <c r="D441" s="245"/>
    </row>
    <row r="442" spans="4:4">
      <c r="D442" s="245"/>
    </row>
    <row r="443" spans="4:4">
      <c r="D443" s="245"/>
    </row>
    <row r="444" spans="4:4">
      <c r="D444" s="245"/>
    </row>
    <row r="445" spans="4:4">
      <c r="D445" s="245"/>
    </row>
    <row r="446" spans="4:4">
      <c r="D446" s="245"/>
    </row>
    <row r="447" spans="4:4">
      <c r="D447" s="245"/>
    </row>
    <row r="448" spans="4:4">
      <c r="D448" s="245"/>
    </row>
    <row r="449" spans="4:4">
      <c r="D449" s="245"/>
    </row>
    <row r="450" spans="4:4">
      <c r="D450" s="245"/>
    </row>
    <row r="451" spans="4:4">
      <c r="D451" s="245"/>
    </row>
    <row r="452" spans="4:4">
      <c r="D452" s="245"/>
    </row>
    <row r="453" spans="4:4">
      <c r="D453" s="245"/>
    </row>
    <row r="454" spans="4:4">
      <c r="D454" s="245"/>
    </row>
    <row r="455" spans="4:4">
      <c r="D455" s="245"/>
    </row>
    <row r="456" spans="4:4">
      <c r="D456" s="245"/>
    </row>
    <row r="457" spans="4:4">
      <c r="D457" s="245"/>
    </row>
    <row r="458" spans="4:4">
      <c r="D458" s="245"/>
    </row>
    <row r="459" spans="4:4">
      <c r="D459" s="245"/>
    </row>
    <row r="460" spans="4:4">
      <c r="D460" s="245"/>
    </row>
    <row r="461" spans="4:4">
      <c r="D461" s="245"/>
    </row>
    <row r="462" spans="4:4">
      <c r="D462" s="245"/>
    </row>
    <row r="463" spans="4:4">
      <c r="D463" s="245"/>
    </row>
    <row r="464" spans="4:4">
      <c r="D464" s="245"/>
    </row>
    <row r="465" spans="4:4">
      <c r="D465" s="245"/>
    </row>
    <row r="466" spans="4:4">
      <c r="D466" s="245"/>
    </row>
    <row r="467" spans="4:4">
      <c r="D467" s="245"/>
    </row>
    <row r="468" spans="4:4">
      <c r="D468" s="245"/>
    </row>
    <row r="469" spans="4:4">
      <c r="D469" s="245"/>
    </row>
    <row r="470" spans="4:4">
      <c r="D470" s="245"/>
    </row>
    <row r="471" spans="4:4">
      <c r="D471" s="245"/>
    </row>
    <row r="472" spans="4:4">
      <c r="D472" s="245"/>
    </row>
    <row r="473" spans="4:4">
      <c r="D473" s="245"/>
    </row>
    <row r="474" spans="4:4">
      <c r="D474" s="245"/>
    </row>
    <row r="475" spans="4:4">
      <c r="D475" s="245"/>
    </row>
    <row r="476" spans="4:4">
      <c r="D476" s="245"/>
    </row>
    <row r="477" spans="4:4">
      <c r="D477" s="245"/>
    </row>
    <row r="478" spans="4:4">
      <c r="D478" s="245"/>
    </row>
    <row r="479" spans="4:4">
      <c r="D479" s="245"/>
    </row>
    <row r="480" spans="4:4">
      <c r="D480" s="245"/>
    </row>
    <row r="481" spans="4:4">
      <c r="D481" s="245"/>
    </row>
    <row r="482" spans="4:4">
      <c r="D482" s="245"/>
    </row>
    <row r="483" spans="4:4">
      <c r="D483" s="245"/>
    </row>
    <row r="484" spans="4:4">
      <c r="D484" s="245"/>
    </row>
    <row r="485" spans="4:4">
      <c r="D485" s="245"/>
    </row>
    <row r="486" spans="4:4">
      <c r="D486" s="245"/>
    </row>
    <row r="487" spans="4:4">
      <c r="D487" s="245"/>
    </row>
    <row r="488" spans="4:4">
      <c r="D488" s="245"/>
    </row>
    <row r="489" spans="4:4">
      <c r="D489" s="245"/>
    </row>
    <row r="490" spans="4:4">
      <c r="D490" s="245"/>
    </row>
    <row r="491" spans="4:4">
      <c r="D491" s="245"/>
    </row>
    <row r="492" spans="4:4">
      <c r="D492" s="245"/>
    </row>
    <row r="493" spans="4:4">
      <c r="D493" s="245"/>
    </row>
    <row r="494" spans="4:4">
      <c r="D494" s="245"/>
    </row>
    <row r="495" spans="4:4">
      <c r="D495" s="245"/>
    </row>
    <row r="496" spans="4:4">
      <c r="D496" s="245"/>
    </row>
    <row r="497" spans="4:4">
      <c r="D497" s="245"/>
    </row>
    <row r="498" spans="4:4">
      <c r="D498" s="245"/>
    </row>
    <row r="499" spans="4:4">
      <c r="D499" s="245"/>
    </row>
    <row r="500" spans="4:4">
      <c r="D500" s="245"/>
    </row>
    <row r="501" spans="4:4">
      <c r="D501" s="245"/>
    </row>
    <row r="502" spans="4:4">
      <c r="D502" s="245"/>
    </row>
    <row r="503" spans="4:4">
      <c r="D503" s="245"/>
    </row>
    <row r="504" spans="4:4">
      <c r="D504" s="245"/>
    </row>
    <row r="505" spans="4:4">
      <c r="D505" s="245"/>
    </row>
    <row r="506" spans="4:4">
      <c r="D506" s="245"/>
    </row>
    <row r="507" spans="4:4">
      <c r="D507" s="245"/>
    </row>
    <row r="508" spans="4:4">
      <c r="D508" s="245"/>
    </row>
    <row r="509" spans="4:4">
      <c r="D509" s="245"/>
    </row>
    <row r="510" spans="4:4">
      <c r="D510" s="245"/>
    </row>
    <row r="511" spans="4:4">
      <c r="D511" s="245"/>
    </row>
    <row r="512" spans="4:4">
      <c r="D512" s="245"/>
    </row>
    <row r="513" spans="4:4">
      <c r="D513" s="245"/>
    </row>
    <row r="514" spans="4:4">
      <c r="D514" s="245"/>
    </row>
    <row r="515" spans="4:4">
      <c r="D515" s="245"/>
    </row>
    <row r="516" spans="4:4">
      <c r="D516" s="245"/>
    </row>
    <row r="517" spans="4:4">
      <c r="D517" s="245"/>
    </row>
    <row r="518" spans="4:4">
      <c r="D518" s="245"/>
    </row>
    <row r="519" spans="4:4">
      <c r="D519" s="245"/>
    </row>
    <row r="520" spans="4:4">
      <c r="D520" s="245"/>
    </row>
    <row r="521" spans="4:4">
      <c r="D521" s="245"/>
    </row>
    <row r="522" spans="4:4">
      <c r="D522" s="245"/>
    </row>
    <row r="523" spans="4:4">
      <c r="D523" s="245"/>
    </row>
    <row r="524" spans="4:4">
      <c r="D524" s="245"/>
    </row>
    <row r="525" spans="4:4">
      <c r="D525" s="245"/>
    </row>
    <row r="526" spans="4:4">
      <c r="D526" s="245"/>
    </row>
    <row r="527" spans="4:4">
      <c r="D527" s="245"/>
    </row>
    <row r="528" spans="4:4">
      <c r="D528" s="245"/>
    </row>
    <row r="529" spans="4:4">
      <c r="D529" s="245"/>
    </row>
    <row r="530" spans="4:4">
      <c r="D530" s="245"/>
    </row>
    <row r="531" spans="4:4">
      <c r="D531" s="245"/>
    </row>
    <row r="532" spans="4:4">
      <c r="D532" s="245"/>
    </row>
    <row r="533" spans="4:4">
      <c r="D533" s="245"/>
    </row>
    <row r="534" spans="4:4">
      <c r="D534" s="245"/>
    </row>
    <row r="535" spans="4:4">
      <c r="D535" s="245"/>
    </row>
    <row r="536" spans="4:4">
      <c r="D536" s="245"/>
    </row>
    <row r="537" spans="4:4">
      <c r="D537" s="245"/>
    </row>
    <row r="538" spans="4:4">
      <c r="D538" s="245"/>
    </row>
    <row r="539" spans="4:4">
      <c r="D539" s="245"/>
    </row>
    <row r="540" spans="4:4">
      <c r="D540" s="245"/>
    </row>
    <row r="541" spans="4:4">
      <c r="D541" s="245"/>
    </row>
    <row r="542" spans="4:4">
      <c r="D542" s="245"/>
    </row>
    <row r="543" spans="4:4">
      <c r="D543" s="245"/>
    </row>
    <row r="544" spans="4:4">
      <c r="D544" s="245"/>
    </row>
    <row r="545" spans="4:4">
      <c r="D545" s="245"/>
    </row>
    <row r="546" spans="4:4">
      <c r="D546" s="245"/>
    </row>
    <row r="547" spans="4:4">
      <c r="D547" s="245"/>
    </row>
    <row r="548" spans="4:4">
      <c r="D548" s="245"/>
    </row>
    <row r="549" spans="4:4">
      <c r="D549" s="245"/>
    </row>
    <row r="550" spans="4:4">
      <c r="D550" s="245"/>
    </row>
    <row r="551" spans="4:4">
      <c r="D551" s="245"/>
    </row>
    <row r="552" spans="4:4">
      <c r="D552" s="245"/>
    </row>
    <row r="553" spans="4:4">
      <c r="D553" s="245"/>
    </row>
    <row r="554" spans="4:4">
      <c r="D554" s="245"/>
    </row>
    <row r="555" spans="4:4">
      <c r="D555" s="245"/>
    </row>
    <row r="556" spans="4:4">
      <c r="D556" s="245"/>
    </row>
    <row r="557" spans="4:4">
      <c r="D557" s="245"/>
    </row>
    <row r="558" spans="4:4">
      <c r="D558" s="245"/>
    </row>
    <row r="559" spans="4:4">
      <c r="D559" s="245"/>
    </row>
    <row r="560" spans="4:4">
      <c r="D560" s="245"/>
    </row>
    <row r="561" spans="4:4">
      <c r="D561" s="245"/>
    </row>
    <row r="562" spans="4:4">
      <c r="D562" s="245"/>
    </row>
    <row r="563" spans="4:4">
      <c r="D563" s="245"/>
    </row>
    <row r="564" spans="4:4">
      <c r="D564" s="245"/>
    </row>
    <row r="565" spans="4:4">
      <c r="D565" s="245"/>
    </row>
    <row r="566" spans="4:4">
      <c r="D566" s="245"/>
    </row>
    <row r="567" spans="4:4">
      <c r="D567" s="245"/>
    </row>
    <row r="568" spans="4:4">
      <c r="D568" s="245"/>
    </row>
    <row r="569" spans="4:4">
      <c r="D569" s="245"/>
    </row>
    <row r="570" spans="4:4">
      <c r="D570" s="245"/>
    </row>
    <row r="571" spans="4:4">
      <c r="D571" s="245"/>
    </row>
    <row r="572" spans="4:4">
      <c r="D572" s="245"/>
    </row>
    <row r="573" spans="4:4">
      <c r="D573" s="245"/>
    </row>
    <row r="574" spans="4:4">
      <c r="D574" s="245"/>
    </row>
    <row r="575" spans="4:4">
      <c r="D575" s="245"/>
    </row>
    <row r="576" spans="4:4">
      <c r="D576" s="245"/>
    </row>
    <row r="577" spans="4:4">
      <c r="D577" s="245"/>
    </row>
    <row r="578" spans="4:4">
      <c r="D578" s="245"/>
    </row>
    <row r="579" spans="4:4">
      <c r="D579" s="245"/>
    </row>
    <row r="580" spans="4:4">
      <c r="D580" s="245"/>
    </row>
    <row r="581" spans="4:4">
      <c r="D581" s="245"/>
    </row>
    <row r="582" spans="4:4">
      <c r="D582" s="245"/>
    </row>
    <row r="583" spans="4:4">
      <c r="D583" s="245"/>
    </row>
    <row r="584" spans="4:4">
      <c r="D584" s="245"/>
    </row>
    <row r="585" spans="4:4">
      <c r="D585" s="245"/>
    </row>
    <row r="586" spans="4:4">
      <c r="D586" s="245"/>
    </row>
    <row r="587" spans="4:4">
      <c r="D587" s="245"/>
    </row>
    <row r="588" spans="4:4">
      <c r="D588" s="245"/>
    </row>
    <row r="589" spans="4:4">
      <c r="D589" s="245"/>
    </row>
    <row r="590" spans="4:4">
      <c r="D590" s="245"/>
    </row>
    <row r="591" spans="4:4">
      <c r="D591" s="245"/>
    </row>
    <row r="592" spans="4:4">
      <c r="D592" s="245"/>
    </row>
    <row r="593" spans="4:4">
      <c r="D593" s="245"/>
    </row>
    <row r="594" spans="4:4">
      <c r="D594" s="245"/>
    </row>
    <row r="595" spans="4:4">
      <c r="D595" s="245"/>
    </row>
    <row r="596" spans="4:4">
      <c r="D596" s="245"/>
    </row>
    <row r="597" spans="4:4">
      <c r="D597" s="245"/>
    </row>
    <row r="598" spans="4:4">
      <c r="D598" s="245"/>
    </row>
    <row r="599" spans="4:4">
      <c r="D599" s="245"/>
    </row>
    <row r="600" spans="4:4">
      <c r="D600" s="245"/>
    </row>
    <row r="601" spans="4:4">
      <c r="D601" s="245"/>
    </row>
    <row r="602" spans="4:4">
      <c r="D602" s="245"/>
    </row>
    <row r="603" spans="4:4">
      <c r="D603" s="245"/>
    </row>
    <row r="604" spans="4:4">
      <c r="D604" s="245"/>
    </row>
    <row r="605" spans="4:4">
      <c r="D605" s="245"/>
    </row>
    <row r="606" spans="4:4">
      <c r="D606" s="245"/>
    </row>
    <row r="607" spans="4:4">
      <c r="D607" s="245"/>
    </row>
    <row r="608" spans="4:4">
      <c r="D608" s="245"/>
    </row>
    <row r="609" spans="4:4">
      <c r="D609" s="245"/>
    </row>
    <row r="610" spans="4:4">
      <c r="D610" s="245"/>
    </row>
    <row r="611" spans="4:4">
      <c r="D611" s="245"/>
    </row>
    <row r="612" spans="4:4">
      <c r="D612" s="245"/>
    </row>
    <row r="613" spans="4:4">
      <c r="D613" s="245"/>
    </row>
    <row r="614" spans="4:4">
      <c r="D614" s="245"/>
    </row>
    <row r="615" spans="4:4">
      <c r="D615" s="245"/>
    </row>
    <row r="616" spans="4:4">
      <c r="D616" s="245"/>
    </row>
    <row r="617" spans="4:4">
      <c r="D617" s="245"/>
    </row>
    <row r="618" spans="4:4">
      <c r="D618" s="245"/>
    </row>
    <row r="619" spans="4:4">
      <c r="D619" s="245"/>
    </row>
    <row r="620" spans="4:4">
      <c r="D620" s="245"/>
    </row>
    <row r="621" spans="4:4">
      <c r="D621" s="245"/>
    </row>
    <row r="622" spans="4:4">
      <c r="D622" s="245"/>
    </row>
    <row r="623" spans="4:4">
      <c r="D623" s="245"/>
    </row>
    <row r="624" spans="4:4">
      <c r="D624" s="245"/>
    </row>
    <row r="625" spans="4:4">
      <c r="D625" s="245"/>
    </row>
    <row r="626" spans="4:4">
      <c r="D626" s="245"/>
    </row>
    <row r="627" spans="4:4">
      <c r="D627" s="245"/>
    </row>
    <row r="628" spans="4:4">
      <c r="D628" s="245"/>
    </row>
    <row r="629" spans="4:4">
      <c r="D629" s="245"/>
    </row>
    <row r="630" spans="4:4">
      <c r="D630" s="245"/>
    </row>
    <row r="631" spans="4:4">
      <c r="D631" s="245"/>
    </row>
    <row r="632" spans="4:4">
      <c r="D632" s="245"/>
    </row>
    <row r="633" spans="4:4">
      <c r="D633" s="245"/>
    </row>
    <row r="634" spans="4:4">
      <c r="D634" s="245"/>
    </row>
    <row r="635" spans="4:4">
      <c r="D635" s="245"/>
    </row>
    <row r="636" spans="4:4">
      <c r="D636" s="245"/>
    </row>
    <row r="637" spans="4:4">
      <c r="D637" s="245"/>
    </row>
    <row r="638" spans="4:4">
      <c r="D638" s="245"/>
    </row>
    <row r="639" spans="4:4">
      <c r="D639" s="245"/>
    </row>
    <row r="640" spans="4:4">
      <c r="D640" s="245"/>
    </row>
    <row r="641" spans="4:4">
      <c r="D641" s="245"/>
    </row>
    <row r="642" spans="4:4">
      <c r="D642" s="245"/>
    </row>
    <row r="643" spans="4:4">
      <c r="D643" s="245"/>
    </row>
    <row r="644" spans="4:4">
      <c r="D644" s="245"/>
    </row>
    <row r="645" spans="4:4">
      <c r="D645" s="245"/>
    </row>
    <row r="646" spans="4:4">
      <c r="D646" s="245"/>
    </row>
    <row r="647" spans="4:4">
      <c r="D647" s="245"/>
    </row>
    <row r="648" spans="4:4">
      <c r="D648" s="245"/>
    </row>
    <row r="649" spans="4:4">
      <c r="D649" s="245"/>
    </row>
    <row r="650" spans="4:4">
      <c r="D650" s="245"/>
    </row>
    <row r="651" spans="4:4">
      <c r="D651" s="245"/>
    </row>
    <row r="652" spans="4:4">
      <c r="D652" s="245"/>
    </row>
    <row r="653" spans="4:4">
      <c r="D653" s="245"/>
    </row>
    <row r="654" spans="4:4">
      <c r="D654" s="245"/>
    </row>
    <row r="655" spans="4:4">
      <c r="D655" s="245"/>
    </row>
    <row r="656" spans="4:4">
      <c r="D656" s="245"/>
    </row>
    <row r="657" spans="4:4">
      <c r="D657" s="245"/>
    </row>
    <row r="658" spans="4:4">
      <c r="D658" s="245"/>
    </row>
    <row r="659" spans="4:4">
      <c r="D659" s="245"/>
    </row>
    <row r="660" spans="4:4">
      <c r="D660" s="245"/>
    </row>
    <row r="661" spans="4:4">
      <c r="D661" s="245"/>
    </row>
    <row r="662" spans="4:4">
      <c r="D662" s="245"/>
    </row>
    <row r="663" spans="4:4">
      <c r="D663" s="245"/>
    </row>
    <row r="664" spans="4:4">
      <c r="D664" s="245"/>
    </row>
    <row r="665" spans="4:4">
      <c r="D665" s="245"/>
    </row>
    <row r="666" spans="4:4">
      <c r="D666" s="245"/>
    </row>
    <row r="667" spans="4:4">
      <c r="D667" s="245"/>
    </row>
    <row r="668" spans="4:4">
      <c r="D668" s="245"/>
    </row>
    <row r="669" spans="4:4">
      <c r="D669" s="245"/>
    </row>
    <row r="670" spans="4:4">
      <c r="D670" s="245"/>
    </row>
    <row r="671" spans="4:4">
      <c r="D671" s="245"/>
    </row>
    <row r="672" spans="4:4">
      <c r="D672" s="245"/>
    </row>
    <row r="673" spans="4:4">
      <c r="D673" s="245"/>
    </row>
    <row r="674" spans="4:4">
      <c r="D674" s="245"/>
    </row>
    <row r="675" spans="4:4">
      <c r="D675" s="245"/>
    </row>
    <row r="676" spans="4:4">
      <c r="D676" s="245"/>
    </row>
    <row r="677" spans="4:4">
      <c r="D677" s="245"/>
    </row>
    <row r="678" spans="4:4">
      <c r="D678" s="245"/>
    </row>
    <row r="679" spans="4:4">
      <c r="D679" s="245"/>
    </row>
    <row r="680" spans="4:4">
      <c r="D680" s="245"/>
    </row>
    <row r="681" spans="4:4">
      <c r="D681" s="245"/>
    </row>
    <row r="682" spans="4:4">
      <c r="D682" s="245"/>
    </row>
    <row r="683" spans="4:4">
      <c r="D683" s="245"/>
    </row>
    <row r="684" spans="4:4">
      <c r="D684" s="245"/>
    </row>
    <row r="685" spans="4:4">
      <c r="D685" s="245"/>
    </row>
    <row r="686" spans="4:4">
      <c r="D686" s="245"/>
    </row>
    <row r="687" spans="4:4">
      <c r="D687" s="245"/>
    </row>
    <row r="688" spans="4:4">
      <c r="D688" s="245"/>
    </row>
    <row r="689" spans="4:4">
      <c r="D689" s="245"/>
    </row>
    <row r="690" spans="4:4">
      <c r="D690" s="245"/>
    </row>
    <row r="691" spans="4:4">
      <c r="D691" s="245"/>
    </row>
    <row r="692" spans="4:4">
      <c r="D692" s="245"/>
    </row>
    <row r="693" spans="4:4">
      <c r="D693" s="245"/>
    </row>
    <row r="694" spans="4:4">
      <c r="D694" s="245"/>
    </row>
    <row r="695" spans="4:4">
      <c r="D695" s="245"/>
    </row>
    <row r="696" spans="4:4">
      <c r="D696" s="245"/>
    </row>
    <row r="697" spans="4:4">
      <c r="D697" s="245"/>
    </row>
    <row r="698" spans="4:4">
      <c r="D698" s="245"/>
    </row>
    <row r="699" spans="4:4">
      <c r="D699" s="245"/>
    </row>
    <row r="700" spans="4:4">
      <c r="D700" s="245"/>
    </row>
    <row r="701" spans="4:4">
      <c r="D701" s="245"/>
    </row>
    <row r="702" spans="4:4">
      <c r="D702" s="245"/>
    </row>
    <row r="703" spans="4:4">
      <c r="D703" s="245"/>
    </row>
    <row r="704" spans="4:4">
      <c r="D704" s="245"/>
    </row>
    <row r="705" spans="4:4">
      <c r="D705" s="245"/>
    </row>
    <row r="706" spans="4:4">
      <c r="D706" s="245"/>
    </row>
    <row r="707" spans="4:4">
      <c r="D707" s="245"/>
    </row>
    <row r="708" spans="4:4">
      <c r="D708" s="245"/>
    </row>
    <row r="709" spans="4:4">
      <c r="D709" s="245"/>
    </row>
    <row r="710" spans="4:4">
      <c r="D710" s="245"/>
    </row>
    <row r="711" spans="4:4">
      <c r="D711" s="245"/>
    </row>
    <row r="712" spans="4:4">
      <c r="D712" s="245"/>
    </row>
    <row r="713" spans="4:4">
      <c r="D713" s="245"/>
    </row>
    <row r="714" spans="4:4">
      <c r="D714" s="245"/>
    </row>
    <row r="715" spans="4:4">
      <c r="D715" s="245"/>
    </row>
    <row r="716" spans="4:4">
      <c r="D716" s="245"/>
    </row>
    <row r="717" spans="4:4">
      <c r="D717" s="245"/>
    </row>
    <row r="718" spans="4:4">
      <c r="D718" s="245"/>
    </row>
    <row r="719" spans="4:4">
      <c r="D719" s="245"/>
    </row>
    <row r="720" spans="4:4">
      <c r="D720" s="245"/>
    </row>
    <row r="721" spans="4:4">
      <c r="D721" s="245"/>
    </row>
    <row r="722" spans="4:4">
      <c r="D722" s="245"/>
    </row>
    <row r="723" spans="4:4">
      <c r="D723" s="245"/>
    </row>
    <row r="724" spans="4:4">
      <c r="D724" s="245"/>
    </row>
    <row r="725" spans="4:4">
      <c r="D725" s="245"/>
    </row>
    <row r="726" spans="4:4">
      <c r="D726" s="245"/>
    </row>
    <row r="727" spans="4:4">
      <c r="D727" s="245"/>
    </row>
    <row r="728" spans="4:4">
      <c r="D728" s="245"/>
    </row>
    <row r="729" spans="4:4">
      <c r="D729" s="245"/>
    </row>
    <row r="730" spans="4:4">
      <c r="D730" s="245"/>
    </row>
    <row r="731" spans="4:4">
      <c r="D731" s="245"/>
    </row>
    <row r="732" spans="4:4">
      <c r="D732" s="245"/>
    </row>
    <row r="733" spans="4:4">
      <c r="D733" s="245"/>
    </row>
    <row r="734" spans="4:4">
      <c r="D734" s="245"/>
    </row>
    <row r="735" spans="4:4">
      <c r="D735" s="245"/>
    </row>
    <row r="736" spans="4:4">
      <c r="D736" s="245"/>
    </row>
    <row r="737" spans="4:4">
      <c r="D737" s="245"/>
    </row>
    <row r="738" spans="4:4">
      <c r="D738" s="245"/>
    </row>
    <row r="739" spans="4:4">
      <c r="D739" s="245"/>
    </row>
    <row r="740" spans="4:4">
      <c r="D740" s="245"/>
    </row>
    <row r="741" spans="4:4">
      <c r="D741" s="245"/>
    </row>
    <row r="742" spans="4:4">
      <c r="D742" s="245"/>
    </row>
    <row r="743" spans="4:4">
      <c r="D743" s="245"/>
    </row>
    <row r="744" spans="4:4">
      <c r="D744" s="245"/>
    </row>
    <row r="745" spans="4:4">
      <c r="D745" s="245"/>
    </row>
    <row r="746" spans="4:4">
      <c r="D746" s="245"/>
    </row>
    <row r="747" spans="4:4">
      <c r="D747" s="245"/>
    </row>
    <row r="748" spans="4:4">
      <c r="D748" s="245"/>
    </row>
    <row r="749" spans="4:4">
      <c r="D749" s="245"/>
    </row>
    <row r="750" spans="4:4">
      <c r="D750" s="245"/>
    </row>
    <row r="751" spans="4:4">
      <c r="D751" s="245"/>
    </row>
    <row r="752" spans="4:4">
      <c r="D752" s="245"/>
    </row>
    <row r="753" spans="4:4">
      <c r="D753" s="245"/>
    </row>
    <row r="754" spans="4:4">
      <c r="D754" s="245"/>
    </row>
    <row r="755" spans="4:4">
      <c r="D755" s="245"/>
    </row>
    <row r="756" spans="4:4">
      <c r="D756" s="245"/>
    </row>
    <row r="757" spans="4:4">
      <c r="D757" s="245"/>
    </row>
    <row r="758" spans="4:4">
      <c r="D758" s="245"/>
    </row>
    <row r="759" spans="4:4">
      <c r="D759" s="245"/>
    </row>
    <row r="760" spans="4:4">
      <c r="D760" s="245"/>
    </row>
    <row r="761" spans="4:4">
      <c r="D761" s="245"/>
    </row>
    <row r="762" spans="4:4">
      <c r="D762" s="245"/>
    </row>
    <row r="763" spans="4:4">
      <c r="D763" s="245"/>
    </row>
    <row r="764" spans="4:4">
      <c r="D764" s="245"/>
    </row>
    <row r="765" spans="4:4">
      <c r="D765" s="245"/>
    </row>
    <row r="766" spans="4:4">
      <c r="D766" s="245"/>
    </row>
    <row r="767" spans="4:4">
      <c r="D767" s="245"/>
    </row>
    <row r="768" spans="4:4">
      <c r="D768" s="245"/>
    </row>
    <row r="769" spans="4:4">
      <c r="D769" s="245"/>
    </row>
    <row r="770" spans="4:4">
      <c r="D770" s="245"/>
    </row>
    <row r="771" spans="4:4">
      <c r="D771" s="245"/>
    </row>
    <row r="772" spans="4:4">
      <c r="D772" s="245"/>
    </row>
    <row r="773" spans="4:4">
      <c r="D773" s="245"/>
    </row>
    <row r="774" spans="4:4">
      <c r="D774" s="245"/>
    </row>
    <row r="775" spans="4:4">
      <c r="D775" s="245"/>
    </row>
    <row r="776" spans="4:4">
      <c r="D776" s="245"/>
    </row>
    <row r="777" spans="4:4">
      <c r="D777" s="245"/>
    </row>
    <row r="778" spans="4:4">
      <c r="D778" s="245"/>
    </row>
    <row r="779" spans="4:4">
      <c r="D779" s="245"/>
    </row>
    <row r="780" spans="4:4">
      <c r="D780" s="245"/>
    </row>
    <row r="781" spans="4:4">
      <c r="D781" s="245"/>
    </row>
    <row r="782" spans="4:4">
      <c r="D782" s="245"/>
    </row>
    <row r="783" spans="4:4">
      <c r="D783" s="245"/>
    </row>
    <row r="784" spans="4:4">
      <c r="D784" s="245"/>
    </row>
    <row r="785" spans="4:4">
      <c r="D785" s="245"/>
    </row>
    <row r="786" spans="4:4">
      <c r="D786" s="245"/>
    </row>
    <row r="787" spans="4:4">
      <c r="D787" s="245"/>
    </row>
    <row r="788" spans="4:4">
      <c r="D788" s="245"/>
    </row>
    <row r="789" spans="4:4">
      <c r="D789" s="245"/>
    </row>
    <row r="790" spans="4:4">
      <c r="D790" s="245"/>
    </row>
    <row r="791" spans="4:4">
      <c r="D791" s="245"/>
    </row>
    <row r="792" spans="4:4">
      <c r="D792" s="245"/>
    </row>
    <row r="793" spans="4:4">
      <c r="D793" s="245"/>
    </row>
    <row r="794" spans="4:4">
      <c r="D794" s="245"/>
    </row>
    <row r="795" spans="4:4">
      <c r="D795" s="245"/>
    </row>
    <row r="796" spans="4:4">
      <c r="D796" s="245"/>
    </row>
    <row r="797" spans="4:4">
      <c r="D797" s="245"/>
    </row>
    <row r="798" spans="4:4">
      <c r="D798" s="245"/>
    </row>
    <row r="799" spans="4:4">
      <c r="D799" s="245"/>
    </row>
    <row r="800" spans="4:4">
      <c r="D800" s="245"/>
    </row>
    <row r="801" spans="4:4">
      <c r="D801" s="245"/>
    </row>
    <row r="802" spans="4:4">
      <c r="D802" s="245"/>
    </row>
    <row r="803" spans="4:4">
      <c r="D803" s="245"/>
    </row>
    <row r="804" spans="4:4">
      <c r="D804" s="245"/>
    </row>
    <row r="805" spans="4:4">
      <c r="D805" s="245"/>
    </row>
    <row r="806" spans="4:4">
      <c r="D806" s="245"/>
    </row>
    <row r="807" spans="4:4">
      <c r="D807" s="245"/>
    </row>
    <row r="808" spans="4:4">
      <c r="D808" s="245"/>
    </row>
    <row r="809" spans="4:4">
      <c r="D809" s="245"/>
    </row>
    <row r="810" spans="4:4">
      <c r="D810" s="245"/>
    </row>
    <row r="811" spans="4:4">
      <c r="D811" s="245"/>
    </row>
    <row r="812" spans="4:4">
      <c r="D812" s="245"/>
    </row>
    <row r="813" spans="4:4">
      <c r="D813" s="245"/>
    </row>
    <row r="814" spans="4:4">
      <c r="D814" s="245"/>
    </row>
    <row r="815" spans="4:4">
      <c r="D815" s="245"/>
    </row>
    <row r="816" spans="4:4">
      <c r="D816" s="245"/>
    </row>
    <row r="817" spans="4:4">
      <c r="D817" s="245"/>
    </row>
    <row r="818" spans="4:4">
      <c r="D818" s="245"/>
    </row>
    <row r="819" spans="4:4">
      <c r="D819" s="245"/>
    </row>
    <row r="820" spans="4:4">
      <c r="D820" s="245"/>
    </row>
    <row r="821" spans="4:4">
      <c r="D821" s="245"/>
    </row>
    <row r="822" spans="4:4">
      <c r="D822" s="245"/>
    </row>
    <row r="823" spans="4:4">
      <c r="D823" s="245"/>
    </row>
    <row r="824" spans="4:4">
      <c r="D824" s="245"/>
    </row>
    <row r="825" spans="4:4">
      <c r="D825" s="245"/>
    </row>
    <row r="826" spans="4:4">
      <c r="D826" s="245"/>
    </row>
    <row r="827" spans="4:4">
      <c r="D827" s="245"/>
    </row>
    <row r="828" spans="4:4">
      <c r="D828" s="245"/>
    </row>
    <row r="829" spans="4:4">
      <c r="D829" s="245"/>
    </row>
    <row r="830" spans="4:4">
      <c r="D830" s="245"/>
    </row>
    <row r="831" spans="4:4">
      <c r="D831" s="245"/>
    </row>
    <row r="832" spans="4:4">
      <c r="D832" s="245"/>
    </row>
    <row r="833" spans="4:4">
      <c r="D833" s="245"/>
    </row>
    <row r="834" spans="4:4">
      <c r="D834" s="245"/>
    </row>
    <row r="835" spans="4:4">
      <c r="D835" s="245"/>
    </row>
    <row r="836" spans="4:4">
      <c r="D836" s="245"/>
    </row>
    <row r="837" spans="4:4">
      <c r="D837" s="245"/>
    </row>
    <row r="838" spans="4:4">
      <c r="D838" s="245"/>
    </row>
    <row r="839" spans="4:4">
      <c r="D839" s="245"/>
    </row>
    <row r="840" spans="4:4">
      <c r="D840" s="245"/>
    </row>
    <row r="841" spans="4:4">
      <c r="D841" s="245"/>
    </row>
    <row r="842" spans="4:4">
      <c r="D842" s="245"/>
    </row>
    <row r="843" spans="4:4">
      <c r="D843" s="245"/>
    </row>
    <row r="844" spans="4:4">
      <c r="D844" s="245"/>
    </row>
    <row r="845" spans="4:4">
      <c r="D845" s="245"/>
    </row>
    <row r="846" spans="4:4">
      <c r="D846" s="245"/>
    </row>
    <row r="847" spans="4:4">
      <c r="D847" s="245"/>
    </row>
    <row r="848" spans="4:4">
      <c r="D848" s="245"/>
    </row>
    <row r="849" spans="4:4">
      <c r="D849" s="245"/>
    </row>
    <row r="850" spans="4:4">
      <c r="D850" s="245"/>
    </row>
    <row r="851" spans="4:4">
      <c r="D851" s="245"/>
    </row>
    <row r="852" spans="4:4">
      <c r="D852" s="245"/>
    </row>
    <row r="853" spans="4:4">
      <c r="D853" s="245"/>
    </row>
    <row r="854" spans="4:4">
      <c r="D854" s="245"/>
    </row>
    <row r="855" spans="4:4">
      <c r="D855" s="245"/>
    </row>
    <row r="856" spans="4:4">
      <c r="D856" s="245"/>
    </row>
    <row r="857" spans="4:4">
      <c r="D857" s="245"/>
    </row>
    <row r="858" spans="4:4">
      <c r="D858" s="245"/>
    </row>
    <row r="859" spans="4:4">
      <c r="D859" s="245"/>
    </row>
    <row r="860" spans="4:4">
      <c r="D860" s="245"/>
    </row>
    <row r="861" spans="4:4">
      <c r="D861" s="245"/>
    </row>
    <row r="862" spans="4:4">
      <c r="D862" s="245"/>
    </row>
    <row r="863" spans="4:4">
      <c r="D863" s="245"/>
    </row>
    <row r="864" spans="4:4">
      <c r="D864" s="245"/>
    </row>
    <row r="865" spans="4:4">
      <c r="D865" s="245"/>
    </row>
    <row r="866" spans="4:4">
      <c r="D866" s="245"/>
    </row>
    <row r="867" spans="4:4">
      <c r="D867" s="245"/>
    </row>
    <row r="868" spans="4:4">
      <c r="D868" s="245"/>
    </row>
    <row r="869" spans="4:4">
      <c r="D869" s="245"/>
    </row>
    <row r="870" spans="4:4">
      <c r="D870" s="245"/>
    </row>
    <row r="871" spans="4:4">
      <c r="D871" s="245"/>
    </row>
    <row r="872" spans="4:4">
      <c r="D872" s="245"/>
    </row>
    <row r="873" spans="4:4">
      <c r="D873" s="245"/>
    </row>
    <row r="874" spans="4:4">
      <c r="D874" s="245"/>
    </row>
    <row r="875" spans="4:4">
      <c r="D875" s="245"/>
    </row>
    <row r="876" spans="4:4">
      <c r="D876" s="245"/>
    </row>
    <row r="877" spans="4:4">
      <c r="D877" s="245"/>
    </row>
    <row r="878" spans="4:4">
      <c r="D878" s="245"/>
    </row>
    <row r="879" spans="4:4">
      <c r="D879" s="245"/>
    </row>
    <row r="880" spans="4:4">
      <c r="D880" s="245"/>
    </row>
    <row r="881" spans="4:4">
      <c r="D881" s="245"/>
    </row>
    <row r="882" spans="4:4">
      <c r="D882" s="245"/>
    </row>
    <row r="883" spans="4:4">
      <c r="D883" s="245"/>
    </row>
    <row r="884" spans="4:4">
      <c r="D884" s="245"/>
    </row>
    <row r="885" spans="4:4">
      <c r="D885" s="245"/>
    </row>
    <row r="886" spans="4:4">
      <c r="D886" s="245"/>
    </row>
    <row r="887" spans="4:4">
      <c r="D887" s="245"/>
    </row>
    <row r="888" spans="4:4">
      <c r="D888" s="245"/>
    </row>
    <row r="889" spans="4:4">
      <c r="D889" s="245"/>
    </row>
    <row r="890" spans="4:4">
      <c r="D890" s="245"/>
    </row>
    <row r="891" spans="4:4">
      <c r="D891" s="245"/>
    </row>
    <row r="892" spans="4:4">
      <c r="D892" s="245"/>
    </row>
    <row r="893" spans="4:4">
      <c r="D893" s="245"/>
    </row>
    <row r="894" spans="4:4">
      <c r="D894" s="245"/>
    </row>
    <row r="895" spans="4:4">
      <c r="D895" s="245"/>
    </row>
    <row r="896" spans="4:4">
      <c r="D896" s="245"/>
    </row>
    <row r="897" spans="4:4">
      <c r="D897" s="245"/>
    </row>
    <row r="898" spans="4:4">
      <c r="D898" s="245"/>
    </row>
    <row r="899" spans="4:4">
      <c r="D899" s="245"/>
    </row>
    <row r="900" spans="4:4">
      <c r="D900" s="245"/>
    </row>
    <row r="901" spans="4:4">
      <c r="D901" s="245"/>
    </row>
    <row r="902" spans="4:4">
      <c r="D902" s="245"/>
    </row>
    <row r="903" spans="4:4">
      <c r="D903" s="245"/>
    </row>
    <row r="904" spans="4:4">
      <c r="D904" s="245"/>
    </row>
    <row r="905" spans="4:4">
      <c r="D905" s="245"/>
    </row>
    <row r="906" spans="4:4">
      <c r="D906" s="245"/>
    </row>
    <row r="907" spans="4:4">
      <c r="D907" s="245"/>
    </row>
    <row r="908" spans="4:4">
      <c r="D908" s="245"/>
    </row>
    <row r="909" spans="4:4">
      <c r="D909" s="245"/>
    </row>
    <row r="910" spans="4:4">
      <c r="D910" s="245"/>
    </row>
    <row r="911" spans="4:4">
      <c r="D911" s="245"/>
    </row>
    <row r="912" spans="4:4">
      <c r="D912" s="245"/>
    </row>
    <row r="913" spans="4:4">
      <c r="D913" s="245"/>
    </row>
    <row r="914" spans="4:4">
      <c r="D914" s="245"/>
    </row>
    <row r="915" spans="4:4">
      <c r="D915" s="245"/>
    </row>
    <row r="916" spans="4:4">
      <c r="D916" s="245"/>
    </row>
    <row r="917" spans="4:4">
      <c r="D917" s="245"/>
    </row>
    <row r="918" spans="4:4">
      <c r="D918" s="245"/>
    </row>
    <row r="919" spans="4:4">
      <c r="D919" s="245"/>
    </row>
    <row r="920" spans="4:4">
      <c r="D920" s="245"/>
    </row>
    <row r="921" spans="4:4">
      <c r="D921" s="245"/>
    </row>
    <row r="922" spans="4:4">
      <c r="D922" s="245"/>
    </row>
    <row r="923" spans="4:4">
      <c r="D923" s="245"/>
    </row>
    <row r="924" spans="4:4">
      <c r="D924" s="245"/>
    </row>
    <row r="925" spans="4:4">
      <c r="D925" s="245"/>
    </row>
    <row r="926" spans="4:4">
      <c r="D926" s="245"/>
    </row>
    <row r="927" spans="4:4">
      <c r="D927" s="245"/>
    </row>
    <row r="928" spans="4:4">
      <c r="D928" s="245"/>
    </row>
    <row r="929" spans="4:4">
      <c r="D929" s="245"/>
    </row>
    <row r="930" spans="4:4">
      <c r="D930" s="245"/>
    </row>
    <row r="931" spans="4:4">
      <c r="D931" s="245"/>
    </row>
    <row r="932" spans="4:4">
      <c r="D932" s="245"/>
    </row>
    <row r="933" spans="4:4">
      <c r="D933" s="245"/>
    </row>
    <row r="934" spans="4:4">
      <c r="D934" s="245"/>
    </row>
    <row r="935" spans="4:4">
      <c r="D935" s="245"/>
    </row>
    <row r="936" spans="4:4">
      <c r="D936" s="245"/>
    </row>
    <row r="937" spans="4:4">
      <c r="D937" s="245"/>
    </row>
    <row r="938" spans="4:4">
      <c r="D938" s="245"/>
    </row>
    <row r="939" spans="4:4">
      <c r="D939" s="245"/>
    </row>
    <row r="940" spans="4:4">
      <c r="D940" s="245"/>
    </row>
    <row r="941" spans="4:4">
      <c r="D941" s="245"/>
    </row>
    <row r="942" spans="4:4">
      <c r="D942" s="245"/>
    </row>
    <row r="943" spans="4:4">
      <c r="D943" s="245"/>
    </row>
    <row r="944" spans="4:4">
      <c r="D944" s="245"/>
    </row>
    <row r="945" spans="4:4">
      <c r="D945" s="245"/>
    </row>
    <row r="946" spans="4:4">
      <c r="D946" s="245"/>
    </row>
    <row r="947" spans="4:4">
      <c r="D947" s="245"/>
    </row>
    <row r="948" spans="4:4">
      <c r="D948" s="245"/>
    </row>
    <row r="949" spans="4:4">
      <c r="D949" s="245"/>
    </row>
    <row r="950" spans="4:4">
      <c r="D950" s="245"/>
    </row>
    <row r="951" spans="4:4">
      <c r="D951" s="245"/>
    </row>
    <row r="952" spans="4:4">
      <c r="D952" s="245"/>
    </row>
    <row r="953" spans="4:4">
      <c r="D953" s="245"/>
    </row>
    <row r="954" spans="4:4">
      <c r="D954" s="245"/>
    </row>
    <row r="955" spans="4:4">
      <c r="D955" s="245"/>
    </row>
    <row r="956" spans="4:4">
      <c r="D956" s="245"/>
    </row>
    <row r="957" spans="4:4">
      <c r="D957" s="245"/>
    </row>
    <row r="958" spans="4:4">
      <c r="D958" s="245"/>
    </row>
    <row r="959" spans="4:4">
      <c r="D959" s="245"/>
    </row>
    <row r="960" spans="4:4">
      <c r="D960" s="245"/>
    </row>
    <row r="961" spans="4:4">
      <c r="D961" s="245"/>
    </row>
    <row r="962" spans="4:4">
      <c r="D962" s="245"/>
    </row>
    <row r="963" spans="4:4">
      <c r="D963" s="245"/>
    </row>
    <row r="964" spans="4:4">
      <c r="D964" s="245"/>
    </row>
    <row r="965" spans="4:4">
      <c r="D965" s="245"/>
    </row>
    <row r="966" spans="4:4">
      <c r="D966" s="245"/>
    </row>
    <row r="967" spans="4:4">
      <c r="D967" s="245"/>
    </row>
    <row r="968" spans="4:4">
      <c r="D968" s="245"/>
    </row>
    <row r="969" spans="4:4">
      <c r="D969" s="245"/>
    </row>
    <row r="970" spans="4:4">
      <c r="D970" s="245"/>
    </row>
    <row r="971" spans="4:4">
      <c r="D971" s="245"/>
    </row>
    <row r="972" spans="4:4">
      <c r="D972" s="245"/>
    </row>
    <row r="973" spans="4:4">
      <c r="D973" s="245"/>
    </row>
    <row r="974" spans="4:4">
      <c r="D974" s="245"/>
    </row>
    <row r="975" spans="4:4">
      <c r="D975" s="245"/>
    </row>
    <row r="976" spans="4:4">
      <c r="D976" s="245"/>
    </row>
    <row r="977" spans="4:4">
      <c r="D977" s="245"/>
    </row>
    <row r="978" spans="4:4">
      <c r="D978" s="245"/>
    </row>
    <row r="979" spans="4:4">
      <c r="D979" s="245"/>
    </row>
    <row r="980" spans="4:4">
      <c r="D980" s="245"/>
    </row>
    <row r="981" spans="4:4">
      <c r="D981" s="245"/>
    </row>
    <row r="982" spans="4:4">
      <c r="D982" s="245"/>
    </row>
    <row r="983" spans="4:4">
      <c r="D983" s="245"/>
    </row>
    <row r="984" spans="4:4">
      <c r="D984" s="245"/>
    </row>
    <row r="985" spans="4:4">
      <c r="D985" s="245"/>
    </row>
    <row r="986" spans="4:4">
      <c r="D986" s="245"/>
    </row>
    <row r="987" spans="4:4">
      <c r="D987" s="245"/>
    </row>
    <row r="988" spans="4:4">
      <c r="D988" s="245"/>
    </row>
    <row r="989" spans="4:4">
      <c r="D989" s="245"/>
    </row>
    <row r="990" spans="4:4">
      <c r="D990" s="245"/>
    </row>
    <row r="991" spans="4:4">
      <c r="D991" s="245"/>
    </row>
    <row r="992" spans="4:4">
      <c r="D992" s="245"/>
    </row>
    <row r="993" spans="4:4">
      <c r="D993" s="245"/>
    </row>
    <row r="994" spans="4:4">
      <c r="D994" s="245"/>
    </row>
    <row r="995" spans="4:4">
      <c r="D995" s="245"/>
    </row>
    <row r="996" spans="4:4">
      <c r="D996" s="245"/>
    </row>
    <row r="997" spans="4:4">
      <c r="D997" s="245"/>
    </row>
    <row r="998" spans="4:4">
      <c r="D998" s="245"/>
    </row>
    <row r="999" spans="4:4">
      <c r="D999" s="245"/>
    </row>
    <row r="1000" spans="4:4">
      <c r="D1000" s="245"/>
    </row>
    <row r="1001" spans="4:4">
      <c r="D1001" s="245"/>
    </row>
    <row r="1002" spans="4:4">
      <c r="D1002" s="245"/>
    </row>
    <row r="1003" spans="4:4">
      <c r="D1003" s="245"/>
    </row>
    <row r="1004" spans="4:4">
      <c r="D1004" s="245"/>
    </row>
    <row r="1005" spans="4:4">
      <c r="D1005" s="245"/>
    </row>
    <row r="1006" spans="4:4">
      <c r="D1006" s="245"/>
    </row>
    <row r="1007" spans="4:4">
      <c r="D1007" s="245"/>
    </row>
    <row r="1008" spans="4:4">
      <c r="D1008" s="245"/>
    </row>
    <row r="1009" spans="4:4">
      <c r="D1009" s="245"/>
    </row>
    <row r="1010" spans="4:4">
      <c r="D1010" s="245"/>
    </row>
    <row r="1011" spans="4:4">
      <c r="D1011" s="245"/>
    </row>
    <row r="1012" spans="4:4">
      <c r="D1012" s="245"/>
    </row>
    <row r="1013" spans="4:4">
      <c r="D1013" s="245"/>
    </row>
    <row r="1014" spans="4:4">
      <c r="D1014" s="245"/>
    </row>
    <row r="1015" spans="4:4">
      <c r="D1015" s="245"/>
    </row>
    <row r="1016" spans="4:4">
      <c r="D1016" s="245"/>
    </row>
    <row r="1017" spans="4:4">
      <c r="D1017" s="245"/>
    </row>
    <row r="1018" spans="4:4">
      <c r="D1018" s="245"/>
    </row>
    <row r="1019" spans="4:4">
      <c r="D1019" s="245"/>
    </row>
    <row r="1020" spans="4:4">
      <c r="D1020" s="245"/>
    </row>
    <row r="1021" spans="4:4">
      <c r="D1021" s="245"/>
    </row>
    <row r="1022" spans="4:4">
      <c r="D1022" s="245"/>
    </row>
    <row r="1023" spans="4:4">
      <c r="D1023" s="245"/>
    </row>
    <row r="1024" spans="4:4">
      <c r="D1024" s="245"/>
    </row>
    <row r="1025" spans="4:4">
      <c r="D1025" s="245"/>
    </row>
    <row r="1026" spans="4:4">
      <c r="D1026" s="245"/>
    </row>
    <row r="1027" spans="4:4">
      <c r="D1027" s="245"/>
    </row>
    <row r="1028" spans="4:4">
      <c r="D1028" s="245"/>
    </row>
    <row r="1029" spans="4:4">
      <c r="D1029" s="245"/>
    </row>
    <row r="1030" spans="4:4">
      <c r="D1030" s="245"/>
    </row>
    <row r="1031" spans="4:4">
      <c r="D1031" s="245"/>
    </row>
    <row r="1032" spans="4:4">
      <c r="D1032" s="245"/>
    </row>
    <row r="1033" spans="4:4">
      <c r="D1033" s="245"/>
    </row>
    <row r="1034" spans="4:4">
      <c r="D1034" s="245"/>
    </row>
    <row r="1035" spans="4:4">
      <c r="D1035" s="245"/>
    </row>
    <row r="1036" spans="4:4">
      <c r="D1036" s="245"/>
    </row>
    <row r="1037" spans="4:4">
      <c r="D1037" s="245"/>
    </row>
    <row r="1038" spans="4:4">
      <c r="D1038" s="245"/>
    </row>
    <row r="1039" spans="4:4">
      <c r="D1039" s="245"/>
    </row>
    <row r="1040" spans="4:4">
      <c r="D1040" s="245"/>
    </row>
    <row r="1041" spans="4:4">
      <c r="D1041" s="245"/>
    </row>
    <row r="1042" spans="4:4">
      <c r="D1042" s="245"/>
    </row>
    <row r="1043" spans="4:4">
      <c r="D1043" s="245"/>
    </row>
    <row r="1044" spans="4:4">
      <c r="D1044" s="245"/>
    </row>
    <row r="1045" spans="4:4">
      <c r="D1045" s="245"/>
    </row>
    <row r="1046" spans="4:4">
      <c r="D1046" s="245"/>
    </row>
    <row r="1047" spans="4:4">
      <c r="D1047" s="245"/>
    </row>
    <row r="1048" spans="4:4">
      <c r="D1048" s="245"/>
    </row>
    <row r="1049" spans="4:4">
      <c r="D1049" s="245"/>
    </row>
    <row r="1050" spans="4:4">
      <c r="D1050" s="245"/>
    </row>
    <row r="1051" spans="4:4">
      <c r="D1051" s="245"/>
    </row>
    <row r="1052" spans="4:4">
      <c r="D1052" s="245"/>
    </row>
    <row r="1053" spans="4:4">
      <c r="D1053" s="245"/>
    </row>
    <row r="1054" spans="4:4">
      <c r="D1054" s="245"/>
    </row>
    <row r="1055" spans="4:4">
      <c r="D1055" s="245"/>
    </row>
    <row r="1056" spans="4:4">
      <c r="D1056" s="245"/>
    </row>
    <row r="1057" spans="4:4">
      <c r="D1057" s="245"/>
    </row>
    <row r="1058" spans="4:4">
      <c r="D1058" s="245"/>
    </row>
    <row r="1059" spans="4:4">
      <c r="D1059" s="245"/>
    </row>
    <row r="1060" spans="4:4">
      <c r="D1060" s="245"/>
    </row>
    <row r="1061" spans="4:4">
      <c r="D1061" s="245"/>
    </row>
    <row r="1062" spans="4:4">
      <c r="D1062" s="245"/>
    </row>
    <row r="1063" spans="4:4">
      <c r="D1063" s="245"/>
    </row>
    <row r="1064" spans="4:4">
      <c r="D1064" s="245"/>
    </row>
    <row r="1065" spans="4:4">
      <c r="D1065" s="245"/>
    </row>
    <row r="1066" spans="4:4">
      <c r="D1066" s="245"/>
    </row>
    <row r="1067" spans="4:4">
      <c r="D1067" s="245"/>
    </row>
    <row r="1068" spans="4:4">
      <c r="D1068" s="245"/>
    </row>
    <row r="1069" spans="4:4">
      <c r="D1069" s="245"/>
    </row>
    <row r="1070" spans="4:4">
      <c r="D1070" s="245"/>
    </row>
    <row r="1071" spans="4:4">
      <c r="D1071" s="245"/>
    </row>
    <row r="1072" spans="4:4">
      <c r="D1072" s="245"/>
    </row>
    <row r="1073" spans="4:4">
      <c r="D1073" s="245"/>
    </row>
    <row r="1074" spans="4:4">
      <c r="D1074" s="245"/>
    </row>
    <row r="1075" spans="4:4">
      <c r="D1075" s="245"/>
    </row>
    <row r="1076" spans="4:4">
      <c r="D1076" s="245"/>
    </row>
    <row r="1077" spans="4:4">
      <c r="D1077" s="245"/>
    </row>
    <row r="1078" spans="4:4">
      <c r="D1078" s="245"/>
    </row>
    <row r="1079" spans="4:4">
      <c r="D1079" s="245"/>
    </row>
    <row r="1080" spans="4:4">
      <c r="D1080" s="245"/>
    </row>
    <row r="1081" spans="4:4">
      <c r="D1081" s="245"/>
    </row>
    <row r="1082" spans="4:4">
      <c r="D1082" s="245"/>
    </row>
    <row r="1083" spans="4:4">
      <c r="D1083" s="245"/>
    </row>
    <row r="1084" spans="4:4">
      <c r="D1084" s="245"/>
    </row>
    <row r="1085" spans="4:4">
      <c r="D1085" s="245"/>
    </row>
    <row r="1086" spans="4:4">
      <c r="D1086" s="245"/>
    </row>
    <row r="1087" spans="4:4">
      <c r="D1087" s="245"/>
    </row>
    <row r="1088" spans="4:4">
      <c r="D1088" s="245"/>
    </row>
    <row r="1089" spans="4:4">
      <c r="D1089" s="245"/>
    </row>
    <row r="1090" spans="4:4">
      <c r="D1090" s="245"/>
    </row>
    <row r="1091" spans="4:4">
      <c r="D1091" s="245"/>
    </row>
    <row r="1092" spans="4:4">
      <c r="D1092" s="245"/>
    </row>
    <row r="1093" spans="4:4">
      <c r="D1093" s="245"/>
    </row>
    <row r="1094" spans="4:4">
      <c r="D1094" s="245"/>
    </row>
    <row r="1095" spans="4:4">
      <c r="D1095" s="245"/>
    </row>
    <row r="1096" spans="4:4">
      <c r="D1096" s="245"/>
    </row>
    <row r="1097" spans="4:4">
      <c r="D1097" s="245"/>
    </row>
    <row r="1098" spans="4:4">
      <c r="D1098" s="245"/>
    </row>
    <row r="1099" spans="4:4">
      <c r="D1099" s="245"/>
    </row>
    <row r="1100" spans="4:4">
      <c r="D1100" s="245"/>
    </row>
    <row r="1101" spans="4:4">
      <c r="D1101" s="245"/>
    </row>
    <row r="1102" spans="4:4">
      <c r="D1102" s="245"/>
    </row>
    <row r="1103" spans="4:4">
      <c r="D1103" s="245"/>
    </row>
    <row r="1104" spans="4:4">
      <c r="D1104" s="245"/>
    </row>
    <row r="1105" spans="4:4">
      <c r="D1105" s="245"/>
    </row>
    <row r="1106" spans="4:4">
      <c r="D1106" s="245"/>
    </row>
    <row r="1107" spans="4:4">
      <c r="D1107" s="245"/>
    </row>
    <row r="1108" spans="4:4">
      <c r="D1108" s="245"/>
    </row>
    <row r="1109" spans="4:4">
      <c r="D1109" s="245"/>
    </row>
    <row r="1110" spans="4:4">
      <c r="D1110" s="245"/>
    </row>
    <row r="1111" spans="4:4">
      <c r="D1111" s="245"/>
    </row>
    <row r="1112" spans="4:4">
      <c r="D1112" s="245"/>
    </row>
    <row r="1113" spans="4:4">
      <c r="D1113" s="245"/>
    </row>
    <row r="1114" spans="4:4">
      <c r="D1114" s="245"/>
    </row>
    <row r="1115" spans="4:4">
      <c r="D1115" s="245"/>
    </row>
    <row r="1116" spans="4:4">
      <c r="D1116" s="245"/>
    </row>
    <row r="1117" spans="4:4">
      <c r="D1117" s="245"/>
    </row>
    <row r="1118" spans="4:4">
      <c r="D1118" s="245"/>
    </row>
    <row r="1119" spans="4:4">
      <c r="D1119" s="245"/>
    </row>
    <row r="1120" spans="4:4">
      <c r="D1120" s="245"/>
    </row>
    <row r="1121" spans="4:4">
      <c r="D1121" s="245"/>
    </row>
    <row r="1122" spans="4:4">
      <c r="D1122" s="245"/>
    </row>
    <row r="1123" spans="4:4">
      <c r="D1123" s="245"/>
    </row>
    <row r="1124" spans="4:4">
      <c r="D1124" s="245"/>
    </row>
    <row r="1125" spans="4:4">
      <c r="D1125" s="245"/>
    </row>
    <row r="1126" spans="4:4">
      <c r="D1126" s="245"/>
    </row>
    <row r="1127" spans="4:4">
      <c r="D1127" s="245"/>
    </row>
    <row r="1128" spans="4:4">
      <c r="D1128" s="245"/>
    </row>
    <row r="1129" spans="4:4">
      <c r="D1129" s="245"/>
    </row>
    <row r="1130" spans="4:4">
      <c r="D1130" s="245"/>
    </row>
    <row r="1131" spans="4:4">
      <c r="D1131" s="245"/>
    </row>
    <row r="1132" spans="4:4">
      <c r="D1132" s="245"/>
    </row>
    <row r="1133" spans="4:4">
      <c r="D1133" s="245"/>
    </row>
    <row r="1134" spans="4:4">
      <c r="D1134" s="245"/>
    </row>
    <row r="1135" spans="4:4">
      <c r="D1135" s="245"/>
    </row>
    <row r="1136" spans="4:4">
      <c r="D1136" s="245"/>
    </row>
    <row r="1137" spans="4:4">
      <c r="D1137" s="245"/>
    </row>
    <row r="1138" spans="4:4">
      <c r="D1138" s="245"/>
    </row>
    <row r="1139" spans="4:4">
      <c r="D1139" s="245"/>
    </row>
    <row r="1140" spans="4:4">
      <c r="D1140" s="245"/>
    </row>
    <row r="1141" spans="4:4">
      <c r="D1141" s="245"/>
    </row>
    <row r="1142" spans="4:4">
      <c r="D1142" s="245"/>
    </row>
    <row r="1143" spans="4:4">
      <c r="D1143" s="245"/>
    </row>
    <row r="1144" spans="4:4">
      <c r="D1144" s="245"/>
    </row>
    <row r="1145" spans="4:4">
      <c r="D1145" s="245"/>
    </row>
    <row r="1146" spans="4:4">
      <c r="D1146" s="245"/>
    </row>
    <row r="1147" spans="4:4">
      <c r="D1147" s="245"/>
    </row>
    <row r="1148" spans="4:4">
      <c r="D1148" s="245"/>
    </row>
    <row r="1149" spans="4:4">
      <c r="D1149" s="245"/>
    </row>
    <row r="1150" spans="4:4">
      <c r="D1150" s="245"/>
    </row>
    <row r="1151" spans="4:4">
      <c r="D1151" s="245"/>
    </row>
    <row r="1152" spans="4:4">
      <c r="D1152" s="245"/>
    </row>
    <row r="1153" spans="4:4">
      <c r="D1153" s="245"/>
    </row>
    <row r="1154" spans="4:4">
      <c r="D1154" s="245"/>
    </row>
    <row r="1155" spans="4:4">
      <c r="D1155" s="245"/>
    </row>
    <row r="1156" spans="4:4">
      <c r="D1156" s="245"/>
    </row>
    <row r="1157" spans="4:4">
      <c r="D1157" s="245"/>
    </row>
    <row r="1158" spans="4:4">
      <c r="D1158" s="245"/>
    </row>
    <row r="1159" spans="4:4">
      <c r="D1159" s="245"/>
    </row>
    <row r="1160" spans="4:4">
      <c r="D1160" s="245"/>
    </row>
    <row r="1161" spans="4:4">
      <c r="D1161" s="245"/>
    </row>
    <row r="1162" spans="4:4">
      <c r="D1162" s="245"/>
    </row>
    <row r="1163" spans="4:4">
      <c r="D1163" s="245"/>
    </row>
    <row r="1164" spans="4:4">
      <c r="D1164" s="245"/>
    </row>
    <row r="1165" spans="4:4">
      <c r="D1165" s="245"/>
    </row>
    <row r="1166" spans="4:4">
      <c r="D1166" s="245"/>
    </row>
    <row r="1167" spans="4:4">
      <c r="D1167" s="245"/>
    </row>
    <row r="1168" spans="4:4">
      <c r="D1168" s="245"/>
    </row>
    <row r="1169" spans="4:4">
      <c r="D1169" s="245"/>
    </row>
    <row r="1170" spans="4:4">
      <c r="D1170" s="245"/>
    </row>
    <row r="1171" spans="4:4">
      <c r="D1171" s="245"/>
    </row>
    <row r="1172" spans="4:4">
      <c r="D1172" s="245"/>
    </row>
    <row r="1173" spans="4:4">
      <c r="D1173" s="245"/>
    </row>
    <row r="1174" spans="4:4">
      <c r="D1174" s="245"/>
    </row>
    <row r="1175" spans="4:4">
      <c r="D1175" s="245"/>
    </row>
    <row r="1176" spans="4:4">
      <c r="D1176" s="245"/>
    </row>
    <row r="1177" spans="4:4">
      <c r="D1177" s="245"/>
    </row>
    <row r="1178" spans="4:4">
      <c r="D1178" s="245"/>
    </row>
    <row r="1179" spans="4:4">
      <c r="D1179" s="245"/>
    </row>
    <row r="1180" spans="4:4">
      <c r="D1180" s="245"/>
    </row>
    <row r="1181" spans="4:4">
      <c r="D1181" s="245"/>
    </row>
    <row r="1182" spans="4:4">
      <c r="D1182" s="245"/>
    </row>
    <row r="1183" spans="4:4">
      <c r="D1183" s="245"/>
    </row>
    <row r="1184" spans="4:4">
      <c r="D1184" s="245"/>
    </row>
    <row r="1185" spans="4:4">
      <c r="D1185" s="245"/>
    </row>
    <row r="1186" spans="4:4">
      <c r="D1186" s="245"/>
    </row>
    <row r="1187" spans="4:4">
      <c r="D1187" s="245"/>
    </row>
    <row r="1188" spans="4:4">
      <c r="D1188" s="245"/>
    </row>
    <row r="1189" spans="4:4">
      <c r="D1189" s="245"/>
    </row>
    <row r="1190" spans="4:4">
      <c r="D1190" s="245"/>
    </row>
    <row r="1191" spans="4:4">
      <c r="D1191" s="245"/>
    </row>
    <row r="1192" spans="4:4">
      <c r="D1192" s="245"/>
    </row>
    <row r="1193" spans="4:4">
      <c r="D1193" s="245"/>
    </row>
    <row r="1194" spans="4:4">
      <c r="D1194" s="245"/>
    </row>
    <row r="1195" spans="4:4">
      <c r="D1195" s="245"/>
    </row>
    <row r="1196" spans="4:4">
      <c r="D1196" s="245"/>
    </row>
    <row r="1197" spans="4:4">
      <c r="D1197" s="245"/>
    </row>
    <row r="1198" spans="4:4">
      <c r="D1198" s="245"/>
    </row>
    <row r="1199" spans="4:4">
      <c r="D1199" s="245"/>
    </row>
    <row r="1200" spans="4:4">
      <c r="D1200" s="245"/>
    </row>
    <row r="1201" spans="4:4">
      <c r="D1201" s="245"/>
    </row>
    <row r="1202" spans="4:4">
      <c r="D1202" s="245"/>
    </row>
    <row r="1203" spans="4:4">
      <c r="D1203" s="245"/>
    </row>
    <row r="1204" spans="4:4">
      <c r="D1204" s="245"/>
    </row>
    <row r="1205" spans="4:4">
      <c r="D1205" s="245"/>
    </row>
    <row r="1206" spans="4:4">
      <c r="D1206" s="245"/>
    </row>
    <row r="1207" spans="4:4">
      <c r="D1207" s="245"/>
    </row>
    <row r="1208" spans="4:4">
      <c r="D1208" s="245"/>
    </row>
    <row r="1209" spans="4:4">
      <c r="D1209" s="245"/>
    </row>
    <row r="1210" spans="4:4">
      <c r="D1210" s="245"/>
    </row>
    <row r="1211" spans="4:4">
      <c r="D1211" s="245"/>
    </row>
    <row r="1212" spans="4:4">
      <c r="D1212" s="245"/>
    </row>
    <row r="1213" spans="4:4">
      <c r="D1213" s="245"/>
    </row>
    <row r="1214" spans="4:4">
      <c r="D1214" s="245"/>
    </row>
    <row r="1215" spans="4:4">
      <c r="D1215" s="245"/>
    </row>
    <row r="1216" spans="4:4">
      <c r="D1216" s="245"/>
    </row>
    <row r="1217" spans="4:4">
      <c r="D1217" s="245"/>
    </row>
    <row r="1218" spans="4:4">
      <c r="D1218" s="245"/>
    </row>
    <row r="1219" spans="4:4">
      <c r="D1219" s="245"/>
    </row>
    <row r="1220" spans="4:4">
      <c r="D1220" s="245"/>
    </row>
    <row r="1221" spans="4:4">
      <c r="D1221" s="245"/>
    </row>
    <row r="1222" spans="4:4">
      <c r="D1222" s="245"/>
    </row>
    <row r="1223" spans="4:4">
      <c r="D1223" s="245"/>
    </row>
    <row r="1224" spans="4:4">
      <c r="D1224" s="245"/>
    </row>
    <row r="1225" spans="4:4">
      <c r="D1225" s="245"/>
    </row>
    <row r="1226" spans="4:4">
      <c r="D1226" s="245"/>
    </row>
    <row r="1227" spans="4:4">
      <c r="D1227" s="245"/>
    </row>
    <row r="1228" spans="4:4">
      <c r="D1228" s="245"/>
    </row>
    <row r="1229" spans="4:4">
      <c r="D1229" s="245"/>
    </row>
    <row r="1230" spans="4:4">
      <c r="D1230" s="245"/>
    </row>
    <row r="1231" spans="4:4">
      <c r="D1231" s="245"/>
    </row>
    <row r="1232" spans="4:4">
      <c r="D1232" s="245"/>
    </row>
    <row r="1233" spans="4:4">
      <c r="D1233" s="245"/>
    </row>
    <row r="1234" spans="4:4">
      <c r="D1234" s="245"/>
    </row>
    <row r="1235" spans="4:4">
      <c r="D1235" s="245"/>
    </row>
    <row r="1236" spans="4:4">
      <c r="D1236" s="245"/>
    </row>
    <row r="1237" spans="4:4">
      <c r="D1237" s="245"/>
    </row>
    <row r="1238" spans="4:4">
      <c r="D1238" s="245"/>
    </row>
    <row r="1239" spans="4:4">
      <c r="D1239" s="245"/>
    </row>
    <row r="1240" spans="4:4">
      <c r="D1240" s="245"/>
    </row>
    <row r="1241" spans="4:4">
      <c r="D1241" s="245"/>
    </row>
    <row r="1242" spans="4:4">
      <c r="D1242" s="245"/>
    </row>
    <row r="1243" spans="4:4">
      <c r="D1243" s="245"/>
    </row>
    <row r="1244" spans="4:4">
      <c r="D1244" s="245"/>
    </row>
    <row r="1245" spans="4:4">
      <c r="D1245" s="245"/>
    </row>
    <row r="1246" spans="4:4">
      <c r="D1246" s="245"/>
    </row>
    <row r="1247" spans="4:4">
      <c r="D1247" s="245"/>
    </row>
    <row r="1248" spans="4:4">
      <c r="D1248" s="245"/>
    </row>
    <row r="1249" spans="4:4">
      <c r="D1249" s="245"/>
    </row>
    <row r="1250" spans="4:4">
      <c r="D1250" s="245"/>
    </row>
    <row r="1251" spans="4:4">
      <c r="D1251" s="245"/>
    </row>
    <row r="1252" spans="4:4">
      <c r="D1252" s="245"/>
    </row>
    <row r="1253" spans="4:4">
      <c r="D1253" s="245"/>
    </row>
    <row r="1254" spans="4:4">
      <c r="D1254" s="245"/>
    </row>
    <row r="1255" spans="4:4">
      <c r="D1255" s="245"/>
    </row>
    <row r="1256" spans="4:4">
      <c r="D1256" s="245"/>
    </row>
    <row r="1257" spans="4:4">
      <c r="D1257" s="245"/>
    </row>
    <row r="1258" spans="4:4">
      <c r="D1258" s="245"/>
    </row>
    <row r="1259" spans="4:4">
      <c r="D1259" s="245"/>
    </row>
    <row r="1260" spans="4:4">
      <c r="D1260" s="245"/>
    </row>
    <row r="1261" spans="4:4">
      <c r="D1261" s="245"/>
    </row>
    <row r="1262" spans="4:4">
      <c r="D1262" s="245"/>
    </row>
    <row r="1263" spans="4:4">
      <c r="D1263" s="245"/>
    </row>
    <row r="1264" spans="4:4">
      <c r="D1264" s="245"/>
    </row>
    <row r="1265" spans="4:4">
      <c r="D1265" s="245"/>
    </row>
    <row r="1266" spans="4:4">
      <c r="D1266" s="245"/>
    </row>
    <row r="1267" spans="4:4">
      <c r="D1267" s="245"/>
    </row>
    <row r="1268" spans="4:4">
      <c r="D1268" s="245"/>
    </row>
    <row r="1269" spans="4:4">
      <c r="D1269" s="245"/>
    </row>
    <row r="1270" spans="4:4">
      <c r="D1270" s="245"/>
    </row>
    <row r="1271" spans="4:4">
      <c r="D1271" s="245"/>
    </row>
    <row r="1272" spans="4:4">
      <c r="D1272" s="245"/>
    </row>
    <row r="1273" spans="4:4">
      <c r="D1273" s="245"/>
    </row>
    <row r="1274" spans="4:4">
      <c r="D1274" s="245"/>
    </row>
    <row r="1275" spans="4:4">
      <c r="D1275" s="245"/>
    </row>
    <row r="1276" spans="4:4">
      <c r="D1276" s="245"/>
    </row>
    <row r="1277" spans="4:4">
      <c r="D1277" s="245"/>
    </row>
    <row r="1278" spans="4:4">
      <c r="D1278" s="245"/>
    </row>
    <row r="1279" spans="4:4">
      <c r="D1279" s="245"/>
    </row>
    <row r="1280" spans="4:4">
      <c r="D1280" s="245"/>
    </row>
    <row r="1281" spans="4:4">
      <c r="D1281" s="245"/>
    </row>
    <row r="1282" spans="4:4">
      <c r="D1282" s="245"/>
    </row>
    <row r="1283" spans="4:4">
      <c r="D1283" s="245"/>
    </row>
    <row r="1284" spans="4:4">
      <c r="D1284" s="245"/>
    </row>
    <row r="1285" spans="4:4">
      <c r="D1285" s="245"/>
    </row>
    <row r="1286" spans="4:4">
      <c r="D1286" s="245"/>
    </row>
    <row r="1287" spans="4:4">
      <c r="D1287" s="245"/>
    </row>
    <row r="1288" spans="4:4">
      <c r="D1288" s="245"/>
    </row>
    <row r="1289" spans="4:4">
      <c r="D1289" s="245"/>
    </row>
    <row r="1290" spans="4:4">
      <c r="D1290" s="245"/>
    </row>
    <row r="1291" spans="4:4">
      <c r="D1291" s="245"/>
    </row>
    <row r="1292" spans="4:4">
      <c r="D1292" s="245"/>
    </row>
    <row r="1293" spans="4:4">
      <c r="D1293" s="245"/>
    </row>
    <row r="1294" spans="4:4">
      <c r="D1294" s="245"/>
    </row>
    <row r="1295" spans="4:4">
      <c r="D1295" s="245"/>
    </row>
    <row r="1296" spans="4:4">
      <c r="D1296" s="245"/>
    </row>
    <row r="1297" spans="4:4">
      <c r="D1297" s="245"/>
    </row>
    <row r="1298" spans="4:4">
      <c r="D1298" s="245"/>
    </row>
    <row r="1299" spans="4:4">
      <c r="D1299" s="245"/>
    </row>
    <row r="1300" spans="4:4">
      <c r="D1300" s="245"/>
    </row>
    <row r="1301" spans="4:4">
      <c r="D1301" s="245"/>
    </row>
    <row r="1302" spans="4:4">
      <c r="D1302" s="245"/>
    </row>
    <row r="1303" spans="4:4">
      <c r="D1303" s="245"/>
    </row>
    <row r="1304" spans="4:4">
      <c r="D1304" s="245"/>
    </row>
    <row r="1305" spans="4:4">
      <c r="D1305" s="245"/>
    </row>
    <row r="1306" spans="4:4">
      <c r="D1306" s="245"/>
    </row>
    <row r="1307" spans="4:4">
      <c r="D1307" s="245"/>
    </row>
    <row r="1308" spans="4:4">
      <c r="D1308" s="245"/>
    </row>
    <row r="1309" spans="4:4">
      <c r="D1309" s="245"/>
    </row>
    <row r="1310" spans="4:4">
      <c r="D1310" s="245"/>
    </row>
    <row r="1311" spans="4:4">
      <c r="D1311" s="245"/>
    </row>
    <row r="1312" spans="4:4">
      <c r="D1312" s="245"/>
    </row>
    <row r="1313" spans="4:4">
      <c r="D1313" s="245"/>
    </row>
    <row r="1314" spans="4:4">
      <c r="D1314" s="245"/>
    </row>
    <row r="1315" spans="4:4">
      <c r="D1315" s="245"/>
    </row>
    <row r="1316" spans="4:4">
      <c r="D1316" s="245"/>
    </row>
    <row r="1317" spans="4:4">
      <c r="D1317" s="245"/>
    </row>
    <row r="1318" spans="4:4">
      <c r="D1318" s="245"/>
    </row>
    <row r="1319" spans="4:4">
      <c r="D1319" s="245"/>
    </row>
    <row r="1320" spans="4:4">
      <c r="D1320" s="245"/>
    </row>
    <row r="1321" spans="4:4">
      <c r="D1321" s="245"/>
    </row>
    <row r="1322" spans="4:4">
      <c r="D1322" s="245"/>
    </row>
    <row r="1323" spans="4:4">
      <c r="D1323" s="245"/>
    </row>
    <row r="1324" spans="4:4">
      <c r="D1324" s="245"/>
    </row>
    <row r="1325" spans="4:4">
      <c r="D1325" s="245"/>
    </row>
    <row r="1326" spans="4:4">
      <c r="D1326" s="245"/>
    </row>
    <row r="1327" spans="4:4">
      <c r="D1327" s="245"/>
    </row>
    <row r="1328" spans="4:4">
      <c r="D1328" s="245"/>
    </row>
    <row r="1329" spans="4:4">
      <c r="D1329" s="245"/>
    </row>
    <row r="1330" spans="4:4">
      <c r="D1330" s="245"/>
    </row>
    <row r="1331" spans="4:4">
      <c r="D1331" s="245"/>
    </row>
    <row r="1332" spans="4:4">
      <c r="D1332" s="245"/>
    </row>
    <row r="1333" spans="4:4">
      <c r="D1333" s="245"/>
    </row>
    <row r="1334" spans="4:4">
      <c r="D1334" s="245"/>
    </row>
    <row r="1335" spans="4:4">
      <c r="D1335" s="245"/>
    </row>
    <row r="1336" spans="4:4">
      <c r="D1336" s="245"/>
    </row>
    <row r="1337" spans="4:4">
      <c r="D1337" s="245"/>
    </row>
    <row r="1338" spans="4:4">
      <c r="D1338" s="245"/>
    </row>
    <row r="1339" spans="4:4">
      <c r="D1339" s="245"/>
    </row>
    <row r="1340" spans="4:4">
      <c r="D1340" s="245"/>
    </row>
    <row r="1341" spans="4:4">
      <c r="D1341" s="245"/>
    </row>
    <row r="1342" spans="4:4">
      <c r="D1342" s="245"/>
    </row>
    <row r="1343" spans="4:4">
      <c r="D1343" s="245"/>
    </row>
    <row r="1344" spans="4:4">
      <c r="D1344" s="245"/>
    </row>
    <row r="1345" spans="4:4">
      <c r="D1345" s="245"/>
    </row>
    <row r="1346" spans="4:4">
      <c r="D1346" s="245"/>
    </row>
    <row r="1347" spans="4:4">
      <c r="D1347" s="245"/>
    </row>
    <row r="1348" spans="4:4">
      <c r="D1348" s="245"/>
    </row>
    <row r="1349" spans="4:4">
      <c r="D1349" s="245"/>
    </row>
    <row r="1350" spans="4:4">
      <c r="D1350" s="245"/>
    </row>
    <row r="1351" spans="4:4">
      <c r="D1351" s="245"/>
    </row>
    <row r="1352" spans="4:4">
      <c r="D1352" s="245"/>
    </row>
    <row r="1353" spans="4:4">
      <c r="D1353" s="245"/>
    </row>
    <row r="1354" spans="4:4">
      <c r="D1354" s="245"/>
    </row>
    <row r="1355" spans="4:4">
      <c r="D1355" s="245"/>
    </row>
    <row r="1356" spans="4:4">
      <c r="D1356" s="245"/>
    </row>
    <row r="1357" spans="4:4">
      <c r="D1357" s="245"/>
    </row>
    <row r="1358" spans="4:4">
      <c r="D1358" s="245"/>
    </row>
    <row r="1359" spans="4:4">
      <c r="D1359" s="245"/>
    </row>
    <row r="1360" spans="4:4">
      <c r="D1360" s="245"/>
    </row>
    <row r="1361" spans="4:4">
      <c r="D1361" s="245"/>
    </row>
    <row r="1362" spans="4:4">
      <c r="D1362" s="245"/>
    </row>
    <row r="1363" spans="4:4">
      <c r="D1363" s="245"/>
    </row>
    <row r="1364" spans="4:4">
      <c r="D1364" s="245"/>
    </row>
    <row r="1365" spans="4:4">
      <c r="D1365" s="245"/>
    </row>
    <row r="1366" spans="4:4">
      <c r="D1366" s="245"/>
    </row>
    <row r="1367" spans="4:4">
      <c r="D1367" s="245"/>
    </row>
    <row r="1368" spans="4:4">
      <c r="D1368" s="245"/>
    </row>
    <row r="1369" spans="4:4">
      <c r="D1369" s="245"/>
    </row>
    <row r="1370" spans="4:4">
      <c r="D1370" s="245"/>
    </row>
    <row r="1371" spans="4:4">
      <c r="D1371" s="245"/>
    </row>
    <row r="1372" spans="4:4">
      <c r="D1372" s="245"/>
    </row>
    <row r="1373" spans="4:4">
      <c r="D1373" s="245"/>
    </row>
    <row r="1374" spans="4:4">
      <c r="D1374" s="245"/>
    </row>
    <row r="1375" spans="4:4">
      <c r="D1375" s="245"/>
    </row>
    <row r="1376" spans="4:4">
      <c r="D1376" s="245"/>
    </row>
    <row r="1377" spans="4:4">
      <c r="D1377" s="245"/>
    </row>
    <row r="1378" spans="4:4">
      <c r="D1378" s="245"/>
    </row>
    <row r="1379" spans="4:4">
      <c r="D1379" s="245"/>
    </row>
    <row r="1380" spans="4:4">
      <c r="D1380" s="245"/>
    </row>
    <row r="1381" spans="4:4">
      <c r="D1381" s="245"/>
    </row>
    <row r="1382" spans="4:4">
      <c r="D1382" s="245"/>
    </row>
    <row r="1383" spans="4:4">
      <c r="D1383" s="245"/>
    </row>
    <row r="1384" spans="4:4">
      <c r="D1384" s="245"/>
    </row>
    <row r="1385" spans="4:4">
      <c r="D1385" s="245"/>
    </row>
    <row r="1386" spans="4:4">
      <c r="D1386" s="245"/>
    </row>
    <row r="1387" spans="4:4">
      <c r="D1387" s="245"/>
    </row>
    <row r="1388" spans="4:4">
      <c r="D1388" s="245"/>
    </row>
    <row r="1389" spans="4:4">
      <c r="D1389" s="245"/>
    </row>
    <row r="1390" spans="4:4">
      <c r="D1390" s="245"/>
    </row>
    <row r="1391" spans="4:4">
      <c r="D1391" s="245"/>
    </row>
    <row r="1392" spans="4:4">
      <c r="D1392" s="245"/>
    </row>
    <row r="1393" spans="4:4">
      <c r="D1393" s="245"/>
    </row>
    <row r="1394" spans="4:4">
      <c r="D1394" s="245"/>
    </row>
    <row r="1395" spans="4:4">
      <c r="D1395" s="245"/>
    </row>
    <row r="1396" spans="4:4">
      <c r="D1396" s="245"/>
    </row>
    <row r="1397" spans="4:4">
      <c r="D1397" s="245"/>
    </row>
    <row r="1398" spans="4:4">
      <c r="D1398" s="245"/>
    </row>
    <row r="1399" spans="4:4">
      <c r="D1399" s="245"/>
    </row>
    <row r="1400" spans="4:4">
      <c r="D1400" s="245"/>
    </row>
    <row r="1401" spans="4:4">
      <c r="D1401" s="245"/>
    </row>
    <row r="1402" spans="4:4">
      <c r="D1402" s="245"/>
    </row>
    <row r="1403" spans="4:4">
      <c r="D1403" s="245"/>
    </row>
    <row r="1404" spans="4:4">
      <c r="D1404" s="245"/>
    </row>
    <row r="1405" spans="4:4">
      <c r="D1405" s="245"/>
    </row>
    <row r="1406" spans="4:4">
      <c r="D1406" s="245"/>
    </row>
    <row r="1407" spans="4:4">
      <c r="D1407" s="245"/>
    </row>
    <row r="1408" spans="4:4">
      <c r="D1408" s="245"/>
    </row>
    <row r="1409" spans="4:4">
      <c r="D1409" s="245"/>
    </row>
    <row r="1410" spans="4:4">
      <c r="D1410" s="245"/>
    </row>
    <row r="1411" spans="4:4">
      <c r="D1411" s="245"/>
    </row>
    <row r="1412" spans="4:4">
      <c r="D1412" s="245"/>
    </row>
    <row r="1413" spans="4:4">
      <c r="D1413" s="245"/>
    </row>
    <row r="1414" spans="4:4">
      <c r="D1414" s="245"/>
    </row>
    <row r="1415" spans="4:4">
      <c r="D1415" s="245"/>
    </row>
    <row r="1416" spans="4:4">
      <c r="D1416" s="245"/>
    </row>
    <row r="1417" spans="4:4">
      <c r="D1417" s="245"/>
    </row>
    <row r="1418" spans="4:4">
      <c r="D1418" s="245"/>
    </row>
    <row r="1419" spans="4:4">
      <c r="D1419" s="245"/>
    </row>
    <row r="1420" spans="4:4">
      <c r="D1420" s="245"/>
    </row>
    <row r="1421" spans="4:4">
      <c r="D1421" s="245"/>
    </row>
    <row r="1422" spans="4:4">
      <c r="D1422" s="245"/>
    </row>
    <row r="1423" spans="4:4">
      <c r="D1423" s="245"/>
    </row>
    <row r="1424" spans="4:4">
      <c r="D1424" s="245"/>
    </row>
    <row r="1425" spans="4:4">
      <c r="D1425" s="245"/>
    </row>
    <row r="1426" spans="4:4">
      <c r="D1426" s="245"/>
    </row>
    <row r="1427" spans="4:4">
      <c r="D1427" s="245"/>
    </row>
    <row r="1428" spans="4:4">
      <c r="D1428" s="245"/>
    </row>
    <row r="1429" spans="4:4">
      <c r="D1429" s="245"/>
    </row>
    <row r="1430" spans="4:4">
      <c r="D1430" s="245"/>
    </row>
    <row r="1431" spans="4:4">
      <c r="D1431" s="245"/>
    </row>
    <row r="1432" spans="4:4">
      <c r="D1432" s="245"/>
    </row>
    <row r="1433" spans="4:4">
      <c r="D1433" s="245"/>
    </row>
    <row r="1434" spans="4:4">
      <c r="D1434" s="245"/>
    </row>
    <row r="1435" spans="4:4">
      <c r="D1435" s="245"/>
    </row>
    <row r="1436" spans="4:4">
      <c r="D1436" s="245"/>
    </row>
    <row r="1437" spans="4:4">
      <c r="D1437" s="245"/>
    </row>
    <row r="1438" spans="4:4">
      <c r="D1438" s="245"/>
    </row>
    <row r="1439" spans="4:4">
      <c r="D1439" s="245"/>
    </row>
    <row r="1440" spans="4:4">
      <c r="D1440" s="245"/>
    </row>
    <row r="1441" spans="4:4">
      <c r="D1441" s="245"/>
    </row>
    <row r="1442" spans="4:4">
      <c r="D1442" s="245"/>
    </row>
    <row r="1443" spans="4:4">
      <c r="D1443" s="245"/>
    </row>
    <row r="1444" spans="4:4">
      <c r="D1444" s="245"/>
    </row>
    <row r="1445" spans="4:4">
      <c r="D1445" s="245"/>
    </row>
    <row r="1446" spans="4:4">
      <c r="D1446" s="245"/>
    </row>
    <row r="1447" spans="4:4">
      <c r="D1447" s="245"/>
    </row>
    <row r="1448" spans="4:4">
      <c r="D1448" s="245"/>
    </row>
    <row r="1449" spans="4:4">
      <c r="D1449" s="245"/>
    </row>
    <row r="1450" spans="4:4">
      <c r="D1450" s="245"/>
    </row>
    <row r="1451" spans="4:4">
      <c r="D1451" s="245"/>
    </row>
    <row r="1452" spans="4:4">
      <c r="D1452" s="245"/>
    </row>
    <row r="1453" spans="4:4">
      <c r="D1453" s="245"/>
    </row>
    <row r="1454" spans="4:4">
      <c r="D1454" s="245"/>
    </row>
    <row r="1455" spans="4:4">
      <c r="D1455" s="245"/>
    </row>
    <row r="1456" spans="4:4">
      <c r="D1456" s="245"/>
    </row>
    <row r="1457" spans="4:4">
      <c r="D1457" s="245"/>
    </row>
    <row r="1458" spans="4:4">
      <c r="D1458" s="245"/>
    </row>
    <row r="1459" spans="4:4">
      <c r="D1459" s="245"/>
    </row>
    <row r="1460" spans="4:4">
      <c r="D1460" s="245"/>
    </row>
    <row r="1461" spans="4:4">
      <c r="D1461" s="245"/>
    </row>
    <row r="1462" spans="4:4">
      <c r="D1462" s="245"/>
    </row>
    <row r="1463" spans="4:4">
      <c r="D1463" s="245"/>
    </row>
    <row r="1464" spans="4:4">
      <c r="D1464" s="245"/>
    </row>
    <row r="1465" spans="4:4">
      <c r="D1465" s="245"/>
    </row>
    <row r="1466" spans="4:4">
      <c r="D1466" s="245"/>
    </row>
    <row r="1467" spans="4:4">
      <c r="D1467" s="245"/>
    </row>
    <row r="1468" spans="4:4">
      <c r="D1468" s="245"/>
    </row>
    <row r="1469" spans="4:4">
      <c r="D1469" s="245"/>
    </row>
    <row r="1470" spans="4:4">
      <c r="D1470" s="245"/>
    </row>
    <row r="1471" spans="4:4">
      <c r="D1471" s="245"/>
    </row>
    <row r="1472" spans="4:4">
      <c r="D1472" s="245"/>
    </row>
    <row r="1473" spans="4:4">
      <c r="D1473" s="245"/>
    </row>
    <row r="1474" spans="4:4">
      <c r="D1474" s="245"/>
    </row>
    <row r="1475" spans="4:4">
      <c r="D1475" s="245"/>
    </row>
    <row r="1476" spans="4:4">
      <c r="D1476" s="245"/>
    </row>
    <row r="1477" spans="4:4">
      <c r="D1477" s="245"/>
    </row>
    <row r="1478" spans="4:4">
      <c r="D1478" s="245"/>
    </row>
    <row r="1479" spans="4:4">
      <c r="D1479" s="245"/>
    </row>
    <row r="1480" spans="4:4">
      <c r="D1480" s="245"/>
    </row>
    <row r="1481" spans="4:4">
      <c r="D1481" s="245"/>
    </row>
    <row r="1482" spans="4:4">
      <c r="D1482" s="245"/>
    </row>
    <row r="1483" spans="4:4">
      <c r="D1483" s="245"/>
    </row>
    <row r="1484" spans="4:4">
      <c r="D1484" s="245"/>
    </row>
    <row r="1485" spans="4:4">
      <c r="D1485" s="245"/>
    </row>
    <row r="1486" spans="4:4">
      <c r="D1486" s="245"/>
    </row>
    <row r="1487" spans="4:4">
      <c r="D1487" s="245"/>
    </row>
    <row r="1488" spans="4:4">
      <c r="D1488" s="245"/>
    </row>
    <row r="1489" spans="4:4">
      <c r="D1489" s="245"/>
    </row>
    <row r="1490" spans="4:4">
      <c r="D1490" s="245"/>
    </row>
    <row r="1491" spans="4:4">
      <c r="D1491" s="245"/>
    </row>
    <row r="1492" spans="4:4">
      <c r="D1492" s="245"/>
    </row>
    <row r="1493" spans="4:4">
      <c r="D1493" s="245"/>
    </row>
    <row r="1494" spans="4:4">
      <c r="D1494" s="245"/>
    </row>
    <row r="1495" spans="4:4">
      <c r="D1495" s="245"/>
    </row>
    <row r="1496" spans="4:4">
      <c r="D1496" s="245"/>
    </row>
    <row r="1497" spans="4:4">
      <c r="D1497" s="245"/>
    </row>
    <row r="1498" spans="4:4">
      <c r="D1498" s="245"/>
    </row>
    <row r="1499" spans="4:4">
      <c r="D1499" s="245"/>
    </row>
    <row r="1500" spans="4:4">
      <c r="D1500" s="245"/>
    </row>
    <row r="1501" spans="4:4">
      <c r="D1501" s="245"/>
    </row>
    <row r="1502" spans="4:4">
      <c r="D1502" s="245"/>
    </row>
    <row r="1503" spans="4:4">
      <c r="D1503" s="245"/>
    </row>
    <row r="1504" spans="4:4">
      <c r="D1504" s="245"/>
    </row>
    <row r="1505" spans="4:4">
      <c r="D1505" s="245"/>
    </row>
    <row r="1506" spans="4:4">
      <c r="D1506" s="245"/>
    </row>
    <row r="1507" spans="4:4">
      <c r="D1507" s="245"/>
    </row>
    <row r="1508" spans="4:4">
      <c r="D1508" s="245"/>
    </row>
    <row r="1509" spans="4:4">
      <c r="D1509" s="245"/>
    </row>
    <row r="1510" spans="4:4">
      <c r="D1510" s="245"/>
    </row>
    <row r="1511" spans="4:4">
      <c r="D1511" s="245"/>
    </row>
    <row r="1512" spans="4:4">
      <c r="D1512" s="245"/>
    </row>
    <row r="1513" spans="4:4">
      <c r="D1513" s="245"/>
    </row>
    <row r="1514" spans="4:4">
      <c r="D1514" s="245"/>
    </row>
    <row r="1515" spans="4:4">
      <c r="D1515" s="245"/>
    </row>
    <row r="1516" spans="4:4">
      <c r="D1516" s="245"/>
    </row>
    <row r="1517" spans="4:4">
      <c r="D1517" s="245"/>
    </row>
    <row r="1518" spans="4:4">
      <c r="D1518" s="245"/>
    </row>
    <row r="1519" spans="4:4">
      <c r="D1519" s="245"/>
    </row>
    <row r="1520" spans="4:4">
      <c r="D1520" s="245"/>
    </row>
    <row r="1521" spans="4:4">
      <c r="D1521" s="245"/>
    </row>
    <row r="1522" spans="4:4">
      <c r="D1522" s="245"/>
    </row>
    <row r="1523" spans="4:4">
      <c r="D1523" s="245"/>
    </row>
    <row r="1524" spans="4:4">
      <c r="D1524" s="245"/>
    </row>
    <row r="1525" spans="4:4">
      <c r="D1525" s="245"/>
    </row>
    <row r="1526" spans="4:4">
      <c r="D1526" s="245"/>
    </row>
    <row r="1527" spans="4:4">
      <c r="D1527" s="245"/>
    </row>
    <row r="1528" spans="4:4">
      <c r="D1528" s="245"/>
    </row>
    <row r="1529" spans="4:4">
      <c r="D1529" s="245"/>
    </row>
    <row r="1530" spans="4:4">
      <c r="D1530" s="245"/>
    </row>
    <row r="1531" spans="4:4">
      <c r="D1531" s="245"/>
    </row>
    <row r="1532" spans="4:4">
      <c r="D1532" s="245"/>
    </row>
    <row r="1533" spans="4:4">
      <c r="D1533" s="245"/>
    </row>
    <row r="1534" spans="4:4">
      <c r="D1534" s="245"/>
    </row>
    <row r="1535" spans="4:4">
      <c r="D1535" s="245"/>
    </row>
    <row r="1536" spans="4:4">
      <c r="D1536" s="245"/>
    </row>
    <row r="1537" spans="4:4">
      <c r="D1537" s="245"/>
    </row>
    <row r="1538" spans="4:4">
      <c r="D1538" s="245"/>
    </row>
    <row r="1539" spans="4:4">
      <c r="D1539" s="245"/>
    </row>
    <row r="1540" spans="4:4">
      <c r="D1540" s="245"/>
    </row>
    <row r="1541" spans="4:4">
      <c r="D1541" s="245"/>
    </row>
    <row r="1542" spans="4:4">
      <c r="D1542" s="245"/>
    </row>
    <row r="1543" spans="4:4">
      <c r="D1543" s="245"/>
    </row>
    <row r="1544" spans="4:4">
      <c r="D1544" s="245"/>
    </row>
    <row r="1545" spans="4:4">
      <c r="D1545" s="245"/>
    </row>
    <row r="1546" spans="4:4">
      <c r="D1546" s="245"/>
    </row>
    <row r="1547" spans="4:4">
      <c r="D1547" s="245"/>
    </row>
    <row r="1548" spans="4:4">
      <c r="D1548" s="245"/>
    </row>
    <row r="1549" spans="4:4">
      <c r="D1549" s="245"/>
    </row>
    <row r="1550" spans="4:4">
      <c r="D1550" s="245"/>
    </row>
    <row r="1551" spans="4:4">
      <c r="D1551" s="245"/>
    </row>
    <row r="1552" spans="4:4">
      <c r="D1552" s="245"/>
    </row>
    <row r="1553" spans="4:4">
      <c r="D1553" s="245"/>
    </row>
    <row r="1554" spans="4:4">
      <c r="D1554" s="245"/>
    </row>
    <row r="1555" spans="4:4">
      <c r="D1555" s="245"/>
    </row>
    <row r="1556" spans="4:4">
      <c r="D1556" s="245"/>
    </row>
    <row r="1557" spans="4:4">
      <c r="D1557" s="245"/>
    </row>
    <row r="1558" spans="4:4">
      <c r="D1558" s="245"/>
    </row>
    <row r="1559" spans="4:4">
      <c r="D1559" s="245"/>
    </row>
    <row r="1560" spans="4:4">
      <c r="D1560" s="245"/>
    </row>
    <row r="1561" spans="4:4">
      <c r="D1561" s="245"/>
    </row>
    <row r="1562" spans="4:4">
      <c r="D1562" s="245"/>
    </row>
    <row r="1563" spans="4:4">
      <c r="D1563" s="245"/>
    </row>
    <row r="1564" spans="4:4">
      <c r="D1564" s="245"/>
    </row>
    <row r="1565" spans="4:4">
      <c r="D1565" s="245"/>
    </row>
    <row r="1566" spans="4:4">
      <c r="D1566" s="245"/>
    </row>
    <row r="1567" spans="4:4">
      <c r="D1567" s="245"/>
    </row>
    <row r="1568" spans="4:4">
      <c r="D1568" s="245"/>
    </row>
    <row r="1569" spans="4:4">
      <c r="D1569" s="245"/>
    </row>
    <row r="1570" spans="4:4">
      <c r="D1570" s="245"/>
    </row>
    <row r="1571" spans="4:4">
      <c r="D1571" s="245"/>
    </row>
    <row r="1572" spans="4:4">
      <c r="D1572" s="245"/>
    </row>
    <row r="1573" spans="4:4">
      <c r="D1573" s="245"/>
    </row>
    <row r="1574" spans="4:4">
      <c r="D1574" s="245"/>
    </row>
    <row r="1575" spans="4:4">
      <c r="D1575" s="245"/>
    </row>
    <row r="1576" spans="4:4">
      <c r="D1576" s="245"/>
    </row>
    <row r="1577" spans="4:4">
      <c r="D1577" s="245"/>
    </row>
    <row r="1578" spans="4:4">
      <c r="D1578" s="245"/>
    </row>
    <row r="1579" spans="4:4">
      <c r="D1579" s="245"/>
    </row>
    <row r="1580" spans="4:4">
      <c r="D1580" s="245"/>
    </row>
    <row r="1581" spans="4:4">
      <c r="D1581" s="245"/>
    </row>
    <row r="1582" spans="4:4">
      <c r="D1582" s="245"/>
    </row>
    <row r="1583" spans="4:4">
      <c r="D1583" s="245"/>
    </row>
    <row r="1584" spans="4:4">
      <c r="D1584" s="245"/>
    </row>
    <row r="1585" spans="4:4">
      <c r="D1585" s="245"/>
    </row>
    <row r="1586" spans="4:4">
      <c r="D1586" s="245"/>
    </row>
    <row r="1587" spans="4:4">
      <c r="D1587" s="245"/>
    </row>
    <row r="1588" spans="4:4">
      <c r="D1588" s="245"/>
    </row>
    <row r="1589" spans="4:4">
      <c r="D1589" s="245"/>
    </row>
    <row r="1590" spans="4:4">
      <c r="D1590" s="245"/>
    </row>
    <row r="1591" spans="4:4">
      <c r="D1591" s="245"/>
    </row>
    <row r="1592" spans="4:4">
      <c r="D1592" s="245"/>
    </row>
    <row r="1593" spans="4:4">
      <c r="D1593" s="245"/>
    </row>
    <row r="1594" spans="4:4">
      <c r="D1594" s="245"/>
    </row>
    <row r="1595" spans="4:4">
      <c r="D1595" s="245"/>
    </row>
    <row r="1596" spans="4:4">
      <c r="D1596" s="245"/>
    </row>
    <row r="1597" spans="4:4">
      <c r="D1597" s="245"/>
    </row>
    <row r="1598" spans="4:4">
      <c r="D1598" s="245"/>
    </row>
    <row r="1599" spans="4:4">
      <c r="D1599" s="245"/>
    </row>
    <row r="1600" spans="4:4">
      <c r="D1600" s="245"/>
    </row>
    <row r="1601" spans="4:4">
      <c r="D1601" s="245"/>
    </row>
    <row r="1602" spans="4:4">
      <c r="D1602" s="245"/>
    </row>
    <row r="1603" spans="4:4">
      <c r="D1603" s="245"/>
    </row>
    <row r="1604" spans="4:4">
      <c r="D1604" s="245"/>
    </row>
    <row r="1605" spans="4:4">
      <c r="D1605" s="245"/>
    </row>
    <row r="1606" spans="4:4">
      <c r="D1606" s="245"/>
    </row>
    <row r="1607" spans="4:4">
      <c r="D1607" s="245"/>
    </row>
    <row r="1608" spans="4:4">
      <c r="D1608" s="245"/>
    </row>
    <row r="1609" spans="4:4">
      <c r="D1609" s="245"/>
    </row>
    <row r="1610" spans="4:4">
      <c r="D1610" s="245"/>
    </row>
    <row r="1611" spans="4:4">
      <c r="D1611" s="245"/>
    </row>
    <row r="1612" spans="4:4">
      <c r="D1612" s="245"/>
    </row>
    <row r="1613" spans="4:4">
      <c r="D1613" s="245"/>
    </row>
    <row r="1614" spans="4:4">
      <c r="D1614" s="245"/>
    </row>
    <row r="1615" spans="4:4">
      <c r="D1615" s="245"/>
    </row>
    <row r="1616" spans="4:4">
      <c r="D1616" s="245"/>
    </row>
    <row r="1617" spans="4:4">
      <c r="D1617" s="245"/>
    </row>
    <row r="1618" spans="4:4">
      <c r="D1618" s="245"/>
    </row>
    <row r="1619" spans="4:4">
      <c r="D1619" s="245"/>
    </row>
    <row r="1620" spans="4:4">
      <c r="D1620" s="245"/>
    </row>
    <row r="1621" spans="4:4">
      <c r="D1621" s="245"/>
    </row>
    <row r="1622" spans="4:4">
      <c r="D1622" s="245"/>
    </row>
    <row r="1623" spans="4:4">
      <c r="D1623" s="245"/>
    </row>
    <row r="1624" spans="4:4">
      <c r="D1624" s="245"/>
    </row>
    <row r="1625" spans="4:4">
      <c r="D1625" s="245"/>
    </row>
    <row r="1626" spans="4:4">
      <c r="D1626" s="245"/>
    </row>
    <row r="1627" spans="4:4">
      <c r="D1627" s="245"/>
    </row>
    <row r="1628" spans="4:4">
      <c r="D1628" s="245"/>
    </row>
    <row r="1629" spans="4:4">
      <c r="D1629" s="245"/>
    </row>
    <row r="1630" spans="4:4">
      <c r="D1630" s="245"/>
    </row>
    <row r="1631" spans="4:4">
      <c r="D1631" s="245"/>
    </row>
    <row r="1632" spans="4:4">
      <c r="D1632" s="245"/>
    </row>
    <row r="1633" spans="4:4">
      <c r="D1633" s="245"/>
    </row>
    <row r="1634" spans="4:4">
      <c r="D1634" s="245"/>
    </row>
    <row r="1635" spans="4:4">
      <c r="D1635" s="245"/>
    </row>
    <row r="1636" spans="4:4">
      <c r="D1636" s="245"/>
    </row>
    <row r="1637" spans="4:4">
      <c r="D1637" s="245"/>
    </row>
    <row r="1638" spans="4:4">
      <c r="D1638" s="245"/>
    </row>
    <row r="1639" spans="4:4">
      <c r="D1639" s="245"/>
    </row>
    <row r="1640" spans="4:4">
      <c r="D1640" s="245"/>
    </row>
    <row r="1641" spans="4:4">
      <c r="D1641" s="245"/>
    </row>
    <row r="1642" spans="4:4">
      <c r="D1642" s="245"/>
    </row>
    <row r="1643" spans="4:4">
      <c r="D1643" s="245"/>
    </row>
    <row r="1644" spans="4:4">
      <c r="D1644" s="245"/>
    </row>
    <row r="1645" spans="4:4">
      <c r="D1645" s="245"/>
    </row>
    <row r="1646" spans="4:4">
      <c r="D1646" s="245"/>
    </row>
    <row r="1647" spans="4:4">
      <c r="D1647" s="245"/>
    </row>
    <row r="1648" spans="4:4">
      <c r="D1648" s="245"/>
    </row>
    <row r="1649" spans="4:4">
      <c r="D1649" s="245"/>
    </row>
    <row r="1650" spans="4:4">
      <c r="D1650" s="245"/>
    </row>
    <row r="1651" spans="4:4">
      <c r="D1651" s="245"/>
    </row>
    <row r="1652" spans="4:4">
      <c r="D1652" s="245"/>
    </row>
    <row r="1653" spans="4:4">
      <c r="D1653" s="245"/>
    </row>
    <row r="1654" spans="4:4">
      <c r="D1654" s="245"/>
    </row>
    <row r="1655" spans="4:4">
      <c r="D1655" s="245"/>
    </row>
    <row r="1656" spans="4:4">
      <c r="D1656" s="245"/>
    </row>
    <row r="1657" spans="4:4">
      <c r="D1657" s="245"/>
    </row>
    <row r="1658" spans="4:4">
      <c r="D1658" s="245"/>
    </row>
    <row r="1659" spans="4:4">
      <c r="D1659" s="245"/>
    </row>
    <row r="1660" spans="4:4">
      <c r="D1660" s="245"/>
    </row>
    <row r="1661" spans="4:4">
      <c r="D1661" s="245"/>
    </row>
    <row r="1662" spans="4:4">
      <c r="D1662" s="245"/>
    </row>
    <row r="1663" spans="4:4">
      <c r="D1663" s="245"/>
    </row>
    <row r="1664" spans="4:4">
      <c r="D1664" s="245"/>
    </row>
    <row r="1665" spans="4:4">
      <c r="D1665" s="245"/>
    </row>
    <row r="1666" spans="4:4">
      <c r="D1666" s="245"/>
    </row>
    <row r="1667" spans="4:4">
      <c r="D1667" s="245"/>
    </row>
    <row r="1668" spans="4:4">
      <c r="D1668" s="245"/>
    </row>
    <row r="1669" spans="4:4">
      <c r="D1669" s="245"/>
    </row>
    <row r="1670" spans="4:4">
      <c r="D1670" s="245"/>
    </row>
    <row r="1671" spans="4:4">
      <c r="D1671" s="245"/>
    </row>
    <row r="1672" spans="4:4">
      <c r="D1672" s="245"/>
    </row>
    <row r="1673" spans="4:4">
      <c r="D1673" s="245"/>
    </row>
    <row r="1674" spans="4:4">
      <c r="D1674" s="245"/>
    </row>
    <row r="1675" spans="4:4">
      <c r="D1675" s="245"/>
    </row>
    <row r="1676" spans="4:4">
      <c r="D1676" s="245"/>
    </row>
    <row r="1677" spans="4:4">
      <c r="D1677" s="245"/>
    </row>
    <row r="1678" spans="4:4">
      <c r="D1678" s="245"/>
    </row>
    <row r="1679" spans="4:4">
      <c r="D1679" s="245"/>
    </row>
    <row r="1680" spans="4:4">
      <c r="D1680" s="245"/>
    </row>
    <row r="1681" spans="4:4">
      <c r="D1681" s="245"/>
    </row>
    <row r="1682" spans="4:4">
      <c r="D1682" s="245"/>
    </row>
    <row r="1683" spans="4:4">
      <c r="D1683" s="245"/>
    </row>
    <row r="1684" spans="4:4">
      <c r="D1684" s="245"/>
    </row>
    <row r="1685" spans="4:4">
      <c r="D1685" s="245"/>
    </row>
    <row r="1686" spans="4:4">
      <c r="D1686" s="245"/>
    </row>
    <row r="1687" spans="4:4">
      <c r="D1687" s="245"/>
    </row>
    <row r="1688" spans="4:4">
      <c r="D1688" s="245"/>
    </row>
    <row r="1689" spans="4:4">
      <c r="D1689" s="245"/>
    </row>
    <row r="1690" spans="4:4">
      <c r="D1690" s="245"/>
    </row>
    <row r="1691" spans="4:4">
      <c r="D1691" s="245"/>
    </row>
    <row r="1692" spans="4:4">
      <c r="D1692" s="245"/>
    </row>
    <row r="1693" spans="4:4">
      <c r="D1693" s="245"/>
    </row>
    <row r="1694" spans="4:4">
      <c r="D1694" s="245"/>
    </row>
    <row r="1695" spans="4:4">
      <c r="D1695" s="245"/>
    </row>
    <row r="1696" spans="4:4">
      <c r="D1696" s="245"/>
    </row>
    <row r="1697" spans="4:4">
      <c r="D1697" s="245"/>
    </row>
    <row r="1698" spans="4:4">
      <c r="D1698" s="245"/>
    </row>
    <row r="1699" spans="4:4">
      <c r="D1699" s="245"/>
    </row>
    <row r="1700" spans="4:4">
      <c r="D1700" s="245"/>
    </row>
    <row r="1701" spans="4:4">
      <c r="D1701" s="245"/>
    </row>
    <row r="1702" spans="4:4">
      <c r="D1702" s="245"/>
    </row>
    <row r="1703" spans="4:4">
      <c r="D1703" s="245"/>
    </row>
    <row r="1704" spans="4:4">
      <c r="D1704" s="245"/>
    </row>
    <row r="1705" spans="4:4">
      <c r="D1705" s="245"/>
    </row>
    <row r="1706" spans="4:4">
      <c r="D1706" s="245"/>
    </row>
    <row r="1707" spans="4:4">
      <c r="D1707" s="245"/>
    </row>
    <row r="1708" spans="4:4">
      <c r="D1708" s="245"/>
    </row>
    <row r="1709" spans="4:4">
      <c r="D1709" s="245"/>
    </row>
    <row r="1710" spans="4:4">
      <c r="D1710" s="245"/>
    </row>
    <row r="1711" spans="4:4">
      <c r="D1711" s="245"/>
    </row>
    <row r="1712" spans="4:4">
      <c r="D1712" s="245"/>
    </row>
    <row r="1713" spans="4:4">
      <c r="D1713" s="245"/>
    </row>
    <row r="1714" spans="4:4">
      <c r="D1714" s="245"/>
    </row>
    <row r="1715" spans="4:4">
      <c r="D1715" s="245"/>
    </row>
    <row r="1716" spans="4:4">
      <c r="D1716" s="245"/>
    </row>
    <row r="1717" spans="4:4">
      <c r="D1717" s="245"/>
    </row>
    <row r="1718" spans="4:4">
      <c r="D1718" s="245"/>
    </row>
    <row r="1719" spans="4:4">
      <c r="D1719" s="245"/>
    </row>
    <row r="1720" spans="4:4">
      <c r="D1720" s="245"/>
    </row>
    <row r="1721" spans="4:4">
      <c r="D1721" s="245"/>
    </row>
    <row r="1722" spans="4:4">
      <c r="D1722" s="245"/>
    </row>
    <row r="1723" spans="4:4">
      <c r="D1723" s="245"/>
    </row>
    <row r="1724" spans="4:4">
      <c r="D1724" s="245"/>
    </row>
    <row r="1725" spans="4:4">
      <c r="D1725" s="245"/>
    </row>
    <row r="1726" spans="4:4">
      <c r="D1726" s="245"/>
    </row>
    <row r="1727" spans="4:4">
      <c r="D1727" s="245"/>
    </row>
    <row r="1728" spans="4:4">
      <c r="D1728" s="245"/>
    </row>
    <row r="1729" spans="4:4">
      <c r="D1729" s="245"/>
    </row>
    <row r="1730" spans="4:4">
      <c r="D1730" s="245"/>
    </row>
    <row r="1731" spans="4:4">
      <c r="D1731" s="245"/>
    </row>
    <row r="1732" spans="4:4">
      <c r="D1732" s="245"/>
    </row>
    <row r="1733" spans="4:4">
      <c r="D1733" s="245"/>
    </row>
    <row r="1734" spans="4:4">
      <c r="D1734" s="245"/>
    </row>
    <row r="1735" spans="4:4">
      <c r="D1735" s="245"/>
    </row>
    <row r="1736" spans="4:4">
      <c r="D1736" s="245"/>
    </row>
    <row r="1737" spans="4:4">
      <c r="D1737" s="245"/>
    </row>
    <row r="1738" spans="4:4">
      <c r="D1738" s="245"/>
    </row>
    <row r="1739" spans="4:4">
      <c r="D1739" s="245"/>
    </row>
    <row r="1740" spans="4:4">
      <c r="D1740" s="245"/>
    </row>
    <row r="1741" spans="4:4">
      <c r="D1741" s="245"/>
    </row>
    <row r="1742" spans="4:4">
      <c r="D1742" s="245"/>
    </row>
    <row r="1743" spans="4:4">
      <c r="D1743" s="245"/>
    </row>
    <row r="1744" spans="4:4">
      <c r="D1744" s="245"/>
    </row>
    <row r="1745" spans="4:4">
      <c r="D1745" s="245"/>
    </row>
    <row r="1746" spans="4:4">
      <c r="D1746" s="245"/>
    </row>
    <row r="1747" spans="4:4">
      <c r="D1747" s="245"/>
    </row>
    <row r="1748" spans="4:4">
      <c r="D1748" s="245"/>
    </row>
    <row r="1749" spans="4:4">
      <c r="D1749" s="245"/>
    </row>
    <row r="1750" spans="4:4">
      <c r="D1750" s="245"/>
    </row>
    <row r="1751" spans="4:4">
      <c r="D1751" s="245"/>
    </row>
    <row r="1752" spans="4:4">
      <c r="D1752" s="245"/>
    </row>
    <row r="1753" spans="4:4">
      <c r="D1753" s="245"/>
    </row>
    <row r="1754" spans="4:4">
      <c r="D1754" s="245"/>
    </row>
    <row r="1755" spans="4:4">
      <c r="D1755" s="245"/>
    </row>
    <row r="1756" spans="4:4">
      <c r="D1756" s="245"/>
    </row>
    <row r="1757" spans="4:4">
      <c r="D1757" s="245"/>
    </row>
    <row r="1758" spans="4:4">
      <c r="D1758" s="245"/>
    </row>
    <row r="1759" spans="4:4">
      <c r="D1759" s="245"/>
    </row>
    <row r="1760" spans="4:4">
      <c r="D1760" s="245"/>
    </row>
    <row r="1761" spans="4:4">
      <c r="D1761" s="245"/>
    </row>
    <row r="1762" spans="4:4">
      <c r="D1762" s="245"/>
    </row>
    <row r="1763" spans="4:4">
      <c r="D1763" s="245"/>
    </row>
    <row r="1764" spans="4:4">
      <c r="D1764" s="245"/>
    </row>
    <row r="1765" spans="4:4">
      <c r="D1765" s="245"/>
    </row>
    <row r="1766" spans="4:4">
      <c r="D1766" s="245"/>
    </row>
    <row r="1767" spans="4:4">
      <c r="D1767" s="245"/>
    </row>
    <row r="1768" spans="4:4">
      <c r="D1768" s="245"/>
    </row>
    <row r="1769" spans="4:4">
      <c r="D1769" s="245"/>
    </row>
    <row r="1770" spans="4:4">
      <c r="D1770" s="245"/>
    </row>
    <row r="1771" spans="4:4">
      <c r="D1771" s="245"/>
    </row>
    <row r="1772" spans="4:4">
      <c r="D1772" s="245"/>
    </row>
    <row r="1773" spans="4:4">
      <c r="D1773" s="245"/>
    </row>
    <row r="1774" spans="4:4">
      <c r="D1774" s="245"/>
    </row>
    <row r="1775" spans="4:4">
      <c r="D1775" s="245"/>
    </row>
    <row r="1776" spans="4:4">
      <c r="D1776" s="245"/>
    </row>
    <row r="1777" spans="4:4">
      <c r="D1777" s="245"/>
    </row>
    <row r="1778" spans="4:4">
      <c r="D1778" s="245"/>
    </row>
    <row r="1779" spans="4:4">
      <c r="D1779" s="245"/>
    </row>
    <row r="1780" spans="4:4">
      <c r="D1780" s="245"/>
    </row>
    <row r="1781" spans="4:4">
      <c r="D1781" s="245"/>
    </row>
    <row r="1782" spans="4:4">
      <c r="D1782" s="245"/>
    </row>
    <row r="1783" spans="4:4">
      <c r="D1783" s="245"/>
    </row>
    <row r="1784" spans="4:4">
      <c r="D1784" s="245"/>
    </row>
    <row r="1785" spans="4:4">
      <c r="D1785" s="245"/>
    </row>
    <row r="1786" spans="4:4">
      <c r="D1786" s="245"/>
    </row>
    <row r="1787" spans="4:4">
      <c r="D1787" s="245"/>
    </row>
    <row r="1788" spans="4:4">
      <c r="D1788" s="245"/>
    </row>
    <row r="1789" spans="4:4">
      <c r="D1789" s="245"/>
    </row>
    <row r="1790" spans="4:4">
      <c r="D1790" s="245"/>
    </row>
    <row r="1791" spans="4:4">
      <c r="D1791" s="245"/>
    </row>
    <row r="1792" spans="4:4">
      <c r="D1792" s="245"/>
    </row>
    <row r="1793" spans="4:4">
      <c r="D1793" s="245"/>
    </row>
    <row r="1794" spans="4:4">
      <c r="D1794" s="245"/>
    </row>
    <row r="1795" spans="4:4">
      <c r="D1795" s="245"/>
    </row>
    <row r="1796" spans="4:4">
      <c r="D1796" s="245"/>
    </row>
    <row r="1797" spans="4:4">
      <c r="D1797" s="245"/>
    </row>
    <row r="1798" spans="4:4">
      <c r="D1798" s="245"/>
    </row>
    <row r="1799" spans="4:4">
      <c r="D1799" s="245"/>
    </row>
    <row r="1800" spans="4:4">
      <c r="D1800" s="245"/>
    </row>
    <row r="1801" spans="4:4">
      <c r="D1801" s="245"/>
    </row>
    <row r="1802" spans="4:4">
      <c r="D1802" s="245"/>
    </row>
    <row r="1803" spans="4:4">
      <c r="D1803" s="245"/>
    </row>
    <row r="1804" spans="4:4">
      <c r="D1804" s="245"/>
    </row>
    <row r="1805" spans="4:4">
      <c r="D1805" s="245"/>
    </row>
    <row r="1806" spans="4:4">
      <c r="D1806" s="245"/>
    </row>
    <row r="1807" spans="4:4">
      <c r="D1807" s="245"/>
    </row>
    <row r="1808" spans="4:4">
      <c r="D1808" s="245"/>
    </row>
    <row r="1809" spans="4:4">
      <c r="D1809" s="245"/>
    </row>
    <row r="1810" spans="4:4">
      <c r="D1810" s="245"/>
    </row>
    <row r="1811" spans="4:4">
      <c r="D1811" s="245"/>
    </row>
    <row r="1812" spans="4:4">
      <c r="D1812" s="245"/>
    </row>
    <row r="1813" spans="4:4">
      <c r="D1813" s="245"/>
    </row>
    <row r="1814" spans="4:4">
      <c r="D1814" s="245"/>
    </row>
    <row r="1815" spans="4:4">
      <c r="D1815" s="245"/>
    </row>
    <row r="1816" spans="4:4">
      <c r="D1816" s="245"/>
    </row>
    <row r="1817" spans="4:4">
      <c r="D1817" s="245"/>
    </row>
    <row r="1818" spans="4:4">
      <c r="D1818" s="245"/>
    </row>
    <row r="1819" spans="4:4">
      <c r="D1819" s="245"/>
    </row>
    <row r="1820" spans="4:4">
      <c r="D1820" s="245"/>
    </row>
    <row r="1821" spans="4:4">
      <c r="D1821" s="245"/>
    </row>
    <row r="1822" spans="4:4">
      <c r="D1822" s="245"/>
    </row>
    <row r="1823" spans="4:4">
      <c r="D1823" s="245"/>
    </row>
    <row r="1824" spans="4:4">
      <c r="D1824" s="245"/>
    </row>
    <row r="1825" spans="4:4">
      <c r="D1825" s="245"/>
    </row>
    <row r="1826" spans="4:4">
      <c r="D1826" s="245"/>
    </row>
    <row r="1827" spans="4:4">
      <c r="D1827" s="245"/>
    </row>
    <row r="1828" spans="4:4">
      <c r="D1828" s="245"/>
    </row>
    <row r="1829" spans="4:4">
      <c r="D1829" s="245"/>
    </row>
    <row r="1830" spans="4:4">
      <c r="D1830" s="245"/>
    </row>
    <row r="1831" spans="4:4">
      <c r="D1831" s="245"/>
    </row>
    <row r="1832" spans="4:4">
      <c r="D1832" s="245"/>
    </row>
    <row r="1833" spans="4:4">
      <c r="D1833" s="245"/>
    </row>
    <row r="1834" spans="4:4">
      <c r="D1834" s="245"/>
    </row>
    <row r="1835" spans="4:4">
      <c r="D1835" s="245"/>
    </row>
    <row r="1836" spans="4:4">
      <c r="D1836" s="245"/>
    </row>
    <row r="1837" spans="4:4">
      <c r="D1837" s="245"/>
    </row>
    <row r="1838" spans="4:4">
      <c r="D1838" s="245"/>
    </row>
    <row r="1839" spans="4:4">
      <c r="D1839" s="245"/>
    </row>
    <row r="1840" spans="4:4">
      <c r="D1840" s="245"/>
    </row>
    <row r="1841" spans="4:4">
      <c r="D1841" s="245"/>
    </row>
    <row r="1842" spans="4:4">
      <c r="D1842" s="245"/>
    </row>
    <row r="1843" spans="4:4">
      <c r="D1843" s="245"/>
    </row>
    <row r="1844" spans="4:4">
      <c r="D1844" s="245"/>
    </row>
    <row r="1845" spans="4:4">
      <c r="D1845" s="245"/>
    </row>
    <row r="1846" spans="4:4">
      <c r="D1846" s="245"/>
    </row>
    <row r="1847" spans="4:4">
      <c r="D1847" s="245"/>
    </row>
    <row r="1848" spans="4:4">
      <c r="D1848" s="245"/>
    </row>
    <row r="1849" spans="4:4">
      <c r="D1849" s="245"/>
    </row>
    <row r="1850" spans="4:4">
      <c r="D1850" s="245"/>
    </row>
    <row r="1851" spans="4:4">
      <c r="D1851" s="245"/>
    </row>
    <row r="1852" spans="4:4">
      <c r="D1852" s="245"/>
    </row>
    <row r="1853" spans="4:4">
      <c r="D1853" s="245"/>
    </row>
    <row r="1854" spans="4:4">
      <c r="D1854" s="245"/>
    </row>
    <row r="1855" spans="4:4">
      <c r="D1855" s="245"/>
    </row>
    <row r="1856" spans="4:4">
      <c r="D1856" s="245"/>
    </row>
    <row r="1857" spans="4:4">
      <c r="D1857" s="245"/>
    </row>
    <row r="1858" spans="4:4">
      <c r="D1858" s="245"/>
    </row>
    <row r="1859" spans="4:4">
      <c r="D1859" s="245"/>
    </row>
    <row r="1860" spans="4:4">
      <c r="D1860" s="245"/>
    </row>
    <row r="1861" spans="4:4">
      <c r="D1861" s="245"/>
    </row>
    <row r="1862" spans="4:4">
      <c r="D1862" s="245"/>
    </row>
    <row r="1863" spans="4:4">
      <c r="D1863" s="245"/>
    </row>
    <row r="1864" spans="4:4">
      <c r="D1864" s="245"/>
    </row>
    <row r="1865" spans="4:4">
      <c r="D1865" s="245"/>
    </row>
    <row r="1866" spans="4:4">
      <c r="D1866" s="245"/>
    </row>
    <row r="1867" spans="4:4">
      <c r="D1867" s="245"/>
    </row>
    <row r="1868" spans="4:4">
      <c r="D1868" s="245"/>
    </row>
    <row r="1869" spans="4:4">
      <c r="D1869" s="245"/>
    </row>
    <row r="1870" spans="4:4">
      <c r="D1870" s="245"/>
    </row>
    <row r="1871" spans="4:4">
      <c r="D1871" s="245"/>
    </row>
    <row r="1872" spans="4:4">
      <c r="D1872" s="245"/>
    </row>
    <row r="1873" spans="4:4">
      <c r="D1873" s="245"/>
    </row>
    <row r="1874" spans="4:4">
      <c r="D1874" s="245"/>
    </row>
    <row r="1875" spans="4:4">
      <c r="D1875" s="245"/>
    </row>
    <row r="1876" spans="4:4">
      <c r="D1876" s="245"/>
    </row>
    <row r="1877" spans="4:4">
      <c r="D1877" s="245"/>
    </row>
    <row r="1878" spans="4:4">
      <c r="D1878" s="245"/>
    </row>
    <row r="1879" spans="4:4">
      <c r="D1879" s="245"/>
    </row>
    <row r="1880" spans="4:4">
      <c r="D1880" s="245"/>
    </row>
    <row r="1881" spans="4:4">
      <c r="D1881" s="245"/>
    </row>
    <row r="1882" spans="4:4">
      <c r="D1882" s="245"/>
    </row>
    <row r="1883" spans="4:4">
      <c r="D1883" s="245"/>
    </row>
    <row r="1884" spans="4:4">
      <c r="D1884" s="245"/>
    </row>
    <row r="1885" spans="4:4">
      <c r="D1885" s="245"/>
    </row>
    <row r="1886" spans="4:4">
      <c r="D1886" s="245"/>
    </row>
    <row r="1887" spans="4:4">
      <c r="D1887" s="245"/>
    </row>
    <row r="1888" spans="4:4">
      <c r="D1888" s="245"/>
    </row>
    <row r="1889" spans="4:4">
      <c r="D1889" s="245"/>
    </row>
    <row r="1890" spans="4:4">
      <c r="D1890" s="245"/>
    </row>
    <row r="1891" spans="4:4">
      <c r="D1891" s="245"/>
    </row>
    <row r="1892" spans="4:4">
      <c r="D1892" s="245"/>
    </row>
    <row r="1893" spans="4:4">
      <c r="D1893" s="245"/>
    </row>
    <row r="1894" spans="4:4">
      <c r="D1894" s="245"/>
    </row>
    <row r="1895" spans="4:4">
      <c r="D1895" s="245"/>
    </row>
    <row r="1896" spans="4:4">
      <c r="D1896" s="245"/>
    </row>
    <row r="1897" spans="4:4">
      <c r="D1897" s="245"/>
    </row>
    <row r="1898" spans="4:4">
      <c r="D1898" s="245"/>
    </row>
    <row r="1899" spans="4:4">
      <c r="D1899" s="245"/>
    </row>
    <row r="1900" spans="4:4">
      <c r="D1900" s="245"/>
    </row>
    <row r="1901" spans="4:4">
      <c r="D1901" s="245"/>
    </row>
    <row r="1902" spans="4:4">
      <c r="D1902" s="245"/>
    </row>
    <row r="1903" spans="4:4">
      <c r="D1903" s="245"/>
    </row>
    <row r="1904" spans="4:4">
      <c r="D1904" s="245"/>
    </row>
    <row r="1905" spans="4:4">
      <c r="D1905" s="245"/>
    </row>
    <row r="1906" spans="4:4">
      <c r="D1906" s="245"/>
    </row>
    <row r="1907" spans="4:4">
      <c r="D1907" s="245"/>
    </row>
    <row r="1908" spans="4:4">
      <c r="D1908" s="245"/>
    </row>
    <row r="1909" spans="4:4">
      <c r="D1909" s="245"/>
    </row>
    <row r="1910" spans="4:4">
      <c r="D1910" s="245"/>
    </row>
    <row r="1911" spans="4:4">
      <c r="D1911" s="245"/>
    </row>
    <row r="1912" spans="4:4">
      <c r="D1912" s="245"/>
    </row>
    <row r="1913" spans="4:4">
      <c r="D1913" s="245"/>
    </row>
    <row r="1914" spans="4:4">
      <c r="D1914" s="245"/>
    </row>
    <row r="1915" spans="4:4">
      <c r="D1915" s="245"/>
    </row>
    <row r="1916" spans="4:4">
      <c r="D1916" s="245"/>
    </row>
    <row r="1917" spans="4:4">
      <c r="D1917" s="245"/>
    </row>
    <row r="1918" spans="4:4">
      <c r="D1918" s="245"/>
    </row>
    <row r="1919" spans="4:4">
      <c r="D1919" s="245"/>
    </row>
    <row r="1920" spans="4:4">
      <c r="D1920" s="245"/>
    </row>
    <row r="1921" spans="4:4">
      <c r="D1921" s="245"/>
    </row>
    <row r="1922" spans="4:4">
      <c r="D1922" s="245"/>
    </row>
    <row r="1923" spans="4:4">
      <c r="D1923" s="245"/>
    </row>
    <row r="1924" spans="4:4">
      <c r="D1924" s="245"/>
    </row>
    <row r="1925" spans="4:4">
      <c r="D1925" s="245"/>
    </row>
    <row r="1926" spans="4:4">
      <c r="D1926" s="245"/>
    </row>
    <row r="1927" spans="4:4">
      <c r="D1927" s="245"/>
    </row>
    <row r="1928" spans="4:4">
      <c r="D1928" s="245"/>
    </row>
    <row r="1929" spans="4:4">
      <c r="D1929" s="245"/>
    </row>
    <row r="1930" spans="4:4">
      <c r="D1930" s="245"/>
    </row>
    <row r="1931" spans="4:4">
      <c r="D1931" s="245"/>
    </row>
    <row r="1932" spans="4:4">
      <c r="D1932" s="245"/>
    </row>
    <row r="1933" spans="4:4">
      <c r="D1933" s="245"/>
    </row>
    <row r="1934" spans="4:4">
      <c r="D1934" s="245"/>
    </row>
    <row r="1935" spans="4:4">
      <c r="D1935" s="245"/>
    </row>
    <row r="1936" spans="4:4">
      <c r="D1936" s="245"/>
    </row>
    <row r="1937" spans="4:4">
      <c r="D1937" s="245"/>
    </row>
    <row r="1938" spans="4:4">
      <c r="D1938" s="245"/>
    </row>
    <row r="1939" spans="4:4">
      <c r="D1939" s="245"/>
    </row>
    <row r="1940" spans="4:4">
      <c r="D1940" s="245"/>
    </row>
    <row r="1941" spans="4:4">
      <c r="D1941" s="245"/>
    </row>
    <row r="1942" spans="4:4">
      <c r="D1942" s="245"/>
    </row>
    <row r="1943" spans="4:4">
      <c r="D1943" s="245"/>
    </row>
    <row r="1944" spans="4:4">
      <c r="D1944" s="245"/>
    </row>
    <row r="1945" spans="4:4">
      <c r="D1945" s="245"/>
    </row>
    <row r="1946" spans="4:4">
      <c r="D1946" s="245"/>
    </row>
    <row r="1947" spans="4:4">
      <c r="D1947" s="245"/>
    </row>
    <row r="1948" spans="4:4">
      <c r="D1948" s="245"/>
    </row>
    <row r="1949" spans="4:4">
      <c r="D1949" s="245"/>
    </row>
    <row r="1950" spans="4:4">
      <c r="D1950" s="245"/>
    </row>
    <row r="1951" spans="4:4">
      <c r="D1951" s="245"/>
    </row>
    <row r="1952" spans="4:4">
      <c r="D1952" s="245"/>
    </row>
    <row r="1953" spans="4:4">
      <c r="D1953" s="245"/>
    </row>
    <row r="1954" spans="4:4">
      <c r="D1954" s="245"/>
    </row>
    <row r="1955" spans="4:4">
      <c r="D1955" s="245"/>
    </row>
    <row r="1956" spans="4:4">
      <c r="D1956" s="245"/>
    </row>
    <row r="1957" spans="4:4">
      <c r="D1957" s="245"/>
    </row>
    <row r="1958" spans="4:4">
      <c r="D1958" s="245"/>
    </row>
    <row r="1959" spans="4:4">
      <c r="D1959" s="245"/>
    </row>
    <row r="1960" spans="4:4">
      <c r="D1960" s="245"/>
    </row>
    <row r="1961" spans="4:4">
      <c r="D1961" s="245"/>
    </row>
    <row r="1962" spans="4:4">
      <c r="D1962" s="245"/>
    </row>
    <row r="1963" spans="4:4">
      <c r="D1963" s="245"/>
    </row>
    <row r="1964" spans="4:4">
      <c r="D1964" s="245"/>
    </row>
    <row r="1965" spans="4:4">
      <c r="D1965" s="245"/>
    </row>
    <row r="1966" spans="4:4">
      <c r="D1966" s="245"/>
    </row>
    <row r="1967" spans="4:4">
      <c r="D1967" s="245"/>
    </row>
    <row r="1968" spans="4:4">
      <c r="D1968" s="245"/>
    </row>
    <row r="1969" spans="4:4">
      <c r="D1969" s="245"/>
    </row>
    <row r="1970" spans="4:4">
      <c r="D1970" s="245"/>
    </row>
    <row r="1971" spans="4:4">
      <c r="D1971" s="245"/>
    </row>
    <row r="1972" spans="4:4">
      <c r="D1972" s="245"/>
    </row>
    <row r="1973" spans="4:4">
      <c r="D1973" s="245"/>
    </row>
    <row r="1974" spans="4:4">
      <c r="D1974" s="245"/>
    </row>
    <row r="1975" spans="4:4">
      <c r="D1975" s="245"/>
    </row>
    <row r="1976" spans="4:4">
      <c r="D1976" s="245"/>
    </row>
    <row r="1977" spans="4:4">
      <c r="D1977" s="245"/>
    </row>
    <row r="1978" spans="4:4">
      <c r="D1978" s="245"/>
    </row>
    <row r="1979" spans="4:4">
      <c r="D1979" s="245"/>
    </row>
    <row r="1980" spans="4:4">
      <c r="D1980" s="245"/>
    </row>
    <row r="1981" spans="4:4">
      <c r="D1981" s="245"/>
    </row>
    <row r="1982" spans="4:4">
      <c r="D1982" s="245"/>
    </row>
    <row r="1983" spans="4:4">
      <c r="D1983" s="245"/>
    </row>
    <row r="1984" spans="4:4">
      <c r="D1984" s="245"/>
    </row>
    <row r="1985" spans="4:4">
      <c r="D1985" s="245"/>
    </row>
    <row r="1986" spans="4:4">
      <c r="D1986" s="245"/>
    </row>
    <row r="1987" spans="4:4">
      <c r="D1987" s="245"/>
    </row>
    <row r="1988" spans="4:4">
      <c r="D1988" s="245"/>
    </row>
    <row r="1989" spans="4:4">
      <c r="D1989" s="245"/>
    </row>
    <row r="1990" spans="4:4">
      <c r="D1990" s="245"/>
    </row>
    <row r="1991" spans="4:4">
      <c r="D1991" s="245"/>
    </row>
    <row r="1992" spans="4:4">
      <c r="D1992" s="245"/>
    </row>
    <row r="1993" spans="4:4">
      <c r="D1993" s="245"/>
    </row>
    <row r="1994" spans="4:4">
      <c r="D1994" s="245"/>
    </row>
    <row r="1995" spans="4:4">
      <c r="D1995" s="245"/>
    </row>
    <row r="1996" spans="4:4">
      <c r="D1996" s="245"/>
    </row>
    <row r="1997" spans="4:4">
      <c r="D1997" s="245"/>
    </row>
    <row r="1998" spans="4:4">
      <c r="D1998" s="245"/>
    </row>
    <row r="1999" spans="4:4">
      <c r="D1999" s="245"/>
    </row>
    <row r="2000" spans="4:4">
      <c r="D2000" s="245"/>
    </row>
    <row r="2001" spans="4:4">
      <c r="D2001" s="245"/>
    </row>
    <row r="2002" spans="4:4">
      <c r="D2002" s="245"/>
    </row>
    <row r="2003" spans="4:4">
      <c r="D2003" s="245"/>
    </row>
    <row r="2004" spans="4:4">
      <c r="D2004" s="245"/>
    </row>
    <row r="2005" spans="4:4">
      <c r="D2005" s="245"/>
    </row>
    <row r="2006" spans="4:4">
      <c r="D2006" s="245"/>
    </row>
    <row r="2007" spans="4:4">
      <c r="D2007" s="245"/>
    </row>
    <row r="2008" spans="4:4">
      <c r="D2008" s="245"/>
    </row>
    <row r="2009" spans="4:4">
      <c r="D2009" s="245"/>
    </row>
    <row r="2010" spans="4:4">
      <c r="D2010" s="245"/>
    </row>
    <row r="2011" spans="4:4">
      <c r="D2011" s="245"/>
    </row>
    <row r="2012" spans="4:4">
      <c r="D2012" s="245"/>
    </row>
    <row r="2013" spans="4:4">
      <c r="D2013" s="245"/>
    </row>
    <row r="2014" spans="4:4">
      <c r="D2014" s="245"/>
    </row>
    <row r="2015" spans="4:4">
      <c r="D2015" s="245"/>
    </row>
    <row r="2016" spans="4:4">
      <c r="D2016" s="245"/>
    </row>
    <row r="2017" spans="4:4">
      <c r="D2017" s="245"/>
    </row>
    <row r="2018" spans="4:4">
      <c r="D2018" s="245"/>
    </row>
    <row r="2019" spans="4:4">
      <c r="D2019" s="245"/>
    </row>
    <row r="2020" spans="4:4">
      <c r="D2020" s="245"/>
    </row>
    <row r="2021" spans="4:4">
      <c r="D2021" s="245"/>
    </row>
    <row r="2022" spans="4:4">
      <c r="D2022" s="245"/>
    </row>
    <row r="2023" spans="4:4">
      <c r="D2023" s="245"/>
    </row>
    <row r="2024" spans="4:4">
      <c r="D2024" s="245"/>
    </row>
    <row r="2025" spans="4:4">
      <c r="D2025" s="245"/>
    </row>
    <row r="2026" spans="4:4">
      <c r="D2026" s="245"/>
    </row>
    <row r="2027" spans="4:4">
      <c r="D2027" s="245"/>
    </row>
    <row r="2028" spans="4:4">
      <c r="D2028" s="245"/>
    </row>
    <row r="2029" spans="4:4">
      <c r="D2029" s="245"/>
    </row>
    <row r="2030" spans="4:4">
      <c r="D2030" s="245"/>
    </row>
    <row r="2031" spans="4:4">
      <c r="D2031" s="245"/>
    </row>
    <row r="2032" spans="4:4">
      <c r="D2032" s="245"/>
    </row>
    <row r="2033" spans="4:4">
      <c r="D2033" s="245"/>
    </row>
    <row r="2034" spans="4:4">
      <c r="D2034" s="245"/>
    </row>
    <row r="2035" spans="4:4">
      <c r="D2035" s="245"/>
    </row>
    <row r="2036" spans="4:4">
      <c r="D2036" s="245"/>
    </row>
    <row r="2037" spans="4:4">
      <c r="D2037" s="245"/>
    </row>
    <row r="2038" spans="4:4">
      <c r="D2038" s="245"/>
    </row>
    <row r="2039" spans="4:4">
      <c r="D2039" s="245"/>
    </row>
    <row r="2040" spans="4:4">
      <c r="D2040" s="245"/>
    </row>
    <row r="2041" spans="4:4">
      <c r="D2041" s="245"/>
    </row>
    <row r="2042" spans="4:4">
      <c r="D2042" s="245"/>
    </row>
    <row r="2043" spans="4:4">
      <c r="D2043" s="245"/>
    </row>
    <row r="2044" spans="4:4">
      <c r="D2044" s="245"/>
    </row>
    <row r="2045" spans="4:4">
      <c r="D2045" s="245"/>
    </row>
    <row r="2046" spans="4:4">
      <c r="D2046" s="245"/>
    </row>
    <row r="2047" spans="4:4">
      <c r="D2047" s="245"/>
    </row>
    <row r="2048" spans="4:4">
      <c r="D2048" s="245"/>
    </row>
    <row r="2049" spans="4:4">
      <c r="D2049" s="245"/>
    </row>
    <row r="2050" spans="4:4">
      <c r="D2050" s="245"/>
    </row>
    <row r="2051" spans="4:4">
      <c r="D2051" s="245"/>
    </row>
    <row r="2052" spans="4:4">
      <c r="D2052" s="245"/>
    </row>
    <row r="2053" spans="4:4">
      <c r="D2053" s="245"/>
    </row>
    <row r="2054" spans="4:4">
      <c r="D2054" s="245"/>
    </row>
    <row r="2055" spans="4:4">
      <c r="D2055" s="245"/>
    </row>
    <row r="2056" spans="4:4">
      <c r="D2056" s="245"/>
    </row>
    <row r="2057" spans="4:4">
      <c r="D2057" s="245"/>
    </row>
    <row r="2058" spans="4:4">
      <c r="D2058" s="245"/>
    </row>
    <row r="2059" spans="4:4">
      <c r="D2059" s="245"/>
    </row>
    <row r="2060" spans="4:4">
      <c r="D2060" s="245"/>
    </row>
    <row r="2061" spans="4:4">
      <c r="D2061" s="245"/>
    </row>
    <row r="2062" spans="4:4">
      <c r="D2062" s="245"/>
    </row>
    <row r="2063" spans="4:4">
      <c r="D2063" s="245"/>
    </row>
    <row r="2064" spans="4:4">
      <c r="D2064" s="245"/>
    </row>
    <row r="2065" spans="4:4">
      <c r="D2065" s="245"/>
    </row>
    <row r="2066" spans="4:4">
      <c r="D2066" s="245"/>
    </row>
    <row r="2067" spans="4:4">
      <c r="D2067" s="245"/>
    </row>
    <row r="2068" spans="4:4">
      <c r="D2068" s="245"/>
    </row>
    <row r="2069" spans="4:4">
      <c r="D2069" s="245"/>
    </row>
    <row r="2070" spans="4:4">
      <c r="D2070" s="245"/>
    </row>
    <row r="2071" spans="4:4">
      <c r="D2071" s="245"/>
    </row>
    <row r="2072" spans="4:4">
      <c r="D2072" s="245"/>
    </row>
    <row r="2073" spans="4:4">
      <c r="D2073" s="245"/>
    </row>
    <row r="2074" spans="4:4">
      <c r="D2074" s="245"/>
    </row>
    <row r="2075" spans="4:4">
      <c r="D2075" s="245"/>
    </row>
    <row r="2076" spans="4:4">
      <c r="D2076" s="245"/>
    </row>
    <row r="2077" spans="4:4">
      <c r="D2077" s="245"/>
    </row>
    <row r="2078" spans="4:4">
      <c r="D2078" s="245"/>
    </row>
    <row r="2079" spans="4:4">
      <c r="D2079" s="245"/>
    </row>
    <row r="2080" spans="4:4">
      <c r="D2080" s="245"/>
    </row>
    <row r="2081" spans="4:4">
      <c r="D2081" s="245"/>
    </row>
    <row r="2082" spans="4:4">
      <c r="D2082" s="245"/>
    </row>
    <row r="2083" spans="4:4">
      <c r="D2083" s="245"/>
    </row>
    <row r="2084" spans="4:4">
      <c r="D2084" s="245"/>
    </row>
    <row r="2085" spans="4:4">
      <c r="D2085" s="245"/>
    </row>
    <row r="2086" spans="4:4">
      <c r="D2086" s="245"/>
    </row>
    <row r="2087" spans="4:4">
      <c r="D2087" s="245"/>
    </row>
    <row r="2088" spans="4:4">
      <c r="D2088" s="245"/>
    </row>
    <row r="2089" spans="4:4">
      <c r="D2089" s="245"/>
    </row>
    <row r="2090" spans="4:4">
      <c r="D2090" s="245"/>
    </row>
    <row r="2091" spans="4:4">
      <c r="D2091" s="245"/>
    </row>
    <row r="2092" spans="4:4">
      <c r="D2092" s="245"/>
    </row>
    <row r="2093" spans="4:4">
      <c r="D2093" s="245"/>
    </row>
    <row r="2094" spans="4:4">
      <c r="D2094" s="245"/>
    </row>
    <row r="2095" spans="4:4">
      <c r="D2095" s="245"/>
    </row>
    <row r="2096" spans="4:4">
      <c r="D2096" s="245"/>
    </row>
    <row r="2097" spans="4:4">
      <c r="D2097" s="245"/>
    </row>
    <row r="2098" spans="4:4">
      <c r="D2098" s="245"/>
    </row>
    <row r="2099" spans="4:4">
      <c r="D2099" s="245"/>
    </row>
    <row r="2100" spans="4:4">
      <c r="D2100" s="245"/>
    </row>
    <row r="2101" spans="4:4">
      <c r="D2101" s="245"/>
    </row>
    <row r="2102" spans="4:4">
      <c r="D2102" s="245"/>
    </row>
    <row r="2103" spans="4:4">
      <c r="D2103" s="245"/>
    </row>
    <row r="2104" spans="4:4">
      <c r="D2104" s="245"/>
    </row>
    <row r="2105" spans="4:4">
      <c r="D2105" s="245"/>
    </row>
    <row r="2106" spans="4:4">
      <c r="D2106" s="245"/>
    </row>
    <row r="2107" spans="4:4">
      <c r="D2107" s="245"/>
    </row>
    <row r="2108" spans="4:4">
      <c r="D2108" s="245"/>
    </row>
    <row r="2109" spans="4:4">
      <c r="D2109" s="245"/>
    </row>
    <row r="2110" spans="4:4">
      <c r="D2110" s="245"/>
    </row>
    <row r="2111" spans="4:4">
      <c r="D2111" s="245"/>
    </row>
    <row r="2112" spans="4:4">
      <c r="D2112" s="245"/>
    </row>
    <row r="2113" spans="4:4">
      <c r="D2113" s="245"/>
    </row>
    <row r="2114" spans="4:4">
      <c r="D2114" s="245"/>
    </row>
    <row r="2115" spans="4:4">
      <c r="D2115" s="245"/>
    </row>
    <row r="2116" spans="4:4">
      <c r="D2116" s="245"/>
    </row>
    <row r="2117" spans="4:4">
      <c r="D2117" s="245"/>
    </row>
    <row r="2118" spans="4:4">
      <c r="D2118" s="245"/>
    </row>
    <row r="2119" spans="4:4">
      <c r="D2119" s="245"/>
    </row>
    <row r="2120" spans="4:4">
      <c r="D2120" s="245"/>
    </row>
    <row r="2121" spans="4:4">
      <c r="D2121" s="245"/>
    </row>
    <row r="2122" spans="4:4">
      <c r="D2122" s="245"/>
    </row>
    <row r="2123" spans="4:4">
      <c r="D2123" s="245"/>
    </row>
    <row r="2124" spans="4:4">
      <c r="D2124" s="245"/>
    </row>
    <row r="2125" spans="4:4">
      <c r="D2125" s="245"/>
    </row>
    <row r="2126" spans="4:4">
      <c r="D2126" s="245"/>
    </row>
    <row r="2127" spans="4:4">
      <c r="D2127" s="245"/>
    </row>
    <row r="2128" spans="4:4">
      <c r="D2128" s="245"/>
    </row>
    <row r="2129" spans="4:4">
      <c r="D2129" s="245"/>
    </row>
    <row r="2130" spans="4:4">
      <c r="D2130" s="245"/>
    </row>
    <row r="2131" spans="4:4">
      <c r="D2131" s="245"/>
    </row>
    <row r="2132" spans="4:4">
      <c r="D2132" s="245"/>
    </row>
    <row r="2133" spans="4:4">
      <c r="D2133" s="245"/>
    </row>
    <row r="2134" spans="4:4">
      <c r="D2134" s="245"/>
    </row>
    <row r="2135" spans="4:4">
      <c r="D2135" s="245"/>
    </row>
    <row r="2136" spans="4:4">
      <c r="D2136" s="245"/>
    </row>
    <row r="2137" spans="4:4">
      <c r="D2137" s="245"/>
    </row>
    <row r="2138" spans="4:4">
      <c r="D2138" s="245"/>
    </row>
    <row r="2139" spans="4:4">
      <c r="D2139" s="245"/>
    </row>
    <row r="2140" spans="4:4">
      <c r="D2140" s="245"/>
    </row>
    <row r="2141" spans="4:4">
      <c r="D2141" s="245"/>
    </row>
    <row r="2142" spans="4:4">
      <c r="D2142" s="245"/>
    </row>
    <row r="2143" spans="4:4">
      <c r="D2143" s="245"/>
    </row>
    <row r="2144" spans="4:4">
      <c r="D2144" s="245"/>
    </row>
    <row r="2145" spans="4:4">
      <c r="D2145" s="245"/>
    </row>
    <row r="2146" spans="4:4">
      <c r="D2146" s="245"/>
    </row>
    <row r="2147" spans="4:4">
      <c r="D2147" s="245"/>
    </row>
    <row r="2148" spans="4:4">
      <c r="D2148" s="245"/>
    </row>
    <row r="2149" spans="4:4">
      <c r="D2149" s="245"/>
    </row>
    <row r="2150" spans="4:4">
      <c r="D2150" s="245"/>
    </row>
    <row r="2151" spans="4:4">
      <c r="D2151" s="245"/>
    </row>
    <row r="2152" spans="4:4">
      <c r="D2152" s="245"/>
    </row>
    <row r="2153" spans="4:4">
      <c r="D2153" s="245"/>
    </row>
    <row r="2154" spans="4:4">
      <c r="D2154" s="245"/>
    </row>
    <row r="2155" spans="4:4">
      <c r="D2155" s="245"/>
    </row>
    <row r="2156" spans="4:4">
      <c r="D2156" s="245"/>
    </row>
    <row r="2157" spans="4:4">
      <c r="D2157" s="245"/>
    </row>
    <row r="2158" spans="4:4">
      <c r="D2158" s="245"/>
    </row>
    <row r="2159" spans="4:4">
      <c r="D2159" s="245"/>
    </row>
    <row r="2160" spans="4:4">
      <c r="D2160" s="245"/>
    </row>
    <row r="2161" spans="4:4">
      <c r="D2161" s="245"/>
    </row>
    <row r="2162" spans="4:4">
      <c r="D2162" s="245"/>
    </row>
    <row r="2163" spans="4:4">
      <c r="D2163" s="245"/>
    </row>
    <row r="2164" spans="4:4">
      <c r="D2164" s="245"/>
    </row>
    <row r="2165" spans="4:4">
      <c r="D2165" s="245"/>
    </row>
    <row r="2166" spans="4:4">
      <c r="D2166" s="245"/>
    </row>
    <row r="2167" spans="4:4">
      <c r="D2167" s="245"/>
    </row>
    <row r="2168" spans="4:4">
      <c r="D2168" s="245"/>
    </row>
    <row r="2169" spans="4:4">
      <c r="D2169" s="245"/>
    </row>
    <row r="2170" spans="4:4">
      <c r="D2170" s="245"/>
    </row>
    <row r="2171" spans="4:4">
      <c r="D2171" s="245"/>
    </row>
    <row r="2172" spans="4:4">
      <c r="D2172" s="245"/>
    </row>
    <row r="2173" spans="4:4">
      <c r="D2173" s="245"/>
    </row>
    <row r="2174" spans="4:4">
      <c r="D2174" s="245"/>
    </row>
    <row r="2175" spans="4:4">
      <c r="D2175" s="245"/>
    </row>
    <row r="2176" spans="4:4">
      <c r="D2176" s="245"/>
    </row>
    <row r="2177" spans="4:4">
      <c r="D2177" s="245"/>
    </row>
    <row r="2178" spans="4:4">
      <c r="D2178" s="245"/>
    </row>
    <row r="2179" spans="4:4">
      <c r="D2179" s="245"/>
    </row>
    <row r="2180" spans="4:4">
      <c r="D2180" s="245"/>
    </row>
    <row r="2181" spans="4:4">
      <c r="D2181" s="245"/>
    </row>
    <row r="2182" spans="4:4">
      <c r="D2182" s="245"/>
    </row>
    <row r="2183" spans="4:4">
      <c r="D2183" s="245"/>
    </row>
    <row r="2184" spans="4:4">
      <c r="D2184" s="245"/>
    </row>
    <row r="2185" spans="4:4">
      <c r="D2185" s="245"/>
    </row>
    <row r="2186" spans="4:4">
      <c r="D2186" s="245"/>
    </row>
    <row r="2187" spans="4:4">
      <c r="D2187" s="245"/>
    </row>
    <row r="2188" spans="4:4">
      <c r="D2188" s="245"/>
    </row>
    <row r="2189" spans="4:4">
      <c r="D2189" s="245"/>
    </row>
    <row r="2190" spans="4:4">
      <c r="D2190" s="245"/>
    </row>
    <row r="2191" spans="4:4">
      <c r="D2191" s="245"/>
    </row>
    <row r="2192" spans="4:4">
      <c r="D2192" s="245"/>
    </row>
    <row r="2193" spans="4:4">
      <c r="D2193" s="245"/>
    </row>
    <row r="2194" spans="4:4">
      <c r="D2194" s="245"/>
    </row>
    <row r="2195" spans="4:4">
      <c r="D2195" s="245"/>
    </row>
    <row r="2196" spans="4:4">
      <c r="D2196" s="245"/>
    </row>
    <row r="2197" spans="4:4">
      <c r="D2197" s="245"/>
    </row>
    <row r="2198" spans="4:4">
      <c r="D2198" s="245"/>
    </row>
    <row r="2199" spans="4:4">
      <c r="D2199" s="245"/>
    </row>
    <row r="2200" spans="4:4">
      <c r="D2200" s="245"/>
    </row>
    <row r="2201" spans="4:4">
      <c r="D2201" s="245"/>
    </row>
    <row r="2202" spans="4:4">
      <c r="D2202" s="245"/>
    </row>
    <row r="2203" spans="4:4">
      <c r="D2203" s="245"/>
    </row>
    <row r="2204" spans="4:4">
      <c r="D2204" s="245"/>
    </row>
    <row r="2205" spans="4:4">
      <c r="D2205" s="245"/>
    </row>
    <row r="2206" spans="4:4">
      <c r="D2206" s="245"/>
    </row>
    <row r="2207" spans="4:4">
      <c r="D2207" s="245"/>
    </row>
    <row r="2208" spans="4:4">
      <c r="D2208" s="245"/>
    </row>
    <row r="2209" spans="4:4">
      <c r="D2209" s="245"/>
    </row>
    <row r="2210" spans="4:4">
      <c r="D2210" s="245"/>
    </row>
    <row r="2211" spans="4:4">
      <c r="D2211" s="245"/>
    </row>
    <row r="2212" spans="4:4">
      <c r="D2212" s="245"/>
    </row>
    <row r="2213" spans="4:4">
      <c r="D2213" s="245"/>
    </row>
    <row r="2214" spans="4:4">
      <c r="D2214" s="245"/>
    </row>
    <row r="2215" spans="4:4">
      <c r="D2215" s="245"/>
    </row>
    <row r="2216" spans="4:4">
      <c r="D2216" s="245"/>
    </row>
    <row r="2217" spans="4:4">
      <c r="D2217" s="245"/>
    </row>
    <row r="2218" spans="4:4">
      <c r="D2218" s="245"/>
    </row>
    <row r="2219" spans="4:4">
      <c r="D2219" s="245"/>
    </row>
    <row r="2220" spans="4:4">
      <c r="D2220" s="245"/>
    </row>
    <row r="2221" spans="4:4">
      <c r="D2221" s="245"/>
    </row>
    <row r="2222" spans="4:4">
      <c r="D2222" s="245"/>
    </row>
    <row r="2223" spans="4:4">
      <c r="D2223" s="245"/>
    </row>
    <row r="2224" spans="4:4">
      <c r="D2224" s="245"/>
    </row>
    <row r="2225" spans="4:4">
      <c r="D2225" s="245"/>
    </row>
    <row r="2226" spans="4:4">
      <c r="D2226" s="245"/>
    </row>
    <row r="2227" spans="4:4">
      <c r="D2227" s="245"/>
    </row>
    <row r="2228" spans="4:4">
      <c r="D2228" s="245"/>
    </row>
    <row r="2229" spans="4:4">
      <c r="D2229" s="245"/>
    </row>
    <row r="2230" spans="4:4">
      <c r="D2230" s="245"/>
    </row>
    <row r="2231" spans="4:4">
      <c r="D2231" s="245"/>
    </row>
    <row r="2232" spans="4:4">
      <c r="D2232" s="245"/>
    </row>
    <row r="2233" spans="4:4">
      <c r="D2233" s="245"/>
    </row>
    <row r="2234" spans="4:4">
      <c r="D2234" s="245"/>
    </row>
    <row r="2235" spans="4:4">
      <c r="D2235" s="245"/>
    </row>
    <row r="2236" spans="4:4">
      <c r="D2236" s="245"/>
    </row>
    <row r="2237" spans="4:4">
      <c r="D2237" s="245"/>
    </row>
    <row r="2238" spans="4:4">
      <c r="D2238" s="245"/>
    </row>
    <row r="2239" spans="4:4">
      <c r="D2239" s="245"/>
    </row>
    <row r="2240" spans="4:4">
      <c r="D2240" s="245"/>
    </row>
    <row r="2241" spans="4:4">
      <c r="D2241" s="245"/>
    </row>
    <row r="2242" spans="4:4">
      <c r="D2242" s="245"/>
    </row>
    <row r="2243" spans="4:4">
      <c r="D2243" s="245"/>
    </row>
    <row r="2244" spans="4:4">
      <c r="D2244" s="245"/>
    </row>
    <row r="2245" spans="4:4">
      <c r="D2245" s="245"/>
    </row>
    <row r="2246" spans="4:4">
      <c r="D2246" s="245"/>
    </row>
    <row r="2247" spans="4:4">
      <c r="D2247" s="245"/>
    </row>
    <row r="2248" spans="4:4">
      <c r="D2248" s="245"/>
    </row>
    <row r="2249" spans="4:4">
      <c r="D2249" s="245"/>
    </row>
    <row r="2250" spans="4:4">
      <c r="D2250" s="245"/>
    </row>
    <row r="2251" spans="4:4">
      <c r="D2251" s="245"/>
    </row>
    <row r="2252" spans="4:4">
      <c r="D2252" s="245"/>
    </row>
    <row r="2253" spans="4:4">
      <c r="D2253" s="245"/>
    </row>
    <row r="2254" spans="4:4">
      <c r="D2254" s="245"/>
    </row>
    <row r="2255" spans="4:4">
      <c r="D2255" s="245"/>
    </row>
    <row r="2256" spans="4:4">
      <c r="D2256" s="245"/>
    </row>
    <row r="2257" spans="4:4">
      <c r="D2257" s="245"/>
    </row>
    <row r="2258" spans="4:4">
      <c r="D2258" s="245"/>
    </row>
    <row r="2259" spans="4:4">
      <c r="D2259" s="245"/>
    </row>
    <row r="2260" spans="4:4">
      <c r="D2260" s="245"/>
    </row>
    <row r="2261" spans="4:4">
      <c r="D2261" s="245"/>
    </row>
    <row r="2262" spans="4:4">
      <c r="D2262" s="245"/>
    </row>
    <row r="2263" spans="4:4">
      <c r="D2263" s="245"/>
    </row>
    <row r="2264" spans="4:4">
      <c r="D2264" s="245"/>
    </row>
    <row r="2265" spans="4:4">
      <c r="D2265" s="245"/>
    </row>
    <row r="2266" spans="4:4">
      <c r="D2266" s="245"/>
    </row>
    <row r="2267" spans="4:4">
      <c r="D2267" s="245"/>
    </row>
    <row r="2268" spans="4:4">
      <c r="D2268" s="245"/>
    </row>
    <row r="2269" spans="4:4">
      <c r="D2269" s="245"/>
    </row>
    <row r="2270" spans="4:4">
      <c r="D2270" s="245"/>
    </row>
    <row r="2271" spans="4:4">
      <c r="D2271" s="245"/>
    </row>
    <row r="2272" spans="4:4">
      <c r="D2272" s="245"/>
    </row>
    <row r="2273" spans="4:4">
      <c r="D2273" s="245"/>
    </row>
    <row r="2274" spans="4:4">
      <c r="D2274" s="245"/>
    </row>
    <row r="2275" spans="4:4">
      <c r="D2275" s="245"/>
    </row>
    <row r="2276" spans="4:4">
      <c r="D2276" s="245"/>
    </row>
    <row r="2277" spans="4:4">
      <c r="D2277" s="245"/>
    </row>
    <row r="2278" spans="4:4">
      <c r="D2278" s="245"/>
    </row>
    <row r="2279" spans="4:4">
      <c r="D2279" s="245"/>
    </row>
    <row r="2280" spans="4:4">
      <c r="D2280" s="245"/>
    </row>
    <row r="2281" spans="4:4">
      <c r="D2281" s="245"/>
    </row>
    <row r="2282" spans="4:4">
      <c r="D2282" s="245"/>
    </row>
    <row r="2283" spans="4:4">
      <c r="D2283" s="245"/>
    </row>
    <row r="2284" spans="4:4">
      <c r="D2284" s="245"/>
    </row>
    <row r="2285" spans="4:4">
      <c r="D2285" s="245"/>
    </row>
    <row r="2286" spans="4:4">
      <c r="D2286" s="245"/>
    </row>
    <row r="2287" spans="4:4">
      <c r="D2287" s="245"/>
    </row>
    <row r="2288" spans="4:4">
      <c r="D2288" s="245"/>
    </row>
    <row r="2289" spans="4:4">
      <c r="D2289" s="245"/>
    </row>
    <row r="2290" spans="4:4">
      <c r="D2290" s="245"/>
    </row>
    <row r="2291" spans="4:4">
      <c r="D2291" s="245"/>
    </row>
    <row r="2292" spans="4:4">
      <c r="D2292" s="245"/>
    </row>
    <row r="2293" spans="4:4">
      <c r="D2293" s="245"/>
    </row>
    <row r="2294" spans="4:4">
      <c r="D2294" s="245"/>
    </row>
    <row r="2295" spans="4:4">
      <c r="D2295" s="245"/>
    </row>
    <row r="2296" spans="4:4">
      <c r="D2296" s="245"/>
    </row>
    <row r="2297" spans="4:4">
      <c r="D2297" s="245"/>
    </row>
    <row r="2298" spans="4:4">
      <c r="D2298" s="245"/>
    </row>
    <row r="2299" spans="4:4">
      <c r="D2299" s="245"/>
    </row>
    <row r="2300" spans="4:4">
      <c r="D2300" s="245"/>
    </row>
    <row r="2301" spans="4:4">
      <c r="D2301" s="245"/>
    </row>
    <row r="2302" spans="4:4">
      <c r="D2302" s="245"/>
    </row>
    <row r="2303" spans="4:4">
      <c r="D2303" s="245"/>
    </row>
    <row r="2304" spans="4:4">
      <c r="D2304" s="245"/>
    </row>
    <row r="2305" spans="4:4">
      <c r="D2305" s="245"/>
    </row>
    <row r="2306" spans="4:4">
      <c r="D2306" s="245"/>
    </row>
    <row r="2307" spans="4:4">
      <c r="D2307" s="245"/>
    </row>
    <row r="2308" spans="4:4">
      <c r="D2308" s="245"/>
    </row>
    <row r="2309" spans="4:4">
      <c r="D2309" s="245"/>
    </row>
    <row r="2310" spans="4:4">
      <c r="D2310" s="245"/>
    </row>
    <row r="2311" spans="4:4">
      <c r="D2311" s="245"/>
    </row>
    <row r="2312" spans="4:4">
      <c r="D2312" s="245"/>
    </row>
    <row r="2313" spans="4:4">
      <c r="D2313" s="245"/>
    </row>
    <row r="2314" spans="4:4">
      <c r="D2314" s="245"/>
    </row>
    <row r="2315" spans="4:4">
      <c r="D2315" s="245"/>
    </row>
    <row r="2316" spans="4:4">
      <c r="D2316" s="245"/>
    </row>
    <row r="2317" spans="4:4">
      <c r="D2317" s="245"/>
    </row>
    <row r="2318" spans="4:4">
      <c r="D2318" s="245"/>
    </row>
    <row r="2319" spans="4:4">
      <c r="D2319" s="245"/>
    </row>
    <row r="2320" spans="4:4">
      <c r="D2320" s="245"/>
    </row>
    <row r="2321" spans="4:4">
      <c r="D2321" s="245"/>
    </row>
    <row r="2322" spans="4:4">
      <c r="D2322" s="245"/>
    </row>
    <row r="2323" spans="4:4">
      <c r="D2323" s="245"/>
    </row>
    <row r="2324" spans="4:4">
      <c r="D2324" s="245"/>
    </row>
    <row r="2325" spans="4:4">
      <c r="D2325" s="245"/>
    </row>
    <row r="2326" spans="4:4">
      <c r="D2326" s="245"/>
    </row>
    <row r="2327" spans="4:4">
      <c r="D2327" s="245"/>
    </row>
    <row r="2328" spans="4:4">
      <c r="D2328" s="245"/>
    </row>
    <row r="2329" spans="4:4">
      <c r="D2329" s="245"/>
    </row>
    <row r="2330" spans="4:4">
      <c r="D2330" s="245"/>
    </row>
    <row r="2331" spans="4:4">
      <c r="D2331" s="245"/>
    </row>
    <row r="2332" spans="4:4">
      <c r="D2332" s="245"/>
    </row>
    <row r="2333" spans="4:4">
      <c r="D2333" s="245"/>
    </row>
    <row r="2334" spans="4:4">
      <c r="D2334" s="245"/>
    </row>
    <row r="2335" spans="4:4">
      <c r="D2335" s="245"/>
    </row>
    <row r="2336" spans="4:4">
      <c r="D2336" s="245"/>
    </row>
    <row r="2337" spans="4:4">
      <c r="D2337" s="245"/>
    </row>
    <row r="2338" spans="4:4">
      <c r="D2338" s="245"/>
    </row>
    <row r="2339" spans="4:4">
      <c r="D2339" s="245"/>
    </row>
    <row r="2340" spans="4:4">
      <c r="D2340" s="245"/>
    </row>
    <row r="2341" spans="4:4">
      <c r="D2341" s="245"/>
    </row>
    <row r="2342" spans="4:4">
      <c r="D2342" s="245"/>
    </row>
    <row r="2343" spans="4:4">
      <c r="D2343" s="245"/>
    </row>
    <row r="2344" spans="4:4">
      <c r="D2344" s="245"/>
    </row>
    <row r="2345" spans="4:4">
      <c r="D2345" s="245"/>
    </row>
    <row r="2346" spans="4:4">
      <c r="D2346" s="245"/>
    </row>
    <row r="2347" spans="4:4">
      <c r="D2347" s="245"/>
    </row>
    <row r="2348" spans="4:4">
      <c r="D2348" s="245"/>
    </row>
    <row r="2349" spans="4:4">
      <c r="D2349" s="245"/>
    </row>
    <row r="2350" spans="4:4">
      <c r="D2350" s="245"/>
    </row>
    <row r="2351" spans="4:4">
      <c r="D2351" s="245"/>
    </row>
    <row r="2352" spans="4:4">
      <c r="D2352" s="245"/>
    </row>
    <row r="2353" spans="4:4">
      <c r="D2353" s="245"/>
    </row>
    <row r="2354" spans="4:4">
      <c r="D2354" s="245"/>
    </row>
    <row r="2355" spans="4:4">
      <c r="D2355" s="245"/>
    </row>
    <row r="2356" spans="4:4">
      <c r="D2356" s="245"/>
    </row>
    <row r="2357" spans="4:4">
      <c r="D2357" s="245"/>
    </row>
    <row r="2358" spans="4:4">
      <c r="D2358" s="245"/>
    </row>
    <row r="2359" spans="4:4">
      <c r="D2359" s="245"/>
    </row>
    <row r="2360" spans="4:4">
      <c r="D2360" s="245"/>
    </row>
    <row r="2361" spans="4:4">
      <c r="D2361" s="245"/>
    </row>
    <row r="2362" spans="4:4">
      <c r="D2362" s="245"/>
    </row>
    <row r="2363" spans="4:4">
      <c r="D2363" s="245"/>
    </row>
    <row r="2364" spans="4:4">
      <c r="D2364" s="245"/>
    </row>
    <row r="2365" spans="4:4">
      <c r="D2365" s="245"/>
    </row>
    <row r="2366" spans="4:4">
      <c r="D2366" s="245"/>
    </row>
    <row r="2367" spans="4:4">
      <c r="D2367" s="245"/>
    </row>
    <row r="2368" spans="4:4">
      <c r="D2368" s="245"/>
    </row>
    <row r="2369" spans="4:4">
      <c r="D2369" s="245"/>
    </row>
    <row r="2370" spans="4:4">
      <c r="D2370" s="245"/>
    </row>
    <row r="2371" spans="4:4">
      <c r="D2371" s="245"/>
    </row>
    <row r="2372" spans="4:4">
      <c r="D2372" s="245"/>
    </row>
    <row r="2373" spans="4:4">
      <c r="D2373" s="245"/>
    </row>
    <row r="2374" spans="4:4">
      <c r="D2374" s="245"/>
    </row>
    <row r="2375" spans="4:4">
      <c r="D2375" s="245"/>
    </row>
    <row r="2376" spans="4:4">
      <c r="D2376" s="245"/>
    </row>
    <row r="2377" spans="4:4">
      <c r="D2377" s="245"/>
    </row>
    <row r="2378" spans="4:4">
      <c r="D2378" s="245"/>
    </row>
    <row r="2379" spans="4:4">
      <c r="D2379" s="245"/>
    </row>
    <row r="2380" spans="4:4">
      <c r="D2380" s="245"/>
    </row>
    <row r="2381" spans="4:4">
      <c r="D2381" s="245"/>
    </row>
    <row r="2382" spans="4:4">
      <c r="D2382" s="245"/>
    </row>
    <row r="2383" spans="4:4">
      <c r="D2383" s="245"/>
    </row>
    <row r="2384" spans="4:4">
      <c r="D2384" s="245"/>
    </row>
    <row r="2385" spans="4:4">
      <c r="D2385" s="245"/>
    </row>
    <row r="2386" spans="4:4">
      <c r="D2386" s="245"/>
    </row>
    <row r="2387" spans="4:4">
      <c r="D2387" s="245"/>
    </row>
    <row r="2388" spans="4:4">
      <c r="D2388" s="245"/>
    </row>
    <row r="2389" spans="4:4">
      <c r="D2389" s="245"/>
    </row>
    <row r="2390" spans="4:4">
      <c r="D2390" s="245"/>
    </row>
    <row r="2391" spans="4:4">
      <c r="D2391" s="245"/>
    </row>
    <row r="2392" spans="4:4">
      <c r="D2392" s="245"/>
    </row>
    <row r="2393" spans="4:4">
      <c r="D2393" s="245"/>
    </row>
    <row r="2394" spans="4:4">
      <c r="D2394" s="245"/>
    </row>
    <row r="2395" spans="4:4">
      <c r="D2395" s="245"/>
    </row>
    <row r="2396" spans="4:4">
      <c r="D2396" s="245"/>
    </row>
    <row r="2397" spans="4:4">
      <c r="D2397" s="245"/>
    </row>
    <row r="2398" spans="4:4">
      <c r="D2398" s="245"/>
    </row>
    <row r="2399" spans="4:4">
      <c r="D2399" s="245"/>
    </row>
    <row r="2400" spans="4:4">
      <c r="D2400" s="245"/>
    </row>
    <row r="2401" spans="4:4">
      <c r="D2401" s="245"/>
    </row>
    <row r="2402" spans="4:4">
      <c r="D2402" s="245"/>
    </row>
    <row r="2403" spans="4:4">
      <c r="D2403" s="245"/>
    </row>
    <row r="2404" spans="4:4">
      <c r="D2404" s="245"/>
    </row>
    <row r="2405" spans="4:4">
      <c r="D2405" s="245"/>
    </row>
    <row r="2406" spans="4:4">
      <c r="D2406" s="245"/>
    </row>
    <row r="2407" spans="4:4">
      <c r="D2407" s="245"/>
    </row>
    <row r="2408" spans="4:4">
      <c r="D2408" s="245"/>
    </row>
    <row r="2409" spans="4:4">
      <c r="D2409" s="245"/>
    </row>
    <row r="2410" spans="4:4">
      <c r="D2410" s="245"/>
    </row>
    <row r="2411" spans="4:4">
      <c r="D2411" s="245"/>
    </row>
    <row r="2412" spans="4:4">
      <c r="D2412" s="245"/>
    </row>
    <row r="2413" spans="4:4">
      <c r="D2413" s="245"/>
    </row>
    <row r="2414" spans="4:4">
      <c r="D2414" s="245"/>
    </row>
    <row r="2415" spans="4:4">
      <c r="D2415" s="245"/>
    </row>
    <row r="2416" spans="4:4">
      <c r="D2416" s="245"/>
    </row>
    <row r="2417" spans="4:4">
      <c r="D2417" s="245"/>
    </row>
    <row r="2418" spans="4:4">
      <c r="D2418" s="245"/>
    </row>
    <row r="2419" spans="4:4">
      <c r="D2419" s="245"/>
    </row>
    <row r="2420" spans="4:4">
      <c r="D2420" s="245"/>
    </row>
    <row r="2421" spans="4:4">
      <c r="D2421" s="245"/>
    </row>
    <row r="2422" spans="4:4">
      <c r="D2422" s="245"/>
    </row>
    <row r="2423" spans="4:4">
      <c r="D2423" s="245"/>
    </row>
    <row r="2424" spans="4:4">
      <c r="D2424" s="245"/>
    </row>
    <row r="2425" spans="4:4">
      <c r="D2425" s="245"/>
    </row>
    <row r="2426" spans="4:4">
      <c r="D2426" s="245"/>
    </row>
    <row r="2427" spans="4:4">
      <c r="D2427" s="245"/>
    </row>
    <row r="2428" spans="4:4">
      <c r="D2428" s="245"/>
    </row>
    <row r="2429" spans="4:4">
      <c r="D2429" s="245"/>
    </row>
    <row r="2430" spans="4:4">
      <c r="D2430" s="245"/>
    </row>
    <row r="2431" spans="4:4">
      <c r="D2431" s="245"/>
    </row>
    <row r="2432" spans="4:4">
      <c r="D2432" s="245"/>
    </row>
    <row r="2433" spans="4:4">
      <c r="D2433" s="245"/>
    </row>
    <row r="2434" spans="4:4">
      <c r="D2434" s="245"/>
    </row>
    <row r="2435" spans="4:4">
      <c r="D2435" s="245"/>
    </row>
    <row r="2436" spans="4:4">
      <c r="D2436" s="245"/>
    </row>
    <row r="2437" spans="4:4">
      <c r="D2437" s="245"/>
    </row>
    <row r="2438" spans="4:4">
      <c r="D2438" s="245"/>
    </row>
    <row r="2439" spans="4:4">
      <c r="D2439" s="245"/>
    </row>
    <row r="2440" spans="4:4">
      <c r="D2440" s="245"/>
    </row>
    <row r="2441" spans="4:4">
      <c r="D2441" s="245"/>
    </row>
    <row r="2442" spans="4:4">
      <c r="D2442" s="245"/>
    </row>
    <row r="2443" spans="4:4">
      <c r="D2443" s="245"/>
    </row>
    <row r="2444" spans="4:4">
      <c r="D2444" s="245"/>
    </row>
    <row r="2445" spans="4:4">
      <c r="D2445" s="245"/>
    </row>
    <row r="2446" spans="4:4">
      <c r="D2446" s="245"/>
    </row>
    <row r="2447" spans="4:4">
      <c r="D2447" s="245"/>
    </row>
    <row r="2448" spans="4:4">
      <c r="D2448" s="245"/>
    </row>
    <row r="2449" spans="4:4">
      <c r="D2449" s="245"/>
    </row>
    <row r="2450" spans="4:4">
      <c r="D2450" s="245"/>
    </row>
    <row r="2451" spans="4:4">
      <c r="D2451" s="245"/>
    </row>
    <row r="2452" spans="4:4">
      <c r="D2452" s="245"/>
    </row>
    <row r="2453" spans="4:4">
      <c r="D2453" s="245"/>
    </row>
    <row r="2454" spans="4:4">
      <c r="D2454" s="245"/>
    </row>
    <row r="2455" spans="4:4">
      <c r="D2455" s="245"/>
    </row>
    <row r="2456" spans="4:4">
      <c r="D2456" s="245"/>
    </row>
    <row r="2457" spans="4:4">
      <c r="D2457" s="245"/>
    </row>
    <row r="2458" spans="4:4">
      <c r="D2458" s="245"/>
    </row>
    <row r="2459" spans="4:4">
      <c r="D2459" s="245"/>
    </row>
    <row r="2460" spans="4:4">
      <c r="D2460" s="245"/>
    </row>
    <row r="2461" spans="4:4">
      <c r="D2461" s="245"/>
    </row>
    <row r="2462" spans="4:4">
      <c r="D2462" s="245"/>
    </row>
    <row r="2463" spans="4:4">
      <c r="D2463" s="245"/>
    </row>
    <row r="2464" spans="4:4">
      <c r="D2464" s="245"/>
    </row>
    <row r="2465" spans="4:4">
      <c r="D2465" s="245"/>
    </row>
    <row r="2466" spans="4:4">
      <c r="D2466" s="245"/>
    </row>
    <row r="2467" spans="4:4">
      <c r="D2467" s="245"/>
    </row>
    <row r="2468" spans="4:4">
      <c r="D2468" s="245"/>
    </row>
    <row r="2469" spans="4:4">
      <c r="D2469" s="245"/>
    </row>
    <row r="2470" spans="4:4">
      <c r="D2470" s="245"/>
    </row>
    <row r="2471" spans="4:4">
      <c r="D2471" s="245"/>
    </row>
    <row r="2472" spans="4:4">
      <c r="D2472" s="245"/>
    </row>
    <row r="2473" spans="4:4">
      <c r="D2473" s="245"/>
    </row>
    <row r="2474" spans="4:4">
      <c r="D2474" s="245"/>
    </row>
    <row r="2475" spans="4:4">
      <c r="D2475" s="245"/>
    </row>
    <row r="2476" spans="4:4">
      <c r="D2476" s="245"/>
    </row>
    <row r="2477" spans="4:4">
      <c r="D2477" s="245"/>
    </row>
    <row r="2478" spans="4:4">
      <c r="D2478" s="245"/>
    </row>
    <row r="2479" spans="4:4">
      <c r="D2479" s="245"/>
    </row>
    <row r="2480" spans="4:4">
      <c r="D2480" s="245"/>
    </row>
    <row r="2481" spans="4:4">
      <c r="D2481" s="245"/>
    </row>
    <row r="2482" spans="4:4">
      <c r="D2482" s="245"/>
    </row>
    <row r="2483" spans="4:4">
      <c r="D2483" s="245"/>
    </row>
    <row r="2484" spans="4:4">
      <c r="D2484" s="245"/>
    </row>
    <row r="2485" spans="4:4">
      <c r="D2485" s="245"/>
    </row>
    <row r="2486" spans="4:4">
      <c r="D2486" s="245"/>
    </row>
    <row r="2487" spans="4:4">
      <c r="D2487" s="245"/>
    </row>
    <row r="2488" spans="4:4">
      <c r="D2488" s="245"/>
    </row>
    <row r="2489" spans="4:4">
      <c r="D2489" s="245"/>
    </row>
    <row r="2490" spans="4:4">
      <c r="D2490" s="245"/>
    </row>
    <row r="2491" spans="4:4">
      <c r="D2491" s="245"/>
    </row>
    <row r="2492" spans="4:4">
      <c r="D2492" s="245"/>
    </row>
    <row r="2493" spans="4:4">
      <c r="D2493" s="245"/>
    </row>
    <row r="2494" spans="4:4">
      <c r="D2494" s="245"/>
    </row>
    <row r="2495" spans="4:4">
      <c r="D2495" s="245"/>
    </row>
    <row r="2496" spans="4:4">
      <c r="D2496" s="245"/>
    </row>
    <row r="2497" spans="4:4">
      <c r="D2497" s="245"/>
    </row>
    <row r="2498" spans="4:4">
      <c r="D2498" s="245"/>
    </row>
    <row r="2499" spans="4:4">
      <c r="D2499" s="245"/>
    </row>
    <row r="2500" spans="4:4">
      <c r="D2500" s="245"/>
    </row>
    <row r="2501" spans="4:4">
      <c r="D2501" s="245"/>
    </row>
    <row r="2502" spans="4:4">
      <c r="D2502" s="245"/>
    </row>
    <row r="2503" spans="4:4">
      <c r="D2503" s="245"/>
    </row>
    <row r="2504" spans="4:4">
      <c r="D2504" s="245"/>
    </row>
    <row r="2505" spans="4:4">
      <c r="D2505" s="245"/>
    </row>
    <row r="2506" spans="4:4">
      <c r="D2506" s="245"/>
    </row>
    <row r="2507" spans="4:4">
      <c r="D2507" s="245"/>
    </row>
    <row r="2508" spans="4:4">
      <c r="D2508" s="245"/>
    </row>
    <row r="2509" spans="4:4">
      <c r="D2509" s="245"/>
    </row>
    <row r="2510" spans="4:4">
      <c r="D2510" s="245"/>
    </row>
    <row r="2511" spans="4:4">
      <c r="D2511" s="245"/>
    </row>
    <row r="2512" spans="4:4">
      <c r="D2512" s="245"/>
    </row>
    <row r="2513" spans="4:4">
      <c r="D2513" s="245"/>
    </row>
    <row r="2514" spans="4:4">
      <c r="D2514" s="245"/>
    </row>
    <row r="2515" spans="4:4">
      <c r="D2515" s="245"/>
    </row>
    <row r="2516" spans="4:4">
      <c r="D2516" s="245"/>
    </row>
    <row r="2517" spans="4:4">
      <c r="D2517" s="245"/>
    </row>
    <row r="2518" spans="4:4">
      <c r="D2518" s="245"/>
    </row>
    <row r="2519" spans="4:4">
      <c r="D2519" s="245"/>
    </row>
    <row r="2520" spans="4:4">
      <c r="D2520" s="245"/>
    </row>
    <row r="2521" spans="4:4">
      <c r="D2521" s="245"/>
    </row>
    <row r="2522" spans="4:4">
      <c r="D2522" s="245"/>
    </row>
    <row r="2523" spans="4:4">
      <c r="D2523" s="245"/>
    </row>
    <row r="2524" spans="4:4">
      <c r="D2524" s="245"/>
    </row>
    <row r="2525" spans="4:4">
      <c r="D2525" s="245"/>
    </row>
    <row r="2526" spans="4:4">
      <c r="D2526" s="245"/>
    </row>
    <row r="2527" spans="4:4">
      <c r="D2527" s="245"/>
    </row>
    <row r="2528" spans="4:4">
      <c r="D2528" s="245"/>
    </row>
    <row r="2529" spans="4:4">
      <c r="D2529" s="245"/>
    </row>
    <row r="2530" spans="4:4">
      <c r="D2530" s="245"/>
    </row>
    <row r="2531" spans="4:4">
      <c r="D2531" s="245"/>
    </row>
    <row r="2532" spans="4:4">
      <c r="D2532" s="245"/>
    </row>
    <row r="2533" spans="4:4">
      <c r="D2533" s="245"/>
    </row>
    <row r="2534" spans="4:4">
      <c r="D2534" s="245"/>
    </row>
    <row r="2535" spans="4:4">
      <c r="D2535" s="245"/>
    </row>
    <row r="2536" spans="4:4">
      <c r="D2536" s="245"/>
    </row>
    <row r="2537" spans="4:4">
      <c r="D2537" s="245"/>
    </row>
    <row r="2538" spans="4:4">
      <c r="D2538" s="245"/>
    </row>
    <row r="2539" spans="4:4">
      <c r="D2539" s="245"/>
    </row>
    <row r="2540" spans="4:4">
      <c r="D2540" s="245"/>
    </row>
    <row r="2541" spans="4:4">
      <c r="D2541" s="245"/>
    </row>
    <row r="2542" spans="4:4">
      <c r="D2542" s="245"/>
    </row>
    <row r="2543" spans="4:4">
      <c r="D2543" s="245"/>
    </row>
    <row r="2544" spans="4:4">
      <c r="D2544" s="245"/>
    </row>
    <row r="2545" spans="4:4">
      <c r="D2545" s="245"/>
    </row>
    <row r="2546" spans="4:4">
      <c r="D2546" s="245"/>
    </row>
    <row r="2547" spans="4:4">
      <c r="D2547" s="245"/>
    </row>
    <row r="2548" spans="4:4">
      <c r="D2548" s="245"/>
    </row>
    <row r="2549" spans="4:4">
      <c r="D2549" s="245"/>
    </row>
    <row r="2550" spans="4:4">
      <c r="D2550" s="245"/>
    </row>
    <row r="2551" spans="4:4">
      <c r="D2551" s="245"/>
    </row>
    <row r="2552" spans="4:4">
      <c r="D2552" s="245"/>
    </row>
    <row r="2553" spans="4:4">
      <c r="D2553" s="245"/>
    </row>
    <row r="2554" spans="4:4">
      <c r="D2554" s="245"/>
    </row>
    <row r="2555" spans="4:4">
      <c r="D2555" s="245"/>
    </row>
    <row r="2556" spans="4:4">
      <c r="D2556" s="245"/>
    </row>
    <row r="2557" spans="4:4">
      <c r="D2557" s="245"/>
    </row>
    <row r="2558" spans="4:4">
      <c r="D2558" s="245"/>
    </row>
    <row r="2559" spans="4:4">
      <c r="D2559" s="245"/>
    </row>
    <row r="2560" spans="4:4">
      <c r="D2560" s="245"/>
    </row>
    <row r="2561" spans="4:4">
      <c r="D2561" s="245"/>
    </row>
    <row r="2562" spans="4:4">
      <c r="D2562" s="245"/>
    </row>
    <row r="2563" spans="4:4">
      <c r="D2563" s="245"/>
    </row>
    <row r="2564" spans="4:4">
      <c r="D2564" s="245"/>
    </row>
    <row r="2565" spans="4:4">
      <c r="D2565" s="245"/>
    </row>
    <row r="2566" spans="4:4">
      <c r="D2566" s="245"/>
    </row>
    <row r="2567" spans="4:4">
      <c r="D2567" s="245"/>
    </row>
    <row r="2568" spans="4:4">
      <c r="D2568" s="245"/>
    </row>
    <row r="2569" spans="4:4">
      <c r="D2569" s="245"/>
    </row>
    <row r="2570" spans="4:4">
      <c r="D2570" s="245"/>
    </row>
    <row r="2571" spans="4:4">
      <c r="D2571" s="245"/>
    </row>
    <row r="2572" spans="4:4">
      <c r="D2572" s="245"/>
    </row>
    <row r="2573" spans="4:4">
      <c r="D2573" s="245"/>
    </row>
    <row r="2574" spans="4:4">
      <c r="D2574" s="245"/>
    </row>
    <row r="2575" spans="4:4">
      <c r="D2575" s="245"/>
    </row>
    <row r="2576" spans="4:4">
      <c r="D2576" s="245"/>
    </row>
    <row r="2577" spans="4:4">
      <c r="D2577" s="245"/>
    </row>
    <row r="2578" spans="4:4">
      <c r="D2578" s="245"/>
    </row>
    <row r="2579" spans="4:4">
      <c r="D2579" s="245"/>
    </row>
    <row r="2580" spans="4:4">
      <c r="D2580" s="245"/>
    </row>
    <row r="2581" spans="4:4">
      <c r="D2581" s="245"/>
    </row>
    <row r="2582" spans="4:4">
      <c r="D2582" s="245"/>
    </row>
    <row r="2583" spans="4:4">
      <c r="D2583" s="245"/>
    </row>
    <row r="2584" spans="4:4">
      <c r="D2584" s="245"/>
    </row>
    <row r="2585" spans="4:4">
      <c r="D2585" s="245"/>
    </row>
    <row r="2586" spans="4:4">
      <c r="D2586" s="245"/>
    </row>
    <row r="2587" spans="4:4">
      <c r="D2587" s="245"/>
    </row>
    <row r="2588" spans="4:4">
      <c r="D2588" s="245"/>
    </row>
    <row r="2589" spans="4:4">
      <c r="D2589" s="245"/>
    </row>
    <row r="2590" spans="4:4">
      <c r="D2590" s="245"/>
    </row>
    <row r="2591" spans="4:4">
      <c r="D2591" s="245"/>
    </row>
    <row r="2592" spans="4:4">
      <c r="D2592" s="245"/>
    </row>
    <row r="2593" spans="4:4">
      <c r="D2593" s="245"/>
    </row>
    <row r="2594" spans="4:4">
      <c r="D2594" s="245"/>
    </row>
    <row r="2595" spans="4:4">
      <c r="D2595" s="245"/>
    </row>
    <row r="2596" spans="4:4">
      <c r="D2596" s="245"/>
    </row>
    <row r="2597" spans="4:4">
      <c r="D2597" s="245"/>
    </row>
    <row r="2598" spans="4:4">
      <c r="D2598" s="245"/>
    </row>
    <row r="2599" spans="4:4">
      <c r="D2599" s="245"/>
    </row>
    <row r="2600" spans="4:4">
      <c r="D2600" s="245"/>
    </row>
    <row r="2601" spans="4:4">
      <c r="D2601" s="245"/>
    </row>
    <row r="2602" spans="4:4">
      <c r="D2602" s="245"/>
    </row>
    <row r="2603" spans="4:4">
      <c r="D2603" s="245"/>
    </row>
    <row r="2604" spans="4:4">
      <c r="D2604" s="245"/>
    </row>
    <row r="2605" spans="4:4">
      <c r="D2605" s="245"/>
    </row>
    <row r="2606" spans="4:4">
      <c r="D2606" s="245"/>
    </row>
    <row r="2607" spans="4:4">
      <c r="D2607" s="245"/>
    </row>
    <row r="2608" spans="4:4">
      <c r="D2608" s="245"/>
    </row>
    <row r="2609" spans="4:4">
      <c r="D2609" s="245"/>
    </row>
    <row r="2610" spans="4:4">
      <c r="D2610" s="245"/>
    </row>
    <row r="2611" spans="4:4">
      <c r="D2611" s="245"/>
    </row>
    <row r="2612" spans="4:4">
      <c r="D2612" s="245"/>
    </row>
    <row r="2613" spans="4:4">
      <c r="D2613" s="245"/>
    </row>
    <row r="2614" spans="4:4">
      <c r="D2614" s="245"/>
    </row>
    <row r="2615" spans="4:4">
      <c r="D2615" s="245"/>
    </row>
    <row r="2616" spans="4:4">
      <c r="D2616" s="245"/>
    </row>
    <row r="2617" spans="4:4">
      <c r="D2617" s="245"/>
    </row>
    <row r="2618" spans="4:4">
      <c r="D2618" s="245"/>
    </row>
    <row r="2619" spans="4:4">
      <c r="D2619" s="245"/>
    </row>
    <row r="2620" spans="4:4">
      <c r="D2620" s="245"/>
    </row>
    <row r="2621" spans="4:4">
      <c r="D2621" s="245"/>
    </row>
    <row r="2622" spans="4:4">
      <c r="D2622" s="245"/>
    </row>
    <row r="2623" spans="4:4">
      <c r="D2623" s="245"/>
    </row>
    <row r="2624" spans="4:4">
      <c r="D2624" s="245"/>
    </row>
    <row r="2625" spans="4:4">
      <c r="D2625" s="245"/>
    </row>
    <row r="2626" spans="4:4">
      <c r="D2626" s="245"/>
    </row>
    <row r="2627" spans="4:4">
      <c r="D2627" s="245"/>
    </row>
    <row r="2628" spans="4:4">
      <c r="D2628" s="245"/>
    </row>
    <row r="2629" spans="4:4">
      <c r="D2629" s="245"/>
    </row>
    <row r="2630" spans="4:4">
      <c r="D2630" s="245"/>
    </row>
    <row r="2631" spans="4:4">
      <c r="D2631" s="245"/>
    </row>
    <row r="2632" spans="4:4">
      <c r="D2632" s="245"/>
    </row>
    <row r="2633" spans="4:4">
      <c r="D2633" s="245"/>
    </row>
    <row r="2634" spans="4:4">
      <c r="D2634" s="245"/>
    </row>
    <row r="2635" spans="4:4">
      <c r="D2635" s="245"/>
    </row>
    <row r="2636" spans="4:4">
      <c r="D2636" s="245"/>
    </row>
    <row r="2637" spans="4:4">
      <c r="D2637" s="245"/>
    </row>
    <row r="2638" spans="4:4">
      <c r="D2638" s="245"/>
    </row>
    <row r="2639" spans="4:4">
      <c r="D2639" s="245"/>
    </row>
    <row r="2640" spans="4:4">
      <c r="D2640" s="245"/>
    </row>
    <row r="2641" spans="4:4">
      <c r="D2641" s="245"/>
    </row>
    <row r="2642" spans="4:4">
      <c r="D2642" s="245"/>
    </row>
    <row r="2643" spans="4:4">
      <c r="D2643" s="245"/>
    </row>
    <row r="2644" spans="4:4">
      <c r="D2644" s="245"/>
    </row>
    <row r="2645" spans="4:4">
      <c r="D2645" s="245"/>
    </row>
    <row r="2646" spans="4:4">
      <c r="D2646" s="245"/>
    </row>
    <row r="2647" spans="4:4">
      <c r="D2647" s="245"/>
    </row>
    <row r="2648" spans="4:4">
      <c r="D2648" s="245"/>
    </row>
    <row r="2649" spans="4:4">
      <c r="D2649" s="245"/>
    </row>
    <row r="2650" spans="4:4">
      <c r="D2650" s="245"/>
    </row>
    <row r="2651" spans="4:4">
      <c r="D2651" s="245"/>
    </row>
    <row r="2652" spans="4:4">
      <c r="D2652" s="245"/>
    </row>
    <row r="2653" spans="4:4">
      <c r="D2653" s="245"/>
    </row>
    <row r="2654" spans="4:4">
      <c r="D2654" s="245"/>
    </row>
    <row r="2655" spans="4:4">
      <c r="D2655" s="245"/>
    </row>
    <row r="2656" spans="4:4">
      <c r="D2656" s="245"/>
    </row>
    <row r="2657" spans="4:4">
      <c r="D2657" s="245"/>
    </row>
    <row r="2658" spans="4:4">
      <c r="D2658" s="245"/>
    </row>
    <row r="2659" spans="4:4">
      <c r="D2659" s="245"/>
    </row>
    <row r="2660" spans="4:4">
      <c r="D2660" s="245"/>
    </row>
    <row r="2661" spans="4:4">
      <c r="D2661" s="245"/>
    </row>
    <row r="2662" spans="4:4">
      <c r="D2662" s="245"/>
    </row>
    <row r="2663" spans="4:4">
      <c r="D2663" s="245"/>
    </row>
    <row r="2664" spans="4:4">
      <c r="D2664" s="245"/>
    </row>
    <row r="2665" spans="4:4">
      <c r="D2665" s="245"/>
    </row>
    <row r="2666" spans="4:4">
      <c r="D2666" s="245"/>
    </row>
    <row r="2667" spans="4:4">
      <c r="D2667" s="245"/>
    </row>
    <row r="2668" spans="4:4">
      <c r="D2668" s="245"/>
    </row>
    <row r="2669" spans="4:4">
      <c r="D2669" s="245"/>
    </row>
    <row r="2670" spans="4:4">
      <c r="D2670" s="245"/>
    </row>
    <row r="2671" spans="4:4">
      <c r="D2671" s="245"/>
    </row>
    <row r="2672" spans="4:4">
      <c r="D2672" s="245"/>
    </row>
    <row r="2673" spans="4:4">
      <c r="D2673" s="245"/>
    </row>
    <row r="2674" spans="4:4">
      <c r="D2674" s="245"/>
    </row>
    <row r="2675" spans="4:4">
      <c r="D2675" s="245"/>
    </row>
    <row r="2676" spans="4:4">
      <c r="D2676" s="245"/>
    </row>
    <row r="2677" spans="4:4">
      <c r="D2677" s="245"/>
    </row>
    <row r="2678" spans="4:4">
      <c r="D2678" s="245"/>
    </row>
    <row r="2679" spans="4:4">
      <c r="D2679" s="245"/>
    </row>
    <row r="2680" spans="4:4">
      <c r="D2680" s="245"/>
    </row>
    <row r="2681" spans="4:4">
      <c r="D2681" s="245"/>
    </row>
    <row r="2682" spans="4:4">
      <c r="D2682" s="245"/>
    </row>
    <row r="2683" spans="4:4">
      <c r="D2683" s="245"/>
    </row>
    <row r="2684" spans="4:4">
      <c r="D2684" s="245"/>
    </row>
    <row r="2685" spans="4:4">
      <c r="D2685" s="245"/>
    </row>
    <row r="2686" spans="4:4">
      <c r="D2686" s="245"/>
    </row>
    <row r="2687" spans="4:4">
      <c r="D2687" s="245"/>
    </row>
    <row r="2688" spans="4:4">
      <c r="D2688" s="245"/>
    </row>
    <row r="2689" spans="4:4">
      <c r="D2689" s="245"/>
    </row>
    <row r="2690" spans="4:4">
      <c r="D2690" s="245"/>
    </row>
    <row r="2691" spans="4:4">
      <c r="D2691" s="245"/>
    </row>
    <row r="2692" spans="4:4">
      <c r="D2692" s="245"/>
    </row>
    <row r="2693" spans="4:4">
      <c r="D2693" s="245"/>
    </row>
    <row r="2694" spans="4:4">
      <c r="D2694" s="245"/>
    </row>
    <row r="2695" spans="4:4">
      <c r="D2695" s="245"/>
    </row>
    <row r="2696" spans="4:4">
      <c r="D2696" s="245"/>
    </row>
    <row r="2697" spans="4:4">
      <c r="D2697" s="245"/>
    </row>
    <row r="2698" spans="4:4">
      <c r="D2698" s="245"/>
    </row>
    <row r="2699" spans="4:4">
      <c r="D2699" s="245"/>
    </row>
    <row r="2700" spans="4:4">
      <c r="D2700" s="245"/>
    </row>
    <row r="2701" spans="4:4">
      <c r="D2701" s="245"/>
    </row>
    <row r="2702" spans="4:4">
      <c r="D2702" s="245"/>
    </row>
    <row r="2703" spans="4:4">
      <c r="D2703" s="245"/>
    </row>
    <row r="2704" spans="4:4">
      <c r="D2704" s="245"/>
    </row>
    <row r="2705" spans="4:4">
      <c r="D2705" s="245"/>
    </row>
    <row r="2706" spans="4:4">
      <c r="D2706" s="245"/>
    </row>
    <row r="2707" spans="4:4">
      <c r="D2707" s="245"/>
    </row>
    <row r="2708" spans="4:4">
      <c r="D2708" s="245"/>
    </row>
    <row r="2709" spans="4:4">
      <c r="D2709" s="245"/>
    </row>
    <row r="2710" spans="4:4">
      <c r="D2710" s="245"/>
    </row>
    <row r="2711" spans="4:4">
      <c r="D2711" s="245"/>
    </row>
    <row r="2712" spans="4:4">
      <c r="D2712" s="245"/>
    </row>
    <row r="2713" spans="4:4">
      <c r="D2713" s="245"/>
    </row>
    <row r="2714" spans="4:4">
      <c r="D2714" s="245"/>
    </row>
    <row r="2715" spans="4:4">
      <c r="D2715" s="245"/>
    </row>
    <row r="2716" spans="4:4">
      <c r="D2716" s="245"/>
    </row>
    <row r="2717" spans="4:4">
      <c r="D2717" s="245"/>
    </row>
    <row r="2718" spans="4:4">
      <c r="D2718" s="245"/>
    </row>
    <row r="2719" spans="4:4">
      <c r="D2719" s="245"/>
    </row>
    <row r="2720" spans="4:4">
      <c r="D2720" s="245"/>
    </row>
    <row r="2721" spans="4:4">
      <c r="D2721" s="245"/>
    </row>
    <row r="2722" spans="4:4">
      <c r="D2722" s="245"/>
    </row>
    <row r="2723" spans="4:4">
      <c r="D2723" s="245"/>
    </row>
    <row r="2724" spans="4:4">
      <c r="D2724" s="245"/>
    </row>
    <row r="2725" spans="4:4">
      <c r="D2725" s="245"/>
    </row>
    <row r="2726" spans="4:4">
      <c r="D2726" s="245"/>
    </row>
    <row r="2727" spans="4:4">
      <c r="D2727" s="245"/>
    </row>
    <row r="2728" spans="4:4">
      <c r="D2728" s="245"/>
    </row>
    <row r="2729" spans="4:4">
      <c r="D2729" s="245"/>
    </row>
    <row r="2730" spans="4:4">
      <c r="D2730" s="245"/>
    </row>
    <row r="2731" spans="4:4">
      <c r="D2731" s="245"/>
    </row>
    <row r="2732" spans="4:4">
      <c r="D2732" s="245"/>
    </row>
    <row r="2733" spans="4:4">
      <c r="D2733" s="245"/>
    </row>
    <row r="2734" spans="4:4">
      <c r="D2734" s="245"/>
    </row>
    <row r="2735" spans="4:4">
      <c r="D2735" s="245"/>
    </row>
    <row r="2736" spans="4:4">
      <c r="D2736" s="245"/>
    </row>
    <row r="2737" spans="4:4">
      <c r="D2737" s="245"/>
    </row>
    <row r="2738" spans="4:4">
      <c r="D2738" s="245"/>
    </row>
    <row r="2739" spans="4:4">
      <c r="D2739" s="245"/>
    </row>
    <row r="2740" spans="4:4">
      <c r="D2740" s="245"/>
    </row>
    <row r="2741" spans="4:4">
      <c r="D2741" s="245"/>
    </row>
    <row r="2742" spans="4:4">
      <c r="D2742" s="245"/>
    </row>
    <row r="2743" spans="4:4">
      <c r="D2743" s="245"/>
    </row>
    <row r="2744" spans="4:4">
      <c r="D2744" s="245"/>
    </row>
    <row r="2745" spans="4:4">
      <c r="D2745" s="245"/>
    </row>
    <row r="2746" spans="4:4">
      <c r="D2746" s="245"/>
    </row>
    <row r="2747" spans="4:4">
      <c r="D2747" s="245"/>
    </row>
    <row r="2748" spans="4:4">
      <c r="D2748" s="245"/>
    </row>
    <row r="2749" spans="4:4">
      <c r="D2749" s="245"/>
    </row>
    <row r="2750" spans="4:4">
      <c r="D2750" s="245"/>
    </row>
    <row r="2751" spans="4:4">
      <c r="D2751" s="245"/>
    </row>
    <row r="2752" spans="4:4">
      <c r="D2752" s="245"/>
    </row>
    <row r="2753" spans="4:4">
      <c r="D2753" s="245"/>
    </row>
    <row r="2754" spans="4:4">
      <c r="D2754" s="245"/>
    </row>
    <row r="2755" spans="4:4">
      <c r="D2755" s="245"/>
    </row>
    <row r="2756" spans="4:4">
      <c r="D2756" s="245"/>
    </row>
    <row r="2757" spans="4:4">
      <c r="D2757" s="245"/>
    </row>
    <row r="2758" spans="4:4">
      <c r="D2758" s="245"/>
    </row>
    <row r="2759" spans="4:4">
      <c r="D2759" s="245"/>
    </row>
    <row r="2760" spans="4:4">
      <c r="D2760" s="245"/>
    </row>
    <row r="2761" spans="4:4">
      <c r="D2761" s="245"/>
    </row>
    <row r="2762" spans="4:4">
      <c r="D2762" s="245"/>
    </row>
    <row r="2763" spans="4:4">
      <c r="D2763" s="245"/>
    </row>
    <row r="2764" spans="4:4">
      <c r="D2764" s="245"/>
    </row>
    <row r="2765" spans="4:4">
      <c r="D2765" s="245"/>
    </row>
    <row r="2766" spans="4:4">
      <c r="D2766" s="245"/>
    </row>
    <row r="2767" spans="4:4">
      <c r="D2767" s="245"/>
    </row>
    <row r="2768" spans="4:4">
      <c r="D2768" s="245"/>
    </row>
    <row r="2769" spans="4:4">
      <c r="D2769" s="245"/>
    </row>
    <row r="2770" spans="4:4">
      <c r="D2770" s="245"/>
    </row>
    <row r="2771" spans="4:4">
      <c r="D2771" s="245"/>
    </row>
    <row r="2772" spans="4:4">
      <c r="D2772" s="245"/>
    </row>
    <row r="2773" spans="4:4">
      <c r="D2773" s="245"/>
    </row>
    <row r="2774" spans="4:4">
      <c r="D2774" s="245"/>
    </row>
    <row r="2775" spans="4:4">
      <c r="D2775" s="245"/>
    </row>
    <row r="2776" spans="4:4">
      <c r="D2776" s="245"/>
    </row>
    <row r="2777" spans="4:4">
      <c r="D2777" s="245"/>
    </row>
    <row r="2778" spans="4:4">
      <c r="D2778" s="245"/>
    </row>
    <row r="2779" spans="4:4">
      <c r="D2779" s="245"/>
    </row>
    <row r="2780" spans="4:4">
      <c r="D2780" s="245"/>
    </row>
    <row r="2781" spans="4:4">
      <c r="D2781" s="245"/>
    </row>
    <row r="2782" spans="4:4">
      <c r="D2782" s="245"/>
    </row>
    <row r="2783" spans="4:4">
      <c r="D2783" s="245"/>
    </row>
    <row r="2784" spans="4:4">
      <c r="D2784" s="245"/>
    </row>
    <row r="2785" spans="4:4">
      <c r="D2785" s="245"/>
    </row>
    <row r="2786" spans="4:4">
      <c r="D2786" s="245"/>
    </row>
    <row r="2787" spans="4:4">
      <c r="D2787" s="245"/>
    </row>
    <row r="2788" spans="4:4">
      <c r="D2788" s="245"/>
    </row>
    <row r="2789" spans="4:4">
      <c r="D2789" s="245"/>
    </row>
    <row r="2790" spans="4:4">
      <c r="D2790" s="245"/>
    </row>
    <row r="2791" spans="4:4">
      <c r="D2791" s="245"/>
    </row>
    <row r="2792" spans="4:4">
      <c r="D2792" s="245"/>
    </row>
    <row r="2793" spans="4:4">
      <c r="D2793" s="245"/>
    </row>
    <row r="2794" spans="4:4">
      <c r="D2794" s="245"/>
    </row>
    <row r="2795" spans="4:4">
      <c r="D2795" s="245"/>
    </row>
    <row r="2796" spans="4:4">
      <c r="D2796" s="245"/>
    </row>
    <row r="2797" spans="4:4">
      <c r="D2797" s="245"/>
    </row>
    <row r="2798" spans="4:4">
      <c r="D2798" s="245"/>
    </row>
    <row r="2799" spans="4:4">
      <c r="D2799" s="245"/>
    </row>
    <row r="2800" spans="4:4">
      <c r="D2800" s="245"/>
    </row>
    <row r="2801" spans="4:4">
      <c r="D2801" s="245"/>
    </row>
    <row r="2802" spans="4:4">
      <c r="D2802" s="245"/>
    </row>
    <row r="2803" spans="4:4">
      <c r="D2803" s="245"/>
    </row>
    <row r="2804" spans="4:4">
      <c r="D2804" s="245"/>
    </row>
    <row r="2805" spans="4:4">
      <c r="D2805" s="245"/>
    </row>
    <row r="2806" spans="4:4">
      <c r="D2806" s="245"/>
    </row>
    <row r="2807" spans="4:4">
      <c r="D2807" s="245"/>
    </row>
    <row r="2808" spans="4:4">
      <c r="D2808" s="245"/>
    </row>
    <row r="2809" spans="4:4">
      <c r="D2809" s="245"/>
    </row>
    <row r="2810" spans="4:4">
      <c r="D2810" s="245"/>
    </row>
    <row r="2811" spans="4:4">
      <c r="D2811" s="245"/>
    </row>
    <row r="2812" spans="4:4">
      <c r="D2812" s="245"/>
    </row>
    <row r="2813" spans="4:4">
      <c r="D2813" s="245"/>
    </row>
    <row r="2814" spans="4:4">
      <c r="D2814" s="245"/>
    </row>
    <row r="2815" spans="4:4">
      <c r="D2815" s="245"/>
    </row>
    <row r="2816" spans="4:4">
      <c r="D2816" s="245"/>
    </row>
    <row r="2817" spans="4:4">
      <c r="D2817" s="245"/>
    </row>
    <row r="2818" spans="4:4">
      <c r="D2818" s="245"/>
    </row>
    <row r="2819" spans="4:4">
      <c r="D2819" s="245"/>
    </row>
    <row r="2820" spans="4:4">
      <c r="D2820" s="245"/>
    </row>
    <row r="2821" spans="4:4">
      <c r="D2821" s="245"/>
    </row>
    <row r="2822" spans="4:4">
      <c r="D2822" s="245"/>
    </row>
    <row r="2823" spans="4:4">
      <c r="D2823" s="245"/>
    </row>
    <row r="2824" spans="4:4">
      <c r="D2824" s="245"/>
    </row>
    <row r="2825" spans="4:4">
      <c r="D2825" s="245"/>
    </row>
    <row r="2826" spans="4:4">
      <c r="D2826" s="245"/>
    </row>
    <row r="2827" spans="4:4">
      <c r="D2827" s="245"/>
    </row>
    <row r="2828" spans="4:4">
      <c r="D2828" s="245"/>
    </row>
    <row r="2829" spans="4:4">
      <c r="D2829" s="245"/>
    </row>
    <row r="2830" spans="4:4">
      <c r="D2830" s="245"/>
    </row>
    <row r="2831" spans="4:4">
      <c r="D2831" s="245"/>
    </row>
    <row r="2832" spans="4:4">
      <c r="D2832" s="245"/>
    </row>
    <row r="2833" spans="4:4">
      <c r="D2833" s="245"/>
    </row>
    <row r="2834" spans="4:4">
      <c r="D2834" s="245"/>
    </row>
    <row r="2835" spans="4:4">
      <c r="D2835" s="245"/>
    </row>
    <row r="2836" spans="4:4">
      <c r="D2836" s="245"/>
    </row>
    <row r="2837" spans="4:4">
      <c r="D2837" s="245"/>
    </row>
    <row r="2838" spans="4:4">
      <c r="D2838" s="245"/>
    </row>
    <row r="2839" spans="4:4">
      <c r="D2839" s="245"/>
    </row>
    <row r="2840" spans="4:4">
      <c r="D2840" s="245"/>
    </row>
    <row r="2841" spans="4:4">
      <c r="D2841" s="245"/>
    </row>
    <row r="2842" spans="4:4">
      <c r="D2842" s="245"/>
    </row>
    <row r="2843" spans="4:4">
      <c r="D2843" s="245"/>
    </row>
    <row r="2844" spans="4:4">
      <c r="D2844" s="245"/>
    </row>
    <row r="2845" spans="4:4">
      <c r="D2845" s="245"/>
    </row>
    <row r="2846" spans="4:4">
      <c r="D2846" s="245"/>
    </row>
    <row r="2847" spans="4:4">
      <c r="D2847" s="245"/>
    </row>
    <row r="2848" spans="4:4">
      <c r="D2848" s="245"/>
    </row>
    <row r="2849" spans="4:4">
      <c r="D2849" s="245"/>
    </row>
    <row r="2850" spans="4:4">
      <c r="D2850" s="245"/>
    </row>
    <row r="2851" spans="4:4">
      <c r="D2851" s="245"/>
    </row>
    <row r="2852" spans="4:4">
      <c r="D2852" s="245"/>
    </row>
    <row r="2853" spans="4:4">
      <c r="D2853" s="245"/>
    </row>
    <row r="2854" spans="4:4">
      <c r="D2854" s="245"/>
    </row>
    <row r="2855" spans="4:4">
      <c r="D2855" s="245"/>
    </row>
    <row r="2856" spans="4:4">
      <c r="D2856" s="245"/>
    </row>
    <row r="2857" spans="4:4">
      <c r="D2857" s="245"/>
    </row>
    <row r="2858" spans="4:4">
      <c r="D2858" s="245"/>
    </row>
    <row r="2859" spans="4:4">
      <c r="D2859" s="245"/>
    </row>
    <row r="2860" spans="4:4">
      <c r="D2860" s="245"/>
    </row>
    <row r="2861" spans="4:4">
      <c r="D2861" s="245"/>
    </row>
    <row r="2862" spans="4:4">
      <c r="D2862" s="245"/>
    </row>
    <row r="2863" spans="4:4">
      <c r="D2863" s="245"/>
    </row>
    <row r="2864" spans="4:4">
      <c r="D2864" s="245"/>
    </row>
    <row r="2865" spans="4:4">
      <c r="D2865" s="245"/>
    </row>
    <row r="2866" spans="4:4">
      <c r="D2866" s="245"/>
    </row>
    <row r="2867" spans="4:4">
      <c r="D2867" s="245"/>
    </row>
    <row r="2868" spans="4:4">
      <c r="D2868" s="245"/>
    </row>
    <row r="2869" spans="4:4">
      <c r="D2869" s="245"/>
    </row>
    <row r="2870" spans="4:4">
      <c r="D2870" s="245"/>
    </row>
    <row r="2871" spans="4:4">
      <c r="D2871" s="245"/>
    </row>
    <row r="2872" spans="4:4">
      <c r="D2872" s="245"/>
    </row>
    <row r="2873" spans="4:4">
      <c r="D2873" s="245"/>
    </row>
    <row r="2874" spans="4:4">
      <c r="D2874" s="245"/>
    </row>
    <row r="2875" spans="4:4">
      <c r="D2875" s="245"/>
    </row>
    <row r="2876" spans="4:4">
      <c r="D2876" s="245"/>
    </row>
    <row r="2877" spans="4:4">
      <c r="D2877" s="245"/>
    </row>
    <row r="2878" spans="4:4">
      <c r="D2878" s="245"/>
    </row>
    <row r="2879" spans="4:4">
      <c r="D2879" s="245"/>
    </row>
    <row r="2880" spans="4:4">
      <c r="D2880" s="245"/>
    </row>
    <row r="2881" spans="4:4">
      <c r="D2881" s="245"/>
    </row>
    <row r="2882" spans="4:4">
      <c r="D2882" s="245"/>
    </row>
    <row r="2883" spans="4:4">
      <c r="D2883" s="245"/>
    </row>
    <row r="2884" spans="4:4">
      <c r="D2884" s="245"/>
    </row>
    <row r="2885" spans="4:4">
      <c r="D2885" s="245"/>
    </row>
    <row r="2886" spans="4:4">
      <c r="D2886" s="245"/>
    </row>
    <row r="2887" spans="4:4">
      <c r="D2887" s="245"/>
    </row>
    <row r="2888" spans="4:4">
      <c r="D2888" s="245"/>
    </row>
    <row r="2889" spans="4:4">
      <c r="D2889" s="245"/>
    </row>
    <row r="2890" spans="4:4">
      <c r="D2890" s="245"/>
    </row>
    <row r="2891" spans="4:4">
      <c r="D2891" s="245"/>
    </row>
    <row r="2892" spans="4:4">
      <c r="D2892" s="245"/>
    </row>
    <row r="2893" spans="4:4">
      <c r="D2893" s="245"/>
    </row>
    <row r="2894" spans="4:4">
      <c r="D2894" s="245"/>
    </row>
    <row r="2895" spans="4:4">
      <c r="D2895" s="245"/>
    </row>
    <row r="2896" spans="4:4">
      <c r="D2896" s="245"/>
    </row>
    <row r="2897" spans="4:4">
      <c r="D2897" s="245"/>
    </row>
    <row r="2898" spans="4:4">
      <c r="D2898" s="245"/>
    </row>
    <row r="2899" spans="4:4">
      <c r="D2899" s="245"/>
    </row>
    <row r="2900" spans="4:4">
      <c r="D2900" s="245"/>
    </row>
    <row r="2901" spans="4:4">
      <c r="D2901" s="245"/>
    </row>
    <row r="2902" spans="4:4">
      <c r="D2902" s="245"/>
    </row>
    <row r="2903" spans="4:4">
      <c r="D2903" s="245"/>
    </row>
    <row r="2904" spans="4:4">
      <c r="D2904" s="245"/>
    </row>
    <row r="2905" spans="4:4">
      <c r="D2905" s="245"/>
    </row>
    <row r="2906" spans="4:4">
      <c r="D2906" s="245"/>
    </row>
    <row r="2907" spans="4:4">
      <c r="D2907" s="245"/>
    </row>
    <row r="2908" spans="4:4">
      <c r="D2908" s="245"/>
    </row>
    <row r="2909" spans="4:4">
      <c r="D2909" s="245"/>
    </row>
    <row r="2910" spans="4:4">
      <c r="D2910" s="245"/>
    </row>
    <row r="2911" spans="4:4">
      <c r="D2911" s="245"/>
    </row>
    <row r="2912" spans="4:4">
      <c r="D2912" s="245"/>
    </row>
    <row r="2913" spans="4:4">
      <c r="D2913" s="245"/>
    </row>
    <row r="2914" spans="4:4">
      <c r="D2914" s="245"/>
    </row>
    <row r="2915" spans="4:4">
      <c r="D2915" s="245"/>
    </row>
    <row r="2916" spans="4:4">
      <c r="D2916" s="245"/>
    </row>
    <row r="2917" spans="4:4">
      <c r="D2917" s="245"/>
    </row>
    <row r="2918" spans="4:4">
      <c r="D2918" s="245"/>
    </row>
    <row r="2919" spans="4:4">
      <c r="D2919" s="245"/>
    </row>
    <row r="2920" spans="4:4">
      <c r="D2920" s="245"/>
    </row>
    <row r="2921" spans="4:4">
      <c r="D2921" s="245"/>
    </row>
    <row r="2922" spans="4:4">
      <c r="D2922" s="245"/>
    </row>
    <row r="2923" spans="4:4">
      <c r="D2923" s="245"/>
    </row>
    <row r="2924" spans="4:4">
      <c r="D2924" s="245"/>
    </row>
    <row r="2925" spans="4:4">
      <c r="D2925" s="245"/>
    </row>
    <row r="2926" spans="4:4">
      <c r="D2926" s="245"/>
    </row>
    <row r="2927" spans="4:4">
      <c r="D2927" s="245"/>
    </row>
    <row r="2928" spans="4:4">
      <c r="D2928" s="245"/>
    </row>
    <row r="2929" spans="4:4">
      <c r="D2929" s="245"/>
    </row>
    <row r="2930" spans="4:4">
      <c r="D2930" s="245"/>
    </row>
    <row r="2931" spans="4:4">
      <c r="D2931" s="245"/>
    </row>
    <row r="2932" spans="4:4">
      <c r="D2932" s="245"/>
    </row>
    <row r="2933" spans="4:4">
      <c r="D2933" s="245"/>
    </row>
    <row r="2934" spans="4:4">
      <c r="D2934" s="245"/>
    </row>
    <row r="2935" spans="4:4">
      <c r="D2935" s="245"/>
    </row>
    <row r="2936" spans="4:4">
      <c r="D2936" s="245"/>
    </row>
    <row r="2937" spans="4:4">
      <c r="D2937" s="245"/>
    </row>
    <row r="2938" spans="4:4">
      <c r="D2938" s="245"/>
    </row>
    <row r="2939" spans="4:4">
      <c r="D2939" s="245"/>
    </row>
    <row r="2940" spans="4:4">
      <c r="D2940" s="245"/>
    </row>
    <row r="2941" spans="4:4">
      <c r="D2941" s="245"/>
    </row>
    <row r="2942" spans="4:4">
      <c r="D2942" s="245"/>
    </row>
    <row r="2943" spans="4:4">
      <c r="D2943" s="245"/>
    </row>
    <row r="2944" spans="4:4">
      <c r="D2944" s="245"/>
    </row>
    <row r="2945" spans="4:4">
      <c r="D2945" s="245"/>
    </row>
    <row r="2946" spans="4:4">
      <c r="D2946" s="245"/>
    </row>
    <row r="2947" spans="4:4">
      <c r="D2947" s="245"/>
    </row>
    <row r="2948" spans="4:4">
      <c r="D2948" s="245"/>
    </row>
    <row r="2949" spans="4:4">
      <c r="D2949" s="245"/>
    </row>
    <row r="2950" spans="4:4">
      <c r="D2950" s="245"/>
    </row>
    <row r="2951" spans="4:4">
      <c r="D2951" s="245"/>
    </row>
    <row r="2952" spans="4:4">
      <c r="D2952" s="245"/>
    </row>
    <row r="2953" spans="4:4">
      <c r="D2953" s="245"/>
    </row>
    <row r="2954" spans="4:4">
      <c r="D2954" s="245"/>
    </row>
    <row r="2955" spans="4:4">
      <c r="D2955" s="245"/>
    </row>
    <row r="2956" spans="4:4">
      <c r="D2956" s="245"/>
    </row>
    <row r="2957" spans="4:4">
      <c r="D2957" s="245"/>
    </row>
    <row r="2958" spans="4:4">
      <c r="D2958" s="245"/>
    </row>
    <row r="2959" spans="4:4">
      <c r="D2959" s="245"/>
    </row>
    <row r="2960" spans="4:4">
      <c r="D2960" s="245"/>
    </row>
    <row r="2961" spans="4:4">
      <c r="D2961" s="245"/>
    </row>
    <row r="2962" spans="4:4">
      <c r="D2962" s="245"/>
    </row>
    <row r="2963" spans="4:4">
      <c r="D2963" s="245"/>
    </row>
    <row r="2964" spans="4:4">
      <c r="D2964" s="245"/>
    </row>
    <row r="2965" spans="4:4">
      <c r="D2965" s="245"/>
    </row>
    <row r="2966" spans="4:4">
      <c r="D2966" s="245"/>
    </row>
    <row r="2967" spans="4:4">
      <c r="D2967" s="245"/>
    </row>
    <row r="2968" spans="4:4">
      <c r="D2968" s="245"/>
    </row>
    <row r="2969" spans="4:4">
      <c r="D2969" s="245"/>
    </row>
    <row r="2970" spans="4:4">
      <c r="D2970" s="245"/>
    </row>
    <row r="2971" spans="4:4">
      <c r="D2971" s="245"/>
    </row>
    <row r="2972" spans="4:4">
      <c r="D2972" s="245"/>
    </row>
    <row r="2973" spans="4:4">
      <c r="D2973" s="245"/>
    </row>
    <row r="2974" spans="4:4">
      <c r="D2974" s="245"/>
    </row>
    <row r="2975" spans="4:4">
      <c r="D2975" s="245"/>
    </row>
    <row r="2976" spans="4:4">
      <c r="D2976" s="245"/>
    </row>
    <row r="2977" spans="4:4">
      <c r="D2977" s="245"/>
    </row>
    <row r="2978" spans="4:4">
      <c r="D2978" s="245"/>
    </row>
    <row r="2979" spans="4:4">
      <c r="D2979" s="245"/>
    </row>
    <row r="2980" spans="4:4">
      <c r="D2980" s="245"/>
    </row>
    <row r="2981" spans="4:4">
      <c r="D2981" s="245"/>
    </row>
    <row r="2982" spans="4:4">
      <c r="D2982" s="245"/>
    </row>
    <row r="2983" spans="4:4">
      <c r="D2983" s="245"/>
    </row>
    <row r="2984" spans="4:4">
      <c r="D2984" s="245"/>
    </row>
    <row r="2985" spans="4:4">
      <c r="D2985" s="245"/>
    </row>
    <row r="2986" spans="4:4">
      <c r="D2986" s="245"/>
    </row>
    <row r="2987" spans="4:4">
      <c r="D2987" s="245"/>
    </row>
    <row r="2988" spans="4:4">
      <c r="D2988" s="245"/>
    </row>
    <row r="2989" spans="4:4">
      <c r="D2989" s="245"/>
    </row>
    <row r="2990" spans="4:4">
      <c r="D2990" s="245"/>
    </row>
    <row r="2991" spans="4:4">
      <c r="D2991" s="245"/>
    </row>
    <row r="2992" spans="4:4">
      <c r="D2992" s="245"/>
    </row>
    <row r="2993" spans="4:4">
      <c r="D2993" s="245"/>
    </row>
    <row r="2994" spans="4:4">
      <c r="D2994" s="245"/>
    </row>
    <row r="2995" spans="4:4">
      <c r="D2995" s="245"/>
    </row>
    <row r="2996" spans="4:4">
      <c r="D2996" s="245"/>
    </row>
    <row r="2997" spans="4:4">
      <c r="D2997" s="245"/>
    </row>
    <row r="2998" spans="4:4">
      <c r="D2998" s="245"/>
    </row>
    <row r="2999" spans="4:4">
      <c r="D2999" s="245"/>
    </row>
    <row r="3000" spans="4:4">
      <c r="D3000" s="245"/>
    </row>
    <row r="3001" spans="4:4">
      <c r="D3001" s="245"/>
    </row>
    <row r="3002" spans="4:4">
      <c r="D3002" s="245"/>
    </row>
    <row r="3003" spans="4:4">
      <c r="D3003" s="245"/>
    </row>
    <row r="3004" spans="4:4">
      <c r="D3004" s="245"/>
    </row>
    <row r="3005" spans="4:4">
      <c r="D3005" s="245"/>
    </row>
    <row r="3006" spans="4:4">
      <c r="D3006" s="245"/>
    </row>
    <row r="3007" spans="4:4">
      <c r="D3007" s="245"/>
    </row>
    <row r="3008" spans="4:4">
      <c r="D3008" s="245"/>
    </row>
    <row r="3009" spans="4:4">
      <c r="D3009" s="245"/>
    </row>
    <row r="3010" spans="4:4">
      <c r="D3010" s="245"/>
    </row>
    <row r="3011" spans="4:4">
      <c r="D3011" s="245"/>
    </row>
    <row r="3012" spans="4:4">
      <c r="D3012" s="245"/>
    </row>
    <row r="3013" spans="4:4">
      <c r="D3013" s="245"/>
    </row>
    <row r="3014" spans="4:4">
      <c r="D3014" s="245"/>
    </row>
    <row r="3015" spans="4:4">
      <c r="D3015" s="245"/>
    </row>
    <row r="3016" spans="4:4">
      <c r="D3016" s="245"/>
    </row>
    <row r="3017" spans="4:4">
      <c r="D3017" s="245"/>
    </row>
    <row r="3018" spans="4:4">
      <c r="D3018" s="245"/>
    </row>
    <row r="3019" spans="4:4">
      <c r="D3019" s="245"/>
    </row>
    <row r="3020" spans="4:4">
      <c r="D3020" s="245"/>
    </row>
    <row r="3021" spans="4:4">
      <c r="D3021" s="245"/>
    </row>
    <row r="3022" spans="4:4">
      <c r="D3022" s="245"/>
    </row>
    <row r="3023" spans="4:4">
      <c r="D3023" s="245"/>
    </row>
    <row r="3024" spans="4:4">
      <c r="D3024" s="245"/>
    </row>
    <row r="3025" spans="4:4">
      <c r="D3025" s="245"/>
    </row>
    <row r="3026" spans="4:4">
      <c r="D3026" s="245"/>
    </row>
    <row r="3027" spans="4:4">
      <c r="D3027" s="245"/>
    </row>
    <row r="3028" spans="4:4">
      <c r="D3028" s="245"/>
    </row>
    <row r="3029" spans="4:4">
      <c r="D3029" s="245"/>
    </row>
    <row r="3030" spans="4:4">
      <c r="D3030" s="245"/>
    </row>
    <row r="3031" spans="4:4">
      <c r="D3031" s="245"/>
    </row>
    <row r="3032" spans="4:4">
      <c r="D3032" s="245"/>
    </row>
    <row r="3033" spans="4:4">
      <c r="D3033" s="245"/>
    </row>
    <row r="3034" spans="4:4">
      <c r="D3034" s="245"/>
    </row>
    <row r="3035" spans="4:4">
      <c r="D3035" s="245"/>
    </row>
    <row r="3036" spans="4:4">
      <c r="D3036" s="245"/>
    </row>
    <row r="3037" spans="4:4">
      <c r="D3037" s="245"/>
    </row>
    <row r="3038" spans="4:4">
      <c r="D3038" s="245"/>
    </row>
    <row r="3039" spans="4:4">
      <c r="D3039" s="245"/>
    </row>
    <row r="3040" spans="4:4">
      <c r="D3040" s="245"/>
    </row>
    <row r="3041" spans="4:4">
      <c r="D3041" s="245"/>
    </row>
    <row r="3042" spans="4:4">
      <c r="D3042" s="245"/>
    </row>
    <row r="3043" spans="4:4">
      <c r="D3043" s="245"/>
    </row>
    <row r="3044" spans="4:4">
      <c r="D3044" s="245"/>
    </row>
    <row r="3045" spans="4:4">
      <c r="D3045" s="245"/>
    </row>
    <row r="3046" spans="4:4">
      <c r="D3046" s="245"/>
    </row>
    <row r="3047" spans="4:4">
      <c r="D3047" s="245"/>
    </row>
    <row r="3048" spans="4:4">
      <c r="D3048" s="245"/>
    </row>
    <row r="3049" spans="4:4">
      <c r="D3049" s="245"/>
    </row>
    <row r="3050" spans="4:4">
      <c r="D3050" s="245"/>
    </row>
    <row r="3051" spans="4:4">
      <c r="D3051" s="245"/>
    </row>
    <row r="3052" spans="4:4">
      <c r="D3052" s="245"/>
    </row>
    <row r="3053" spans="4:4">
      <c r="D3053" s="245"/>
    </row>
    <row r="3054" spans="4:4">
      <c r="D3054" s="245"/>
    </row>
    <row r="3055" spans="4:4">
      <c r="D3055" s="245"/>
    </row>
    <row r="3056" spans="4:4">
      <c r="D3056" s="245"/>
    </row>
    <row r="3057" spans="4:4">
      <c r="D3057" s="245"/>
    </row>
    <row r="3058" spans="4:4">
      <c r="D3058" s="245"/>
    </row>
    <row r="3059" spans="4:4">
      <c r="D3059" s="245"/>
    </row>
    <row r="3060" spans="4:4">
      <c r="D3060" s="245"/>
    </row>
    <row r="3061" spans="4:4">
      <c r="D3061" s="245"/>
    </row>
    <row r="3062" spans="4:4">
      <c r="D3062" s="245"/>
    </row>
    <row r="3063" spans="4:4">
      <c r="D3063" s="245"/>
    </row>
    <row r="3064" spans="4:4">
      <c r="D3064" s="245"/>
    </row>
    <row r="3065" spans="4:4">
      <c r="D3065" s="245"/>
    </row>
    <row r="3066" spans="4:4">
      <c r="D3066" s="245"/>
    </row>
    <row r="3067" spans="4:4">
      <c r="D3067" s="245"/>
    </row>
    <row r="3068" spans="4:4">
      <c r="D3068" s="245"/>
    </row>
    <row r="3069" spans="4:4">
      <c r="D3069" s="245"/>
    </row>
    <row r="3070" spans="4:4">
      <c r="D3070" s="245"/>
    </row>
    <row r="3071" spans="4:4">
      <c r="D3071" s="245"/>
    </row>
    <row r="3072" spans="4:4">
      <c r="D3072" s="245"/>
    </row>
    <row r="3073" spans="4:4">
      <c r="D3073" s="245"/>
    </row>
    <row r="3074" spans="4:4">
      <c r="D3074" s="245"/>
    </row>
    <row r="3075" spans="4:4">
      <c r="D3075" s="245"/>
    </row>
    <row r="3076" spans="4:4">
      <c r="D3076" s="245"/>
    </row>
    <row r="3077" spans="4:4">
      <c r="D3077" s="245"/>
    </row>
    <row r="3078" spans="4:4">
      <c r="D3078" s="245"/>
    </row>
    <row r="3079" spans="4:4">
      <c r="D3079" s="245"/>
    </row>
    <row r="3080" spans="4:4">
      <c r="D3080" s="245"/>
    </row>
    <row r="3081" spans="4:4">
      <c r="D3081" s="245"/>
    </row>
    <row r="3082" spans="4:4">
      <c r="D3082" s="245"/>
    </row>
    <row r="3083" spans="4:4">
      <c r="D3083" s="245"/>
    </row>
    <row r="3084" spans="4:4">
      <c r="D3084" s="245"/>
    </row>
    <row r="3085" spans="4:4">
      <c r="D3085" s="245"/>
    </row>
    <row r="3086" spans="4:4">
      <c r="D3086" s="245"/>
    </row>
    <row r="3087" spans="4:4">
      <c r="D3087" s="245"/>
    </row>
    <row r="3088" spans="4:4">
      <c r="D3088" s="245"/>
    </row>
    <row r="3089" spans="4:4">
      <c r="D3089" s="245"/>
    </row>
    <row r="3090" spans="4:4">
      <c r="D3090" s="245"/>
    </row>
    <row r="3091" spans="4:4">
      <c r="D3091" s="245"/>
    </row>
    <row r="3092" spans="4:4">
      <c r="D3092" s="245"/>
    </row>
    <row r="3093" spans="4:4">
      <c r="D3093" s="245"/>
    </row>
    <row r="3094" spans="4:4">
      <c r="D3094" s="245"/>
    </row>
    <row r="3095" spans="4:4">
      <c r="D3095" s="245"/>
    </row>
    <row r="3096" spans="4:4">
      <c r="D3096" s="245"/>
    </row>
    <row r="3097" spans="4:4">
      <c r="D3097" s="245"/>
    </row>
    <row r="3098" spans="4:4">
      <c r="D3098" s="245"/>
    </row>
    <row r="3099" spans="4:4">
      <c r="D3099" s="245"/>
    </row>
    <row r="3100" spans="4:4">
      <c r="D3100" s="245"/>
    </row>
    <row r="3101" spans="4:4">
      <c r="D3101" s="245"/>
    </row>
    <row r="3102" spans="4:4">
      <c r="D3102" s="245"/>
    </row>
    <row r="3103" spans="4:4">
      <c r="D3103" s="245"/>
    </row>
    <row r="3104" spans="4:4">
      <c r="D3104" s="245"/>
    </row>
    <row r="3105" spans="4:4">
      <c r="D3105" s="245"/>
    </row>
    <row r="3106" spans="4:4">
      <c r="D3106" s="245"/>
    </row>
    <row r="3107" spans="4:4">
      <c r="D3107" s="245"/>
    </row>
    <row r="3108" spans="4:4">
      <c r="D3108" s="245"/>
    </row>
    <row r="3109" spans="4:4">
      <c r="D3109" s="245"/>
    </row>
    <row r="3110" spans="4:4">
      <c r="D3110" s="245"/>
    </row>
    <row r="3111" spans="4:4">
      <c r="D3111" s="245"/>
    </row>
    <row r="3112" spans="4:4">
      <c r="D3112" s="245"/>
    </row>
    <row r="3113" spans="4:4">
      <c r="D3113" s="245"/>
    </row>
    <row r="3114" spans="4:4">
      <c r="D3114" s="245"/>
    </row>
    <row r="3115" spans="4:4">
      <c r="D3115" s="245"/>
    </row>
    <row r="3116" spans="4:4">
      <c r="D3116" s="245"/>
    </row>
    <row r="3117" spans="4:4">
      <c r="D3117" s="245"/>
    </row>
    <row r="3118" spans="4:4">
      <c r="D3118" s="245"/>
    </row>
    <row r="3119" spans="4:4">
      <c r="D3119" s="245"/>
    </row>
    <row r="3120" spans="4:4">
      <c r="D3120" s="245"/>
    </row>
    <row r="3121" spans="4:4">
      <c r="D3121" s="245"/>
    </row>
    <row r="3122" spans="4:4">
      <c r="D3122" s="245"/>
    </row>
    <row r="3123" spans="4:4">
      <c r="D3123" s="245"/>
    </row>
    <row r="3124" spans="4:4">
      <c r="D3124" s="245"/>
    </row>
    <row r="3125" spans="4:4">
      <c r="D3125" s="245"/>
    </row>
    <row r="3126" spans="4:4">
      <c r="D3126" s="245"/>
    </row>
    <row r="3127" spans="4:4">
      <c r="D3127" s="245"/>
    </row>
    <row r="3128" spans="4:4">
      <c r="D3128" s="245"/>
    </row>
    <row r="3129" spans="4:4">
      <c r="D3129" s="245"/>
    </row>
    <row r="3130" spans="4:4">
      <c r="D3130" s="245"/>
    </row>
    <row r="3131" spans="4:4">
      <c r="D3131" s="245"/>
    </row>
    <row r="3132" spans="4:4">
      <c r="D3132" s="245"/>
    </row>
    <row r="3133" spans="4:4">
      <c r="D3133" s="245"/>
    </row>
    <row r="3134" spans="4:4">
      <c r="D3134" s="245"/>
    </row>
    <row r="3135" spans="4:4">
      <c r="D3135" s="245"/>
    </row>
    <row r="3136" spans="4:4">
      <c r="D3136" s="245"/>
    </row>
    <row r="3137" spans="4:4">
      <c r="D3137" s="245"/>
    </row>
    <row r="3138" spans="4:4">
      <c r="D3138" s="245"/>
    </row>
    <row r="3139" spans="4:4">
      <c r="D3139" s="245"/>
    </row>
    <row r="3140" spans="4:4">
      <c r="D3140" s="245"/>
    </row>
    <row r="3141" spans="4:4">
      <c r="D3141" s="245"/>
    </row>
    <row r="3142" spans="4:4">
      <c r="D3142" s="245"/>
    </row>
    <row r="3143" spans="4:4">
      <c r="D3143" s="245"/>
    </row>
    <row r="3144" spans="4:4">
      <c r="D3144" s="245"/>
    </row>
    <row r="3145" spans="4:4">
      <c r="D3145" s="245"/>
    </row>
    <row r="3146" spans="4:4">
      <c r="D3146" s="245"/>
    </row>
    <row r="3147" spans="4:4">
      <c r="D3147" s="245"/>
    </row>
    <row r="3148" spans="4:4">
      <c r="D3148" s="245"/>
    </row>
    <row r="3149" spans="4:4">
      <c r="D3149" s="245"/>
    </row>
    <row r="3150" spans="4:4">
      <c r="D3150" s="245"/>
    </row>
    <row r="3151" spans="4:4">
      <c r="D3151" s="245"/>
    </row>
    <row r="3152" spans="4:4">
      <c r="D3152" s="245"/>
    </row>
    <row r="3153" spans="4:4">
      <c r="D3153" s="245"/>
    </row>
    <row r="3154" spans="4:4">
      <c r="D3154" s="245"/>
    </row>
    <row r="3155" spans="4:4">
      <c r="D3155" s="245"/>
    </row>
    <row r="3156" spans="4:4">
      <c r="D3156" s="245"/>
    </row>
    <row r="3157" spans="4:4">
      <c r="D3157" s="245"/>
    </row>
    <row r="3158" spans="4:4">
      <c r="D3158" s="245"/>
    </row>
    <row r="3159" spans="4:4">
      <c r="D3159" s="245"/>
    </row>
    <row r="3160" spans="4:4">
      <c r="D3160" s="245"/>
    </row>
    <row r="3161" spans="4:4">
      <c r="D3161" s="245"/>
    </row>
    <row r="3162" spans="4:4">
      <c r="D3162" s="245"/>
    </row>
    <row r="3163" spans="4:4">
      <c r="D3163" s="245"/>
    </row>
    <row r="3164" spans="4:4">
      <c r="D3164" s="245"/>
    </row>
    <row r="3165" spans="4:4">
      <c r="D3165" s="245"/>
    </row>
    <row r="3166" spans="4:4">
      <c r="D3166" s="245"/>
    </row>
    <row r="3167" spans="4:4">
      <c r="D3167" s="245"/>
    </row>
    <row r="3168" spans="4:4">
      <c r="D3168" s="245"/>
    </row>
    <row r="3169" spans="4:4">
      <c r="D3169" s="245"/>
    </row>
    <row r="3170" spans="4:4">
      <c r="D3170" s="245"/>
    </row>
    <row r="3171" spans="4:4">
      <c r="D3171" s="245"/>
    </row>
    <row r="3172" spans="4:4">
      <c r="D3172" s="245"/>
    </row>
    <row r="3173" spans="4:4">
      <c r="D3173" s="245"/>
    </row>
    <row r="3174" spans="4:4">
      <c r="D3174" s="245"/>
    </row>
    <row r="3175" spans="4:4">
      <c r="D3175" s="245"/>
    </row>
    <row r="3176" spans="4:4">
      <c r="D3176" s="245"/>
    </row>
    <row r="3177" spans="4:4">
      <c r="D3177" s="245"/>
    </row>
    <row r="3178" spans="4:4">
      <c r="D3178" s="245"/>
    </row>
    <row r="3179" spans="4:4">
      <c r="D3179" s="245"/>
    </row>
    <row r="3180" spans="4:4">
      <c r="D3180" s="245"/>
    </row>
    <row r="3181" spans="4:4">
      <c r="D3181" s="245"/>
    </row>
    <row r="3182" spans="4:4">
      <c r="D3182" s="245"/>
    </row>
    <row r="3183" spans="4:4">
      <c r="D3183" s="245"/>
    </row>
    <row r="3184" spans="4:4">
      <c r="D3184" s="245"/>
    </row>
    <row r="3185" spans="4:4">
      <c r="D3185" s="245"/>
    </row>
    <row r="3186" spans="4:4">
      <c r="D3186" s="245"/>
    </row>
    <row r="3187" spans="4:4">
      <c r="D3187" s="245"/>
    </row>
    <row r="3188" spans="4:4">
      <c r="D3188" s="245"/>
    </row>
    <row r="3189" spans="4:4">
      <c r="D3189" s="245"/>
    </row>
    <row r="3190" spans="4:4">
      <c r="D3190" s="245"/>
    </row>
    <row r="3191" spans="4:4">
      <c r="D3191" s="245"/>
    </row>
    <row r="3192" spans="4:4">
      <c r="D3192" s="245"/>
    </row>
    <row r="3193" spans="4:4">
      <c r="D3193" s="245"/>
    </row>
    <row r="3194" spans="4:4">
      <c r="D3194" s="245"/>
    </row>
    <row r="3195" spans="4:4">
      <c r="D3195" s="245"/>
    </row>
    <row r="3196" spans="4:4">
      <c r="D3196" s="245"/>
    </row>
    <row r="3197" spans="4:4">
      <c r="D3197" s="245"/>
    </row>
    <row r="3198" spans="4:4">
      <c r="D3198" s="245"/>
    </row>
    <row r="3199" spans="4:4">
      <c r="D3199" s="245"/>
    </row>
    <row r="3200" spans="4:4">
      <c r="D3200" s="245"/>
    </row>
    <row r="3201" spans="4:4">
      <c r="D3201" s="245"/>
    </row>
    <row r="3202" spans="4:4">
      <c r="D3202" s="245"/>
    </row>
    <row r="3203" spans="4:4">
      <c r="D3203" s="245"/>
    </row>
    <row r="3204" spans="4:4">
      <c r="D3204" s="245"/>
    </row>
    <row r="3205" spans="4:4">
      <c r="D3205" s="245"/>
    </row>
    <row r="3206" spans="4:4">
      <c r="D3206" s="245"/>
    </row>
    <row r="3207" spans="4:4">
      <c r="D3207" s="245"/>
    </row>
    <row r="3208" spans="4:4">
      <c r="D3208" s="245"/>
    </row>
    <row r="3209" spans="4:4">
      <c r="D3209" s="245"/>
    </row>
    <row r="3210" spans="4:4">
      <c r="D3210" s="245"/>
    </row>
    <row r="3211" spans="4:4">
      <c r="D3211" s="245"/>
    </row>
    <row r="3212" spans="4:4">
      <c r="D3212" s="245"/>
    </row>
    <row r="3213" spans="4:4">
      <c r="D3213" s="245"/>
    </row>
    <row r="3214" spans="4:4">
      <c r="D3214" s="245"/>
    </row>
    <row r="3215" spans="4:4">
      <c r="D3215" s="245"/>
    </row>
    <row r="3216" spans="4:4">
      <c r="D3216" s="245"/>
    </row>
    <row r="3217" spans="4:4">
      <c r="D3217" s="245"/>
    </row>
    <row r="3218" spans="4:4">
      <c r="D3218" s="245"/>
    </row>
    <row r="3219" spans="4:4">
      <c r="D3219" s="245"/>
    </row>
    <row r="3220" spans="4:4">
      <c r="D3220" s="245"/>
    </row>
    <row r="3221" spans="4:4">
      <c r="D3221" s="245"/>
    </row>
    <row r="3222" spans="4:4">
      <c r="D3222" s="245"/>
    </row>
    <row r="3223" spans="4:4">
      <c r="D3223" s="245"/>
    </row>
    <row r="3224" spans="4:4">
      <c r="D3224" s="245"/>
    </row>
    <row r="3225" spans="4:4">
      <c r="D3225" s="245"/>
    </row>
    <row r="3226" spans="4:4">
      <c r="D3226" s="245"/>
    </row>
    <row r="3227" spans="4:4">
      <c r="D3227" s="245"/>
    </row>
    <row r="3228" spans="4:4">
      <c r="D3228" s="245"/>
    </row>
    <row r="3229" spans="4:4">
      <c r="D3229" s="245"/>
    </row>
    <row r="3230" spans="4:4">
      <c r="D3230" s="245"/>
    </row>
    <row r="3231" spans="4:4">
      <c r="D3231" s="245"/>
    </row>
    <row r="3232" spans="4:4">
      <c r="D3232" s="245"/>
    </row>
    <row r="3233" spans="4:4">
      <c r="D3233" s="245"/>
    </row>
    <row r="3234" spans="4:4">
      <c r="D3234" s="245"/>
    </row>
    <row r="3235" spans="4:4">
      <c r="D3235" s="245"/>
    </row>
    <row r="3236" spans="4:4">
      <c r="D3236" s="245"/>
    </row>
    <row r="3237" spans="4:4">
      <c r="D3237" s="245"/>
    </row>
    <row r="3238" spans="4:4">
      <c r="D3238" s="245"/>
    </row>
    <row r="3239" spans="4:4">
      <c r="D3239" s="245"/>
    </row>
    <row r="3240" spans="4:4">
      <c r="D3240" s="245"/>
    </row>
    <row r="3241" spans="4:4">
      <c r="D3241" s="245"/>
    </row>
    <row r="3242" spans="4:4">
      <c r="D3242" s="245"/>
    </row>
    <row r="3243" spans="4:4">
      <c r="D3243" s="245"/>
    </row>
    <row r="3244" spans="4:4">
      <c r="D3244" s="245"/>
    </row>
    <row r="3245" spans="4:4">
      <c r="D3245" s="245"/>
    </row>
    <row r="3246" spans="4:4">
      <c r="D3246" s="245"/>
    </row>
    <row r="3247" spans="4:4">
      <c r="D3247" s="245"/>
    </row>
    <row r="3248" spans="4:4">
      <c r="D3248" s="245"/>
    </row>
    <row r="3249" spans="4:4">
      <c r="D3249" s="245"/>
    </row>
    <row r="3250" spans="4:4">
      <c r="D3250" s="245"/>
    </row>
    <row r="3251" spans="4:4">
      <c r="D3251" s="245"/>
    </row>
    <row r="3252" spans="4:4">
      <c r="D3252" s="245"/>
    </row>
    <row r="3253" spans="4:4">
      <c r="D3253" s="245"/>
    </row>
    <row r="3254" spans="4:4">
      <c r="D3254" s="245"/>
    </row>
    <row r="3255" spans="4:4">
      <c r="D3255" s="245"/>
    </row>
    <row r="3256" spans="4:4">
      <c r="D3256" s="245"/>
    </row>
    <row r="3257" spans="4:4">
      <c r="D3257" s="245"/>
    </row>
    <row r="3258" spans="4:4">
      <c r="D3258" s="245"/>
    </row>
    <row r="3259" spans="4:4">
      <c r="D3259" s="245"/>
    </row>
    <row r="3260" spans="4:4">
      <c r="D3260" s="245"/>
    </row>
    <row r="3261" spans="4:4">
      <c r="D3261" s="245"/>
    </row>
    <row r="3262" spans="4:4">
      <c r="D3262" s="245"/>
    </row>
    <row r="3263" spans="4:4">
      <c r="D3263" s="245"/>
    </row>
    <row r="3264" spans="4:4">
      <c r="D3264" s="245"/>
    </row>
    <row r="3265" spans="4:4">
      <c r="D3265" s="245"/>
    </row>
    <row r="3266" spans="4:4">
      <c r="D3266" s="245"/>
    </row>
    <row r="3267" spans="4:4">
      <c r="D3267" s="245"/>
    </row>
    <row r="3268" spans="4:4">
      <c r="D3268" s="245"/>
    </row>
    <row r="3269" spans="4:4">
      <c r="D3269" s="245"/>
    </row>
    <row r="3270" spans="4:4">
      <c r="D3270" s="245"/>
    </row>
    <row r="3271" spans="4:4">
      <c r="D3271" s="245"/>
    </row>
    <row r="3272" spans="4:4">
      <c r="D3272" s="245"/>
    </row>
    <row r="3273" spans="4:4">
      <c r="D3273" s="245"/>
    </row>
    <row r="3274" spans="4:4">
      <c r="D3274" s="245"/>
    </row>
    <row r="3275" spans="4:4">
      <c r="D3275" s="245"/>
    </row>
    <row r="3276" spans="4:4">
      <c r="D3276" s="245"/>
    </row>
    <row r="3277" spans="4:4">
      <c r="D3277" s="245"/>
    </row>
    <row r="3278" spans="4:4">
      <c r="D3278" s="245"/>
    </row>
    <row r="3279" spans="4:4">
      <c r="D3279" s="245"/>
    </row>
    <row r="3280" spans="4:4">
      <c r="D3280" s="245"/>
    </row>
    <row r="3281" spans="4:4">
      <c r="D3281" s="245"/>
    </row>
    <row r="3282" spans="4:4">
      <c r="D3282" s="245"/>
    </row>
    <row r="3283" spans="4:4">
      <c r="D3283" s="245"/>
    </row>
    <row r="3284" spans="4:4">
      <c r="D3284" s="245"/>
    </row>
    <row r="3285" spans="4:4">
      <c r="D3285" s="245"/>
    </row>
    <row r="3286" spans="4:4">
      <c r="D3286" s="245"/>
    </row>
    <row r="3287" spans="4:4">
      <c r="D3287" s="245"/>
    </row>
    <row r="3288" spans="4:4">
      <c r="D3288" s="245"/>
    </row>
    <row r="3289" spans="4:4">
      <c r="D3289" s="245"/>
    </row>
    <row r="3290" spans="4:4">
      <c r="D3290" s="245"/>
    </row>
    <row r="3291" spans="4:4">
      <c r="D3291" s="245"/>
    </row>
    <row r="3292" spans="4:4">
      <c r="D3292" s="245"/>
    </row>
    <row r="3293" spans="4:4">
      <c r="D3293" s="245"/>
    </row>
    <row r="3294" spans="4:4">
      <c r="D3294" s="245"/>
    </row>
    <row r="3295" spans="4:4">
      <c r="D3295" s="245"/>
    </row>
    <row r="3296" spans="4:4">
      <c r="D3296" s="245"/>
    </row>
    <row r="3297" spans="4:4">
      <c r="D3297" s="245"/>
    </row>
    <row r="3298" spans="4:4">
      <c r="D3298" s="245"/>
    </row>
    <row r="3299" spans="4:4">
      <c r="D3299" s="245"/>
    </row>
    <row r="3300" spans="4:4">
      <c r="D3300" s="245"/>
    </row>
    <row r="3301" spans="4:4">
      <c r="D3301" s="245"/>
    </row>
    <row r="3302" spans="4:4">
      <c r="D3302" s="245"/>
    </row>
    <row r="3303" spans="4:4">
      <c r="D3303" s="245"/>
    </row>
    <row r="3304" spans="4:4">
      <c r="D3304" s="245"/>
    </row>
    <row r="3305" spans="4:4">
      <c r="D3305" s="245"/>
    </row>
    <row r="3306" spans="4:4">
      <c r="D3306" s="245"/>
    </row>
    <row r="3307" spans="4:4">
      <c r="D3307" s="245"/>
    </row>
    <row r="3308" spans="4:4">
      <c r="D3308" s="245"/>
    </row>
    <row r="3309" spans="4:4">
      <c r="D3309" s="245"/>
    </row>
    <row r="3310" spans="4:4">
      <c r="D3310" s="245"/>
    </row>
    <row r="3311" spans="4:4">
      <c r="D3311" s="245"/>
    </row>
    <row r="3312" spans="4:4">
      <c r="D3312" s="245"/>
    </row>
    <row r="3313" spans="4:4">
      <c r="D3313" s="245"/>
    </row>
    <row r="3314" spans="4:4">
      <c r="D3314" s="245"/>
    </row>
    <row r="3315" spans="4:4">
      <c r="D3315" s="245"/>
    </row>
    <row r="3316" spans="4:4">
      <c r="D3316" s="245"/>
    </row>
    <row r="3317" spans="4:4">
      <c r="D3317" s="245"/>
    </row>
    <row r="3318" spans="4:4">
      <c r="D3318" s="245"/>
    </row>
    <row r="3319" spans="4:4">
      <c r="D3319" s="245"/>
    </row>
    <row r="3320" spans="4:4">
      <c r="D3320" s="245"/>
    </row>
    <row r="3321" spans="4:4">
      <c r="D3321" s="245"/>
    </row>
    <row r="3322" spans="4:4">
      <c r="D3322" s="245"/>
    </row>
    <row r="3323" spans="4:4">
      <c r="D3323" s="245"/>
    </row>
    <row r="3324" spans="4:4">
      <c r="D3324" s="245"/>
    </row>
    <row r="3325" spans="4:4">
      <c r="D3325" s="245"/>
    </row>
    <row r="3326" spans="4:4">
      <c r="D3326" s="245"/>
    </row>
    <row r="3327" spans="4:4">
      <c r="D3327" s="245"/>
    </row>
    <row r="3328" spans="4:4">
      <c r="D3328" s="245"/>
    </row>
    <row r="3329" spans="4:4">
      <c r="D3329" s="245"/>
    </row>
    <row r="3330" spans="4:4">
      <c r="D3330" s="245"/>
    </row>
    <row r="3331" spans="4:4">
      <c r="D3331" s="245"/>
    </row>
    <row r="3332" spans="4:4">
      <c r="D3332" s="245"/>
    </row>
    <row r="3333" spans="4:4">
      <c r="D3333" s="245"/>
    </row>
    <row r="3334" spans="4:4">
      <c r="D3334" s="245"/>
    </row>
    <row r="3335" spans="4:4">
      <c r="D3335" s="245"/>
    </row>
    <row r="3336" spans="4:4">
      <c r="D3336" s="245"/>
    </row>
    <row r="3337" spans="4:4">
      <c r="D3337" s="245"/>
    </row>
    <row r="3338" spans="4:4">
      <c r="D3338" s="245"/>
    </row>
    <row r="3339" spans="4:4">
      <c r="D3339" s="245"/>
    </row>
    <row r="3340" spans="4:4">
      <c r="D3340" s="245"/>
    </row>
    <row r="3341" spans="4:4">
      <c r="D3341" s="245"/>
    </row>
    <row r="3342" spans="4:4">
      <c r="D3342" s="245"/>
    </row>
    <row r="3343" spans="4:4">
      <c r="D3343" s="245"/>
    </row>
    <row r="3344" spans="4:4">
      <c r="D3344" s="245"/>
    </row>
    <row r="3345" spans="4:4">
      <c r="D3345" s="245"/>
    </row>
    <row r="3346" spans="4:4">
      <c r="D3346" s="245"/>
    </row>
    <row r="3347" spans="4:4">
      <c r="D3347" s="245"/>
    </row>
    <row r="3348" spans="4:4">
      <c r="D3348" s="245"/>
    </row>
    <row r="3349" spans="4:4">
      <c r="D3349" s="245"/>
    </row>
    <row r="3350" spans="4:4">
      <c r="D3350" s="245"/>
    </row>
    <row r="3351" spans="4:4">
      <c r="D3351" s="245"/>
    </row>
    <row r="3352" spans="4:4">
      <c r="D3352" s="245"/>
    </row>
    <row r="3353" spans="4:4">
      <c r="D3353" s="245"/>
    </row>
    <row r="3354" spans="4:4">
      <c r="D3354" s="245"/>
    </row>
    <row r="3355" spans="4:4">
      <c r="D3355" s="245"/>
    </row>
    <row r="3356" spans="4:4">
      <c r="D3356" s="245"/>
    </row>
    <row r="3357" spans="4:4">
      <c r="D3357" s="245"/>
    </row>
    <row r="3358" spans="4:4">
      <c r="D3358" s="245"/>
    </row>
    <row r="3359" spans="4:4">
      <c r="D3359" s="245"/>
    </row>
    <row r="3360" spans="4:4">
      <c r="D3360" s="245"/>
    </row>
    <row r="3361" spans="4:4">
      <c r="D3361" s="245"/>
    </row>
    <row r="3362" spans="4:4">
      <c r="D3362" s="245"/>
    </row>
    <row r="3363" spans="4:4">
      <c r="D3363" s="245"/>
    </row>
    <row r="3364" spans="4:4">
      <c r="D3364" s="245"/>
    </row>
    <row r="3365" spans="4:4">
      <c r="D3365" s="245"/>
    </row>
    <row r="3366" spans="4:4">
      <c r="D3366" s="245"/>
    </row>
    <row r="3367" spans="4:4">
      <c r="D3367" s="245"/>
    </row>
    <row r="3368" spans="4:4">
      <c r="D3368" s="245"/>
    </row>
    <row r="3369" spans="4:4">
      <c r="D3369" s="245"/>
    </row>
    <row r="3370" spans="4:4">
      <c r="D3370" s="245"/>
    </row>
    <row r="3371" spans="4:4">
      <c r="D3371" s="245"/>
    </row>
    <row r="3372" spans="4:4">
      <c r="D3372" s="245"/>
    </row>
    <row r="3373" spans="4:4">
      <c r="D3373" s="245"/>
    </row>
    <row r="3374" spans="4:4">
      <c r="D3374" s="245"/>
    </row>
    <row r="3375" spans="4:4">
      <c r="D3375" s="245"/>
    </row>
    <row r="3376" spans="4:4">
      <c r="D3376" s="245"/>
    </row>
    <row r="3377" spans="4:4">
      <c r="D3377" s="245"/>
    </row>
    <row r="3378" spans="4:4">
      <c r="D3378" s="245"/>
    </row>
    <row r="3379" spans="4:4">
      <c r="D3379" s="245"/>
    </row>
    <row r="3380" spans="4:4">
      <c r="D3380" s="245"/>
    </row>
    <row r="3381" spans="4:4">
      <c r="D3381" s="245"/>
    </row>
    <row r="3382" spans="4:4">
      <c r="D3382" s="245"/>
    </row>
    <row r="3383" spans="4:4">
      <c r="D3383" s="245"/>
    </row>
    <row r="3384" spans="4:4">
      <c r="D3384" s="245"/>
    </row>
    <row r="3385" spans="4:4">
      <c r="D3385" s="245"/>
    </row>
    <row r="3386" spans="4:4">
      <c r="D3386" s="245"/>
    </row>
    <row r="3387" spans="4:4">
      <c r="D3387" s="245"/>
    </row>
    <row r="3388" spans="4:4">
      <c r="D3388" s="245"/>
    </row>
    <row r="3389" spans="4:4">
      <c r="D3389" s="245"/>
    </row>
    <row r="3390" spans="4:4">
      <c r="D3390" s="245"/>
    </row>
    <row r="3391" spans="4:4">
      <c r="D3391" s="245"/>
    </row>
    <row r="3392" spans="4:4">
      <c r="D3392" s="245"/>
    </row>
    <row r="3393" spans="4:4">
      <c r="D3393" s="245"/>
    </row>
    <row r="3394" spans="4:4">
      <c r="D3394" s="245"/>
    </row>
    <row r="3395" spans="4:4">
      <c r="D3395" s="245"/>
    </row>
    <row r="3396" spans="4:4">
      <c r="D3396" s="245"/>
    </row>
    <row r="3397" spans="4:4">
      <c r="D3397" s="245"/>
    </row>
    <row r="3398" spans="4:4">
      <c r="D3398" s="245"/>
    </row>
    <row r="3399" spans="4:4">
      <c r="D3399" s="245"/>
    </row>
    <row r="3400" spans="4:4">
      <c r="D3400" s="245"/>
    </row>
    <row r="3401" spans="4:4">
      <c r="D3401" s="245"/>
    </row>
    <row r="3402" spans="4:4">
      <c r="D3402" s="245"/>
    </row>
    <row r="3403" spans="4:4">
      <c r="D3403" s="245"/>
    </row>
    <row r="3404" spans="4:4">
      <c r="D3404" s="245"/>
    </row>
    <row r="3405" spans="4:4">
      <c r="D3405" s="245"/>
    </row>
    <row r="3406" spans="4:4">
      <c r="D3406" s="245"/>
    </row>
    <row r="3407" spans="4:4">
      <c r="D3407" s="245"/>
    </row>
    <row r="3408" spans="4:4">
      <c r="D3408" s="245"/>
    </row>
    <row r="3409" spans="4:4">
      <c r="D3409" s="245"/>
    </row>
    <row r="3410" spans="4:4">
      <c r="D3410" s="245"/>
    </row>
    <row r="3411" spans="4:4">
      <c r="D3411" s="245"/>
    </row>
    <row r="3412" spans="4:4">
      <c r="D3412" s="245"/>
    </row>
    <row r="3413" spans="4:4">
      <c r="D3413" s="245"/>
    </row>
    <row r="3414" spans="4:4">
      <c r="D3414" s="245"/>
    </row>
    <row r="3415" spans="4:4">
      <c r="D3415" s="245"/>
    </row>
    <row r="3416" spans="4:4">
      <c r="D3416" s="245"/>
    </row>
    <row r="3417" spans="4:4">
      <c r="D3417" s="245"/>
    </row>
    <row r="3418" spans="4:4">
      <c r="D3418" s="245"/>
    </row>
    <row r="3419" spans="4:4">
      <c r="D3419" s="245"/>
    </row>
    <row r="3420" spans="4:4">
      <c r="D3420" s="245"/>
    </row>
    <row r="3421" spans="4:4">
      <c r="D3421" s="245"/>
    </row>
    <row r="3422" spans="4:4">
      <c r="D3422" s="245"/>
    </row>
    <row r="3423" spans="4:4">
      <c r="D3423" s="245"/>
    </row>
    <row r="3424" spans="4:4">
      <c r="D3424" s="245"/>
    </row>
    <row r="3425" spans="4:4">
      <c r="D3425" s="245"/>
    </row>
    <row r="3426" spans="4:4">
      <c r="D3426" s="245"/>
    </row>
    <row r="3427" spans="4:4">
      <c r="D3427" s="245"/>
    </row>
    <row r="3428" spans="4:4">
      <c r="D3428" s="245"/>
    </row>
    <row r="3429" spans="4:4">
      <c r="D3429" s="245"/>
    </row>
    <row r="3430" spans="4:4">
      <c r="D3430" s="245"/>
    </row>
    <row r="3431" spans="4:4">
      <c r="D3431" s="245"/>
    </row>
    <row r="3432" spans="4:4">
      <c r="D3432" s="245"/>
    </row>
    <row r="3433" spans="4:4">
      <c r="D3433" s="245"/>
    </row>
    <row r="3434" spans="4:4">
      <c r="D3434" s="245"/>
    </row>
    <row r="3435" spans="4:4">
      <c r="D3435" s="245"/>
    </row>
    <row r="3436" spans="4:4">
      <c r="D3436" s="245"/>
    </row>
    <row r="3437" spans="4:4">
      <c r="D3437" s="245"/>
    </row>
    <row r="3438" spans="4:4">
      <c r="D3438" s="245"/>
    </row>
    <row r="3439" spans="4:4">
      <c r="D3439" s="245"/>
    </row>
    <row r="3440" spans="4:4">
      <c r="D3440" s="245"/>
    </row>
    <row r="3441" spans="4:4">
      <c r="D3441" s="245"/>
    </row>
    <row r="3442" spans="4:4">
      <c r="D3442" s="245"/>
    </row>
    <row r="3443" spans="4:4">
      <c r="D3443" s="245"/>
    </row>
    <row r="3444" spans="4:4">
      <c r="D3444" s="245"/>
    </row>
    <row r="3445" spans="4:4">
      <c r="D3445" s="245"/>
    </row>
    <row r="3446" spans="4:4">
      <c r="D3446" s="245"/>
    </row>
    <row r="3447" spans="4:4">
      <c r="D3447" s="245"/>
    </row>
    <row r="3448" spans="4:4">
      <c r="D3448" s="245"/>
    </row>
    <row r="3449" spans="4:4">
      <c r="D3449" s="245"/>
    </row>
    <row r="3450" spans="4:4">
      <c r="D3450" s="245"/>
    </row>
    <row r="3451" spans="4:4">
      <c r="D3451" s="245"/>
    </row>
    <row r="3452" spans="4:4">
      <c r="D3452" s="245"/>
    </row>
    <row r="3453" spans="4:4">
      <c r="D3453" s="245"/>
    </row>
    <row r="3454" spans="4:4">
      <c r="D3454" s="245"/>
    </row>
    <row r="3455" spans="4:4">
      <c r="D3455" s="245"/>
    </row>
    <row r="3456" spans="4:4">
      <c r="D3456" s="245"/>
    </row>
    <row r="3457" spans="4:4">
      <c r="D3457" s="245"/>
    </row>
    <row r="3458" spans="4:4">
      <c r="D3458" s="245"/>
    </row>
    <row r="3459" spans="4:4">
      <c r="D3459" s="245"/>
    </row>
    <row r="3460" spans="4:4">
      <c r="D3460" s="245"/>
    </row>
    <row r="3461" spans="4:4">
      <c r="D3461" s="245"/>
    </row>
    <row r="3462" spans="4:4">
      <c r="D3462" s="245"/>
    </row>
    <row r="3463" spans="4:4">
      <c r="D3463" s="245"/>
    </row>
    <row r="3464" spans="4:4">
      <c r="D3464" s="245"/>
    </row>
    <row r="3465" spans="4:4">
      <c r="D3465" s="245"/>
    </row>
    <row r="3466" spans="4:4">
      <c r="D3466" s="245"/>
    </row>
    <row r="3467" spans="4:4">
      <c r="D3467" s="245"/>
    </row>
    <row r="3468" spans="4:4">
      <c r="D3468" s="245"/>
    </row>
    <row r="3469" spans="4:4">
      <c r="D3469" s="245"/>
    </row>
    <row r="3470" spans="4:4">
      <c r="D3470" s="245"/>
    </row>
    <row r="3471" spans="4:4">
      <c r="D3471" s="245"/>
    </row>
    <row r="3472" spans="4:4">
      <c r="D3472" s="245"/>
    </row>
    <row r="3473" spans="4:4">
      <c r="D3473" s="245"/>
    </row>
    <row r="3474" spans="4:4">
      <c r="D3474" s="245"/>
    </row>
    <row r="3475" spans="4:4">
      <c r="D3475" s="245"/>
    </row>
    <row r="3476" spans="4:4">
      <c r="D3476" s="245"/>
    </row>
    <row r="3477" spans="4:4">
      <c r="D3477" s="245"/>
    </row>
    <row r="3478" spans="4:4">
      <c r="D3478" s="245"/>
    </row>
    <row r="3479" spans="4:4">
      <c r="D3479" s="245"/>
    </row>
    <row r="3480" spans="4:4">
      <c r="D3480" s="245"/>
    </row>
    <row r="3481" spans="4:4">
      <c r="D3481" s="245"/>
    </row>
    <row r="3482" spans="4:4">
      <c r="D3482" s="245"/>
    </row>
    <row r="3483" spans="4:4">
      <c r="D3483" s="245"/>
    </row>
    <row r="3484" spans="4:4">
      <c r="D3484" s="245"/>
    </row>
    <row r="3485" spans="4:4">
      <c r="D3485" s="245"/>
    </row>
    <row r="3486" spans="4:4">
      <c r="D3486" s="245"/>
    </row>
    <row r="3487" spans="4:4">
      <c r="D3487" s="245"/>
    </row>
    <row r="3488" spans="4:4">
      <c r="D3488" s="245"/>
    </row>
    <row r="3489" spans="4:4">
      <c r="D3489" s="245"/>
    </row>
    <row r="3490" spans="4:4">
      <c r="D3490" s="245"/>
    </row>
    <row r="3491" spans="4:4">
      <c r="D3491" s="245"/>
    </row>
    <row r="3492" spans="4:4">
      <c r="D3492" s="245"/>
    </row>
    <row r="3493" spans="4:4">
      <c r="D3493" s="245"/>
    </row>
    <row r="3494" spans="4:4">
      <c r="D3494" s="245"/>
    </row>
    <row r="3495" spans="4:4">
      <c r="D3495" s="245"/>
    </row>
    <row r="3496" spans="4:4">
      <c r="D3496" s="245"/>
    </row>
    <row r="3497" spans="4:4">
      <c r="D3497" s="245"/>
    </row>
    <row r="3498" spans="4:4">
      <c r="D3498" s="245"/>
    </row>
    <row r="3499" spans="4:4">
      <c r="D3499" s="245"/>
    </row>
    <row r="3500" spans="4:4">
      <c r="D3500" s="245"/>
    </row>
    <row r="3501" spans="4:4">
      <c r="D3501" s="245"/>
    </row>
    <row r="3502" spans="4:4">
      <c r="D3502" s="245"/>
    </row>
    <row r="3503" spans="4:4">
      <c r="D3503" s="245"/>
    </row>
    <row r="3504" spans="4:4">
      <c r="D3504" s="245"/>
    </row>
    <row r="3505" spans="4:4">
      <c r="D3505" s="245"/>
    </row>
    <row r="3506" spans="4:4">
      <c r="D3506" s="245"/>
    </row>
    <row r="3507" spans="4:4">
      <c r="D3507" s="245"/>
    </row>
    <row r="3508" spans="4:4">
      <c r="D3508" s="245"/>
    </row>
    <row r="3509" spans="4:4">
      <c r="D3509" s="245"/>
    </row>
    <row r="3510" spans="4:4">
      <c r="D3510" s="245"/>
    </row>
    <row r="3511" spans="4:4">
      <c r="D3511" s="245"/>
    </row>
    <row r="3512" spans="4:4">
      <c r="D3512" s="245"/>
    </row>
    <row r="3513" spans="4:4">
      <c r="D3513" s="245"/>
    </row>
    <row r="3514" spans="4:4">
      <c r="D3514" s="245"/>
    </row>
    <row r="3515" spans="4:4">
      <c r="D3515" s="245"/>
    </row>
    <row r="3516" spans="4:4">
      <c r="D3516" s="245"/>
    </row>
    <row r="3517" spans="4:4">
      <c r="D3517" s="245"/>
    </row>
    <row r="3518" spans="4:4">
      <c r="D3518" s="245"/>
    </row>
    <row r="3519" spans="4:4">
      <c r="D3519" s="245"/>
    </row>
    <row r="3520" spans="4:4">
      <c r="D3520" s="245"/>
    </row>
    <row r="3521" spans="4:4">
      <c r="D3521" s="245"/>
    </row>
    <row r="3522" spans="4:4">
      <c r="D3522" s="245"/>
    </row>
    <row r="3523" spans="4:4">
      <c r="D3523" s="245"/>
    </row>
    <row r="3524" spans="4:4">
      <c r="D3524" s="245"/>
    </row>
    <row r="3525" spans="4:4">
      <c r="D3525" s="245"/>
    </row>
    <row r="3526" spans="4:4">
      <c r="D3526" s="245"/>
    </row>
    <row r="3527" spans="4:4">
      <c r="D3527" s="245"/>
    </row>
    <row r="3528" spans="4:4">
      <c r="D3528" s="245"/>
    </row>
    <row r="3529" spans="4:4">
      <c r="D3529" s="245"/>
    </row>
    <row r="3530" spans="4:4">
      <c r="D3530" s="245"/>
    </row>
    <row r="3531" spans="4:4">
      <c r="D3531" s="245"/>
    </row>
    <row r="3532" spans="4:4">
      <c r="D3532" s="245"/>
    </row>
    <row r="3533" spans="4:4">
      <c r="D3533" s="245"/>
    </row>
    <row r="3534" spans="4:4">
      <c r="D3534" s="245"/>
    </row>
    <row r="3535" spans="4:4">
      <c r="D3535" s="245"/>
    </row>
    <row r="3536" spans="4:4">
      <c r="D3536" s="245"/>
    </row>
    <row r="3537" spans="4:4">
      <c r="D3537" s="245"/>
    </row>
    <row r="3538" spans="4:4">
      <c r="D3538" s="245"/>
    </row>
    <row r="3539" spans="4:4">
      <c r="D3539" s="245"/>
    </row>
    <row r="3540" spans="4:4">
      <c r="D3540" s="245"/>
    </row>
    <row r="3541" spans="4:4">
      <c r="D3541" s="245"/>
    </row>
    <row r="3542" spans="4:4">
      <c r="D3542" s="245"/>
    </row>
    <row r="3543" spans="4:4">
      <c r="D3543" s="245"/>
    </row>
    <row r="3544" spans="4:4">
      <c r="D3544" s="245"/>
    </row>
    <row r="3545" spans="4:4">
      <c r="D3545" s="245"/>
    </row>
    <row r="3546" spans="4:4">
      <c r="D3546" s="245"/>
    </row>
    <row r="3547" spans="4:4">
      <c r="D3547" s="245"/>
    </row>
    <row r="3548" spans="4:4">
      <c r="D3548" s="245"/>
    </row>
    <row r="3549" spans="4:4">
      <c r="D3549" s="245"/>
    </row>
    <row r="3550" spans="4:4">
      <c r="D3550" s="245"/>
    </row>
    <row r="3551" spans="4:4">
      <c r="D3551" s="245"/>
    </row>
    <row r="3552" spans="4:4">
      <c r="D3552" s="245"/>
    </row>
    <row r="3553" spans="4:4">
      <c r="D3553" s="245"/>
    </row>
    <row r="3554" spans="4:4">
      <c r="D3554" s="245"/>
    </row>
    <row r="3555" spans="4:4">
      <c r="D3555" s="245"/>
    </row>
    <row r="3556" spans="4:4">
      <c r="D3556" s="245"/>
    </row>
    <row r="3557" spans="4:4">
      <c r="D3557" s="245"/>
    </row>
    <row r="3558" spans="4:4">
      <c r="D3558" s="245"/>
    </row>
    <row r="3559" spans="4:4">
      <c r="D3559" s="245"/>
    </row>
    <row r="3560" spans="4:4">
      <c r="D3560" s="245"/>
    </row>
    <row r="3561" spans="4:4">
      <c r="D3561" s="245"/>
    </row>
    <row r="3562" spans="4:4">
      <c r="D3562" s="245"/>
    </row>
    <row r="3563" spans="4:4">
      <c r="D3563" s="245"/>
    </row>
    <row r="3564" spans="4:4">
      <c r="D3564" s="245"/>
    </row>
    <row r="3565" spans="4:4">
      <c r="D3565" s="245"/>
    </row>
    <row r="3566" spans="4:4">
      <c r="D3566" s="245"/>
    </row>
    <row r="3567" spans="4:4">
      <c r="D3567" s="245"/>
    </row>
    <row r="3568" spans="4:4">
      <c r="D3568" s="245"/>
    </row>
    <row r="3569" spans="4:4">
      <c r="D3569" s="245"/>
    </row>
    <row r="3570" spans="4:4">
      <c r="D3570" s="245"/>
    </row>
    <row r="3571" spans="4:4">
      <c r="D3571" s="245"/>
    </row>
    <row r="3572" spans="4:4">
      <c r="D3572" s="245"/>
    </row>
    <row r="3573" spans="4:4">
      <c r="D3573" s="245"/>
    </row>
    <row r="3574" spans="4:4">
      <c r="D3574" s="245"/>
    </row>
    <row r="3575" spans="4:4">
      <c r="D3575" s="245"/>
    </row>
    <row r="3576" spans="4:4">
      <c r="D3576" s="245"/>
    </row>
    <row r="3577" spans="4:4">
      <c r="D3577" s="245"/>
    </row>
    <row r="3578" spans="4:4">
      <c r="D3578" s="245"/>
    </row>
    <row r="3579" spans="4:4">
      <c r="D3579" s="245"/>
    </row>
    <row r="3580" spans="4:4">
      <c r="D3580" s="245"/>
    </row>
    <row r="3581" spans="4:4">
      <c r="D3581" s="245"/>
    </row>
    <row r="3582" spans="4:4">
      <c r="D3582" s="245"/>
    </row>
    <row r="3583" spans="4:4">
      <c r="D3583" s="245"/>
    </row>
    <row r="3584" spans="4:4">
      <c r="D3584" s="245"/>
    </row>
    <row r="3585" spans="4:4">
      <c r="D3585" s="245"/>
    </row>
    <row r="3586" spans="4:4">
      <c r="D3586" s="245"/>
    </row>
    <row r="3587" spans="4:4">
      <c r="D3587" s="245"/>
    </row>
    <row r="3588" spans="4:4">
      <c r="D3588" s="245"/>
    </row>
    <row r="3589" spans="4:4">
      <c r="D3589" s="245"/>
    </row>
    <row r="3590" spans="4:4">
      <c r="D3590" s="245"/>
    </row>
    <row r="3591" spans="4:4">
      <c r="D3591" s="245"/>
    </row>
    <row r="3592" spans="4:4">
      <c r="D3592" s="245"/>
    </row>
    <row r="3593" spans="4:4">
      <c r="D3593" s="245"/>
    </row>
    <row r="3594" spans="4:4">
      <c r="D3594" s="245"/>
    </row>
    <row r="3595" spans="4:4">
      <c r="D3595" s="245"/>
    </row>
    <row r="3596" spans="4:4">
      <c r="D3596" s="245"/>
    </row>
    <row r="3597" spans="4:4">
      <c r="D3597" s="245"/>
    </row>
    <row r="3598" spans="4:4">
      <c r="D3598" s="245"/>
    </row>
    <row r="3599" spans="4:4">
      <c r="D3599" s="245"/>
    </row>
    <row r="3600" spans="4:4">
      <c r="D3600" s="245"/>
    </row>
    <row r="3601" spans="4:4">
      <c r="D3601" s="245"/>
    </row>
    <row r="3602" spans="4:4">
      <c r="D3602" s="245"/>
    </row>
    <row r="3603" spans="4:4">
      <c r="D3603" s="245"/>
    </row>
    <row r="3604" spans="4:4">
      <c r="D3604" s="245"/>
    </row>
    <row r="3605" spans="4:4">
      <c r="D3605" s="245"/>
    </row>
    <row r="3606" spans="4:4">
      <c r="D3606" s="245"/>
    </row>
    <row r="3607" spans="4:4">
      <c r="D3607" s="245"/>
    </row>
    <row r="3608" spans="4:4">
      <c r="D3608" s="245"/>
    </row>
    <row r="3609" spans="4:4">
      <c r="D3609" s="245"/>
    </row>
    <row r="3610" spans="4:4">
      <c r="D3610" s="245"/>
    </row>
    <row r="3611" spans="4:4">
      <c r="D3611" s="245"/>
    </row>
    <row r="3612" spans="4:4">
      <c r="D3612" s="245"/>
    </row>
    <row r="3613" spans="4:4">
      <c r="D3613" s="245"/>
    </row>
    <row r="3614" spans="4:4">
      <c r="D3614" s="245"/>
    </row>
    <row r="3615" spans="4:4">
      <c r="D3615" s="245"/>
    </row>
    <row r="3616" spans="4:4">
      <c r="D3616" s="245"/>
    </row>
    <row r="3617" spans="4:4">
      <c r="D3617" s="245"/>
    </row>
    <row r="3618" spans="4:4">
      <c r="D3618" s="245"/>
    </row>
    <row r="3619" spans="4:4">
      <c r="D3619" s="245"/>
    </row>
    <row r="3620" spans="4:4">
      <c r="D3620" s="245"/>
    </row>
    <row r="3621" spans="4:4">
      <c r="D3621" s="245"/>
    </row>
    <row r="3622" spans="4:4">
      <c r="D3622" s="245"/>
    </row>
    <row r="3623" spans="4:4">
      <c r="D3623" s="245"/>
    </row>
    <row r="3624" spans="4:4">
      <c r="D3624" s="245"/>
    </row>
    <row r="3625" spans="4:4">
      <c r="D3625" s="245"/>
    </row>
    <row r="3626" spans="4:4">
      <c r="D3626" s="245"/>
    </row>
    <row r="3627" spans="4:4">
      <c r="D3627" s="245"/>
    </row>
    <row r="3628" spans="4:4">
      <c r="D3628" s="245"/>
    </row>
    <row r="3629" spans="4:4">
      <c r="D3629" s="245"/>
    </row>
    <row r="3630" spans="4:4">
      <c r="D3630" s="245"/>
    </row>
    <row r="3631" spans="4:4">
      <c r="D3631" s="245"/>
    </row>
    <row r="3632" spans="4:4">
      <c r="D3632" s="245"/>
    </row>
    <row r="3633" spans="4:4">
      <c r="D3633" s="245"/>
    </row>
    <row r="3634" spans="4:4">
      <c r="D3634" s="245"/>
    </row>
    <row r="3635" spans="4:4">
      <c r="D3635" s="245"/>
    </row>
    <row r="3636" spans="4:4">
      <c r="D3636" s="245"/>
    </row>
    <row r="3637" spans="4:4">
      <c r="D3637" s="245"/>
    </row>
    <row r="3638" spans="4:4">
      <c r="D3638" s="245"/>
    </row>
    <row r="3639" spans="4:4">
      <c r="D3639" s="245"/>
    </row>
    <row r="3640" spans="4:4">
      <c r="D3640" s="245"/>
    </row>
    <row r="3641" spans="4:4">
      <c r="D3641" s="245"/>
    </row>
    <row r="3642" spans="4:4">
      <c r="D3642" s="245"/>
    </row>
    <row r="3643" spans="4:4">
      <c r="D3643" s="245"/>
    </row>
    <row r="3644" spans="4:4">
      <c r="D3644" s="245"/>
    </row>
    <row r="3645" spans="4:4">
      <c r="D3645" s="245"/>
    </row>
    <row r="3646" spans="4:4">
      <c r="D3646" s="245"/>
    </row>
    <row r="3647" spans="4:4">
      <c r="D3647" s="245"/>
    </row>
    <row r="3648" spans="4:4">
      <c r="D3648" s="245"/>
    </row>
    <row r="3649" spans="4:4">
      <c r="D3649" s="245"/>
    </row>
    <row r="3650" spans="4:4">
      <c r="D3650" s="245"/>
    </row>
    <row r="3651" spans="4:4">
      <c r="D3651" s="245"/>
    </row>
    <row r="3652" spans="4:4">
      <c r="D3652" s="245"/>
    </row>
    <row r="3653" spans="4:4">
      <c r="D3653" s="245"/>
    </row>
    <row r="3654" spans="4:4">
      <c r="D3654" s="245"/>
    </row>
    <row r="3655" spans="4:4">
      <c r="D3655" s="245"/>
    </row>
    <row r="3656" spans="4:4">
      <c r="D3656" s="245"/>
    </row>
    <row r="3657" spans="4:4">
      <c r="D3657" s="245"/>
    </row>
    <row r="3658" spans="4:4">
      <c r="D3658" s="245"/>
    </row>
    <row r="3659" spans="4:4">
      <c r="D3659" s="245"/>
    </row>
    <row r="3660" spans="4:4">
      <c r="D3660" s="245"/>
    </row>
    <row r="3661" spans="4:4">
      <c r="D3661" s="245"/>
    </row>
    <row r="3662" spans="4:4">
      <c r="D3662" s="245"/>
    </row>
    <row r="3663" spans="4:4">
      <c r="D3663" s="245"/>
    </row>
    <row r="3664" spans="4:4">
      <c r="D3664" s="245"/>
    </row>
    <row r="3665" spans="4:4">
      <c r="D3665" s="245"/>
    </row>
    <row r="3666" spans="4:4">
      <c r="D3666" s="245"/>
    </row>
    <row r="3667" spans="4:4">
      <c r="D3667" s="245"/>
    </row>
    <row r="3668" spans="4:4">
      <c r="D3668" s="245"/>
    </row>
    <row r="3669" spans="4:4">
      <c r="D3669" s="245"/>
    </row>
    <row r="3670" spans="4:4">
      <c r="D3670" s="245"/>
    </row>
    <row r="3671" spans="4:4">
      <c r="D3671" s="245"/>
    </row>
    <row r="3672" spans="4:4">
      <c r="D3672" s="245"/>
    </row>
    <row r="3673" spans="4:4">
      <c r="D3673" s="245"/>
    </row>
    <row r="3674" spans="4:4">
      <c r="D3674" s="245"/>
    </row>
    <row r="3675" spans="4:4">
      <c r="D3675" s="245"/>
    </row>
    <row r="3676" spans="4:4">
      <c r="D3676" s="245"/>
    </row>
    <row r="3677" spans="4:4">
      <c r="D3677" s="245"/>
    </row>
    <row r="3678" spans="4:4">
      <c r="D3678" s="245"/>
    </row>
    <row r="3679" spans="4:4">
      <c r="D3679" s="245"/>
    </row>
    <row r="3680" spans="4:4">
      <c r="D3680" s="245"/>
    </row>
    <row r="3681" spans="4:4">
      <c r="D3681" s="245"/>
    </row>
    <row r="3682" spans="4:4">
      <c r="D3682" s="245"/>
    </row>
    <row r="3683" spans="4:4">
      <c r="D3683" s="245"/>
    </row>
    <row r="3684" spans="4:4">
      <c r="D3684" s="245"/>
    </row>
    <row r="3685" spans="4:4">
      <c r="D3685" s="245"/>
    </row>
    <row r="3686" spans="4:4">
      <c r="D3686" s="245"/>
    </row>
    <row r="3687" spans="4:4">
      <c r="D3687" s="245"/>
    </row>
    <row r="3688" spans="4:4">
      <c r="D3688" s="245"/>
    </row>
    <row r="3689" spans="4:4">
      <c r="D3689" s="245"/>
    </row>
    <row r="3690" spans="4:4">
      <c r="D3690" s="245"/>
    </row>
    <row r="3691" spans="4:4">
      <c r="D3691" s="245"/>
    </row>
    <row r="3692" spans="4:4">
      <c r="D3692" s="245"/>
    </row>
    <row r="3693" spans="4:4">
      <c r="D3693" s="245"/>
    </row>
    <row r="3694" spans="4:4">
      <c r="D3694" s="245"/>
    </row>
    <row r="3695" spans="4:4">
      <c r="D3695" s="245"/>
    </row>
    <row r="3696" spans="4:4">
      <c r="D3696" s="245"/>
    </row>
    <row r="3697" spans="4:4">
      <c r="D3697" s="245"/>
    </row>
    <row r="3698" spans="4:4">
      <c r="D3698" s="245"/>
    </row>
    <row r="3699" spans="4:4">
      <c r="D3699" s="245"/>
    </row>
    <row r="3700" spans="4:4">
      <c r="D3700" s="245"/>
    </row>
    <row r="3701" spans="4:4">
      <c r="D3701" s="245"/>
    </row>
    <row r="3702" spans="4:4">
      <c r="D3702" s="245"/>
    </row>
    <row r="3703" spans="4:4">
      <c r="D3703" s="245"/>
    </row>
    <row r="3704" spans="4:4">
      <c r="D3704" s="245"/>
    </row>
    <row r="3705" spans="4:4">
      <c r="D3705" s="245"/>
    </row>
    <row r="3706" spans="4:4">
      <c r="D3706" s="245"/>
    </row>
    <row r="3707" spans="4:4">
      <c r="D3707" s="245"/>
    </row>
    <row r="3708" spans="4:4">
      <c r="D3708" s="245"/>
    </row>
    <row r="3709" spans="4:4">
      <c r="D3709" s="245"/>
    </row>
    <row r="3710" spans="4:4">
      <c r="D3710" s="245"/>
    </row>
    <row r="3711" spans="4:4">
      <c r="D3711" s="245"/>
    </row>
    <row r="3712" spans="4:4">
      <c r="D3712" s="245"/>
    </row>
    <row r="3713" spans="4:4">
      <c r="D3713" s="245"/>
    </row>
    <row r="3714" spans="4:4">
      <c r="D3714" s="245"/>
    </row>
    <row r="3715" spans="4:4">
      <c r="D3715" s="245"/>
    </row>
    <row r="3716" spans="4:4">
      <c r="D3716" s="245"/>
    </row>
    <row r="3717" spans="4:4">
      <c r="D3717" s="245"/>
    </row>
    <row r="3718" spans="4:4">
      <c r="D3718" s="245"/>
    </row>
    <row r="3719" spans="4:4">
      <c r="D3719" s="245"/>
    </row>
    <row r="3720" spans="4:4">
      <c r="D3720" s="245"/>
    </row>
    <row r="3721" spans="4:4">
      <c r="D3721" s="245"/>
    </row>
    <row r="3722" spans="4:4">
      <c r="D3722" s="245"/>
    </row>
    <row r="3723" spans="4:4">
      <c r="D3723" s="245"/>
    </row>
    <row r="3724" spans="4:4">
      <c r="D3724" s="245"/>
    </row>
    <row r="3725" spans="4:4">
      <c r="D3725" s="245"/>
    </row>
    <row r="3726" spans="4:4">
      <c r="D3726" s="245"/>
    </row>
    <row r="3727" spans="4:4">
      <c r="D3727" s="245"/>
    </row>
    <row r="3728" spans="4:4">
      <c r="D3728" s="245"/>
    </row>
    <row r="3729" spans="4:4">
      <c r="D3729" s="245"/>
    </row>
    <row r="3730" spans="4:4">
      <c r="D3730" s="245"/>
    </row>
    <row r="3731" spans="4:4">
      <c r="D3731" s="245"/>
    </row>
    <row r="3732" spans="4:4">
      <c r="D3732" s="245"/>
    </row>
    <row r="3733" spans="4:4">
      <c r="D3733" s="245"/>
    </row>
    <row r="3734" spans="4:4">
      <c r="D3734" s="245"/>
    </row>
    <row r="3735" spans="4:4">
      <c r="D3735" s="245"/>
    </row>
    <row r="3736" spans="4:4">
      <c r="D3736" s="245"/>
    </row>
    <row r="3737" spans="4:4">
      <c r="D3737" s="245"/>
    </row>
    <row r="3738" spans="4:4">
      <c r="D3738" s="245"/>
    </row>
    <row r="3739" spans="4:4">
      <c r="D3739" s="245"/>
    </row>
    <row r="3740" spans="4:4">
      <c r="D3740" s="245"/>
    </row>
    <row r="3741" spans="4:4">
      <c r="D3741" s="245"/>
    </row>
    <row r="3742" spans="4:4">
      <c r="D3742" s="245"/>
    </row>
    <row r="3743" spans="4:4">
      <c r="D3743" s="245"/>
    </row>
    <row r="3744" spans="4:4">
      <c r="D3744" s="245"/>
    </row>
    <row r="3745" spans="4:4">
      <c r="D3745" s="245"/>
    </row>
    <row r="3746" spans="4:4">
      <c r="D3746" s="245"/>
    </row>
    <row r="3747" spans="4:4">
      <c r="D3747" s="245"/>
    </row>
    <row r="3748" spans="4:4">
      <c r="D3748" s="245"/>
    </row>
    <row r="3749" spans="4:4">
      <c r="D3749" s="245"/>
    </row>
    <row r="3750" spans="4:4">
      <c r="D3750" s="245"/>
    </row>
    <row r="3751" spans="4:4">
      <c r="D3751" s="245"/>
    </row>
    <row r="3752" spans="4:4">
      <c r="D3752" s="245"/>
    </row>
    <row r="3753" spans="4:4">
      <c r="D3753" s="245"/>
    </row>
    <row r="3754" spans="4:4">
      <c r="D3754" s="245"/>
    </row>
    <row r="3755" spans="4:4">
      <c r="D3755" s="245"/>
    </row>
    <row r="3756" spans="4:4">
      <c r="D3756" s="245"/>
    </row>
    <row r="3757" spans="4:4">
      <c r="D3757" s="245"/>
    </row>
    <row r="3758" spans="4:4">
      <c r="D3758" s="245"/>
    </row>
    <row r="3759" spans="4:4">
      <c r="D3759" s="245"/>
    </row>
    <row r="3760" spans="4:4">
      <c r="D3760" s="245"/>
    </row>
    <row r="3761" spans="4:4">
      <c r="D3761" s="245"/>
    </row>
    <row r="3762" spans="4:4">
      <c r="D3762" s="245"/>
    </row>
    <row r="3763" spans="4:4">
      <c r="D3763" s="245"/>
    </row>
    <row r="3764" spans="4:4">
      <c r="D3764" s="245"/>
    </row>
    <row r="3765" spans="4:4">
      <c r="D3765" s="245"/>
    </row>
    <row r="3766" spans="4:4">
      <c r="D3766" s="245"/>
    </row>
    <row r="3767" spans="4:4">
      <c r="D3767" s="245"/>
    </row>
    <row r="3768" spans="4:4">
      <c r="D3768" s="245"/>
    </row>
    <row r="3769" spans="4:4">
      <c r="D3769" s="245"/>
    </row>
    <row r="3770" spans="4:4">
      <c r="D3770" s="245"/>
    </row>
    <row r="3771" spans="4:4">
      <c r="D3771" s="245"/>
    </row>
    <row r="3772" spans="4:4">
      <c r="D3772" s="245"/>
    </row>
    <row r="3773" spans="4:4">
      <c r="D3773" s="245"/>
    </row>
    <row r="3774" spans="4:4">
      <c r="D3774" s="245"/>
    </row>
    <row r="3775" spans="4:4">
      <c r="D3775" s="245"/>
    </row>
    <row r="3776" spans="4:4">
      <c r="D3776" s="245"/>
    </row>
    <row r="3777" spans="4:4">
      <c r="D3777" s="245"/>
    </row>
    <row r="3778" spans="4:4">
      <c r="D3778" s="245"/>
    </row>
    <row r="3779" spans="4:4">
      <c r="D3779" s="245"/>
    </row>
    <row r="3780" spans="4:4">
      <c r="D3780" s="245"/>
    </row>
    <row r="3781" spans="4:4">
      <c r="D3781" s="245"/>
    </row>
    <row r="3782" spans="4:4">
      <c r="D3782" s="245"/>
    </row>
    <row r="3783" spans="4:4">
      <c r="D3783" s="245"/>
    </row>
    <row r="3784" spans="4:4">
      <c r="D3784" s="245"/>
    </row>
    <row r="3785" spans="4:4">
      <c r="D3785" s="245"/>
    </row>
    <row r="3786" spans="4:4">
      <c r="D3786" s="245"/>
    </row>
    <row r="3787" spans="4:4">
      <c r="D3787" s="245"/>
    </row>
    <row r="3788" spans="4:4">
      <c r="D3788" s="245"/>
    </row>
    <row r="3789" spans="4:4">
      <c r="D3789" s="245"/>
    </row>
    <row r="3790" spans="4:4">
      <c r="D3790" s="245"/>
    </row>
    <row r="3791" spans="4:4">
      <c r="D3791" s="245"/>
    </row>
    <row r="3792" spans="4:4">
      <c r="D3792" s="245"/>
    </row>
    <row r="3793" spans="4:4">
      <c r="D3793" s="245"/>
    </row>
    <row r="3794" spans="4:4">
      <c r="D3794" s="245"/>
    </row>
    <row r="3795" spans="4:4">
      <c r="D3795" s="245"/>
    </row>
    <row r="3796" spans="4:4">
      <c r="D3796" s="245"/>
    </row>
    <row r="3797" spans="4:4">
      <c r="D3797" s="245"/>
    </row>
    <row r="3798" spans="4:4">
      <c r="D3798" s="245"/>
    </row>
    <row r="3799" spans="4:4">
      <c r="D3799" s="245"/>
    </row>
    <row r="3800" spans="4:4">
      <c r="D3800" s="245"/>
    </row>
    <row r="3801" spans="4:4">
      <c r="D3801" s="245"/>
    </row>
    <row r="3802" spans="4:4">
      <c r="D3802" s="245"/>
    </row>
    <row r="3803" spans="4:4">
      <c r="D3803" s="245"/>
    </row>
    <row r="3804" spans="4:4">
      <c r="D3804" s="245"/>
    </row>
    <row r="3805" spans="4:4">
      <c r="D3805" s="245"/>
    </row>
    <row r="3806" spans="4:4">
      <c r="D3806" s="245"/>
    </row>
    <row r="3807" spans="4:4">
      <c r="D3807" s="245"/>
    </row>
    <row r="3808" spans="4:4">
      <c r="D3808" s="245"/>
    </row>
    <row r="3809" spans="4:4">
      <c r="D3809" s="245"/>
    </row>
    <row r="3810" spans="4:4">
      <c r="D3810" s="245"/>
    </row>
    <row r="3811" spans="4:4">
      <c r="D3811" s="245"/>
    </row>
    <row r="3812" spans="4:4">
      <c r="D3812" s="245"/>
    </row>
    <row r="3813" spans="4:4">
      <c r="D3813" s="245"/>
    </row>
    <row r="3814" spans="4:4">
      <c r="D3814" s="245"/>
    </row>
    <row r="3815" spans="4:4">
      <c r="D3815" s="245"/>
    </row>
    <row r="3816" spans="4:4">
      <c r="D3816" s="245"/>
    </row>
    <row r="3817" spans="4:4">
      <c r="D3817" s="245"/>
    </row>
    <row r="3818" spans="4:4">
      <c r="D3818" s="245"/>
    </row>
    <row r="3819" spans="4:4">
      <c r="D3819" s="245"/>
    </row>
    <row r="3820" spans="4:4">
      <c r="D3820" s="245"/>
    </row>
    <row r="3821" spans="4:4">
      <c r="D3821" s="245"/>
    </row>
    <row r="3822" spans="4:4">
      <c r="D3822" s="245"/>
    </row>
    <row r="3823" spans="4:4">
      <c r="D3823" s="245"/>
    </row>
    <row r="3824" spans="4:4">
      <c r="D3824" s="245"/>
    </row>
    <row r="3825" spans="4:4">
      <c r="D3825" s="245"/>
    </row>
    <row r="3826" spans="4:4">
      <c r="D3826" s="245"/>
    </row>
    <row r="3827" spans="4:4">
      <c r="D3827" s="245"/>
    </row>
    <row r="3828" spans="4:4">
      <c r="D3828" s="245"/>
    </row>
    <row r="3829" spans="4:4">
      <c r="D3829" s="245"/>
    </row>
    <row r="3830" spans="4:4">
      <c r="D3830" s="245"/>
    </row>
    <row r="3831" spans="4:4">
      <c r="D3831" s="245"/>
    </row>
    <row r="3832" spans="4:4">
      <c r="D3832" s="245"/>
    </row>
    <row r="3833" spans="4:4">
      <c r="D3833" s="245"/>
    </row>
    <row r="3834" spans="4:4">
      <c r="D3834" s="245"/>
    </row>
    <row r="3835" spans="4:4">
      <c r="D3835" s="245"/>
    </row>
    <row r="3836" spans="4:4">
      <c r="D3836" s="245"/>
    </row>
    <row r="3837" spans="4:4">
      <c r="D3837" s="245"/>
    </row>
    <row r="3838" spans="4:4">
      <c r="D3838" s="245"/>
    </row>
    <row r="3839" spans="4:4">
      <c r="D3839" s="245"/>
    </row>
    <row r="3840" spans="4:4">
      <c r="D3840" s="245"/>
    </row>
    <row r="3841" spans="4:4">
      <c r="D3841" s="245"/>
    </row>
    <row r="3842" spans="4:4">
      <c r="D3842" s="245"/>
    </row>
    <row r="3843" spans="4:4">
      <c r="D3843" s="245"/>
    </row>
    <row r="3844" spans="4:4">
      <c r="D3844" s="245"/>
    </row>
    <row r="3845" spans="4:4">
      <c r="D3845" s="245"/>
    </row>
    <row r="3846" spans="4:4">
      <c r="D3846" s="245"/>
    </row>
    <row r="3847" spans="4:4">
      <c r="D3847" s="245"/>
    </row>
    <row r="3848" spans="4:4">
      <c r="D3848" s="245"/>
    </row>
    <row r="3849" spans="4:4">
      <c r="D3849" s="245"/>
    </row>
    <row r="3850" spans="4:4">
      <c r="D3850" s="245"/>
    </row>
    <row r="3851" spans="4:4">
      <c r="D3851" s="245"/>
    </row>
    <row r="3852" spans="4:4">
      <c r="D3852" s="245"/>
    </row>
    <row r="3853" spans="4:4">
      <c r="D3853" s="245"/>
    </row>
    <row r="3854" spans="4:4">
      <c r="D3854" s="245"/>
    </row>
    <row r="3855" spans="4:4">
      <c r="D3855" s="245"/>
    </row>
    <row r="3856" spans="4:4">
      <c r="D3856" s="245"/>
    </row>
    <row r="3857" spans="4:4">
      <c r="D3857" s="245"/>
    </row>
    <row r="3858" spans="4:4">
      <c r="D3858" s="245"/>
    </row>
    <row r="3859" spans="4:4">
      <c r="D3859" s="245"/>
    </row>
    <row r="3860" spans="4:4">
      <c r="D3860" s="245"/>
    </row>
    <row r="3861" spans="4:4">
      <c r="D3861" s="245"/>
    </row>
    <row r="3862" spans="4:4">
      <c r="D3862" s="245"/>
    </row>
    <row r="3863" spans="4:4">
      <c r="D3863" s="245"/>
    </row>
    <row r="3864" spans="4:4">
      <c r="D3864" s="245"/>
    </row>
    <row r="3865" spans="4:4">
      <c r="D3865" s="245"/>
    </row>
    <row r="3866" spans="4:4">
      <c r="D3866" s="245"/>
    </row>
    <row r="3867" spans="4:4">
      <c r="D3867" s="245"/>
    </row>
    <row r="3868" spans="4:4">
      <c r="D3868" s="245"/>
    </row>
    <row r="3869" spans="4:4">
      <c r="D3869" s="245"/>
    </row>
    <row r="3870" spans="4:4">
      <c r="D3870" s="245"/>
    </row>
    <row r="3871" spans="4:4">
      <c r="D3871" s="245"/>
    </row>
    <row r="3872" spans="4:4">
      <c r="D3872" s="245"/>
    </row>
    <row r="3873" spans="4:4">
      <c r="D3873" s="245"/>
    </row>
    <row r="3874" spans="4:4">
      <c r="D3874" s="245"/>
    </row>
    <row r="3875" spans="4:4">
      <c r="D3875" s="245"/>
    </row>
    <row r="3876" spans="4:4">
      <c r="D3876" s="245"/>
    </row>
    <row r="3877" spans="4:4">
      <c r="D3877" s="245"/>
    </row>
    <row r="3878" spans="4:4">
      <c r="D3878" s="245"/>
    </row>
    <row r="3879" spans="4:4">
      <c r="D3879" s="245"/>
    </row>
    <row r="3880" spans="4:4">
      <c r="D3880" s="245"/>
    </row>
    <row r="3881" spans="4:4">
      <c r="D3881" s="245"/>
    </row>
    <row r="3882" spans="4:4">
      <c r="D3882" s="245"/>
    </row>
    <row r="3883" spans="4:4">
      <c r="D3883" s="245"/>
    </row>
    <row r="3884" spans="4:4">
      <c r="D3884" s="245"/>
    </row>
    <row r="3885" spans="4:4">
      <c r="D3885" s="245"/>
    </row>
    <row r="3886" spans="4:4">
      <c r="D3886" s="245"/>
    </row>
    <row r="3887" spans="4:4">
      <c r="D3887" s="245"/>
    </row>
    <row r="3888" spans="4:4">
      <c r="D3888" s="245"/>
    </row>
    <row r="3889" spans="4:4">
      <c r="D3889" s="245"/>
    </row>
    <row r="3890" spans="4:4">
      <c r="D3890" s="245"/>
    </row>
    <row r="3891" spans="4:4">
      <c r="D3891" s="245"/>
    </row>
    <row r="3892" spans="4:4">
      <c r="D3892" s="245"/>
    </row>
    <row r="3893" spans="4:4">
      <c r="D3893" s="245"/>
    </row>
    <row r="3894" spans="4:4">
      <c r="D3894" s="245"/>
    </row>
    <row r="3895" spans="4:4">
      <c r="D3895" s="245"/>
    </row>
    <row r="3896" spans="4:4">
      <c r="D3896" s="245"/>
    </row>
    <row r="3897" spans="4:4">
      <c r="D3897" s="245"/>
    </row>
    <row r="3898" spans="4:4">
      <c r="D3898" s="245"/>
    </row>
    <row r="3899" spans="4:4">
      <c r="D3899" s="245"/>
    </row>
    <row r="3900" spans="4:4">
      <c r="D3900" s="245"/>
    </row>
    <row r="3901" spans="4:4">
      <c r="D3901" s="245"/>
    </row>
    <row r="3902" spans="4:4">
      <c r="D3902" s="245"/>
    </row>
    <row r="3903" spans="4:4">
      <c r="D3903" s="245"/>
    </row>
    <row r="3904" spans="4:4">
      <c r="D3904" s="245"/>
    </row>
    <row r="3905" spans="4:4">
      <c r="D3905" s="245"/>
    </row>
    <row r="3906" spans="4:4">
      <c r="D3906" s="245"/>
    </row>
    <row r="3907" spans="4:4">
      <c r="D3907" s="245"/>
    </row>
    <row r="3908" spans="4:4">
      <c r="D3908" s="245"/>
    </row>
    <row r="3909" spans="4:4">
      <c r="D3909" s="245"/>
    </row>
    <row r="3910" spans="4:4">
      <c r="D3910" s="245"/>
    </row>
    <row r="3911" spans="4:4">
      <c r="D3911" s="245"/>
    </row>
    <row r="3912" spans="4:4">
      <c r="D3912" s="245"/>
    </row>
    <row r="3913" spans="4:4">
      <c r="D3913" s="245"/>
    </row>
    <row r="3914" spans="4:4">
      <c r="D3914" s="245"/>
    </row>
    <row r="3915" spans="4:4">
      <c r="D3915" s="245"/>
    </row>
    <row r="3916" spans="4:4">
      <c r="D3916" s="245"/>
    </row>
    <row r="3917" spans="4:4">
      <c r="D3917" s="245"/>
    </row>
    <row r="3918" spans="4:4">
      <c r="D3918" s="245"/>
    </row>
    <row r="3919" spans="4:4">
      <c r="D3919" s="245"/>
    </row>
    <row r="3920" spans="4:4">
      <c r="D3920" s="245"/>
    </row>
    <row r="3921" spans="4:4">
      <c r="D3921" s="245"/>
    </row>
    <row r="3922" spans="4:4">
      <c r="D3922" s="245"/>
    </row>
    <row r="3923" spans="4:4">
      <c r="D3923" s="245"/>
    </row>
    <row r="3924" spans="4:4">
      <c r="D3924" s="245"/>
    </row>
    <row r="3925" spans="4:4">
      <c r="D3925" s="245"/>
    </row>
    <row r="3926" spans="4:4">
      <c r="D3926" s="245"/>
    </row>
    <row r="3927" spans="4:4">
      <c r="D3927" s="245"/>
    </row>
    <row r="3928" spans="4:4">
      <c r="D3928" s="245"/>
    </row>
    <row r="3929" spans="4:4">
      <c r="D3929" s="245"/>
    </row>
    <row r="3930" spans="4:4">
      <c r="D3930" s="245"/>
    </row>
    <row r="3931" spans="4:4">
      <c r="D3931" s="245"/>
    </row>
    <row r="3932" spans="4:4">
      <c r="D3932" s="245"/>
    </row>
    <row r="3933" spans="4:4">
      <c r="D3933" s="245"/>
    </row>
    <row r="3934" spans="4:4">
      <c r="D3934" s="245"/>
    </row>
    <row r="3935" spans="4:4">
      <c r="D3935" s="245"/>
    </row>
    <row r="3936" spans="4:4">
      <c r="D3936" s="245"/>
    </row>
    <row r="3937" spans="4:4">
      <c r="D3937" s="245"/>
    </row>
    <row r="3938" spans="4:4">
      <c r="D3938" s="245"/>
    </row>
    <row r="3939" spans="4:4">
      <c r="D3939" s="245"/>
    </row>
    <row r="3940" spans="4:4">
      <c r="D3940" s="245"/>
    </row>
    <row r="3941" spans="4:4">
      <c r="D3941" s="245"/>
    </row>
    <row r="3942" spans="4:4">
      <c r="D3942" s="245"/>
    </row>
    <row r="3943" spans="4:4">
      <c r="D3943" s="245"/>
    </row>
    <row r="3944" spans="4:4">
      <c r="D3944" s="245"/>
    </row>
    <row r="3945" spans="4:4">
      <c r="D3945" s="245"/>
    </row>
    <row r="3946" spans="4:4">
      <c r="D3946" s="245"/>
    </row>
    <row r="3947" spans="4:4">
      <c r="D3947" s="245"/>
    </row>
    <row r="3948" spans="4:4">
      <c r="D3948" s="245"/>
    </row>
    <row r="3949" spans="4:4">
      <c r="D3949" s="245"/>
    </row>
    <row r="3950" spans="4:4">
      <c r="D3950" s="245"/>
    </row>
    <row r="3951" spans="4:4">
      <c r="D3951" s="245"/>
    </row>
    <row r="3952" spans="4:4">
      <c r="D3952" s="245"/>
    </row>
    <row r="3953" spans="4:4">
      <c r="D3953" s="245"/>
    </row>
    <row r="3954" spans="4:4">
      <c r="D3954" s="245"/>
    </row>
    <row r="3955" spans="4:4">
      <c r="D3955" s="245"/>
    </row>
    <row r="3956" spans="4:4">
      <c r="D3956" s="245"/>
    </row>
    <row r="3957" spans="4:4">
      <c r="D3957" s="245"/>
    </row>
    <row r="3958" spans="4:4">
      <c r="D3958" s="245"/>
    </row>
    <row r="3959" spans="4:4">
      <c r="D3959" s="245"/>
    </row>
    <row r="3960" spans="4:4">
      <c r="D3960" s="245"/>
    </row>
    <row r="3961" spans="4:4">
      <c r="D3961" s="245"/>
    </row>
    <row r="3962" spans="4:4">
      <c r="D3962" s="245"/>
    </row>
    <row r="3963" spans="4:4">
      <c r="D3963" s="245"/>
    </row>
    <row r="3964" spans="4:4">
      <c r="D3964" s="245"/>
    </row>
    <row r="3965" spans="4:4">
      <c r="D3965" s="245"/>
    </row>
    <row r="3966" spans="4:4">
      <c r="D3966" s="245"/>
    </row>
    <row r="3967" spans="4:4">
      <c r="D3967" s="245"/>
    </row>
    <row r="3968" spans="4:4">
      <c r="D3968" s="245"/>
    </row>
    <row r="3969" spans="4:4">
      <c r="D3969" s="245"/>
    </row>
    <row r="3970" spans="4:4">
      <c r="D3970" s="245"/>
    </row>
    <row r="3971" spans="4:4">
      <c r="D3971" s="245"/>
    </row>
    <row r="3972" spans="4:4">
      <c r="D3972" s="245"/>
    </row>
    <row r="3973" spans="4:4">
      <c r="D3973" s="245"/>
    </row>
    <row r="3974" spans="4:4">
      <c r="D3974" s="245"/>
    </row>
    <row r="3975" spans="4:4">
      <c r="D3975" s="245"/>
    </row>
    <row r="3976" spans="4:4">
      <c r="D3976" s="245"/>
    </row>
    <row r="3977" spans="4:4">
      <c r="D3977" s="245"/>
    </row>
    <row r="3978" spans="4:4">
      <c r="D3978" s="245"/>
    </row>
    <row r="3979" spans="4:4">
      <c r="D3979" s="245"/>
    </row>
    <row r="3980" spans="4:4">
      <c r="D3980" s="245"/>
    </row>
    <row r="3981" spans="4:4">
      <c r="D3981" s="245"/>
    </row>
    <row r="3982" spans="4:4">
      <c r="D3982" s="245"/>
    </row>
    <row r="3983" spans="4:4">
      <c r="D3983" s="245"/>
    </row>
    <row r="3984" spans="4:4">
      <c r="D3984" s="245"/>
    </row>
    <row r="3985" spans="4:4">
      <c r="D3985" s="245"/>
    </row>
    <row r="3986" spans="4:4">
      <c r="D3986" s="245"/>
    </row>
    <row r="3987" spans="4:4">
      <c r="D3987" s="245"/>
    </row>
    <row r="3988" spans="4:4">
      <c r="D3988" s="245"/>
    </row>
    <row r="3989" spans="4:4">
      <c r="D3989" s="245"/>
    </row>
    <row r="3990" spans="4:4">
      <c r="D3990" s="245"/>
    </row>
    <row r="3991" spans="4:4">
      <c r="D3991" s="245"/>
    </row>
    <row r="3992" spans="4:4">
      <c r="D3992" s="245"/>
    </row>
    <row r="3993" spans="4:4">
      <c r="D3993" s="245"/>
    </row>
    <row r="3994" spans="4:4">
      <c r="D3994" s="245"/>
    </row>
    <row r="3995" spans="4:4">
      <c r="D3995" s="245"/>
    </row>
    <row r="3996" spans="4:4">
      <c r="D3996" s="245"/>
    </row>
    <row r="3997" spans="4:4">
      <c r="D3997" s="245"/>
    </row>
    <row r="3998" spans="4:4">
      <c r="D3998" s="245"/>
    </row>
    <row r="3999" spans="4:4">
      <c r="D3999" s="245"/>
    </row>
    <row r="4000" spans="4:4">
      <c r="D4000" s="245"/>
    </row>
    <row r="4001" spans="4:4">
      <c r="D4001" s="245"/>
    </row>
    <row r="4002" spans="4:4">
      <c r="D4002" s="245"/>
    </row>
    <row r="4003" spans="4:4">
      <c r="D4003" s="245"/>
    </row>
    <row r="4004" spans="4:4">
      <c r="D4004" s="245"/>
    </row>
    <row r="4005" spans="4:4">
      <c r="D4005" s="245"/>
    </row>
    <row r="4006" spans="4:4">
      <c r="D4006" s="245"/>
    </row>
    <row r="4007" spans="4:4">
      <c r="D4007" s="245"/>
    </row>
    <row r="4008" spans="4:4">
      <c r="D4008" s="245"/>
    </row>
    <row r="4009" spans="4:4">
      <c r="D4009" s="245"/>
    </row>
    <row r="4010" spans="4:4">
      <c r="D4010" s="245"/>
    </row>
    <row r="4011" spans="4:4">
      <c r="D4011" s="245"/>
    </row>
    <row r="4012" spans="4:4">
      <c r="D4012" s="245"/>
    </row>
    <row r="4013" spans="4:4">
      <c r="D4013" s="245"/>
    </row>
    <row r="4014" spans="4:4">
      <c r="D4014" s="245"/>
    </row>
    <row r="4015" spans="4:4">
      <c r="D4015" s="245"/>
    </row>
    <row r="4016" spans="4:4">
      <c r="D4016" s="245"/>
    </row>
    <row r="4017" spans="4:4">
      <c r="D4017" s="245"/>
    </row>
    <row r="4018" spans="4:4">
      <c r="D4018" s="245"/>
    </row>
    <row r="4019" spans="4:4">
      <c r="D4019" s="245"/>
    </row>
    <row r="4020" spans="4:4">
      <c r="D4020" s="245"/>
    </row>
    <row r="4021" spans="4:4">
      <c r="D4021" s="245"/>
    </row>
    <row r="4022" spans="4:4">
      <c r="D4022" s="245"/>
    </row>
    <row r="4023" spans="4:4">
      <c r="D4023" s="245"/>
    </row>
    <row r="4024" spans="4:4">
      <c r="D4024" s="245"/>
    </row>
    <row r="4025" spans="4:4">
      <c r="D4025" s="245"/>
    </row>
    <row r="4026" spans="4:4">
      <c r="D4026" s="245"/>
    </row>
    <row r="4027" spans="4:4">
      <c r="D4027" s="245"/>
    </row>
    <row r="4028" spans="4:4">
      <c r="D4028" s="245"/>
    </row>
    <row r="4029" spans="4:4">
      <c r="D4029" s="245"/>
    </row>
    <row r="4030" spans="4:4">
      <c r="D4030" s="245"/>
    </row>
    <row r="4031" spans="4:4">
      <c r="D4031" s="245"/>
    </row>
    <row r="4032" spans="4:4">
      <c r="D4032" s="245"/>
    </row>
    <row r="4033" spans="4:4">
      <c r="D4033" s="245"/>
    </row>
    <row r="4034" spans="4:4">
      <c r="D4034" s="245"/>
    </row>
    <row r="4035" spans="4:4">
      <c r="D4035" s="245"/>
    </row>
    <row r="4036" spans="4:4">
      <c r="D4036" s="245"/>
    </row>
    <row r="4037" spans="4:4">
      <c r="D4037" s="245"/>
    </row>
    <row r="4038" spans="4:4">
      <c r="D4038" s="245"/>
    </row>
    <row r="4039" spans="4:4">
      <c r="D4039" s="245"/>
    </row>
    <row r="4040" spans="4:4">
      <c r="D4040" s="245"/>
    </row>
    <row r="4041" spans="4:4">
      <c r="D4041" s="245"/>
    </row>
    <row r="4042" spans="4:4">
      <c r="D4042" s="245"/>
    </row>
    <row r="4043" spans="4:4">
      <c r="D4043" s="245"/>
    </row>
    <row r="4044" spans="4:4">
      <c r="D4044" s="245"/>
    </row>
    <row r="4045" spans="4:4">
      <c r="D4045" s="245"/>
    </row>
    <row r="4046" spans="4:4">
      <c r="D4046" s="245"/>
    </row>
    <row r="4047" spans="4:4">
      <c r="D4047" s="245"/>
    </row>
    <row r="4048" spans="4:4">
      <c r="D4048" s="245"/>
    </row>
    <row r="4049" spans="4:4">
      <c r="D4049" s="245"/>
    </row>
    <row r="4050" spans="4:4">
      <c r="D4050" s="245"/>
    </row>
    <row r="4051" spans="4:4">
      <c r="D4051" s="245"/>
    </row>
    <row r="4052" spans="4:4">
      <c r="D4052" s="245"/>
    </row>
    <row r="4053" spans="4:4">
      <c r="D4053" s="245"/>
    </row>
    <row r="4054" spans="4:4">
      <c r="D4054" s="245"/>
    </row>
    <row r="4055" spans="4:4">
      <c r="D4055" s="245"/>
    </row>
    <row r="4056" spans="4:4">
      <c r="D4056" s="245"/>
    </row>
    <row r="4057" spans="4:4">
      <c r="D4057" s="245"/>
    </row>
    <row r="4058" spans="4:4">
      <c r="D4058" s="245"/>
    </row>
    <row r="4059" spans="4:4">
      <c r="D4059" s="245"/>
    </row>
    <row r="4060" spans="4:4">
      <c r="D4060" s="245"/>
    </row>
    <row r="4061" spans="4:4">
      <c r="D4061" s="245"/>
    </row>
    <row r="4062" spans="4:4">
      <c r="D4062" s="245"/>
    </row>
    <row r="4063" spans="4:4">
      <c r="D4063" s="245"/>
    </row>
    <row r="4064" spans="4:4">
      <c r="D4064" s="245"/>
    </row>
    <row r="4065" spans="4:4">
      <c r="D4065" s="245"/>
    </row>
    <row r="4066" spans="4:4">
      <c r="D4066" s="245"/>
    </row>
    <row r="4067" spans="4:4">
      <c r="D4067" s="245"/>
    </row>
    <row r="4068" spans="4:4">
      <c r="D4068" s="245"/>
    </row>
    <row r="4069" spans="4:4">
      <c r="D4069" s="245"/>
    </row>
    <row r="4070" spans="4:4">
      <c r="D4070" s="245"/>
    </row>
    <row r="4071" spans="4:4">
      <c r="D4071" s="245"/>
    </row>
    <row r="4072" spans="4:4">
      <c r="D4072" s="245"/>
    </row>
    <row r="4073" spans="4:4">
      <c r="D4073" s="245"/>
    </row>
    <row r="4074" spans="4:4">
      <c r="D4074" s="245"/>
    </row>
    <row r="4075" spans="4:4">
      <c r="D4075" s="245"/>
    </row>
    <row r="4076" spans="4:4">
      <c r="D4076" s="245"/>
    </row>
    <row r="4077" spans="4:4">
      <c r="D4077" s="245"/>
    </row>
    <row r="4078" spans="4:4">
      <c r="D4078" s="245"/>
    </row>
    <row r="4079" spans="4:4">
      <c r="D4079" s="245"/>
    </row>
    <row r="4080" spans="4:4">
      <c r="D4080" s="245"/>
    </row>
    <row r="4081" spans="4:4">
      <c r="D4081" s="245"/>
    </row>
    <row r="4082" spans="4:4">
      <c r="D4082" s="245"/>
    </row>
    <row r="4083" spans="4:4">
      <c r="D4083" s="245"/>
    </row>
    <row r="4084" spans="4:4">
      <c r="D4084" s="245"/>
    </row>
    <row r="4085" spans="4:4">
      <c r="D4085" s="245"/>
    </row>
    <row r="4086" spans="4:4">
      <c r="D4086" s="245"/>
    </row>
    <row r="4087" spans="4:4">
      <c r="D4087" s="245"/>
    </row>
    <row r="4088" spans="4:4">
      <c r="D4088" s="245"/>
    </row>
    <row r="4089" spans="4:4">
      <c r="D4089" s="245"/>
    </row>
    <row r="4090" spans="4:4">
      <c r="D4090" s="245"/>
    </row>
    <row r="4091" spans="4:4">
      <c r="D4091" s="245"/>
    </row>
    <row r="4092" spans="4:4">
      <c r="D4092" s="245"/>
    </row>
    <row r="4093" spans="4:4">
      <c r="D4093" s="245"/>
    </row>
    <row r="4094" spans="4:4">
      <c r="D4094" s="245"/>
    </row>
    <row r="4095" spans="4:4">
      <c r="D4095" s="245"/>
    </row>
    <row r="4096" spans="4:4">
      <c r="D4096" s="245"/>
    </row>
    <row r="4097" spans="4:4">
      <c r="D4097" s="245"/>
    </row>
    <row r="4098" spans="4:4">
      <c r="D4098" s="245"/>
    </row>
    <row r="4099" spans="4:4">
      <c r="D4099" s="245"/>
    </row>
    <row r="4100" spans="4:4">
      <c r="D4100" s="245"/>
    </row>
    <row r="4101" spans="4:4">
      <c r="D4101" s="245"/>
    </row>
    <row r="4102" spans="4:4">
      <c r="D4102" s="245"/>
    </row>
    <row r="4103" spans="4:4">
      <c r="D4103" s="245"/>
    </row>
    <row r="4104" spans="4:4">
      <c r="D4104" s="245"/>
    </row>
    <row r="4105" spans="4:4">
      <c r="D4105" s="245"/>
    </row>
    <row r="4106" spans="4:4">
      <c r="D4106" s="245"/>
    </row>
    <row r="4107" spans="4:4">
      <c r="D4107" s="245"/>
    </row>
    <row r="4108" spans="4:4">
      <c r="D4108" s="245"/>
    </row>
    <row r="4109" spans="4:4">
      <c r="D4109" s="245"/>
    </row>
    <row r="4110" spans="4:4">
      <c r="D4110" s="245"/>
    </row>
    <row r="4111" spans="4:4">
      <c r="D4111" s="245"/>
    </row>
    <row r="4112" spans="4:4">
      <c r="D4112" s="245"/>
    </row>
    <row r="4113" spans="4:4">
      <c r="D4113" s="245"/>
    </row>
    <row r="4114" spans="4:4">
      <c r="D4114" s="245"/>
    </row>
    <row r="4115" spans="4:4">
      <c r="D4115" s="245"/>
    </row>
    <row r="4116" spans="4:4">
      <c r="D4116" s="245"/>
    </row>
    <row r="4117" spans="4:4">
      <c r="D4117" s="245"/>
    </row>
    <row r="4118" spans="4:4">
      <c r="D4118" s="245"/>
    </row>
    <row r="4119" spans="4:4">
      <c r="D4119" s="245"/>
    </row>
    <row r="4120" spans="4:4">
      <c r="D4120" s="245"/>
    </row>
    <row r="4121" spans="4:4">
      <c r="D4121" s="245"/>
    </row>
    <row r="4122" spans="4:4">
      <c r="D4122" s="245"/>
    </row>
    <row r="4123" spans="4:4">
      <c r="D4123" s="245"/>
    </row>
    <row r="4124" spans="4:4">
      <c r="D4124" s="245"/>
    </row>
    <row r="4125" spans="4:4">
      <c r="D4125" s="245"/>
    </row>
    <row r="4126" spans="4:4">
      <c r="D4126" s="245"/>
    </row>
    <row r="4127" spans="4:4">
      <c r="D4127" s="245"/>
    </row>
    <row r="4128" spans="4:4">
      <c r="D4128" s="245"/>
    </row>
    <row r="4129" spans="4:4">
      <c r="D4129" s="245"/>
    </row>
    <row r="4130" spans="4:4">
      <c r="D4130" s="245"/>
    </row>
    <row r="4131" spans="4:4">
      <c r="D4131" s="245"/>
    </row>
    <row r="4132" spans="4:4">
      <c r="D4132" s="245"/>
    </row>
    <row r="4133" spans="4:4">
      <c r="D4133" s="245"/>
    </row>
    <row r="4134" spans="4:4">
      <c r="D4134" s="245"/>
    </row>
    <row r="4135" spans="4:4">
      <c r="D4135" s="245"/>
    </row>
    <row r="4136" spans="4:4">
      <c r="D4136" s="245"/>
    </row>
    <row r="4137" spans="4:4">
      <c r="D4137" s="245"/>
    </row>
    <row r="4138" spans="4:4">
      <c r="D4138" s="245"/>
    </row>
    <row r="4139" spans="4:4">
      <c r="D4139" s="245"/>
    </row>
    <row r="4140" spans="4:4">
      <c r="D4140" s="245"/>
    </row>
    <row r="4141" spans="4:4">
      <c r="D4141" s="245"/>
    </row>
    <row r="4142" spans="4:4">
      <c r="D4142" s="245"/>
    </row>
    <row r="4143" spans="4:4">
      <c r="D4143" s="245"/>
    </row>
    <row r="4144" spans="4:4">
      <c r="D4144" s="245"/>
    </row>
    <row r="4145" spans="4:4">
      <c r="D4145" s="245"/>
    </row>
    <row r="4146" spans="4:4">
      <c r="D4146" s="245"/>
    </row>
    <row r="4147" spans="4:4">
      <c r="D4147" s="245"/>
    </row>
    <row r="4148" spans="4:4">
      <c r="D4148" s="245"/>
    </row>
    <row r="4149" spans="4:4">
      <c r="D4149" s="245"/>
    </row>
    <row r="4150" spans="4:4">
      <c r="D4150" s="245"/>
    </row>
    <row r="4151" spans="4:4">
      <c r="D4151" s="245"/>
    </row>
    <row r="4152" spans="4:4">
      <c r="D4152" s="245"/>
    </row>
    <row r="4153" spans="4:4">
      <c r="D4153" s="245"/>
    </row>
    <row r="4154" spans="4:4">
      <c r="D4154" s="245"/>
    </row>
    <row r="4155" spans="4:4">
      <c r="D4155" s="245"/>
    </row>
    <row r="4156" spans="4:4">
      <c r="D4156" s="245"/>
    </row>
    <row r="4157" spans="4:4">
      <c r="D4157" s="245"/>
    </row>
    <row r="4158" spans="4:4">
      <c r="D4158" s="245"/>
    </row>
    <row r="4159" spans="4:4">
      <c r="D4159" s="245"/>
    </row>
    <row r="4160" spans="4:4">
      <c r="D4160" s="245"/>
    </row>
    <row r="4161" spans="4:4">
      <c r="D4161" s="245"/>
    </row>
    <row r="4162" spans="4:4">
      <c r="D4162" s="245"/>
    </row>
    <row r="4163" spans="4:4">
      <c r="D4163" s="245"/>
    </row>
    <row r="4164" spans="4:4">
      <c r="D4164" s="245"/>
    </row>
    <row r="4165" spans="4:4">
      <c r="D4165" s="245"/>
    </row>
    <row r="4166" spans="4:4">
      <c r="D4166" s="245"/>
    </row>
    <row r="4167" spans="4:4">
      <c r="D4167" s="245"/>
    </row>
    <row r="4168" spans="4:4">
      <c r="D4168" s="245"/>
    </row>
    <row r="4169" spans="4:4">
      <c r="D4169" s="245"/>
    </row>
    <row r="4170" spans="4:4">
      <c r="D4170" s="245"/>
    </row>
    <row r="4171" spans="4:4">
      <c r="D4171" s="245"/>
    </row>
    <row r="4172" spans="4:4">
      <c r="D4172" s="245"/>
    </row>
    <row r="4173" spans="4:4">
      <c r="D4173" s="245"/>
    </row>
    <row r="4174" spans="4:4">
      <c r="D4174" s="245"/>
    </row>
    <row r="4175" spans="4:4">
      <c r="D4175" s="245"/>
    </row>
    <row r="4176" spans="4:4">
      <c r="D4176" s="245"/>
    </row>
    <row r="4177" spans="4:4">
      <c r="D4177" s="245"/>
    </row>
    <row r="4178" spans="4:4">
      <c r="D4178" s="245"/>
    </row>
    <row r="4179" spans="4:4">
      <c r="D4179" s="245"/>
    </row>
    <row r="4180" spans="4:4">
      <c r="D4180" s="245"/>
    </row>
    <row r="4181" spans="4:4">
      <c r="D4181" s="245"/>
    </row>
    <row r="4182" spans="4:4">
      <c r="D4182" s="245"/>
    </row>
    <row r="4183" spans="4:4">
      <c r="D4183" s="245"/>
    </row>
    <row r="4184" spans="4:4">
      <c r="D4184" s="245"/>
    </row>
    <row r="4185" spans="4:4">
      <c r="D4185" s="245"/>
    </row>
    <row r="4186" spans="4:4">
      <c r="D4186" s="245"/>
    </row>
    <row r="4187" spans="4:4">
      <c r="D4187" s="245"/>
    </row>
    <row r="4188" spans="4:4">
      <c r="D4188" s="245"/>
    </row>
    <row r="4189" spans="4:4">
      <c r="D4189" s="245"/>
    </row>
    <row r="4190" spans="4:4">
      <c r="D4190" s="245"/>
    </row>
    <row r="4191" spans="4:4">
      <c r="D4191" s="245"/>
    </row>
    <row r="4192" spans="4:4">
      <c r="D4192" s="245"/>
    </row>
    <row r="4193" spans="4:4">
      <c r="D4193" s="245"/>
    </row>
    <row r="4194" spans="4:4">
      <c r="D4194" s="245"/>
    </row>
    <row r="4195" spans="4:4">
      <c r="D4195" s="245"/>
    </row>
    <row r="4196" spans="4:4">
      <c r="D4196" s="245"/>
    </row>
    <row r="4197" spans="4:4">
      <c r="D4197" s="245"/>
    </row>
    <row r="4198" spans="4:4">
      <c r="D4198" s="245"/>
    </row>
    <row r="4199" spans="4:4">
      <c r="D4199" s="245"/>
    </row>
    <row r="4200" spans="4:4">
      <c r="D4200" s="245"/>
    </row>
    <row r="4201" spans="4:4">
      <c r="D4201" s="245"/>
    </row>
    <row r="4202" spans="4:4">
      <c r="D4202" s="245"/>
    </row>
    <row r="4203" spans="4:4">
      <c r="D4203" s="245"/>
    </row>
    <row r="4204" spans="4:4">
      <c r="D4204" s="245"/>
    </row>
    <row r="4205" spans="4:4">
      <c r="D4205" s="245"/>
    </row>
    <row r="4206" spans="4:4">
      <c r="D4206" s="245"/>
    </row>
    <row r="4207" spans="4:4">
      <c r="D4207" s="245"/>
    </row>
    <row r="4208" spans="4:4">
      <c r="D4208" s="245"/>
    </row>
    <row r="4209" spans="4:4">
      <c r="D4209" s="245"/>
    </row>
    <row r="4210" spans="4:4">
      <c r="D4210" s="245"/>
    </row>
    <row r="4211" spans="4:4">
      <c r="D4211" s="245"/>
    </row>
    <row r="4212" spans="4:4">
      <c r="D4212" s="245"/>
    </row>
    <row r="4213" spans="4:4">
      <c r="D4213" s="245"/>
    </row>
    <row r="4214" spans="4:4">
      <c r="D4214" s="245"/>
    </row>
    <row r="4215" spans="4:4">
      <c r="D4215" s="245"/>
    </row>
    <row r="4216" spans="4:4">
      <c r="D4216" s="245"/>
    </row>
    <row r="4217" spans="4:4">
      <c r="D4217" s="245"/>
    </row>
    <row r="4218" spans="4:4">
      <c r="D4218" s="245"/>
    </row>
    <row r="4219" spans="4:4">
      <c r="D4219" s="245"/>
    </row>
    <row r="4220" spans="4:4">
      <c r="D4220" s="245"/>
    </row>
    <row r="4221" spans="4:4">
      <c r="D4221" s="245"/>
    </row>
    <row r="4222" spans="4:4">
      <c r="D4222" s="245"/>
    </row>
    <row r="4223" spans="4:4">
      <c r="D4223" s="245"/>
    </row>
    <row r="4224" spans="4:4">
      <c r="D4224" s="245"/>
    </row>
    <row r="4225" spans="4:4">
      <c r="D4225" s="245"/>
    </row>
    <row r="4226" spans="4:4">
      <c r="D4226" s="245"/>
    </row>
    <row r="4227" spans="4:4">
      <c r="D4227" s="245"/>
    </row>
    <row r="4228" spans="4:4">
      <c r="D4228" s="245"/>
    </row>
    <row r="4229" spans="4:4">
      <c r="D4229" s="245"/>
    </row>
    <row r="4230" spans="4:4">
      <c r="D4230" s="245"/>
    </row>
    <row r="4231" spans="4:4">
      <c r="D4231" s="245"/>
    </row>
    <row r="4232" spans="4:4">
      <c r="D4232" s="245"/>
    </row>
    <row r="4233" spans="4:4">
      <c r="D4233" s="245"/>
    </row>
    <row r="4234" spans="4:4">
      <c r="D4234" s="245"/>
    </row>
    <row r="4235" spans="4:4">
      <c r="D4235" s="245"/>
    </row>
    <row r="4236" spans="4:4">
      <c r="D4236" s="245"/>
    </row>
    <row r="4237" spans="4:4">
      <c r="D4237" s="245"/>
    </row>
    <row r="4238" spans="4:4">
      <c r="D4238" s="245"/>
    </row>
    <row r="4239" spans="4:4">
      <c r="D4239" s="245"/>
    </row>
    <row r="4240" spans="4:4">
      <c r="D4240" s="245"/>
    </row>
    <row r="4241" spans="4:4">
      <c r="D4241" s="245"/>
    </row>
    <row r="4242" spans="4:4">
      <c r="D4242" s="245"/>
    </row>
    <row r="4243" spans="4:4">
      <c r="D4243" s="245"/>
    </row>
    <row r="4244" spans="4:4">
      <c r="D4244" s="245"/>
    </row>
    <row r="4245" spans="4:4">
      <c r="D4245" s="245"/>
    </row>
    <row r="4246" spans="4:4">
      <c r="D4246" s="245"/>
    </row>
    <row r="4247" spans="4:4">
      <c r="D4247" s="245"/>
    </row>
    <row r="4248" spans="4:4">
      <c r="D4248" s="245"/>
    </row>
    <row r="4249" spans="4:4">
      <c r="D4249" s="245"/>
    </row>
    <row r="4250" spans="4:4">
      <c r="D4250" s="245"/>
    </row>
    <row r="4251" spans="4:4">
      <c r="D4251" s="245"/>
    </row>
    <row r="4252" spans="4:4">
      <c r="D4252" s="245"/>
    </row>
    <row r="4253" spans="4:4">
      <c r="D4253" s="245"/>
    </row>
    <row r="4254" spans="4:4">
      <c r="D4254" s="245"/>
    </row>
    <row r="4255" spans="4:4">
      <c r="D4255" s="245"/>
    </row>
    <row r="4256" spans="4:4">
      <c r="D4256" s="245"/>
    </row>
    <row r="4257" spans="4:4">
      <c r="D4257" s="245"/>
    </row>
    <row r="4258" spans="4:4">
      <c r="D4258" s="245"/>
    </row>
    <row r="4259" spans="4:4">
      <c r="D4259" s="245"/>
    </row>
    <row r="4260" spans="4:4">
      <c r="D4260" s="245"/>
    </row>
    <row r="4261" spans="4:4">
      <c r="D4261" s="245"/>
    </row>
    <row r="4262" spans="4:4">
      <c r="D4262" s="245"/>
    </row>
    <row r="4263" spans="4:4">
      <c r="D4263" s="245"/>
    </row>
    <row r="4264" spans="4:4">
      <c r="D4264" s="245"/>
    </row>
    <row r="4265" spans="4:4">
      <c r="D4265" s="245"/>
    </row>
    <row r="4266" spans="4:4">
      <c r="D4266" s="245"/>
    </row>
    <row r="4267" spans="4:4">
      <c r="D4267" s="245"/>
    </row>
    <row r="4268" spans="4:4">
      <c r="D4268" s="245"/>
    </row>
    <row r="4269" spans="4:4">
      <c r="D4269" s="245"/>
    </row>
    <row r="4270" spans="4:4">
      <c r="D4270" s="245"/>
    </row>
    <row r="4271" spans="4:4">
      <c r="D4271" s="245"/>
    </row>
    <row r="4272" spans="4:4">
      <c r="D4272" s="245"/>
    </row>
    <row r="4273" spans="4:4">
      <c r="D4273" s="245"/>
    </row>
    <row r="4274" spans="4:4">
      <c r="D4274" s="245"/>
    </row>
    <row r="4275" spans="4:4">
      <c r="D4275" s="245"/>
    </row>
    <row r="4276" spans="4:4">
      <c r="D4276" s="245"/>
    </row>
    <row r="4277" spans="4:4">
      <c r="D4277" s="245"/>
    </row>
    <row r="4278" spans="4:4">
      <c r="D4278" s="245"/>
    </row>
    <row r="4279" spans="4:4">
      <c r="D4279" s="245"/>
    </row>
    <row r="4280" spans="4:4">
      <c r="D4280" s="245"/>
    </row>
    <row r="4281" spans="4:4">
      <c r="D4281" s="245"/>
    </row>
    <row r="4282" spans="4:4">
      <c r="D4282" s="245"/>
    </row>
    <row r="4283" spans="4:4">
      <c r="D4283" s="245"/>
    </row>
    <row r="4284" spans="4:4">
      <c r="D4284" s="245"/>
    </row>
    <row r="4285" spans="4:4">
      <c r="D4285" s="245"/>
    </row>
    <row r="4286" spans="4:4">
      <c r="D4286" s="245"/>
    </row>
    <row r="4287" spans="4:4">
      <c r="D4287" s="245"/>
    </row>
    <row r="4288" spans="4:4">
      <c r="D4288" s="245"/>
    </row>
    <row r="4289" spans="4:4">
      <c r="D4289" s="245"/>
    </row>
    <row r="4290" spans="4:4">
      <c r="D4290" s="245"/>
    </row>
    <row r="4291" spans="4:4">
      <c r="D4291" s="245"/>
    </row>
    <row r="4292" spans="4:4">
      <c r="D4292" s="245"/>
    </row>
    <row r="4293" spans="4:4">
      <c r="D4293" s="245"/>
    </row>
    <row r="4294" spans="4:4">
      <c r="D4294" s="245"/>
    </row>
    <row r="4295" spans="4:4">
      <c r="D4295" s="245"/>
    </row>
    <row r="4296" spans="4:4">
      <c r="D4296" s="245"/>
    </row>
    <row r="4297" spans="4:4">
      <c r="D4297" s="245"/>
    </row>
    <row r="4298" spans="4:4">
      <c r="D4298" s="245"/>
    </row>
    <row r="4299" spans="4:4">
      <c r="D4299" s="245"/>
    </row>
    <row r="4300" spans="4:4">
      <c r="D4300" s="245"/>
    </row>
    <row r="4301" spans="4:4">
      <c r="D4301" s="245"/>
    </row>
    <row r="4302" spans="4:4">
      <c r="D4302" s="245"/>
    </row>
    <row r="4303" spans="4:4">
      <c r="D4303" s="245"/>
    </row>
    <row r="4304" spans="4:4">
      <c r="D4304" s="245"/>
    </row>
    <row r="4305" spans="4:4">
      <c r="D4305" s="245"/>
    </row>
    <row r="4306" spans="4:4">
      <c r="D4306" s="245"/>
    </row>
    <row r="4307" spans="4:4">
      <c r="D4307" s="245"/>
    </row>
    <row r="4308" spans="4:4">
      <c r="D4308" s="245"/>
    </row>
    <row r="4309" spans="4:4">
      <c r="D4309" s="245"/>
    </row>
    <row r="4310" spans="4:4">
      <c r="D4310" s="245"/>
    </row>
    <row r="4311" spans="4:4">
      <c r="D4311" s="245"/>
    </row>
    <row r="4312" spans="4:4">
      <c r="D4312" s="245"/>
    </row>
    <row r="4313" spans="4:4">
      <c r="D4313" s="245"/>
    </row>
    <row r="4314" spans="4:4">
      <c r="D4314" s="245"/>
    </row>
    <row r="4315" spans="4:4">
      <c r="D4315" s="245"/>
    </row>
    <row r="4316" spans="4:4">
      <c r="D4316" s="245"/>
    </row>
    <row r="4317" spans="4:4">
      <c r="D4317" s="245"/>
    </row>
    <row r="4318" spans="4:4">
      <c r="D4318" s="245"/>
    </row>
    <row r="4319" spans="4:4">
      <c r="D4319" s="245"/>
    </row>
    <row r="4320" spans="4:4">
      <c r="D4320" s="245"/>
    </row>
    <row r="4321" spans="4:4">
      <c r="D4321" s="245"/>
    </row>
    <row r="4322" spans="4:4">
      <c r="D4322" s="245"/>
    </row>
    <row r="4323" spans="4:4">
      <c r="D4323" s="245"/>
    </row>
    <row r="4324" spans="4:4">
      <c r="D4324" s="245"/>
    </row>
    <row r="4325" spans="4:4">
      <c r="D4325" s="245"/>
    </row>
    <row r="4326" spans="4:4">
      <c r="D4326" s="245"/>
    </row>
    <row r="4327" spans="4:4">
      <c r="D4327" s="245"/>
    </row>
    <row r="4328" spans="4:4">
      <c r="D4328" s="245"/>
    </row>
    <row r="4329" spans="4:4">
      <c r="D4329" s="245"/>
    </row>
    <row r="4330" spans="4:4">
      <c r="D4330" s="245"/>
    </row>
    <row r="4331" spans="4:4">
      <c r="D4331" s="245"/>
    </row>
    <row r="4332" spans="4:4">
      <c r="D4332" s="245"/>
    </row>
    <row r="4333" spans="4:4">
      <c r="D4333" s="245"/>
    </row>
    <row r="4334" spans="4:4">
      <c r="D4334" s="245"/>
    </row>
    <row r="4335" spans="4:4">
      <c r="D4335" s="245"/>
    </row>
    <row r="4336" spans="4:4">
      <c r="D4336" s="245"/>
    </row>
    <row r="4337" spans="4:4">
      <c r="D4337" s="245"/>
    </row>
    <row r="4338" spans="4:4">
      <c r="D4338" s="245"/>
    </row>
    <row r="4339" spans="4:4">
      <c r="D4339" s="245"/>
    </row>
    <row r="4340" spans="4:4">
      <c r="D4340" s="245"/>
    </row>
    <row r="4341" spans="4:4">
      <c r="D4341" s="245"/>
    </row>
    <row r="4342" spans="4:4">
      <c r="D4342" s="245"/>
    </row>
    <row r="4343" spans="4:4">
      <c r="D4343" s="245"/>
    </row>
    <row r="4344" spans="4:4">
      <c r="D4344" s="245"/>
    </row>
    <row r="4345" spans="4:4">
      <c r="D4345" s="245"/>
    </row>
    <row r="4346" spans="4:4">
      <c r="D4346" s="245"/>
    </row>
    <row r="4347" spans="4:4">
      <c r="D4347" s="245"/>
    </row>
    <row r="4348" spans="4:4">
      <c r="D4348" s="245"/>
    </row>
    <row r="4349" spans="4:4">
      <c r="D4349" s="245"/>
    </row>
    <row r="4350" spans="4:4">
      <c r="D4350" s="245"/>
    </row>
    <row r="4351" spans="4:4">
      <c r="D4351" s="245"/>
    </row>
    <row r="4352" spans="4:4">
      <c r="D4352" s="245"/>
    </row>
    <row r="4353" spans="4:4">
      <c r="D4353" s="245"/>
    </row>
    <row r="4354" spans="4:4">
      <c r="D4354" s="245"/>
    </row>
    <row r="4355" spans="4:4">
      <c r="D4355" s="245"/>
    </row>
    <row r="4356" spans="4:4">
      <c r="D4356" s="245"/>
    </row>
    <row r="4357" spans="4:4">
      <c r="D4357" s="245"/>
    </row>
    <row r="4358" spans="4:4">
      <c r="D4358" s="245"/>
    </row>
    <row r="4359" spans="4:4">
      <c r="D4359" s="245"/>
    </row>
    <row r="4360" spans="4:4">
      <c r="D4360" s="245"/>
    </row>
    <row r="4361" spans="4:4">
      <c r="D4361" s="245"/>
    </row>
    <row r="4362" spans="4:4">
      <c r="D4362" s="245"/>
    </row>
    <row r="4363" spans="4:4">
      <c r="D4363" s="245"/>
    </row>
    <row r="4364" spans="4:4">
      <c r="D4364" s="245"/>
    </row>
    <row r="4365" spans="4:4">
      <c r="D4365" s="245"/>
    </row>
    <row r="4366" spans="4:4">
      <c r="D4366" s="245"/>
    </row>
    <row r="4367" spans="4:4">
      <c r="D4367" s="245"/>
    </row>
    <row r="4368" spans="4:4">
      <c r="D4368" s="245"/>
    </row>
    <row r="4369" spans="4:4">
      <c r="D4369" s="245"/>
    </row>
    <row r="4370" spans="4:4">
      <c r="D4370" s="245"/>
    </row>
    <row r="4371" spans="4:4">
      <c r="D4371" s="245"/>
    </row>
    <row r="4372" spans="4:4">
      <c r="D4372" s="245"/>
    </row>
    <row r="4373" spans="4:4">
      <c r="D4373" s="245"/>
    </row>
    <row r="4374" spans="4:4">
      <c r="D4374" s="245"/>
    </row>
    <row r="4375" spans="4:4">
      <c r="D4375" s="245"/>
    </row>
    <row r="4376" spans="4:4">
      <c r="D4376" s="245"/>
    </row>
    <row r="4377" spans="4:4">
      <c r="D4377" s="245"/>
    </row>
    <row r="4378" spans="4:4">
      <c r="D4378" s="245"/>
    </row>
    <row r="4379" spans="4:4">
      <c r="D4379" s="245"/>
    </row>
    <row r="4380" spans="4:4">
      <c r="D4380" s="245"/>
    </row>
    <row r="4381" spans="4:4">
      <c r="D4381" s="245"/>
    </row>
    <row r="4382" spans="4:4">
      <c r="D4382" s="245"/>
    </row>
    <row r="4383" spans="4:4">
      <c r="D4383" s="245"/>
    </row>
    <row r="4384" spans="4:4">
      <c r="D4384" s="245"/>
    </row>
    <row r="4385" spans="4:4">
      <c r="D4385" s="245"/>
    </row>
    <row r="4386" spans="4:4">
      <c r="D4386" s="245"/>
    </row>
    <row r="4387" spans="4:4">
      <c r="D4387" s="245"/>
    </row>
    <row r="4388" spans="4:4">
      <c r="D4388" s="245"/>
    </row>
    <row r="4389" spans="4:4">
      <c r="D4389" s="245"/>
    </row>
    <row r="4390" spans="4:4">
      <c r="D4390" s="245"/>
    </row>
    <row r="4391" spans="4:4">
      <c r="D4391" s="245"/>
    </row>
    <row r="4392" spans="4:4">
      <c r="D4392" s="245"/>
    </row>
    <row r="4393" spans="4:4">
      <c r="D4393" s="245"/>
    </row>
    <row r="4394" spans="4:4">
      <c r="D4394" s="245"/>
    </row>
    <row r="4395" spans="4:4">
      <c r="D4395" s="245"/>
    </row>
    <row r="4396" spans="4:4">
      <c r="D4396" s="245"/>
    </row>
    <row r="4397" spans="4:4">
      <c r="D4397" s="245"/>
    </row>
    <row r="4398" spans="4:4">
      <c r="D4398" s="245"/>
    </row>
    <row r="4399" spans="4:4">
      <c r="D4399" s="245"/>
    </row>
    <row r="4400" spans="4:4">
      <c r="D4400" s="245"/>
    </row>
    <row r="4401" spans="4:4">
      <c r="D4401" s="245"/>
    </row>
    <row r="4402" spans="4:4">
      <c r="D4402" s="245"/>
    </row>
    <row r="4403" spans="4:4">
      <c r="D4403" s="245"/>
    </row>
    <row r="4404" spans="4:4">
      <c r="D4404" s="245"/>
    </row>
    <row r="4405" spans="4:4">
      <c r="D4405" s="245"/>
    </row>
    <row r="4406" spans="4:4">
      <c r="D4406" s="245"/>
    </row>
    <row r="4407" spans="4:4">
      <c r="D4407" s="245"/>
    </row>
    <row r="4408" spans="4:4">
      <c r="D4408" s="245"/>
    </row>
    <row r="4409" spans="4:4">
      <c r="D4409" s="245"/>
    </row>
    <row r="4410" spans="4:4">
      <c r="D4410" s="245"/>
    </row>
    <row r="4411" spans="4:4">
      <c r="D4411" s="245"/>
    </row>
    <row r="4412" spans="4:4">
      <c r="D4412" s="245"/>
    </row>
    <row r="4413" spans="4:4">
      <c r="D4413" s="245"/>
    </row>
    <row r="4414" spans="4:4">
      <c r="D4414" s="245"/>
    </row>
    <row r="4415" spans="4:4">
      <c r="D4415" s="245"/>
    </row>
    <row r="4416" spans="4:4">
      <c r="D4416" s="245"/>
    </row>
    <row r="4417" spans="4:4">
      <c r="D4417" s="245"/>
    </row>
    <row r="4418" spans="4:4">
      <c r="D4418" s="245"/>
    </row>
    <row r="4419" spans="4:4">
      <c r="D4419" s="245"/>
    </row>
    <row r="4420" spans="4:4">
      <c r="D4420" s="245"/>
    </row>
    <row r="4421" spans="4:4">
      <c r="D4421" s="245"/>
    </row>
    <row r="4422" spans="4:4">
      <c r="D4422" s="245"/>
    </row>
    <row r="4423" spans="4:4">
      <c r="D4423" s="245"/>
    </row>
    <row r="4424" spans="4:4">
      <c r="D4424" s="245"/>
    </row>
    <row r="4425" spans="4:4">
      <c r="D4425" s="245"/>
    </row>
    <row r="4426" spans="4:4">
      <c r="D4426" s="245"/>
    </row>
    <row r="4427" spans="4:4">
      <c r="D4427" s="245"/>
    </row>
    <row r="4428" spans="4:4">
      <c r="D4428" s="245"/>
    </row>
    <row r="4429" spans="4:4">
      <c r="D4429" s="245"/>
    </row>
    <row r="4430" spans="4:4">
      <c r="D4430" s="245"/>
    </row>
    <row r="4431" spans="4:4">
      <c r="D4431" s="245"/>
    </row>
    <row r="4432" spans="4:4">
      <c r="D4432" s="245"/>
    </row>
    <row r="4433" spans="4:4">
      <c r="D4433" s="245"/>
    </row>
    <row r="4434" spans="4:4">
      <c r="D4434" s="245"/>
    </row>
    <row r="4435" spans="4:4">
      <c r="D4435" s="245"/>
    </row>
    <row r="4436" spans="4:4">
      <c r="D4436" s="245"/>
    </row>
    <row r="4437" spans="4:4">
      <c r="D4437" s="245"/>
    </row>
    <row r="4438" spans="4:4">
      <c r="D4438" s="245"/>
    </row>
    <row r="4439" spans="4:4">
      <c r="D4439" s="245"/>
    </row>
    <row r="4440" spans="4:4">
      <c r="D4440" s="245"/>
    </row>
    <row r="4441" spans="4:4">
      <c r="D4441" s="245"/>
    </row>
    <row r="4442" spans="4:4">
      <c r="D4442" s="245"/>
    </row>
    <row r="4443" spans="4:4">
      <c r="D4443" s="245"/>
    </row>
    <row r="4444" spans="4:4">
      <c r="D4444" s="245"/>
    </row>
    <row r="4445" spans="4:4">
      <c r="D4445" s="245"/>
    </row>
    <row r="4446" spans="4:4">
      <c r="D4446" s="245"/>
    </row>
    <row r="4447" spans="4:4">
      <c r="D4447" s="245"/>
    </row>
    <row r="4448" spans="4:4">
      <c r="D4448" s="245"/>
    </row>
    <row r="4449" spans="4:4">
      <c r="D4449" s="245"/>
    </row>
    <row r="4450" spans="4:4">
      <c r="D4450" s="245"/>
    </row>
    <row r="4451" spans="4:4">
      <c r="D4451" s="245"/>
    </row>
    <row r="4452" spans="4:4">
      <c r="D4452" s="245"/>
    </row>
    <row r="4453" spans="4:4">
      <c r="D4453" s="245"/>
    </row>
    <row r="4454" spans="4:4">
      <c r="D4454" s="245"/>
    </row>
    <row r="4455" spans="4:4">
      <c r="D4455" s="245"/>
    </row>
    <row r="4456" spans="4:4">
      <c r="D4456" s="245"/>
    </row>
    <row r="4457" spans="4:4">
      <c r="D4457" s="245"/>
    </row>
    <row r="4458" spans="4:4">
      <c r="D4458" s="245"/>
    </row>
    <row r="4459" spans="4:4">
      <c r="D4459" s="245"/>
    </row>
    <row r="4460" spans="4:4">
      <c r="D4460" s="245"/>
    </row>
    <row r="4461" spans="4:4">
      <c r="D4461" s="245"/>
    </row>
    <row r="4462" spans="4:4">
      <c r="D4462" s="245"/>
    </row>
    <row r="4463" spans="4:4">
      <c r="D4463" s="245"/>
    </row>
    <row r="4464" spans="4:4">
      <c r="D4464" s="245"/>
    </row>
    <row r="4465" spans="4:4">
      <c r="D4465" s="245"/>
    </row>
    <row r="4466" spans="4:4">
      <c r="D4466" s="245"/>
    </row>
    <row r="4467" spans="4:4">
      <c r="D4467" s="245"/>
    </row>
    <row r="4468" spans="4:4">
      <c r="D4468" s="245"/>
    </row>
    <row r="4469" spans="4:4">
      <c r="D4469" s="245"/>
    </row>
    <row r="4470" spans="4:4">
      <c r="D4470" s="245"/>
    </row>
    <row r="4471" spans="4:4">
      <c r="D4471" s="245"/>
    </row>
    <row r="4472" spans="4:4">
      <c r="D4472" s="245"/>
    </row>
    <row r="4473" spans="4:4">
      <c r="D4473" s="245"/>
    </row>
    <row r="4474" spans="4:4">
      <c r="D4474" s="245"/>
    </row>
    <row r="4475" spans="4:4">
      <c r="D4475" s="245"/>
    </row>
    <row r="4476" spans="4:4">
      <c r="D4476" s="245"/>
    </row>
    <row r="4477" spans="4:4">
      <c r="D4477" s="245"/>
    </row>
    <row r="4478" spans="4:4">
      <c r="D4478" s="245"/>
    </row>
    <row r="4479" spans="4:4">
      <c r="D4479" s="245"/>
    </row>
    <row r="4480" spans="4:4">
      <c r="D4480" s="245"/>
    </row>
    <row r="4481" spans="4:4">
      <c r="D4481" s="245"/>
    </row>
    <row r="4482" spans="4:4">
      <c r="D4482" s="245"/>
    </row>
    <row r="4483" spans="4:4">
      <c r="D4483" s="245"/>
    </row>
    <row r="4484" spans="4:4">
      <c r="D4484" s="245"/>
    </row>
    <row r="4485" spans="4:4">
      <c r="D4485" s="245"/>
    </row>
    <row r="4486" spans="4:4">
      <c r="D4486" s="245"/>
    </row>
    <row r="4487" spans="4:4">
      <c r="D4487" s="245"/>
    </row>
    <row r="4488" spans="4:4">
      <c r="D4488" s="245"/>
    </row>
    <row r="4489" spans="4:4">
      <c r="D4489" s="245"/>
    </row>
    <row r="4490" spans="4:4">
      <c r="D4490" s="245"/>
    </row>
    <row r="4491" spans="4:4">
      <c r="D4491" s="245"/>
    </row>
    <row r="4492" spans="4:4">
      <c r="D4492" s="245"/>
    </row>
    <row r="4493" spans="4:4">
      <c r="D4493" s="245"/>
    </row>
    <row r="4494" spans="4:4">
      <c r="D4494" s="245"/>
    </row>
    <row r="4495" spans="4:4">
      <c r="D4495" s="245"/>
    </row>
    <row r="4496" spans="4:4">
      <c r="D4496" s="245"/>
    </row>
    <row r="4497" spans="4:4">
      <c r="D4497" s="245"/>
    </row>
    <row r="4498" spans="4:4">
      <c r="D4498" s="245"/>
    </row>
    <row r="4499" spans="4:4">
      <c r="D4499" s="245"/>
    </row>
    <row r="4500" spans="4:4">
      <c r="D4500" s="245"/>
    </row>
    <row r="4501" spans="4:4">
      <c r="D4501" s="245"/>
    </row>
    <row r="4502" spans="4:4">
      <c r="D4502" s="245"/>
    </row>
    <row r="4503" spans="4:4">
      <c r="D4503" s="245"/>
    </row>
    <row r="4504" spans="4:4">
      <c r="D4504" s="245"/>
    </row>
    <row r="4505" spans="4:4">
      <c r="D4505" s="245"/>
    </row>
    <row r="4506" spans="4:4">
      <c r="D4506" s="245"/>
    </row>
    <row r="4507" spans="4:4">
      <c r="D4507" s="245"/>
    </row>
    <row r="4508" spans="4:4">
      <c r="D4508" s="245"/>
    </row>
    <row r="4509" spans="4:4">
      <c r="D4509" s="245"/>
    </row>
    <row r="4510" spans="4:4">
      <c r="D4510" s="245"/>
    </row>
    <row r="4511" spans="4:4">
      <c r="D4511" s="245"/>
    </row>
    <row r="4512" spans="4:4">
      <c r="D4512" s="245"/>
    </row>
    <row r="4513" spans="4:4">
      <c r="D4513" s="245"/>
    </row>
    <row r="4514" spans="4:4">
      <c r="D4514" s="245"/>
    </row>
    <row r="4515" spans="4:4">
      <c r="D4515" s="245"/>
    </row>
    <row r="4516" spans="4:4">
      <c r="D4516" s="245"/>
    </row>
    <row r="4517" spans="4:4">
      <c r="D4517" s="245"/>
    </row>
    <row r="4518" spans="4:4">
      <c r="D4518" s="245"/>
    </row>
    <row r="4519" spans="4:4">
      <c r="D4519" s="245"/>
    </row>
    <row r="4520" spans="4:4">
      <c r="D4520" s="245"/>
    </row>
    <row r="4521" spans="4:4">
      <c r="D4521" s="245"/>
    </row>
    <row r="4522" spans="4:4">
      <c r="D4522" s="245"/>
    </row>
    <row r="4523" spans="4:4">
      <c r="D4523" s="245"/>
    </row>
    <row r="4524" spans="4:4">
      <c r="D4524" s="245"/>
    </row>
    <row r="4525" spans="4:4">
      <c r="D4525" s="245"/>
    </row>
    <row r="4526" spans="4:4">
      <c r="D4526" s="245"/>
    </row>
    <row r="4527" spans="4:4">
      <c r="D4527" s="245"/>
    </row>
    <row r="4528" spans="4:4">
      <c r="D4528" s="245"/>
    </row>
    <row r="4529" spans="4:4">
      <c r="D4529" s="245"/>
    </row>
    <row r="4530" spans="4:4">
      <c r="D4530" s="245"/>
    </row>
    <row r="4531" spans="4:4">
      <c r="D4531" s="245"/>
    </row>
    <row r="4532" spans="4:4">
      <c r="D4532" s="245"/>
    </row>
    <row r="4533" spans="4:4">
      <c r="D4533" s="245"/>
    </row>
    <row r="4534" spans="4:4">
      <c r="D4534" s="245"/>
    </row>
    <row r="4535" spans="4:4">
      <c r="D4535" s="245"/>
    </row>
    <row r="4536" spans="4:4">
      <c r="D4536" s="245"/>
    </row>
    <row r="4537" spans="4:4">
      <c r="D4537" s="245"/>
    </row>
    <row r="4538" spans="4:4">
      <c r="D4538" s="245"/>
    </row>
    <row r="4539" spans="4:4">
      <c r="D4539" s="245"/>
    </row>
    <row r="4540" spans="4:4">
      <c r="D4540" s="245"/>
    </row>
    <row r="4541" spans="4:4">
      <c r="D4541" s="245"/>
    </row>
    <row r="4542" spans="4:4">
      <c r="D4542" s="245"/>
    </row>
    <row r="4543" spans="4:4">
      <c r="D4543" s="245"/>
    </row>
    <row r="4544" spans="4:4">
      <c r="D4544" s="245"/>
    </row>
    <row r="4545" spans="4:4">
      <c r="D4545" s="245"/>
    </row>
    <row r="4546" spans="4:4">
      <c r="D4546" s="245"/>
    </row>
    <row r="4547" spans="4:4">
      <c r="D4547" s="245"/>
    </row>
    <row r="4548" spans="4:4">
      <c r="D4548" s="245"/>
    </row>
    <row r="4549" spans="4:4">
      <c r="D4549" s="245"/>
    </row>
    <row r="4550" spans="4:4">
      <c r="D4550" s="245"/>
    </row>
    <row r="4551" spans="4:4">
      <c r="D4551" s="245"/>
    </row>
    <row r="4552" spans="4:4">
      <c r="D4552" s="245"/>
    </row>
    <row r="4553" spans="4:4">
      <c r="D4553" s="245"/>
    </row>
    <row r="4554" spans="4:4">
      <c r="D4554" s="245"/>
    </row>
    <row r="4555" spans="4:4">
      <c r="D4555" s="245"/>
    </row>
    <row r="4556" spans="4:4">
      <c r="D4556" s="245"/>
    </row>
    <row r="4557" spans="4:4">
      <c r="D4557" s="245"/>
    </row>
    <row r="4558" spans="4:4">
      <c r="D4558" s="245"/>
    </row>
    <row r="4559" spans="4:4">
      <c r="D4559" s="245"/>
    </row>
    <row r="4560" spans="4:4">
      <c r="D4560" s="245"/>
    </row>
    <row r="4561" spans="4:4">
      <c r="D4561" s="245"/>
    </row>
    <row r="4562" spans="4:4">
      <c r="D4562" s="245"/>
    </row>
    <row r="4563" spans="4:4">
      <c r="D4563" s="245"/>
    </row>
    <row r="4564" spans="4:4">
      <c r="D4564" s="245"/>
    </row>
    <row r="4565" spans="4:4">
      <c r="D4565" s="245"/>
    </row>
    <row r="4566" spans="4:4">
      <c r="D4566" s="245"/>
    </row>
    <row r="4567" spans="4:4">
      <c r="D4567" s="245"/>
    </row>
    <row r="4568" spans="4:4">
      <c r="D4568" s="245"/>
    </row>
    <row r="4569" spans="4:4">
      <c r="D4569" s="245"/>
    </row>
    <row r="4570" spans="4:4">
      <c r="D4570" s="245"/>
    </row>
    <row r="4571" spans="4:4">
      <c r="D4571" s="245"/>
    </row>
    <row r="4572" spans="4:4">
      <c r="D4572" s="245"/>
    </row>
    <row r="4573" spans="4:4">
      <c r="D4573" s="245"/>
    </row>
    <row r="4574" spans="4:4">
      <c r="D4574" s="245"/>
    </row>
    <row r="4575" spans="4:4">
      <c r="D4575" s="245"/>
    </row>
    <row r="4576" spans="4:4">
      <c r="D4576" s="245"/>
    </row>
    <row r="4577" spans="4:4">
      <c r="D4577" s="245"/>
    </row>
    <row r="4578" spans="4:4">
      <c r="D4578" s="245"/>
    </row>
    <row r="4579" spans="4:4">
      <c r="D4579" s="245"/>
    </row>
    <row r="4580" spans="4:4">
      <c r="D4580" s="245"/>
    </row>
    <row r="4581" spans="4:4">
      <c r="D4581" s="245"/>
    </row>
    <row r="4582" spans="4:4">
      <c r="D4582" s="245"/>
    </row>
    <row r="4583" spans="4:4">
      <c r="D4583" s="245"/>
    </row>
    <row r="4584" spans="4:4">
      <c r="D4584" s="245"/>
    </row>
    <row r="4585" spans="4:4">
      <c r="D4585" s="245"/>
    </row>
    <row r="4586" spans="4:4">
      <c r="D4586" s="245"/>
    </row>
    <row r="4587" spans="4:4">
      <c r="D4587" s="245"/>
    </row>
    <row r="4588" spans="4:4">
      <c r="D4588" s="245"/>
    </row>
    <row r="4589" spans="4:4">
      <c r="D4589" s="245"/>
    </row>
    <row r="4590" spans="4:4">
      <c r="D4590" s="245"/>
    </row>
    <row r="4591" spans="4:4">
      <c r="D4591" s="245"/>
    </row>
    <row r="4592" spans="4:4">
      <c r="D4592" s="245"/>
    </row>
    <row r="4593" spans="4:4">
      <c r="D4593" s="245"/>
    </row>
    <row r="4594" spans="4:4">
      <c r="D4594" s="245"/>
    </row>
    <row r="4595" spans="4:4">
      <c r="D4595" s="245"/>
    </row>
    <row r="4596" spans="4:4">
      <c r="D4596" s="245"/>
    </row>
    <row r="4597" spans="4:4">
      <c r="D4597" s="245"/>
    </row>
    <row r="4598" spans="4:4">
      <c r="D4598" s="245"/>
    </row>
    <row r="4599" spans="4:4">
      <c r="D4599" s="245"/>
    </row>
    <row r="4600" spans="4:4">
      <c r="D4600" s="245"/>
    </row>
    <row r="4601" spans="4:4">
      <c r="D4601" s="245"/>
    </row>
    <row r="4602" spans="4:4">
      <c r="D4602" s="245"/>
    </row>
    <row r="4603" spans="4:4">
      <c r="D4603" s="245"/>
    </row>
    <row r="4604" spans="4:4">
      <c r="D4604" s="245"/>
    </row>
    <row r="4605" spans="4:4">
      <c r="D4605" s="245"/>
    </row>
    <row r="4606" spans="4:4">
      <c r="D4606" s="245"/>
    </row>
    <row r="4607" spans="4:4">
      <c r="D4607" s="245"/>
    </row>
    <row r="4608" spans="4:4">
      <c r="D4608" s="245"/>
    </row>
    <row r="4609" spans="4:4">
      <c r="D4609" s="245"/>
    </row>
    <row r="4610" spans="4:4">
      <c r="D4610" s="245"/>
    </row>
    <row r="4611" spans="4:4">
      <c r="D4611" s="245"/>
    </row>
    <row r="4612" spans="4:4">
      <c r="D4612" s="245"/>
    </row>
    <row r="4613" spans="4:4">
      <c r="D4613" s="245"/>
    </row>
    <row r="4614" spans="4:4">
      <c r="D4614" s="245"/>
    </row>
    <row r="4615" spans="4:4">
      <c r="D4615" s="245"/>
    </row>
    <row r="4616" spans="4:4">
      <c r="D4616" s="245"/>
    </row>
    <row r="4617" spans="4:4">
      <c r="D4617" s="245"/>
    </row>
    <row r="4618" spans="4:4">
      <c r="D4618" s="245"/>
    </row>
    <row r="4619" spans="4:4">
      <c r="D4619" s="245"/>
    </row>
    <row r="4620" spans="4:4">
      <c r="D4620" s="245"/>
    </row>
    <row r="4621" spans="4:4">
      <c r="D4621" s="245"/>
    </row>
    <row r="4622" spans="4:4">
      <c r="D4622" s="245"/>
    </row>
    <row r="4623" spans="4:4">
      <c r="D4623" s="245"/>
    </row>
    <row r="4624" spans="4:4">
      <c r="D4624" s="245"/>
    </row>
    <row r="4625" spans="4:4">
      <c r="D4625" s="245"/>
    </row>
    <row r="4626" spans="4:4">
      <c r="D4626" s="245"/>
    </row>
    <row r="4627" spans="4:4">
      <c r="D4627" s="245"/>
    </row>
    <row r="4628" spans="4:4">
      <c r="D4628" s="245"/>
    </row>
    <row r="4629" spans="4:4">
      <c r="D4629" s="245"/>
    </row>
    <row r="4630" spans="4:4">
      <c r="D4630" s="245"/>
    </row>
    <row r="4631" spans="4:4">
      <c r="D4631" s="245"/>
    </row>
    <row r="4632" spans="4:4">
      <c r="D4632" s="245"/>
    </row>
    <row r="4633" spans="4:4">
      <c r="D4633" s="245"/>
    </row>
    <row r="4634" spans="4:4">
      <c r="D4634" s="245"/>
    </row>
    <row r="4635" spans="4:4">
      <c r="D4635" s="245"/>
    </row>
    <row r="4636" spans="4:4">
      <c r="D4636" s="245"/>
    </row>
    <row r="4637" spans="4:4">
      <c r="D4637" s="245"/>
    </row>
    <row r="4638" spans="4:4">
      <c r="D4638" s="245"/>
    </row>
    <row r="4639" spans="4:4">
      <c r="D4639" s="245"/>
    </row>
    <row r="4640" spans="4:4">
      <c r="D4640" s="245"/>
    </row>
    <row r="4641" spans="4:4">
      <c r="D4641" s="245"/>
    </row>
    <row r="4642" spans="4:4">
      <c r="D4642" s="245"/>
    </row>
    <row r="4643" spans="4:4">
      <c r="D4643" s="245"/>
    </row>
    <row r="4644" spans="4:4">
      <c r="D4644" s="245"/>
    </row>
    <row r="4645" spans="4:4">
      <c r="D4645" s="245"/>
    </row>
    <row r="4646" spans="4:4">
      <c r="D4646" s="245"/>
    </row>
    <row r="4647" spans="4:4">
      <c r="D4647" s="245"/>
    </row>
    <row r="4648" spans="4:4">
      <c r="D4648" s="245"/>
    </row>
    <row r="4649" spans="4:4">
      <c r="D4649" s="245"/>
    </row>
    <row r="4650" spans="4:4">
      <c r="D4650" s="245"/>
    </row>
    <row r="4651" spans="4:4">
      <c r="D4651" s="245"/>
    </row>
    <row r="4652" spans="4:4">
      <c r="D4652" s="245"/>
    </row>
    <row r="4653" spans="4:4">
      <c r="D4653" s="245"/>
    </row>
    <row r="4654" spans="4:4">
      <c r="D4654" s="245"/>
    </row>
    <row r="4655" spans="4:4">
      <c r="D4655" s="245"/>
    </row>
    <row r="4656" spans="4:4">
      <c r="D4656" s="245"/>
    </row>
    <row r="4657" spans="4:4">
      <c r="D4657" s="245"/>
    </row>
    <row r="4658" spans="4:4">
      <c r="D4658" s="245"/>
    </row>
    <row r="4659" spans="4:4">
      <c r="D4659" s="245"/>
    </row>
    <row r="4660" spans="4:4">
      <c r="D4660" s="245"/>
    </row>
    <row r="4661" spans="4:4">
      <c r="D4661" s="245"/>
    </row>
    <row r="4662" spans="4:4">
      <c r="D4662" s="245"/>
    </row>
    <row r="4663" spans="4:4">
      <c r="D4663" s="245"/>
    </row>
    <row r="4664" spans="4:4">
      <c r="D4664" s="245"/>
    </row>
    <row r="4665" spans="4:4">
      <c r="D4665" s="245"/>
    </row>
    <row r="4666" spans="4:4">
      <c r="D4666" s="245"/>
    </row>
    <row r="4667" spans="4:4">
      <c r="D4667" s="245"/>
    </row>
    <row r="4668" spans="4:4">
      <c r="D4668" s="245"/>
    </row>
    <row r="4669" spans="4:4">
      <c r="D4669" s="245"/>
    </row>
    <row r="4670" spans="4:4">
      <c r="D4670" s="245"/>
    </row>
    <row r="4671" spans="4:4">
      <c r="D4671" s="245"/>
    </row>
    <row r="4672" spans="4:4">
      <c r="D4672" s="245"/>
    </row>
    <row r="4673" spans="4:4">
      <c r="D4673" s="245"/>
    </row>
    <row r="4674" spans="4:4">
      <c r="D4674" s="245"/>
    </row>
    <row r="4675" spans="4:4">
      <c r="D4675" s="245"/>
    </row>
    <row r="4676" spans="4:4">
      <c r="D4676" s="245"/>
    </row>
    <row r="4677" spans="4:4">
      <c r="D4677" s="245"/>
    </row>
    <row r="4678" spans="4:4">
      <c r="D4678" s="245"/>
    </row>
    <row r="4679" spans="4:4">
      <c r="D4679" s="245"/>
    </row>
    <row r="4680" spans="4:4">
      <c r="D4680" s="245"/>
    </row>
    <row r="4681" spans="4:4">
      <c r="D4681" s="245"/>
    </row>
    <row r="4682" spans="4:4">
      <c r="D4682" s="245"/>
    </row>
    <row r="4683" spans="4:4">
      <c r="D4683" s="245"/>
    </row>
    <row r="4684" spans="4:4">
      <c r="D4684" s="245"/>
    </row>
    <row r="4685" spans="4:4">
      <c r="D4685" s="245"/>
    </row>
    <row r="4686" spans="4:4">
      <c r="D4686" s="245"/>
    </row>
    <row r="4687" spans="4:4">
      <c r="D4687" s="245"/>
    </row>
    <row r="4688" spans="4:4">
      <c r="D4688" s="245"/>
    </row>
    <row r="4689" spans="4:4">
      <c r="D4689" s="245"/>
    </row>
    <row r="4690" spans="4:4">
      <c r="D4690" s="245"/>
    </row>
    <row r="4691" spans="4:4">
      <c r="D4691" s="245"/>
    </row>
    <row r="4692" spans="4:4">
      <c r="D4692" s="245"/>
    </row>
    <row r="4693" spans="4:4">
      <c r="D4693" s="245"/>
    </row>
    <row r="4694" spans="4:4">
      <c r="D4694" s="245"/>
    </row>
    <row r="4695" spans="4:4">
      <c r="D4695" s="245"/>
    </row>
    <row r="4696" spans="4:4">
      <c r="D4696" s="245"/>
    </row>
    <row r="4697" spans="4:4">
      <c r="D4697" s="245"/>
    </row>
    <row r="4698" spans="4:4">
      <c r="D4698" s="245"/>
    </row>
    <row r="4699" spans="4:4">
      <c r="D4699" s="245"/>
    </row>
    <row r="4700" spans="4:4">
      <c r="D4700" s="245"/>
    </row>
    <row r="4701" spans="4:4">
      <c r="D4701" s="245"/>
    </row>
    <row r="4702" spans="4:4">
      <c r="D4702" s="245"/>
    </row>
    <row r="4703" spans="4:4">
      <c r="D4703" s="245"/>
    </row>
    <row r="4704" spans="4:4">
      <c r="D4704" s="245"/>
    </row>
    <row r="4705" spans="4:4">
      <c r="D4705" s="245"/>
    </row>
    <row r="4706" spans="4:4">
      <c r="D4706" s="245"/>
    </row>
    <row r="4707" spans="4:4">
      <c r="D4707" s="245"/>
    </row>
    <row r="4708" spans="4:4">
      <c r="D4708" s="245"/>
    </row>
    <row r="4709" spans="4:4">
      <c r="D4709" s="245"/>
    </row>
    <row r="4710" spans="4:4">
      <c r="D4710" s="245"/>
    </row>
    <row r="4711" spans="4:4">
      <c r="D4711" s="245"/>
    </row>
    <row r="4712" spans="4:4">
      <c r="D4712" s="245"/>
    </row>
    <row r="4713" spans="4:4">
      <c r="D4713" s="245"/>
    </row>
    <row r="4714" spans="4:4">
      <c r="D4714" s="245"/>
    </row>
    <row r="4715" spans="4:4">
      <c r="D4715" s="245"/>
    </row>
    <row r="4716" spans="4:4">
      <c r="D4716" s="245"/>
    </row>
    <row r="4717" spans="4:4">
      <c r="D4717" s="245"/>
    </row>
    <row r="4718" spans="4:4">
      <c r="D4718" s="245"/>
    </row>
    <row r="4719" spans="4:4">
      <c r="D4719" s="245"/>
    </row>
    <row r="4720" spans="4:4">
      <c r="D4720" s="245"/>
    </row>
    <row r="4721" spans="4:4">
      <c r="D4721" s="245"/>
    </row>
    <row r="4722" spans="4:4">
      <c r="D4722" s="245"/>
    </row>
    <row r="4723" spans="4:4">
      <c r="D4723" s="245"/>
    </row>
    <row r="4724" spans="4:4">
      <c r="D4724" s="245"/>
    </row>
    <row r="4725" spans="4:4">
      <c r="D4725" s="245"/>
    </row>
    <row r="4726" spans="4:4">
      <c r="D4726" s="245"/>
    </row>
    <row r="4727" spans="4:4">
      <c r="D4727" s="245"/>
    </row>
    <row r="4728" spans="4:4">
      <c r="D4728" s="245"/>
    </row>
    <row r="4729" spans="4:4">
      <c r="D4729" s="245"/>
    </row>
    <row r="4730" spans="4:4">
      <c r="D4730" s="245"/>
    </row>
    <row r="4731" spans="4:4">
      <c r="D4731" s="245"/>
    </row>
    <row r="4732" spans="4:4">
      <c r="D4732" s="245"/>
    </row>
    <row r="4733" spans="4:4">
      <c r="D4733" s="245"/>
    </row>
    <row r="4734" spans="4:4">
      <c r="D4734" s="245"/>
    </row>
    <row r="4735" spans="4:4">
      <c r="D4735" s="245"/>
    </row>
    <row r="4736" spans="4:4">
      <c r="D4736" s="245"/>
    </row>
    <row r="4737" spans="4:4">
      <c r="D4737" s="245"/>
    </row>
    <row r="4738" spans="4:4">
      <c r="D4738" s="245"/>
    </row>
    <row r="4739" spans="4:4">
      <c r="D4739" s="245"/>
    </row>
    <row r="4740" spans="4:4">
      <c r="D4740" s="245"/>
    </row>
    <row r="4741" spans="4:4">
      <c r="D4741" s="245"/>
    </row>
    <row r="4742" spans="4:4">
      <c r="D4742" s="245"/>
    </row>
    <row r="4743" spans="4:4">
      <c r="D4743" s="245"/>
    </row>
    <row r="4744" spans="4:4">
      <c r="D4744" s="245"/>
    </row>
    <row r="4745" spans="4:4">
      <c r="D4745" s="245"/>
    </row>
    <row r="4746" spans="4:4">
      <c r="D4746" s="245"/>
    </row>
    <row r="4747" spans="4:4">
      <c r="D4747" s="245"/>
    </row>
    <row r="4748" spans="4:4">
      <c r="D4748" s="245"/>
    </row>
    <row r="4749" spans="4:4">
      <c r="D4749" s="245"/>
    </row>
    <row r="4750" spans="4:4">
      <c r="D4750" s="245"/>
    </row>
    <row r="4751" spans="4:4">
      <c r="D4751" s="245"/>
    </row>
    <row r="4752" spans="4:4">
      <c r="D4752" s="245"/>
    </row>
    <row r="4753" spans="4:4">
      <c r="D4753" s="245"/>
    </row>
    <row r="4754" spans="4:4">
      <c r="D4754" s="245"/>
    </row>
    <row r="4755" spans="4:4">
      <c r="D4755" s="245"/>
    </row>
    <row r="4756" spans="4:4">
      <c r="D4756" s="245"/>
    </row>
    <row r="4757" spans="4:4">
      <c r="D4757" s="245"/>
    </row>
    <row r="4758" spans="4:4">
      <c r="D4758" s="245"/>
    </row>
    <row r="4759" spans="4:4">
      <c r="D4759" s="245"/>
    </row>
    <row r="4760" spans="4:4">
      <c r="D4760" s="245"/>
    </row>
    <row r="4761" spans="4:4">
      <c r="D4761" s="245"/>
    </row>
    <row r="4762" spans="4:4">
      <c r="D4762" s="245"/>
    </row>
    <row r="4763" spans="4:4">
      <c r="D4763" s="245"/>
    </row>
    <row r="4764" spans="4:4">
      <c r="D4764" s="245"/>
    </row>
    <row r="4765" spans="4:4">
      <c r="D4765" s="245"/>
    </row>
    <row r="4766" spans="4:4">
      <c r="D4766" s="245"/>
    </row>
    <row r="4767" spans="4:4">
      <c r="D4767" s="245"/>
    </row>
    <row r="4768" spans="4:4">
      <c r="D4768" s="245"/>
    </row>
    <row r="4769" spans="4:4">
      <c r="D4769" s="245"/>
    </row>
    <row r="4770" spans="4:4">
      <c r="D4770" s="245"/>
    </row>
    <row r="4771" spans="4:4">
      <c r="D4771" s="245"/>
    </row>
    <row r="4772" spans="4:4">
      <c r="D4772" s="245"/>
    </row>
    <row r="4773" spans="4:4">
      <c r="D4773" s="245"/>
    </row>
    <row r="4774" spans="4:4">
      <c r="D4774" s="245"/>
    </row>
    <row r="4775" spans="4:4">
      <c r="D4775" s="245"/>
    </row>
    <row r="4776" spans="4:4">
      <c r="D4776" s="245"/>
    </row>
    <row r="4777" spans="4:4">
      <c r="D4777" s="245"/>
    </row>
    <row r="4778" spans="4:4">
      <c r="D4778" s="245"/>
    </row>
    <row r="4779" spans="4:4">
      <c r="D4779" s="245"/>
    </row>
    <row r="4780" spans="4:4">
      <c r="D4780" s="245"/>
    </row>
    <row r="4781" spans="4:4">
      <c r="D4781" s="245"/>
    </row>
    <row r="4782" spans="4:4">
      <c r="D4782" s="245"/>
    </row>
    <row r="4783" spans="4:4">
      <c r="D4783" s="245"/>
    </row>
    <row r="4784" spans="4:4">
      <c r="D4784" s="245"/>
    </row>
    <row r="4785" spans="4:4">
      <c r="D4785" s="245"/>
    </row>
    <row r="4786" spans="4:4">
      <c r="D4786" s="245"/>
    </row>
    <row r="4787" spans="4:4">
      <c r="D4787" s="245"/>
    </row>
    <row r="4788" spans="4:4">
      <c r="D4788" s="245"/>
    </row>
    <row r="4789" spans="4:4">
      <c r="D4789" s="245"/>
    </row>
    <row r="4790" spans="4:4">
      <c r="D4790" s="245"/>
    </row>
    <row r="4791" spans="4:4">
      <c r="D4791" s="245"/>
    </row>
    <row r="4792" spans="4:4">
      <c r="D4792" s="245"/>
    </row>
    <row r="4793" spans="4:4">
      <c r="D4793" s="245"/>
    </row>
    <row r="4794" spans="4:4">
      <c r="D4794" s="245"/>
    </row>
    <row r="4795" spans="4:4">
      <c r="D4795" s="245"/>
    </row>
    <row r="4796" spans="4:4">
      <c r="D4796" s="245"/>
    </row>
    <row r="4797" spans="4:4">
      <c r="D4797" s="245"/>
    </row>
    <row r="4798" spans="4:4">
      <c r="D4798" s="245"/>
    </row>
    <row r="4799" spans="4:4">
      <c r="D4799" s="245"/>
    </row>
    <row r="4800" spans="4:4">
      <c r="D4800" s="245"/>
    </row>
    <row r="4801" spans="4:4">
      <c r="D4801" s="245"/>
    </row>
    <row r="4802" spans="4:4">
      <c r="D4802" s="245"/>
    </row>
    <row r="4803" spans="4:4">
      <c r="D4803" s="245"/>
    </row>
    <row r="4804" spans="4:4">
      <c r="D4804" s="245"/>
    </row>
    <row r="4805" spans="4:4">
      <c r="D4805" s="245"/>
    </row>
    <row r="4806" spans="4:4">
      <c r="D4806" s="245"/>
    </row>
    <row r="4807" spans="4:4">
      <c r="D4807" s="245"/>
    </row>
    <row r="4808" spans="4:4">
      <c r="D4808" s="245"/>
    </row>
    <row r="4809" spans="4:4">
      <c r="D4809" s="245"/>
    </row>
    <row r="4810" spans="4:4">
      <c r="D4810" s="245"/>
    </row>
    <row r="4811" spans="4:4">
      <c r="D4811" s="245"/>
    </row>
    <row r="4812" spans="4:4">
      <c r="D4812" s="245"/>
    </row>
    <row r="4813" spans="4:4">
      <c r="D4813" s="245"/>
    </row>
    <row r="4814" spans="4:4">
      <c r="D4814" s="245"/>
    </row>
    <row r="4815" spans="4:4">
      <c r="D4815" s="245"/>
    </row>
    <row r="4816" spans="4:4">
      <c r="D4816" s="245"/>
    </row>
    <row r="4817" spans="4:4">
      <c r="D4817" s="245"/>
    </row>
    <row r="4818" spans="4:4">
      <c r="D4818" s="245"/>
    </row>
    <row r="4819" spans="4:4">
      <c r="D4819" s="245"/>
    </row>
    <row r="4820" spans="4:4">
      <c r="D4820" s="245"/>
    </row>
    <row r="4821" spans="4:4">
      <c r="D4821" s="245"/>
    </row>
    <row r="4822" spans="4:4">
      <c r="D4822" s="245"/>
    </row>
    <row r="4823" spans="4:4">
      <c r="D4823" s="245"/>
    </row>
    <row r="4824" spans="4:4">
      <c r="D4824" s="245"/>
    </row>
    <row r="4825" spans="4:4">
      <c r="D4825" s="245"/>
    </row>
    <row r="4826" spans="4:4">
      <c r="D4826" s="245"/>
    </row>
    <row r="4827" spans="4:4">
      <c r="D4827" s="245"/>
    </row>
    <row r="4828" spans="4:4">
      <c r="D4828" s="245"/>
    </row>
    <row r="4829" spans="4:4">
      <c r="D4829" s="245"/>
    </row>
    <row r="4830" spans="4:4">
      <c r="D4830" s="245"/>
    </row>
    <row r="4831" spans="4:4">
      <c r="D4831" s="245"/>
    </row>
    <row r="4832" spans="4:4">
      <c r="D4832" s="245"/>
    </row>
    <row r="4833" spans="4:4">
      <c r="D4833" s="245"/>
    </row>
    <row r="4834" spans="4:4">
      <c r="D4834" s="245"/>
    </row>
    <row r="4835" spans="4:4">
      <c r="D4835" s="245"/>
    </row>
    <row r="4836" spans="4:4">
      <c r="D4836" s="245"/>
    </row>
    <row r="4837" spans="4:4">
      <c r="D4837" s="245"/>
    </row>
    <row r="4838" spans="4:4">
      <c r="D4838" s="245"/>
    </row>
    <row r="4839" spans="4:4">
      <c r="D4839" s="245"/>
    </row>
    <row r="4840" spans="4:4">
      <c r="D4840" s="245"/>
    </row>
    <row r="4841" spans="4:4">
      <c r="D4841" s="245"/>
    </row>
    <row r="4842" spans="4:4">
      <c r="D4842" s="245"/>
    </row>
    <row r="4843" spans="4:4">
      <c r="D4843" s="245"/>
    </row>
    <row r="4844" spans="4:4">
      <c r="D4844" s="245"/>
    </row>
    <row r="4845" spans="4:4">
      <c r="D4845" s="245"/>
    </row>
    <row r="4846" spans="4:4">
      <c r="D4846" s="245"/>
    </row>
    <row r="4847" spans="4:4">
      <c r="D4847" s="245"/>
    </row>
    <row r="4848" spans="4:4">
      <c r="D4848" s="245"/>
    </row>
    <row r="4849" spans="4:4">
      <c r="D4849" s="245"/>
    </row>
    <row r="4850" spans="4:4">
      <c r="D4850" s="245"/>
    </row>
    <row r="4851" spans="4:4">
      <c r="D4851" s="245"/>
    </row>
    <row r="4852" spans="4:4">
      <c r="D4852" s="245"/>
    </row>
    <row r="4853" spans="4:4">
      <c r="D4853" s="245"/>
    </row>
    <row r="4854" spans="4:4">
      <c r="D4854" s="245"/>
    </row>
    <row r="4855" spans="4:4">
      <c r="D4855" s="245"/>
    </row>
    <row r="4856" spans="4:4">
      <c r="D4856" s="245"/>
    </row>
    <row r="4857" spans="4:4">
      <c r="D4857" s="245"/>
    </row>
    <row r="4858" spans="4:4">
      <c r="D4858" s="245"/>
    </row>
    <row r="4859" spans="4:4">
      <c r="D4859" s="245"/>
    </row>
    <row r="4860" spans="4:4">
      <c r="D4860" s="245"/>
    </row>
    <row r="4861" spans="4:4">
      <c r="D4861" s="245"/>
    </row>
    <row r="4862" spans="4:4">
      <c r="D4862" s="245"/>
    </row>
    <row r="4863" spans="4:4">
      <c r="D4863" s="245"/>
    </row>
    <row r="4864" spans="4:4">
      <c r="D4864" s="245"/>
    </row>
    <row r="4865" spans="4:4">
      <c r="D4865" s="245"/>
    </row>
    <row r="4866" spans="4:4">
      <c r="D4866" s="245"/>
    </row>
    <row r="4867" spans="4:4">
      <c r="D4867" s="245"/>
    </row>
    <row r="4868" spans="4:4">
      <c r="D4868" s="245"/>
    </row>
    <row r="4869" spans="4:4">
      <c r="D4869" s="245"/>
    </row>
    <row r="4870" spans="4:4">
      <c r="D4870" s="245"/>
    </row>
    <row r="4871" spans="4:4">
      <c r="D4871" s="245"/>
    </row>
    <row r="4872" spans="4:4">
      <c r="D4872" s="245"/>
    </row>
    <row r="4873" spans="4:4">
      <c r="D4873" s="245"/>
    </row>
    <row r="4874" spans="4:4">
      <c r="D4874" s="245"/>
    </row>
    <row r="4875" spans="4:4">
      <c r="D4875" s="245"/>
    </row>
    <row r="4876" spans="4:4">
      <c r="D4876" s="245"/>
    </row>
    <row r="4877" spans="4:4">
      <c r="D4877" s="245"/>
    </row>
    <row r="4878" spans="4:4">
      <c r="D4878" s="245"/>
    </row>
    <row r="4879" spans="4:4">
      <c r="D4879" s="245"/>
    </row>
    <row r="4880" spans="4:4">
      <c r="D4880" s="245"/>
    </row>
    <row r="4881" spans="4:4">
      <c r="D4881" s="245"/>
    </row>
    <row r="4882" spans="4:4">
      <c r="D4882" s="245"/>
    </row>
    <row r="4883" spans="4:4">
      <c r="D4883" s="245"/>
    </row>
    <row r="4884" spans="4:4">
      <c r="D4884" s="245"/>
    </row>
    <row r="4885" spans="4:4">
      <c r="D4885" s="245"/>
    </row>
    <row r="4886" spans="4:4">
      <c r="D4886" s="245"/>
    </row>
    <row r="4887" spans="4:4">
      <c r="D4887" s="245"/>
    </row>
    <row r="4888" spans="4:4">
      <c r="D4888" s="245"/>
    </row>
    <row r="4889" spans="4:4">
      <c r="D4889" s="245"/>
    </row>
    <row r="4890" spans="4:4">
      <c r="D4890" s="245"/>
    </row>
    <row r="4891" spans="4:4">
      <c r="D4891" s="245"/>
    </row>
    <row r="4892" spans="4:4">
      <c r="D4892" s="245"/>
    </row>
    <row r="4893" spans="4:4">
      <c r="D4893" s="245"/>
    </row>
    <row r="4894" spans="4:4">
      <c r="D4894" s="245"/>
    </row>
    <row r="4895" spans="4:4">
      <c r="D4895" s="245"/>
    </row>
    <row r="4896" spans="4:4">
      <c r="D4896" s="245"/>
    </row>
    <row r="4897" spans="4:4">
      <c r="D4897" s="245"/>
    </row>
    <row r="4898" spans="4:4">
      <c r="D4898" s="245"/>
    </row>
    <row r="4899" spans="4:4">
      <c r="D4899" s="245"/>
    </row>
    <row r="4900" spans="4:4">
      <c r="D4900" s="245"/>
    </row>
    <row r="4901" spans="4:4">
      <c r="D4901" s="245"/>
    </row>
    <row r="4902" spans="4:4">
      <c r="D4902" s="245"/>
    </row>
    <row r="4903" spans="4:4">
      <c r="D4903" s="245"/>
    </row>
    <row r="4904" spans="4:4">
      <c r="D4904" s="245"/>
    </row>
    <row r="4905" spans="4:4">
      <c r="D4905" s="245"/>
    </row>
    <row r="4906" spans="4:4">
      <c r="D4906" s="245"/>
    </row>
    <row r="4907" spans="4:4">
      <c r="D4907" s="245"/>
    </row>
    <row r="4908" spans="4:4">
      <c r="D4908" s="245"/>
    </row>
    <row r="4909" spans="4:4">
      <c r="D4909" s="245"/>
    </row>
    <row r="4910" spans="4:4">
      <c r="D4910" s="245"/>
    </row>
    <row r="4911" spans="4:4">
      <c r="D4911" s="245"/>
    </row>
    <row r="4912" spans="4:4">
      <c r="D4912" s="245"/>
    </row>
    <row r="4913" spans="4:4">
      <c r="D4913" s="245"/>
    </row>
    <row r="4914" spans="4:4">
      <c r="D4914" s="245"/>
    </row>
    <row r="4915" spans="4:4">
      <c r="D4915" s="245"/>
    </row>
    <row r="4916" spans="4:4">
      <c r="D4916" s="245"/>
    </row>
    <row r="4917" spans="4:4">
      <c r="D4917" s="245"/>
    </row>
    <row r="4918" spans="4:4">
      <c r="D4918" s="245"/>
    </row>
    <row r="4919" spans="4:4">
      <c r="D4919" s="245"/>
    </row>
    <row r="4920" spans="4:4">
      <c r="D4920" s="245"/>
    </row>
    <row r="4921" spans="4:4">
      <c r="D4921" s="245"/>
    </row>
    <row r="4922" spans="4:4">
      <c r="D4922" s="245"/>
    </row>
    <row r="4923" spans="4:4">
      <c r="D4923" s="245"/>
    </row>
    <row r="4924" spans="4:4">
      <c r="D4924" s="245"/>
    </row>
    <row r="4925" spans="4:4">
      <c r="D4925" s="245"/>
    </row>
    <row r="4926" spans="4:4">
      <c r="D4926" s="245"/>
    </row>
    <row r="4927" spans="4:4">
      <c r="D4927" s="245"/>
    </row>
    <row r="4928" spans="4:4">
      <c r="D4928" s="245"/>
    </row>
    <row r="4929" spans="4:4">
      <c r="D4929" s="245"/>
    </row>
    <row r="4930" spans="4:4">
      <c r="D4930" s="245"/>
    </row>
    <row r="4931" spans="4:4">
      <c r="D4931" s="245"/>
    </row>
    <row r="4932" spans="4:4">
      <c r="D4932" s="245"/>
    </row>
    <row r="4933" spans="4:4">
      <c r="D4933" s="245"/>
    </row>
    <row r="4934" spans="4:4">
      <c r="D4934" s="245"/>
    </row>
    <row r="4935" spans="4:4">
      <c r="D4935" s="245"/>
    </row>
    <row r="4936" spans="4:4">
      <c r="D4936" s="245"/>
    </row>
    <row r="4937" spans="4:4">
      <c r="D4937" s="245"/>
    </row>
    <row r="4938" spans="4:4">
      <c r="D4938" s="245"/>
    </row>
    <row r="4939" spans="4:4">
      <c r="D4939" s="245"/>
    </row>
    <row r="4940" spans="4:4">
      <c r="D4940" s="245"/>
    </row>
    <row r="4941" spans="4:4">
      <c r="D4941" s="245"/>
    </row>
    <row r="4942" spans="4:4">
      <c r="D4942" s="245"/>
    </row>
    <row r="4943" spans="4:4">
      <c r="D4943" s="245"/>
    </row>
    <row r="4944" spans="4:4">
      <c r="D4944" s="245"/>
    </row>
    <row r="4945" spans="4:4">
      <c r="D4945" s="245"/>
    </row>
    <row r="4946" spans="4:4">
      <c r="D4946" s="245"/>
    </row>
    <row r="4947" spans="4:4">
      <c r="D4947" s="245"/>
    </row>
    <row r="4948" spans="4:4">
      <c r="D4948" s="245"/>
    </row>
    <row r="4949" spans="4:4">
      <c r="D4949" s="245"/>
    </row>
    <row r="4950" spans="4:4">
      <c r="D4950" s="245"/>
    </row>
    <row r="4951" spans="4:4">
      <c r="D4951" s="245"/>
    </row>
    <row r="4952" spans="4:4">
      <c r="D4952" s="245"/>
    </row>
    <row r="4953" spans="4:4">
      <c r="D4953" s="245"/>
    </row>
    <row r="4954" spans="4:4">
      <c r="D4954" s="245"/>
    </row>
    <row r="4955" spans="4:4">
      <c r="D4955" s="245"/>
    </row>
    <row r="4956" spans="4:4">
      <c r="D4956" s="245"/>
    </row>
    <row r="4957" spans="4:4">
      <c r="D4957" s="245"/>
    </row>
    <row r="4958" spans="4:4">
      <c r="D4958" s="245"/>
    </row>
    <row r="4959" spans="4:4">
      <c r="D4959" s="245"/>
    </row>
    <row r="4960" spans="4:4">
      <c r="D4960" s="245"/>
    </row>
    <row r="4961" spans="4:4">
      <c r="D4961" s="245"/>
    </row>
    <row r="4962" spans="4:4">
      <c r="D4962" s="245"/>
    </row>
    <row r="4963" spans="4:4">
      <c r="D4963" s="245"/>
    </row>
    <row r="4964" spans="4:4">
      <c r="D4964" s="245"/>
    </row>
    <row r="4965" spans="4:4">
      <c r="D4965" s="245"/>
    </row>
    <row r="4966" spans="4:4">
      <c r="D4966" s="245"/>
    </row>
    <row r="4967" spans="4:4">
      <c r="D4967" s="245"/>
    </row>
    <row r="4968" spans="4:4">
      <c r="D4968" s="245"/>
    </row>
    <row r="4969" spans="4:4">
      <c r="D4969" s="245"/>
    </row>
    <row r="4970" spans="4:4">
      <c r="D4970" s="245"/>
    </row>
    <row r="4971" spans="4:4">
      <c r="D4971" s="245"/>
    </row>
    <row r="4972" spans="4:4">
      <c r="D4972" s="245"/>
    </row>
    <row r="4973" spans="4:4">
      <c r="D4973" s="245"/>
    </row>
    <row r="4974" spans="4:4">
      <c r="D4974" s="245"/>
    </row>
    <row r="4975" spans="4:4">
      <c r="D4975" s="245"/>
    </row>
    <row r="4976" spans="4:4">
      <c r="D4976" s="245"/>
    </row>
    <row r="4977" spans="4:4">
      <c r="D4977" s="245"/>
    </row>
    <row r="4978" spans="4:4">
      <c r="D4978" s="245"/>
    </row>
    <row r="4979" spans="4:4">
      <c r="D4979" s="245"/>
    </row>
    <row r="4980" spans="4:4">
      <c r="D4980" s="245"/>
    </row>
    <row r="4981" spans="4:4">
      <c r="D4981" s="245"/>
    </row>
    <row r="4982" spans="4:4">
      <c r="D4982" s="245"/>
    </row>
    <row r="4983" spans="4:4">
      <c r="D4983" s="245"/>
    </row>
    <row r="4984" spans="4:4">
      <c r="D4984" s="245"/>
    </row>
    <row r="4985" spans="4:4">
      <c r="D4985" s="245"/>
    </row>
    <row r="4986" spans="4:4">
      <c r="D4986" s="245"/>
    </row>
    <row r="4987" spans="4:4">
      <c r="D4987" s="245"/>
    </row>
    <row r="4988" spans="4:4">
      <c r="D4988" s="245"/>
    </row>
    <row r="4989" spans="4:4">
      <c r="D4989" s="245"/>
    </row>
    <row r="4990" spans="4:4">
      <c r="D4990" s="245"/>
    </row>
    <row r="4991" spans="4:4">
      <c r="D4991" s="245"/>
    </row>
    <row r="4992" spans="4:4">
      <c r="D4992" s="245"/>
    </row>
    <row r="4993" spans="4:4">
      <c r="D4993" s="245"/>
    </row>
    <row r="4994" spans="4:4">
      <c r="D4994" s="245"/>
    </row>
    <row r="4995" spans="4:4">
      <c r="D4995" s="245"/>
    </row>
    <row r="4996" spans="4:4">
      <c r="D4996" s="245"/>
    </row>
    <row r="4997" spans="4:4">
      <c r="D4997" s="245"/>
    </row>
    <row r="4998" spans="4:4">
      <c r="D4998" s="245"/>
    </row>
    <row r="4999" spans="4:4">
      <c r="D4999" s="245"/>
    </row>
    <row r="5000" spans="4:4">
      <c r="D5000" s="245"/>
    </row>
  </sheetData>
  <sheetProtection password="D9BB" sheet="1"/>
  <mergeCells count="8">
    <mergeCell ref="A51:C51"/>
    <mergeCell ref="A52:G56"/>
    <mergeCell ref="A1:G1"/>
    <mergeCell ref="C2:G2"/>
    <mergeCell ref="C3:G3"/>
    <mergeCell ref="C4:G4"/>
    <mergeCell ref="C32:G32"/>
    <mergeCell ref="C45:G45"/>
  </mergeCells>
  <pageMargins left="0.59055118110236204" right="0.39370078740157499"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3"/>
  <sheetViews>
    <sheetView view="pageBreakPreview" zoomScale="60" zoomScaleNormal="100" workbookViewId="0">
      <selection activeCell="B5" sqref="B5"/>
    </sheetView>
  </sheetViews>
  <sheetFormatPr defaultRowHeight="15"/>
  <cols>
    <col min="1" max="1" width="28.42578125" style="26" bestFit="1" customWidth="1"/>
    <col min="2" max="2" width="63.42578125" style="26" bestFit="1" customWidth="1"/>
    <col min="3" max="3" width="9.140625" style="16"/>
    <col min="4" max="4" width="0" style="28" hidden="1" customWidth="1"/>
    <col min="5" max="16384" width="9.140625" style="16"/>
  </cols>
  <sheetData>
    <row r="1" spans="1:3">
      <c r="A1" s="13" t="s">
        <v>6</v>
      </c>
      <c r="B1" s="13" t="s">
        <v>1429</v>
      </c>
      <c r="C1" s="15"/>
    </row>
    <row r="2" spans="1:3">
      <c r="A2" s="13" t="s">
        <v>1430</v>
      </c>
      <c r="B2" s="23" t="s">
        <v>1431</v>
      </c>
      <c r="C2" s="15"/>
    </row>
    <row r="3" spans="1:3">
      <c r="A3" s="13" t="s">
        <v>1432</v>
      </c>
      <c r="B3" s="17" t="s">
        <v>1433</v>
      </c>
      <c r="C3" s="15"/>
    </row>
    <row r="4" spans="1:3">
      <c r="A4" s="13" t="s">
        <v>1434</v>
      </c>
      <c r="B4" s="17" t="s">
        <v>1552</v>
      </c>
      <c r="C4" s="15"/>
    </row>
    <row r="5" spans="1:3">
      <c r="A5" s="13" t="s">
        <v>1436</v>
      </c>
      <c r="B5" s="17" t="s">
        <v>1645</v>
      </c>
      <c r="C5" s="15"/>
    </row>
    <row r="6" spans="1:3">
      <c r="A6" s="13" t="s">
        <v>1437</v>
      </c>
      <c r="B6" s="17" t="s">
        <v>1438</v>
      </c>
      <c r="C6" s="15"/>
    </row>
    <row r="7" spans="1:3">
      <c r="A7" s="13" t="s">
        <v>1439</v>
      </c>
      <c r="B7" s="17" t="s">
        <v>1553</v>
      </c>
      <c r="C7" s="15"/>
    </row>
    <row r="8" spans="1:3">
      <c r="A8" s="13" t="s">
        <v>1441</v>
      </c>
      <c r="B8" s="17" t="s">
        <v>216</v>
      </c>
      <c r="C8" s="15"/>
    </row>
    <row r="9" spans="1:3">
      <c r="A9" s="13" t="s">
        <v>1442</v>
      </c>
      <c r="B9" s="17" t="s">
        <v>1443</v>
      </c>
      <c r="C9" s="15"/>
    </row>
    <row r="10" spans="1:3">
      <c r="A10" s="13" t="s">
        <v>1444</v>
      </c>
      <c r="B10" s="17" t="s">
        <v>1445</v>
      </c>
      <c r="C10" s="15"/>
    </row>
    <row r="11" spans="1:3">
      <c r="A11" s="13" t="s">
        <v>1446</v>
      </c>
      <c r="B11" s="17" t="s">
        <v>1447</v>
      </c>
      <c r="C11" s="15"/>
    </row>
    <row r="12" spans="1:3">
      <c r="A12" s="13" t="s">
        <v>1448</v>
      </c>
      <c r="B12" s="17" t="s">
        <v>216</v>
      </c>
      <c r="C12" s="15"/>
    </row>
    <row r="13" spans="1:3">
      <c r="A13" s="13" t="s">
        <v>1449</v>
      </c>
      <c r="B13" s="17" t="s">
        <v>1450</v>
      </c>
      <c r="C13" s="15"/>
    </row>
    <row r="14" spans="1:3">
      <c r="A14" s="13" t="s">
        <v>1451</v>
      </c>
      <c r="B14" s="17" t="s">
        <v>1452</v>
      </c>
      <c r="C14" s="15"/>
    </row>
    <row r="15" spans="1:3">
      <c r="A15" s="13" t="s">
        <v>216</v>
      </c>
      <c r="B15" s="19" t="s">
        <v>216</v>
      </c>
      <c r="C15" s="15"/>
    </row>
    <row r="16" spans="1:3">
      <c r="A16" s="13" t="s">
        <v>1453</v>
      </c>
      <c r="B16" s="21" t="s">
        <v>1454</v>
      </c>
      <c r="C16" s="15"/>
    </row>
    <row r="17" spans="1:3">
      <c r="A17" s="13" t="s">
        <v>1455</v>
      </c>
      <c r="B17" s="21" t="s">
        <v>1456</v>
      </c>
      <c r="C17" s="15"/>
    </row>
    <row r="18" spans="1:3">
      <c r="A18" s="13" t="s">
        <v>1457</v>
      </c>
      <c r="B18" s="21" t="s">
        <v>1458</v>
      </c>
      <c r="C18" s="15"/>
    </row>
    <row r="19" spans="1:3">
      <c r="A19" s="13" t="s">
        <v>1459</v>
      </c>
      <c r="B19" s="21" t="s">
        <v>1456</v>
      </c>
      <c r="C19" s="15"/>
    </row>
    <row r="20" spans="1:3">
      <c r="A20" s="13" t="s">
        <v>1460</v>
      </c>
      <c r="B20" s="21" t="s">
        <v>1461</v>
      </c>
      <c r="C20" s="15"/>
    </row>
    <row r="21" spans="1:3">
      <c r="A21" s="13" t="s">
        <v>1462</v>
      </c>
      <c r="B21" s="21" t="s">
        <v>1461</v>
      </c>
      <c r="C21" s="15"/>
    </row>
    <row r="22" spans="1:3">
      <c r="A22" s="13" t="s">
        <v>1463</v>
      </c>
      <c r="B22" s="21" t="s">
        <v>1461</v>
      </c>
      <c r="C22" s="15"/>
    </row>
    <row r="23" spans="1:3">
      <c r="A23" s="13" t="s">
        <v>1464</v>
      </c>
      <c r="B23" s="21" t="s">
        <v>1554</v>
      </c>
      <c r="C23" s="15"/>
    </row>
    <row r="24" spans="1:3">
      <c r="A24" s="13" t="s">
        <v>1466</v>
      </c>
      <c r="B24" s="21" t="s">
        <v>1555</v>
      </c>
      <c r="C24" s="15"/>
    </row>
    <row r="25" spans="1:3">
      <c r="A25" s="13" t="s">
        <v>1468</v>
      </c>
      <c r="B25" s="21" t="s">
        <v>1461</v>
      </c>
      <c r="C25" s="15"/>
    </row>
    <row r="26" spans="1:3">
      <c r="A26" s="13" t="s">
        <v>1469</v>
      </c>
      <c r="B26" s="21" t="s">
        <v>1470</v>
      </c>
      <c r="C26" s="15"/>
    </row>
    <row r="27" spans="1:3">
      <c r="A27" s="13" t="s">
        <v>1471</v>
      </c>
      <c r="B27" s="21" t="s">
        <v>1461</v>
      </c>
      <c r="C27" s="15"/>
    </row>
    <row r="28" spans="1:3">
      <c r="A28" s="13" t="s">
        <v>1472</v>
      </c>
      <c r="B28" s="21" t="s">
        <v>1461</v>
      </c>
      <c r="C28" s="15"/>
    </row>
    <row r="29" spans="1:3">
      <c r="A29" s="13" t="s">
        <v>1473</v>
      </c>
      <c r="B29" s="21" t="s">
        <v>1461</v>
      </c>
      <c r="C29" s="15"/>
    </row>
    <row r="30" spans="1:3">
      <c r="A30" s="13" t="s">
        <v>1474</v>
      </c>
      <c r="B30" s="21" t="s">
        <v>1461</v>
      </c>
      <c r="C30" s="15"/>
    </row>
    <row r="31" spans="1:3" ht="24.75">
      <c r="A31" s="29" t="s">
        <v>1475</v>
      </c>
      <c r="B31" s="21" t="s">
        <v>1476</v>
      </c>
      <c r="C31" s="15"/>
    </row>
    <row r="32" spans="1:3">
      <c r="A32" s="13" t="s">
        <v>1477</v>
      </c>
      <c r="B32" s="21" t="s">
        <v>1478</v>
      </c>
      <c r="C32" s="15"/>
    </row>
    <row r="33" spans="1:2">
      <c r="A33" s="26" t="s">
        <v>1479</v>
      </c>
      <c r="B33" s="26">
        <v>5</v>
      </c>
    </row>
  </sheetData>
  <pageMargins left="0.7" right="0.7" top="0.78740157499999996" bottom="0.78740157499999996" header="0.3" footer="0.3"/>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3"/>
  <sheetViews>
    <sheetView view="pageBreakPreview" zoomScale="60" zoomScaleNormal="100" workbookViewId="0">
      <selection activeCell="D14" sqref="D14"/>
    </sheetView>
  </sheetViews>
  <sheetFormatPr defaultRowHeight="15"/>
  <cols>
    <col min="1" max="1" width="39.28515625" style="26" bestFit="1" customWidth="1"/>
    <col min="2" max="2" width="9.140625" style="27"/>
    <col min="3" max="3" width="10.140625" style="27" bestFit="1" customWidth="1"/>
    <col min="4" max="5" width="9.140625" style="16"/>
    <col min="6" max="6" width="0" style="28" hidden="1" customWidth="1"/>
    <col min="7" max="16384" width="9.140625" style="16"/>
  </cols>
  <sheetData>
    <row r="1" spans="1:4">
      <c r="A1" s="13" t="s">
        <v>6</v>
      </c>
      <c r="B1" s="14" t="s">
        <v>1121</v>
      </c>
      <c r="C1" s="14" t="s">
        <v>1122</v>
      </c>
      <c r="D1" s="15"/>
    </row>
    <row r="2" spans="1:4">
      <c r="A2" s="17" t="s">
        <v>1123</v>
      </c>
      <c r="B2" s="18"/>
      <c r="C2" s="18"/>
      <c r="D2" s="15"/>
    </row>
    <row r="3" spans="1:4">
      <c r="A3" s="19" t="s">
        <v>32</v>
      </c>
      <c r="B3" s="20">
        <f>0</f>
        <v>0</v>
      </c>
      <c r="C3" s="20"/>
      <c r="D3" s="15"/>
    </row>
    <row r="4" spans="1:4">
      <c r="A4" s="19" t="s">
        <v>1124</v>
      </c>
      <c r="B4" s="20">
        <f>B3 * PAso04hrom!B16 / 100</f>
        <v>0</v>
      </c>
      <c r="C4" s="20">
        <f>B3 * PAso04hrom!B17 / 100</f>
        <v>0</v>
      </c>
      <c r="D4" s="15"/>
    </row>
    <row r="5" spans="1:4">
      <c r="A5" s="19" t="s">
        <v>1125</v>
      </c>
      <c r="B5" s="20"/>
      <c r="C5" s="20">
        <f>(POLso04hrom!E48) + 0</f>
        <v>0</v>
      </c>
      <c r="D5" s="15"/>
    </row>
    <row r="6" spans="1:4">
      <c r="A6" s="19" t="s">
        <v>1126</v>
      </c>
      <c r="B6" s="20"/>
      <c r="C6" s="20">
        <f>0 + (POLso04hrom!G48) + 0</f>
        <v>0</v>
      </c>
      <c r="D6" s="15"/>
    </row>
    <row r="7" spans="1:4">
      <c r="A7" s="21" t="s">
        <v>1127</v>
      </c>
      <c r="B7" s="22">
        <f>B3 + B4</f>
        <v>0</v>
      </c>
      <c r="C7" s="22">
        <f>C3 + C4 + C5 + C6</f>
        <v>0</v>
      </c>
      <c r="D7" s="15"/>
    </row>
    <row r="8" spans="1:4">
      <c r="A8" s="19" t="s">
        <v>1128</v>
      </c>
      <c r="B8" s="20"/>
      <c r="C8" s="20">
        <f>(C5 + C6) * PAso04hrom!B18 / 100</f>
        <v>0</v>
      </c>
      <c r="D8" s="15"/>
    </row>
    <row r="9" spans="1:4">
      <c r="A9" s="19" t="s">
        <v>1129</v>
      </c>
      <c r="B9" s="20"/>
      <c r="C9" s="20">
        <f>0 + 0</f>
        <v>0</v>
      </c>
      <c r="D9" s="15"/>
    </row>
    <row r="10" spans="1:4">
      <c r="A10" s="19" t="s">
        <v>122</v>
      </c>
      <c r="B10" s="20"/>
      <c r="C10" s="20">
        <f>(POLso04hrom!E59) + (POLso04hrom!G59)</f>
        <v>0</v>
      </c>
      <c r="D10" s="15"/>
    </row>
    <row r="11" spans="1:4">
      <c r="A11" s="19" t="s">
        <v>1130</v>
      </c>
      <c r="B11" s="20"/>
      <c r="C11" s="20">
        <f>(C9 + C10) * PAso04hrom!B19 / 100</f>
        <v>0</v>
      </c>
      <c r="D11" s="15"/>
    </row>
    <row r="12" spans="1:4">
      <c r="A12" s="21" t="s">
        <v>1131</v>
      </c>
      <c r="B12" s="22">
        <f>B7</f>
        <v>0</v>
      </c>
      <c r="C12" s="22">
        <f>C7 + C8 + C9 + C10 + C11</f>
        <v>0</v>
      </c>
      <c r="D12" s="15"/>
    </row>
    <row r="13" spans="1:4">
      <c r="A13" s="19" t="s">
        <v>1132</v>
      </c>
      <c r="B13" s="20"/>
      <c r="C13" s="20">
        <f>(B12 + C12) * PAso04hrom!B20 / 100</f>
        <v>0</v>
      </c>
      <c r="D13" s="15"/>
    </row>
    <row r="14" spans="1:4">
      <c r="A14" s="19" t="s">
        <v>1133</v>
      </c>
      <c r="B14" s="20"/>
      <c r="C14" s="20">
        <f>(B12 + C12) * PAso04hrom!B21 / 100</f>
        <v>0</v>
      </c>
      <c r="D14" s="15"/>
    </row>
    <row r="15" spans="1:4">
      <c r="A15" s="19" t="s">
        <v>1134</v>
      </c>
      <c r="B15" s="20"/>
      <c r="C15" s="20">
        <f>(B7 + C7) * PAso04hrom!B22 / 100</f>
        <v>0</v>
      </c>
      <c r="D15" s="15"/>
    </row>
    <row r="16" spans="1:4">
      <c r="A16" s="17" t="s">
        <v>1135</v>
      </c>
      <c r="B16" s="18"/>
      <c r="C16" s="18">
        <f>B12 + C12 + C13 + C14 + C15</f>
        <v>0</v>
      </c>
      <c r="D16" s="15"/>
    </row>
    <row r="17" spans="1:4">
      <c r="A17" s="19" t="s">
        <v>216</v>
      </c>
      <c r="B17" s="20"/>
      <c r="C17" s="20"/>
      <c r="D17" s="15"/>
    </row>
    <row r="18" spans="1:4">
      <c r="A18" s="17" t="s">
        <v>29</v>
      </c>
      <c r="B18" s="18"/>
      <c r="C18" s="18"/>
      <c r="D18" s="15"/>
    </row>
    <row r="19" spans="1:4">
      <c r="A19" s="19" t="s">
        <v>1526</v>
      </c>
      <c r="B19" s="20"/>
      <c r="C19" s="20">
        <f>C12 * PAso04hrom!B23 / 100</f>
        <v>0</v>
      </c>
      <c r="D19" s="15"/>
    </row>
    <row r="20" spans="1:4">
      <c r="A20" s="19" t="s">
        <v>1527</v>
      </c>
      <c r="B20" s="20"/>
      <c r="C20" s="20">
        <f>C12 * PAso04hrom!B24 / 100</f>
        <v>0</v>
      </c>
      <c r="D20" s="15"/>
    </row>
    <row r="21" spans="1:4">
      <c r="A21" s="17" t="s">
        <v>1138</v>
      </c>
      <c r="B21" s="18"/>
      <c r="C21" s="18">
        <f>C19 + C20</f>
        <v>0</v>
      </c>
      <c r="D21" s="15"/>
    </row>
    <row r="22" spans="1:4">
      <c r="A22" s="19" t="s">
        <v>1139</v>
      </c>
      <c r="B22" s="20"/>
      <c r="C22" s="20">
        <f>PAso04hrom!B25 * PAso04hrom!B28 * (C16 * PAso04hrom!B27)^PAso04hrom!B26</f>
        <v>0</v>
      </c>
      <c r="D22" s="15"/>
    </row>
    <row r="23" spans="1:4">
      <c r="A23" s="19" t="s">
        <v>216</v>
      </c>
      <c r="B23" s="20"/>
      <c r="C23" s="20"/>
      <c r="D23" s="15"/>
    </row>
    <row r="24" spans="1:4">
      <c r="A24" s="23" t="s">
        <v>1140</v>
      </c>
      <c r="B24" s="24"/>
      <c r="C24" s="24">
        <f>C16 + C21 + C22</f>
        <v>0</v>
      </c>
      <c r="D24" s="15"/>
    </row>
    <row r="25" spans="1:4">
      <c r="A25" s="19" t="s">
        <v>1141</v>
      </c>
      <c r="B25" s="20">
        <f>(SUM(POLso04hrom!E3,POLso04hrom!E5:E6,POLso04hrom!E8:E9,POLso04hrom!E11:E12,POLso04hrom!E14:E15,POLso04hrom!E17:E18,POLso04hrom!E20:E22,POLso04hrom!E24:E32,POLso04hrom!E35,POLso04hrom!E37:E38,POLso04hrom!E40,POLso04hrom!E42:E45,POLso04hrom!E47)+SUM(POLso04hrom!E53:E54,POLso04hrom!E56:E57)) + (SUM(POLso04hrom!G3,POLso04hrom!G5:G6,POLso04hrom!G8:G9,POLso04hrom!G11:G12,POLso04hrom!G14:G15,POLso04hrom!G17:G18,POLso04hrom!G20:G22,POLso04hrom!G24:G32,POLso04hrom!G35,POLso04hrom!G37:G38,POLso04hrom!G40,POLso04hrom!G42:G45)+SUM(POLso04hrom!G53:G54,POLso04hrom!G56:G57)) + B4 + C4 + C8 + C11 + C13 + C14 + C15 + C21 + C22</f>
        <v>0</v>
      </c>
      <c r="C25" s="20">
        <f>B25 * PAso04hrom!B31 / 100</f>
        <v>0</v>
      </c>
      <c r="D25" s="15"/>
    </row>
    <row r="26" spans="1:4">
      <c r="A26" s="19" t="s">
        <v>1142</v>
      </c>
      <c r="B26" s="20">
        <f>(SUM(POLso04hrom!E3,POLso04hrom!E5,POLso04hrom!E8,POLso04hrom!E11,POLso04hrom!E14,POLso04hrom!E17,POLso04hrom!E20,POLso04hrom!E24:E25,POLso04hrom!E37,POLso04hrom!E42:E43)+SUM(POLso04hrom!E53,POLso04hrom!E56)) + (SUM(POLso04hrom!G3,POLso04hrom!G5,POLso04hrom!G8,POLso04hrom!G11,POLso04hrom!G14,POLso04hrom!G17,POLso04hrom!G20,POLso04hrom!G24:G25,POLso04hrom!G37,POLso04hrom!G42:G43)+SUM(POLso04hrom!G53,POLso04hrom!G56))</f>
        <v>0</v>
      </c>
      <c r="C26" s="20">
        <f>B26 * PAso04hrom!B32 / 100</f>
        <v>0</v>
      </c>
      <c r="D26" s="15"/>
    </row>
    <row r="27" spans="1:4">
      <c r="A27" s="23" t="s">
        <v>1143</v>
      </c>
      <c r="B27" s="24"/>
      <c r="C27" s="24">
        <f>C24 + C25 + C26</f>
        <v>0</v>
      </c>
      <c r="D27" s="15"/>
    </row>
    <row r="28" spans="1:4">
      <c r="A28" s="19" t="s">
        <v>216</v>
      </c>
      <c r="B28" s="20"/>
      <c r="C28" s="20"/>
      <c r="D28" s="15"/>
    </row>
    <row r="29" spans="1:4">
      <c r="A29" s="19" t="s">
        <v>1144</v>
      </c>
      <c r="B29" s="20"/>
      <c r="C29" s="20">
        <f>C24 * PAso04hrom!B29 / 100</f>
        <v>0</v>
      </c>
      <c r="D29" s="15"/>
    </row>
    <row r="30" spans="1:4">
      <c r="A30" s="19" t="s">
        <v>1144</v>
      </c>
      <c r="B30" s="20"/>
      <c r="C30" s="20">
        <f>C24 * PAso04hrom!B30 / 100</f>
        <v>0</v>
      </c>
      <c r="D30" s="15"/>
    </row>
    <row r="31" spans="1:4">
      <c r="A31" s="17" t="s">
        <v>1145</v>
      </c>
      <c r="B31" s="25" t="s">
        <v>1146</v>
      </c>
      <c r="C31" s="25" t="s">
        <v>33</v>
      </c>
      <c r="D31" s="15"/>
    </row>
    <row r="32" spans="1:4">
      <c r="A32" s="19" t="s">
        <v>1154</v>
      </c>
      <c r="B32" s="20">
        <f>(POLso04hrom!E48)</f>
        <v>0</v>
      </c>
      <c r="C32" s="20">
        <f>(POLso04hrom!G48)</f>
        <v>0</v>
      </c>
      <c r="D32" s="15"/>
    </row>
    <row r="33" spans="1:4">
      <c r="A33" s="19" t="s">
        <v>122</v>
      </c>
      <c r="B33" s="20">
        <f>(POLso04hrom!E59)</f>
        <v>0</v>
      </c>
      <c r="C33" s="20">
        <f>(POLso04hrom!G59)</f>
        <v>0</v>
      </c>
      <c r="D33" s="15"/>
    </row>
  </sheetData>
  <sheetProtection password="D9BB" sheet="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0"/>
  <sheetViews>
    <sheetView view="pageBreakPreview" topLeftCell="A28" zoomScale="60" zoomScaleNormal="100" workbookViewId="0">
      <selection activeCell="E47" sqref="E47"/>
    </sheetView>
  </sheetViews>
  <sheetFormatPr defaultRowHeight="15"/>
  <cols>
    <col min="1" max="1" width="58.85546875" style="311" bestFit="1" customWidth="1"/>
    <col min="2" max="2" width="4" style="311" bestFit="1" customWidth="1"/>
    <col min="3" max="3" width="5.42578125" style="312" bestFit="1" customWidth="1"/>
    <col min="4" max="4" width="7.140625" style="312" bestFit="1" customWidth="1"/>
    <col min="5" max="5" width="13.42578125" style="312" bestFit="1" customWidth="1"/>
    <col min="6" max="6" width="7.85546875" style="312" bestFit="1" customWidth="1"/>
    <col min="7" max="7" width="12.5703125" style="312" bestFit="1" customWidth="1"/>
    <col min="8" max="8" width="7.85546875" style="312" bestFit="1" customWidth="1"/>
    <col min="9" max="9" width="11.42578125" style="312" bestFit="1" customWidth="1"/>
    <col min="10" max="11" width="9.140625" style="28"/>
    <col min="12" max="12" width="0" style="28" hidden="1" customWidth="1"/>
    <col min="13" max="16384" width="9.140625" style="28"/>
  </cols>
  <sheetData>
    <row r="1" spans="1:11">
      <c r="A1" s="300" t="s">
        <v>6</v>
      </c>
      <c r="B1" s="300" t="s">
        <v>1157</v>
      </c>
      <c r="C1" s="301" t="s">
        <v>1158</v>
      </c>
      <c r="D1" s="301" t="s">
        <v>1146</v>
      </c>
      <c r="E1" s="301" t="s">
        <v>1159</v>
      </c>
      <c r="F1" s="301" t="s">
        <v>33</v>
      </c>
      <c r="G1" s="301" t="s">
        <v>1160</v>
      </c>
      <c r="H1" s="301" t="s">
        <v>1161</v>
      </c>
      <c r="I1" s="301" t="s">
        <v>1</v>
      </c>
      <c r="J1" s="302"/>
      <c r="K1" s="302"/>
    </row>
    <row r="2" spans="1:11">
      <c r="A2" s="303" t="s">
        <v>1154</v>
      </c>
      <c r="B2" s="303" t="s">
        <v>216</v>
      </c>
      <c r="C2" s="304"/>
      <c r="D2" s="304"/>
      <c r="E2" s="304"/>
      <c r="F2" s="304"/>
      <c r="G2" s="304"/>
      <c r="H2" s="304"/>
      <c r="I2" s="304"/>
      <c r="J2" s="302"/>
      <c r="K2" s="302"/>
    </row>
    <row r="3" spans="1:11">
      <c r="A3" s="305" t="s">
        <v>1528</v>
      </c>
      <c r="B3" s="305" t="s">
        <v>216</v>
      </c>
      <c r="C3" s="306"/>
      <c r="D3" s="306"/>
      <c r="E3" s="306"/>
      <c r="F3" s="306"/>
      <c r="G3" s="306"/>
      <c r="H3" s="306"/>
      <c r="I3" s="306"/>
      <c r="J3" s="302"/>
      <c r="K3" s="302"/>
    </row>
    <row r="4" spans="1:11">
      <c r="A4" s="307" t="s">
        <v>216</v>
      </c>
      <c r="B4" s="307" t="s">
        <v>216</v>
      </c>
      <c r="C4" s="308"/>
      <c r="D4" s="308"/>
      <c r="E4" s="308"/>
      <c r="F4" s="308"/>
      <c r="G4" s="308"/>
      <c r="H4" s="308">
        <f>D4+F4</f>
        <v>0</v>
      </c>
      <c r="I4" s="308">
        <f>E4+G4</f>
        <v>0</v>
      </c>
      <c r="J4" s="302"/>
      <c r="K4" s="302"/>
    </row>
    <row r="5" spans="1:11">
      <c r="A5" s="305" t="s">
        <v>1368</v>
      </c>
      <c r="B5" s="305" t="s">
        <v>216</v>
      </c>
      <c r="C5" s="306"/>
      <c r="D5" s="306"/>
      <c r="E5" s="306"/>
      <c r="F5" s="306"/>
      <c r="G5" s="306"/>
      <c r="H5" s="306"/>
      <c r="I5" s="306"/>
      <c r="J5" s="302"/>
      <c r="K5" s="302"/>
    </row>
    <row r="6" spans="1:11">
      <c r="A6" s="307" t="s">
        <v>1529</v>
      </c>
      <c r="B6" s="307" t="s">
        <v>401</v>
      </c>
      <c r="C6" s="308">
        <v>85</v>
      </c>
      <c r="D6" s="10"/>
      <c r="E6" s="308">
        <f>C6*D6</f>
        <v>0</v>
      </c>
      <c r="F6" s="10"/>
      <c r="G6" s="308">
        <f>C6*F6</f>
        <v>0</v>
      </c>
      <c r="H6" s="308">
        <f>D6+F6</f>
        <v>0</v>
      </c>
      <c r="I6" s="308">
        <f>E6+G6</f>
        <v>0</v>
      </c>
      <c r="J6" s="302"/>
      <c r="K6" s="302"/>
    </row>
    <row r="7" spans="1:11">
      <c r="A7" s="307" t="s">
        <v>216</v>
      </c>
      <c r="B7" s="307" t="s">
        <v>216</v>
      </c>
      <c r="C7" s="308"/>
      <c r="D7" s="10"/>
      <c r="E7" s="308"/>
      <c r="F7" s="10"/>
      <c r="G7" s="308"/>
      <c r="H7" s="308">
        <f>D7+F7</f>
        <v>0</v>
      </c>
      <c r="I7" s="308">
        <f>E7+G7</f>
        <v>0</v>
      </c>
      <c r="J7" s="302"/>
      <c r="K7" s="302"/>
    </row>
    <row r="8" spans="1:11">
      <c r="A8" s="305" t="s">
        <v>1370</v>
      </c>
      <c r="B8" s="305" t="s">
        <v>216</v>
      </c>
      <c r="C8" s="306"/>
      <c r="D8" s="10"/>
      <c r="E8" s="306"/>
      <c r="F8" s="10"/>
      <c r="G8" s="306"/>
      <c r="H8" s="306"/>
      <c r="I8" s="306"/>
      <c r="J8" s="302"/>
      <c r="K8" s="302"/>
    </row>
    <row r="9" spans="1:11">
      <c r="A9" s="307" t="s">
        <v>1530</v>
      </c>
      <c r="B9" s="307" t="s">
        <v>401</v>
      </c>
      <c r="C9" s="308">
        <v>95</v>
      </c>
      <c r="D9" s="10"/>
      <c r="E9" s="308">
        <f>C9*D9</f>
        <v>0</v>
      </c>
      <c r="F9" s="10"/>
      <c r="G9" s="308">
        <f>C9*F9</f>
        <v>0</v>
      </c>
      <c r="H9" s="308">
        <f>D9+F9</f>
        <v>0</v>
      </c>
      <c r="I9" s="308">
        <f>E9+G9</f>
        <v>0</v>
      </c>
      <c r="J9" s="302"/>
      <c r="K9" s="302"/>
    </row>
    <row r="10" spans="1:11">
      <c r="A10" s="307" t="s">
        <v>216</v>
      </c>
      <c r="B10" s="307" t="s">
        <v>216</v>
      </c>
      <c r="C10" s="308"/>
      <c r="D10" s="10"/>
      <c r="E10" s="308"/>
      <c r="F10" s="10"/>
      <c r="G10" s="308"/>
      <c r="H10" s="308">
        <f>D10+F10</f>
        <v>0</v>
      </c>
      <c r="I10" s="308">
        <f>E10+G10</f>
        <v>0</v>
      </c>
      <c r="J10" s="302"/>
      <c r="K10" s="302"/>
    </row>
    <row r="11" spans="1:11">
      <c r="A11" s="309" t="s">
        <v>1531</v>
      </c>
      <c r="B11" s="309" t="s">
        <v>216</v>
      </c>
      <c r="C11" s="310"/>
      <c r="D11" s="10"/>
      <c r="E11" s="310"/>
      <c r="F11" s="10"/>
      <c r="G11" s="310"/>
      <c r="H11" s="310"/>
      <c r="I11" s="310"/>
      <c r="J11" s="302"/>
      <c r="K11" s="302"/>
    </row>
    <row r="12" spans="1:11">
      <c r="A12" s="307" t="s">
        <v>1532</v>
      </c>
      <c r="B12" s="307" t="s">
        <v>1164</v>
      </c>
      <c r="C12" s="308">
        <v>4</v>
      </c>
      <c r="D12" s="10"/>
      <c r="E12" s="308">
        <f>C12*D12</f>
        <v>0</v>
      </c>
      <c r="F12" s="10"/>
      <c r="G12" s="308">
        <f>C12*F12</f>
        <v>0</v>
      </c>
      <c r="H12" s="308">
        <f>D12+F12</f>
        <v>0</v>
      </c>
      <c r="I12" s="308">
        <f>E12+G12</f>
        <v>0</v>
      </c>
      <c r="J12" s="302"/>
      <c r="K12" s="302"/>
    </row>
    <row r="13" spans="1:11">
      <c r="A13" s="307" t="s">
        <v>216</v>
      </c>
      <c r="B13" s="307" t="s">
        <v>216</v>
      </c>
      <c r="C13" s="308"/>
      <c r="D13" s="10"/>
      <c r="E13" s="308"/>
      <c r="F13" s="10"/>
      <c r="G13" s="308"/>
      <c r="H13" s="308">
        <f>D13+F13</f>
        <v>0</v>
      </c>
      <c r="I13" s="308">
        <f>E13+G13</f>
        <v>0</v>
      </c>
      <c r="J13" s="302"/>
      <c r="K13" s="302"/>
    </row>
    <row r="14" spans="1:11">
      <c r="A14" s="305" t="s">
        <v>1533</v>
      </c>
      <c r="B14" s="305" t="s">
        <v>216</v>
      </c>
      <c r="C14" s="306"/>
      <c r="D14" s="10"/>
      <c r="E14" s="306"/>
      <c r="F14" s="10"/>
      <c r="G14" s="306"/>
      <c r="H14" s="306"/>
      <c r="I14" s="306"/>
      <c r="J14" s="302"/>
      <c r="K14" s="302"/>
    </row>
    <row r="15" spans="1:11">
      <c r="A15" s="307" t="s">
        <v>1534</v>
      </c>
      <c r="B15" s="307" t="s">
        <v>1164</v>
      </c>
      <c r="C15" s="308">
        <v>40</v>
      </c>
      <c r="D15" s="10"/>
      <c r="E15" s="308">
        <f>C15*D15</f>
        <v>0</v>
      </c>
      <c r="F15" s="10"/>
      <c r="G15" s="308">
        <f>C15*F15</f>
        <v>0</v>
      </c>
      <c r="H15" s="308">
        <f>D15+F15</f>
        <v>0</v>
      </c>
      <c r="I15" s="308">
        <f>E15+G15</f>
        <v>0</v>
      </c>
      <c r="J15" s="302"/>
      <c r="K15" s="302"/>
    </row>
    <row r="16" spans="1:11">
      <c r="A16" s="307" t="s">
        <v>216</v>
      </c>
      <c r="B16" s="307" t="s">
        <v>216</v>
      </c>
      <c r="C16" s="308"/>
      <c r="D16" s="10"/>
      <c r="E16" s="308"/>
      <c r="F16" s="10"/>
      <c r="G16" s="308"/>
      <c r="H16" s="308">
        <f>D16+F16</f>
        <v>0</v>
      </c>
      <c r="I16" s="308">
        <f>E16+G16</f>
        <v>0</v>
      </c>
      <c r="J16" s="302"/>
      <c r="K16" s="302"/>
    </row>
    <row r="17" spans="1:11">
      <c r="A17" s="305" t="s">
        <v>1535</v>
      </c>
      <c r="B17" s="305" t="s">
        <v>216</v>
      </c>
      <c r="C17" s="306"/>
      <c r="D17" s="10"/>
      <c r="E17" s="306"/>
      <c r="F17" s="10"/>
      <c r="G17" s="306"/>
      <c r="H17" s="306"/>
      <c r="I17" s="306"/>
      <c r="J17" s="302"/>
      <c r="K17" s="302"/>
    </row>
    <row r="18" spans="1:11">
      <c r="A18" s="307" t="s">
        <v>1536</v>
      </c>
      <c r="B18" s="307" t="s">
        <v>1164</v>
      </c>
      <c r="C18" s="308">
        <v>16</v>
      </c>
      <c r="D18" s="10"/>
      <c r="E18" s="308">
        <f>C18*D18</f>
        <v>0</v>
      </c>
      <c r="F18" s="10"/>
      <c r="G18" s="308">
        <f>C18*F18</f>
        <v>0</v>
      </c>
      <c r="H18" s="308">
        <f>D18+F18</f>
        <v>0</v>
      </c>
      <c r="I18" s="308">
        <f>E18+G18</f>
        <v>0</v>
      </c>
      <c r="J18" s="302"/>
      <c r="K18" s="302"/>
    </row>
    <row r="19" spans="1:11">
      <c r="A19" s="307" t="s">
        <v>216</v>
      </c>
      <c r="B19" s="307" t="s">
        <v>216</v>
      </c>
      <c r="C19" s="308"/>
      <c r="D19" s="10"/>
      <c r="E19" s="308"/>
      <c r="F19" s="10"/>
      <c r="G19" s="308"/>
      <c r="H19" s="308">
        <f>D19+F19</f>
        <v>0</v>
      </c>
      <c r="I19" s="308">
        <f>E19+G19</f>
        <v>0</v>
      </c>
      <c r="J19" s="302"/>
      <c r="K19" s="302"/>
    </row>
    <row r="20" spans="1:11">
      <c r="A20" s="305" t="s">
        <v>1537</v>
      </c>
      <c r="B20" s="305" t="s">
        <v>216</v>
      </c>
      <c r="C20" s="306"/>
      <c r="D20" s="10"/>
      <c r="E20" s="306"/>
      <c r="F20" s="10"/>
      <c r="G20" s="306"/>
      <c r="H20" s="306"/>
      <c r="I20" s="306"/>
      <c r="J20" s="302"/>
      <c r="K20" s="302"/>
    </row>
    <row r="21" spans="1:11">
      <c r="A21" s="307" t="s">
        <v>1538</v>
      </c>
      <c r="B21" s="307" t="s">
        <v>1164</v>
      </c>
      <c r="C21" s="308">
        <v>4</v>
      </c>
      <c r="D21" s="10"/>
      <c r="E21" s="308">
        <f>C21*D21</f>
        <v>0</v>
      </c>
      <c r="F21" s="10"/>
      <c r="G21" s="308">
        <f>C21*F21</f>
        <v>0</v>
      </c>
      <c r="H21" s="308">
        <f t="shared" ref="H21:I23" si="0">D21+F21</f>
        <v>0</v>
      </c>
      <c r="I21" s="308">
        <f t="shared" si="0"/>
        <v>0</v>
      </c>
      <c r="J21" s="302"/>
      <c r="K21" s="302"/>
    </row>
    <row r="22" spans="1:11">
      <c r="A22" s="307" t="s">
        <v>1539</v>
      </c>
      <c r="B22" s="307" t="s">
        <v>1164</v>
      </c>
      <c r="C22" s="308">
        <v>8</v>
      </c>
      <c r="D22" s="10"/>
      <c r="E22" s="308">
        <f>C22*D22</f>
        <v>0</v>
      </c>
      <c r="F22" s="10"/>
      <c r="G22" s="308">
        <f>C22*F22</f>
        <v>0</v>
      </c>
      <c r="H22" s="308">
        <f t="shared" si="0"/>
        <v>0</v>
      </c>
      <c r="I22" s="308">
        <f t="shared" si="0"/>
        <v>0</v>
      </c>
      <c r="J22" s="302"/>
      <c r="K22" s="302"/>
    </row>
    <row r="23" spans="1:11">
      <c r="A23" s="307" t="s">
        <v>216</v>
      </c>
      <c r="B23" s="307" t="s">
        <v>216</v>
      </c>
      <c r="C23" s="308"/>
      <c r="D23" s="10"/>
      <c r="E23" s="308"/>
      <c r="F23" s="10"/>
      <c r="G23" s="308"/>
      <c r="H23" s="308">
        <f t="shared" si="0"/>
        <v>0</v>
      </c>
      <c r="I23" s="308">
        <f t="shared" si="0"/>
        <v>0</v>
      </c>
      <c r="J23" s="302"/>
      <c r="K23" s="302"/>
    </row>
    <row r="24" spans="1:11">
      <c r="A24" s="305" t="s">
        <v>1540</v>
      </c>
      <c r="B24" s="305" t="s">
        <v>216</v>
      </c>
      <c r="C24" s="306"/>
      <c r="D24" s="10"/>
      <c r="E24" s="306"/>
      <c r="F24" s="10"/>
      <c r="G24" s="306"/>
      <c r="H24" s="306"/>
      <c r="I24" s="306"/>
      <c r="J24" s="302"/>
      <c r="K24" s="302"/>
    </row>
    <row r="25" spans="1:11">
      <c r="A25" s="309" t="s">
        <v>1374</v>
      </c>
      <c r="B25" s="309" t="s">
        <v>216</v>
      </c>
      <c r="C25" s="310"/>
      <c r="D25" s="10"/>
      <c r="E25" s="310"/>
      <c r="F25" s="10"/>
      <c r="G25" s="310"/>
      <c r="H25" s="310"/>
      <c r="I25" s="310"/>
      <c r="J25" s="302"/>
      <c r="K25" s="302"/>
    </row>
    <row r="26" spans="1:11">
      <c r="A26" s="307" t="s">
        <v>1375</v>
      </c>
      <c r="B26" s="307" t="s">
        <v>1164</v>
      </c>
      <c r="C26" s="308">
        <v>24</v>
      </c>
      <c r="D26" s="10"/>
      <c r="E26" s="308">
        <f t="shared" ref="E26:E32" si="1">C26*D26</f>
        <v>0</v>
      </c>
      <c r="F26" s="10"/>
      <c r="G26" s="308">
        <f t="shared" ref="G26:G32" si="2">C26*F26</f>
        <v>0</v>
      </c>
      <c r="H26" s="308">
        <f t="shared" ref="H26:I36" si="3">D26+F26</f>
        <v>0</v>
      </c>
      <c r="I26" s="308">
        <f t="shared" si="3"/>
        <v>0</v>
      </c>
      <c r="J26" s="302"/>
      <c r="K26" s="302"/>
    </row>
    <row r="27" spans="1:11">
      <c r="A27" s="307" t="s">
        <v>1541</v>
      </c>
      <c r="B27" s="307" t="s">
        <v>1164</v>
      </c>
      <c r="C27" s="308">
        <v>20</v>
      </c>
      <c r="D27" s="10"/>
      <c r="E27" s="308">
        <f t="shared" si="1"/>
        <v>0</v>
      </c>
      <c r="F27" s="10"/>
      <c r="G27" s="308">
        <f t="shared" si="2"/>
        <v>0</v>
      </c>
      <c r="H27" s="308">
        <f t="shared" si="3"/>
        <v>0</v>
      </c>
      <c r="I27" s="308">
        <f t="shared" si="3"/>
        <v>0</v>
      </c>
      <c r="J27" s="302"/>
      <c r="K27" s="302"/>
    </row>
    <row r="28" spans="1:11">
      <c r="A28" s="307" t="s">
        <v>1542</v>
      </c>
      <c r="B28" s="307" t="s">
        <v>1164</v>
      </c>
      <c r="C28" s="308">
        <v>4</v>
      </c>
      <c r="D28" s="10"/>
      <c r="E28" s="308">
        <f t="shared" si="1"/>
        <v>0</v>
      </c>
      <c r="F28" s="10"/>
      <c r="G28" s="308">
        <f t="shared" si="2"/>
        <v>0</v>
      </c>
      <c r="H28" s="308">
        <f t="shared" si="3"/>
        <v>0</v>
      </c>
      <c r="I28" s="308">
        <f t="shared" si="3"/>
        <v>0</v>
      </c>
      <c r="J28" s="302"/>
      <c r="K28" s="302"/>
    </row>
    <row r="29" spans="1:11">
      <c r="A29" s="307" t="s">
        <v>1376</v>
      </c>
      <c r="B29" s="307" t="s">
        <v>1164</v>
      </c>
      <c r="C29" s="308">
        <v>6</v>
      </c>
      <c r="D29" s="10"/>
      <c r="E29" s="308">
        <f t="shared" si="1"/>
        <v>0</v>
      </c>
      <c r="F29" s="10"/>
      <c r="G29" s="308">
        <f t="shared" si="2"/>
        <v>0</v>
      </c>
      <c r="H29" s="308">
        <f t="shared" si="3"/>
        <v>0</v>
      </c>
      <c r="I29" s="308">
        <f t="shared" si="3"/>
        <v>0</v>
      </c>
      <c r="J29" s="302"/>
      <c r="K29" s="302"/>
    </row>
    <row r="30" spans="1:11">
      <c r="A30" s="307" t="s">
        <v>1543</v>
      </c>
      <c r="B30" s="307" t="s">
        <v>1164</v>
      </c>
      <c r="C30" s="308">
        <v>8</v>
      </c>
      <c r="D30" s="10"/>
      <c r="E30" s="308">
        <f t="shared" si="1"/>
        <v>0</v>
      </c>
      <c r="F30" s="10"/>
      <c r="G30" s="308">
        <f t="shared" si="2"/>
        <v>0</v>
      </c>
      <c r="H30" s="308">
        <f t="shared" si="3"/>
        <v>0</v>
      </c>
      <c r="I30" s="308">
        <f t="shared" si="3"/>
        <v>0</v>
      </c>
      <c r="J30" s="302"/>
      <c r="K30" s="302"/>
    </row>
    <row r="31" spans="1:11">
      <c r="A31" s="307" t="s">
        <v>1544</v>
      </c>
      <c r="B31" s="307" t="s">
        <v>1164</v>
      </c>
      <c r="C31" s="308">
        <v>4</v>
      </c>
      <c r="D31" s="10"/>
      <c r="E31" s="308">
        <f t="shared" si="1"/>
        <v>0</v>
      </c>
      <c r="F31" s="10"/>
      <c r="G31" s="308">
        <f t="shared" si="2"/>
        <v>0</v>
      </c>
      <c r="H31" s="308">
        <f t="shared" si="3"/>
        <v>0</v>
      </c>
      <c r="I31" s="308">
        <f t="shared" si="3"/>
        <v>0</v>
      </c>
      <c r="J31" s="302"/>
      <c r="K31" s="302"/>
    </row>
    <row r="32" spans="1:11">
      <c r="A32" s="307" t="s">
        <v>1545</v>
      </c>
      <c r="B32" s="307" t="s">
        <v>1164</v>
      </c>
      <c r="C32" s="308">
        <v>4</v>
      </c>
      <c r="D32" s="10"/>
      <c r="E32" s="308">
        <f t="shared" si="1"/>
        <v>0</v>
      </c>
      <c r="F32" s="10"/>
      <c r="G32" s="308">
        <f t="shared" si="2"/>
        <v>0</v>
      </c>
      <c r="H32" s="308">
        <f t="shared" si="3"/>
        <v>0</v>
      </c>
      <c r="I32" s="308">
        <f t="shared" si="3"/>
        <v>0</v>
      </c>
      <c r="J32" s="302"/>
      <c r="K32" s="302"/>
    </row>
    <row r="33" spans="1:11">
      <c r="A33" s="307" t="s">
        <v>216</v>
      </c>
      <c r="B33" s="307" t="s">
        <v>216</v>
      </c>
      <c r="C33" s="308"/>
      <c r="D33" s="10"/>
      <c r="E33" s="308"/>
      <c r="F33" s="10"/>
      <c r="G33" s="308"/>
      <c r="H33" s="308">
        <f t="shared" si="3"/>
        <v>0</v>
      </c>
      <c r="I33" s="308">
        <f t="shared" si="3"/>
        <v>0</v>
      </c>
      <c r="J33" s="302"/>
      <c r="K33" s="302"/>
    </row>
    <row r="34" spans="1:11">
      <c r="A34" s="307" t="s">
        <v>1546</v>
      </c>
      <c r="B34" s="307" t="s">
        <v>216</v>
      </c>
      <c r="C34" s="308"/>
      <c r="D34" s="10"/>
      <c r="E34" s="308"/>
      <c r="F34" s="10"/>
      <c r="G34" s="308"/>
      <c r="H34" s="308">
        <f t="shared" si="3"/>
        <v>0</v>
      </c>
      <c r="I34" s="308">
        <f t="shared" si="3"/>
        <v>0</v>
      </c>
      <c r="J34" s="302"/>
      <c r="K34" s="302"/>
    </row>
    <row r="35" spans="1:11">
      <c r="A35" s="307" t="s">
        <v>1547</v>
      </c>
      <c r="B35" s="307" t="s">
        <v>1164</v>
      </c>
      <c r="C35" s="308">
        <v>2</v>
      </c>
      <c r="D35" s="10"/>
      <c r="E35" s="308">
        <f>C35*D35</f>
        <v>0</v>
      </c>
      <c r="F35" s="10"/>
      <c r="G35" s="308">
        <f>C35*F35</f>
        <v>0</v>
      </c>
      <c r="H35" s="308">
        <f t="shared" si="3"/>
        <v>0</v>
      </c>
      <c r="I35" s="308">
        <f t="shared" si="3"/>
        <v>0</v>
      </c>
      <c r="J35" s="302"/>
      <c r="K35" s="302"/>
    </row>
    <row r="36" spans="1:11">
      <c r="A36" s="307" t="s">
        <v>216</v>
      </c>
      <c r="B36" s="307" t="s">
        <v>216</v>
      </c>
      <c r="C36" s="308"/>
      <c r="D36" s="10"/>
      <c r="E36" s="308"/>
      <c r="F36" s="10"/>
      <c r="G36" s="308"/>
      <c r="H36" s="308">
        <f t="shared" si="3"/>
        <v>0</v>
      </c>
      <c r="I36" s="308">
        <f t="shared" si="3"/>
        <v>0</v>
      </c>
      <c r="J36" s="302"/>
      <c r="K36" s="302"/>
    </row>
    <row r="37" spans="1:11">
      <c r="A37" s="305" t="s">
        <v>1548</v>
      </c>
      <c r="B37" s="305" t="s">
        <v>216</v>
      </c>
      <c r="C37" s="306"/>
      <c r="D37" s="10"/>
      <c r="E37" s="306"/>
      <c r="F37" s="10"/>
      <c r="G37" s="306"/>
      <c r="H37" s="306"/>
      <c r="I37" s="306"/>
      <c r="J37" s="302"/>
      <c r="K37" s="302"/>
    </row>
    <row r="38" spans="1:11">
      <c r="A38" s="307" t="s">
        <v>1549</v>
      </c>
      <c r="B38" s="307" t="s">
        <v>1164</v>
      </c>
      <c r="C38" s="308">
        <v>4</v>
      </c>
      <c r="D38" s="10"/>
      <c r="E38" s="308">
        <f>C38*D38</f>
        <v>0</v>
      </c>
      <c r="F38" s="10"/>
      <c r="G38" s="308">
        <f>C38*F38</f>
        <v>0</v>
      </c>
      <c r="H38" s="308">
        <f t="shared" ref="H38:I41" si="4">D38+F38</f>
        <v>0</v>
      </c>
      <c r="I38" s="308">
        <f t="shared" si="4"/>
        <v>0</v>
      </c>
      <c r="J38" s="302"/>
      <c r="K38" s="302"/>
    </row>
    <row r="39" spans="1:11">
      <c r="A39" s="307" t="s">
        <v>216</v>
      </c>
      <c r="B39" s="307" t="s">
        <v>216</v>
      </c>
      <c r="C39" s="308"/>
      <c r="D39" s="10"/>
      <c r="E39" s="308"/>
      <c r="F39" s="10"/>
      <c r="G39" s="308"/>
      <c r="H39" s="308">
        <f t="shared" si="4"/>
        <v>0</v>
      </c>
      <c r="I39" s="308">
        <f t="shared" si="4"/>
        <v>0</v>
      </c>
      <c r="J39" s="302"/>
      <c r="K39" s="302"/>
    </row>
    <row r="40" spans="1:11">
      <c r="A40" s="307" t="s">
        <v>1550</v>
      </c>
      <c r="B40" s="307" t="s">
        <v>1164</v>
      </c>
      <c r="C40" s="308">
        <v>1</v>
      </c>
      <c r="D40" s="10"/>
      <c r="E40" s="308">
        <f>C40*D40</f>
        <v>0</v>
      </c>
      <c r="F40" s="10"/>
      <c r="G40" s="308">
        <f>C40*F40</f>
        <v>0</v>
      </c>
      <c r="H40" s="308">
        <f t="shared" si="4"/>
        <v>0</v>
      </c>
      <c r="I40" s="308">
        <f t="shared" si="4"/>
        <v>0</v>
      </c>
      <c r="J40" s="302"/>
      <c r="K40" s="302"/>
    </row>
    <row r="41" spans="1:11">
      <c r="A41" s="307" t="s">
        <v>216</v>
      </c>
      <c r="B41" s="307" t="s">
        <v>216</v>
      </c>
      <c r="C41" s="308"/>
      <c r="D41" s="10"/>
      <c r="E41" s="308"/>
      <c r="F41" s="10"/>
      <c r="G41" s="308"/>
      <c r="H41" s="308">
        <f t="shared" si="4"/>
        <v>0</v>
      </c>
      <c r="I41" s="308">
        <f t="shared" si="4"/>
        <v>0</v>
      </c>
      <c r="J41" s="302"/>
      <c r="K41" s="302"/>
    </row>
    <row r="42" spans="1:11">
      <c r="A42" s="305" t="s">
        <v>1395</v>
      </c>
      <c r="B42" s="305" t="s">
        <v>216</v>
      </c>
      <c r="C42" s="306"/>
      <c r="D42" s="10"/>
      <c r="E42" s="306"/>
      <c r="F42" s="10"/>
      <c r="G42" s="306"/>
      <c r="H42" s="306"/>
      <c r="I42" s="306"/>
      <c r="J42" s="302"/>
      <c r="K42" s="302"/>
    </row>
    <row r="43" spans="1:11">
      <c r="A43" s="305" t="s">
        <v>1396</v>
      </c>
      <c r="B43" s="305" t="s">
        <v>216</v>
      </c>
      <c r="C43" s="306"/>
      <c r="D43" s="10"/>
      <c r="E43" s="306"/>
      <c r="F43" s="10"/>
      <c r="G43" s="306"/>
      <c r="H43" s="306"/>
      <c r="I43" s="306"/>
      <c r="J43" s="302"/>
      <c r="K43" s="302"/>
    </row>
    <row r="44" spans="1:11">
      <c r="A44" s="307" t="s">
        <v>1398</v>
      </c>
      <c r="B44" s="307" t="s">
        <v>1387</v>
      </c>
      <c r="C44" s="308">
        <v>16</v>
      </c>
      <c r="D44" s="10"/>
      <c r="E44" s="308">
        <f>C44*D44</f>
        <v>0</v>
      </c>
      <c r="F44" s="10"/>
      <c r="G44" s="308">
        <f>C44*F44</f>
        <v>0</v>
      </c>
      <c r="H44" s="308">
        <f t="shared" ref="H44:I47" si="5">D44+F44</f>
        <v>0</v>
      </c>
      <c r="I44" s="308">
        <f t="shared" si="5"/>
        <v>0</v>
      </c>
      <c r="J44" s="302"/>
      <c r="K44" s="302"/>
    </row>
    <row r="45" spans="1:11">
      <c r="A45" s="307" t="s">
        <v>1397</v>
      </c>
      <c r="B45" s="307" t="s">
        <v>1387</v>
      </c>
      <c r="C45" s="308">
        <v>2</v>
      </c>
      <c r="D45" s="10"/>
      <c r="E45" s="308">
        <f>C45*D45</f>
        <v>0</v>
      </c>
      <c r="F45" s="10"/>
      <c r="G45" s="308">
        <f>C45*F45</f>
        <v>0</v>
      </c>
      <c r="H45" s="308">
        <f t="shared" si="5"/>
        <v>0</v>
      </c>
      <c r="I45" s="308">
        <f t="shared" si="5"/>
        <v>0</v>
      </c>
      <c r="J45" s="302"/>
      <c r="K45" s="302"/>
    </row>
    <row r="46" spans="1:11">
      <c r="A46" s="307" t="s">
        <v>216</v>
      </c>
      <c r="B46" s="307" t="s">
        <v>216</v>
      </c>
      <c r="C46" s="308"/>
      <c r="D46" s="308"/>
      <c r="E46" s="308"/>
      <c r="F46" s="308"/>
      <c r="G46" s="308"/>
      <c r="H46" s="308">
        <f t="shared" si="5"/>
        <v>0</v>
      </c>
      <c r="I46" s="308">
        <f t="shared" si="5"/>
        <v>0</v>
      </c>
      <c r="J46" s="302"/>
      <c r="K46" s="302"/>
    </row>
    <row r="47" spans="1:11">
      <c r="A47" s="307" t="s">
        <v>1400</v>
      </c>
      <c r="B47" s="307" t="s">
        <v>216</v>
      </c>
      <c r="C47" s="308"/>
      <c r="D47" s="308"/>
      <c r="E47" s="10">
        <f>PAso04hrom!B33/100*E6+PAso04hrom!B33/100*E9+PAso04hrom!B33/100*E12+PAso04hrom!B33/100*E15+PAso04hrom!B33/100*E26+PAso04hrom!B33/100*E27+PAso04hrom!B33/100*E28+PAso04hrom!B33/100*E29+PAso04hrom!B33/100*E30+PAso04hrom!B33/100*E31+PAso04hrom!B33/100*E32+PAso04hrom!B33/100*E35+PAso04hrom!B33/100*E38+PAso04hrom!B33/100*E44+PAso04hrom!B33/100*E45</f>
        <v>0</v>
      </c>
      <c r="F47" s="308"/>
      <c r="G47" s="308"/>
      <c r="H47" s="308">
        <f t="shared" si="5"/>
        <v>0</v>
      </c>
      <c r="I47" s="308">
        <f t="shared" si="5"/>
        <v>0</v>
      </c>
      <c r="J47" s="302"/>
      <c r="K47" s="302"/>
    </row>
    <row r="48" spans="1:11">
      <c r="A48" s="303" t="s">
        <v>1401</v>
      </c>
      <c r="B48" s="303" t="s">
        <v>216</v>
      </c>
      <c r="C48" s="304"/>
      <c r="D48" s="304"/>
      <c r="E48" s="304">
        <f>SUM(E3:E47)</f>
        <v>0</v>
      </c>
      <c r="F48" s="304"/>
      <c r="G48" s="304">
        <f>SUM(G3:G47)</f>
        <v>0</v>
      </c>
      <c r="H48" s="304"/>
      <c r="I48" s="304">
        <f>SUM(I3:I47)</f>
        <v>0</v>
      </c>
      <c r="J48" s="302"/>
      <c r="K48" s="302"/>
    </row>
    <row r="49" spans="1:11">
      <c r="A49" s="307" t="s">
        <v>216</v>
      </c>
      <c r="B49" s="307" t="s">
        <v>216</v>
      </c>
      <c r="C49" s="308"/>
      <c r="D49" s="308"/>
      <c r="E49" s="308"/>
      <c r="F49" s="308"/>
      <c r="G49" s="308"/>
      <c r="H49" s="308">
        <f>D49+F49</f>
        <v>0</v>
      </c>
      <c r="I49" s="308">
        <f>E49+G49</f>
        <v>0</v>
      </c>
      <c r="J49" s="302"/>
      <c r="K49" s="302"/>
    </row>
    <row r="50" spans="1:11">
      <c r="A50" s="307" t="s">
        <v>216</v>
      </c>
      <c r="B50" s="307" t="s">
        <v>216</v>
      </c>
      <c r="C50" s="308"/>
      <c r="D50" s="308"/>
      <c r="E50" s="308"/>
      <c r="F50" s="308"/>
      <c r="G50" s="308"/>
      <c r="H50" s="308">
        <f>D50+F50</f>
        <v>0</v>
      </c>
      <c r="I50" s="308">
        <f>E50+G50</f>
        <v>0</v>
      </c>
      <c r="J50" s="302"/>
      <c r="K50" s="302"/>
    </row>
    <row r="51" spans="1:11">
      <c r="A51" s="303" t="s">
        <v>122</v>
      </c>
      <c r="B51" s="303" t="s">
        <v>216</v>
      </c>
      <c r="C51" s="304"/>
      <c r="D51" s="304"/>
      <c r="E51" s="304"/>
      <c r="F51" s="304"/>
      <c r="G51" s="304"/>
      <c r="H51" s="304"/>
      <c r="I51" s="304"/>
      <c r="J51" s="302"/>
      <c r="K51" s="302"/>
    </row>
    <row r="52" spans="1:11">
      <c r="A52" s="307" t="s">
        <v>216</v>
      </c>
      <c r="B52" s="307" t="s">
        <v>216</v>
      </c>
      <c r="C52" s="308"/>
      <c r="D52" s="308"/>
      <c r="E52" s="308"/>
      <c r="F52" s="308"/>
      <c r="G52" s="308"/>
      <c r="H52" s="308">
        <f>D52+F52</f>
        <v>0</v>
      </c>
      <c r="I52" s="308">
        <f>E52+G52</f>
        <v>0</v>
      </c>
      <c r="J52" s="302"/>
      <c r="K52" s="302"/>
    </row>
    <row r="53" spans="1:11">
      <c r="A53" s="305" t="s">
        <v>1409</v>
      </c>
      <c r="B53" s="305" t="s">
        <v>216</v>
      </c>
      <c r="C53" s="306"/>
      <c r="D53" s="306"/>
      <c r="E53" s="306"/>
      <c r="F53" s="306"/>
      <c r="G53" s="306"/>
      <c r="H53" s="306"/>
      <c r="I53" s="306"/>
      <c r="J53" s="302"/>
      <c r="K53" s="302"/>
    </row>
    <row r="54" spans="1:11">
      <c r="A54" s="307" t="s">
        <v>1551</v>
      </c>
      <c r="B54" s="307" t="s">
        <v>401</v>
      </c>
      <c r="C54" s="308">
        <v>55</v>
      </c>
      <c r="D54" s="10"/>
      <c r="E54" s="308">
        <f>C54*D54</f>
        <v>0</v>
      </c>
      <c r="F54" s="10"/>
      <c r="G54" s="308">
        <f>C54*F54</f>
        <v>0</v>
      </c>
      <c r="H54" s="308">
        <f>D54+F54</f>
        <v>0</v>
      </c>
      <c r="I54" s="308">
        <f>E54+G54</f>
        <v>0</v>
      </c>
      <c r="J54" s="302"/>
      <c r="K54" s="302"/>
    </row>
    <row r="55" spans="1:11">
      <c r="A55" s="307" t="s">
        <v>216</v>
      </c>
      <c r="B55" s="307" t="s">
        <v>216</v>
      </c>
      <c r="C55" s="308"/>
      <c r="D55" s="10"/>
      <c r="E55" s="308"/>
      <c r="F55" s="10"/>
      <c r="G55" s="308"/>
      <c r="H55" s="308">
        <f>D55+F55</f>
        <v>0</v>
      </c>
      <c r="I55" s="308">
        <f>E55+G55</f>
        <v>0</v>
      </c>
      <c r="J55" s="302"/>
      <c r="K55" s="302"/>
    </row>
    <row r="56" spans="1:11">
      <c r="A56" s="305" t="s">
        <v>1421</v>
      </c>
      <c r="B56" s="305" t="s">
        <v>216</v>
      </c>
      <c r="C56" s="306"/>
      <c r="D56" s="10"/>
      <c r="E56" s="306"/>
      <c r="F56" s="10"/>
      <c r="G56" s="306"/>
      <c r="H56" s="306"/>
      <c r="I56" s="306"/>
      <c r="J56" s="302"/>
      <c r="K56" s="302"/>
    </row>
    <row r="57" spans="1:11">
      <c r="A57" s="307" t="s">
        <v>1551</v>
      </c>
      <c r="B57" s="307" t="s">
        <v>401</v>
      </c>
      <c r="C57" s="308">
        <v>55</v>
      </c>
      <c r="D57" s="10"/>
      <c r="E57" s="308">
        <f>C57*D57</f>
        <v>0</v>
      </c>
      <c r="F57" s="10"/>
      <c r="G57" s="308">
        <f>C57*F57</f>
        <v>0</v>
      </c>
      <c r="H57" s="308">
        <f>D57+F57</f>
        <v>0</v>
      </c>
      <c r="I57" s="308">
        <f>E57+G57</f>
        <v>0</v>
      </c>
      <c r="J57" s="302"/>
      <c r="K57" s="302"/>
    </row>
    <row r="58" spans="1:11">
      <c r="A58" s="307" t="s">
        <v>216</v>
      </c>
      <c r="B58" s="307" t="s">
        <v>216</v>
      </c>
      <c r="C58" s="308"/>
      <c r="D58" s="308"/>
      <c r="E58" s="308"/>
      <c r="F58" s="308"/>
      <c r="G58" s="308"/>
      <c r="H58" s="308">
        <f>D58+F58</f>
        <v>0</v>
      </c>
      <c r="I58" s="308">
        <f>E58+G58</f>
        <v>0</v>
      </c>
      <c r="J58" s="302"/>
      <c r="K58" s="302"/>
    </row>
    <row r="59" spans="1:11">
      <c r="A59" s="303" t="s">
        <v>1428</v>
      </c>
      <c r="B59" s="303" t="s">
        <v>216</v>
      </c>
      <c r="C59" s="304"/>
      <c r="D59" s="304"/>
      <c r="E59" s="304">
        <f>SUM(E52:E58)</f>
        <v>0</v>
      </c>
      <c r="F59" s="304"/>
      <c r="G59" s="304">
        <f>SUM(G52:G58)</f>
        <v>0</v>
      </c>
      <c r="H59" s="304"/>
      <c r="I59" s="304">
        <f>SUM(I52:I58)</f>
        <v>0</v>
      </c>
      <c r="J59" s="302"/>
      <c r="K59" s="302"/>
    </row>
    <row r="60" spans="1:11">
      <c r="A60" s="307" t="s">
        <v>216</v>
      </c>
      <c r="B60" s="307" t="s">
        <v>216</v>
      </c>
      <c r="C60" s="308"/>
      <c r="D60" s="308"/>
      <c r="E60" s="308"/>
      <c r="F60" s="308"/>
      <c r="G60" s="308"/>
      <c r="H60" s="308">
        <f>D60+F60</f>
        <v>0</v>
      </c>
      <c r="I60" s="308">
        <f>E60+G60</f>
        <v>0</v>
      </c>
      <c r="J60" s="302"/>
      <c r="K60" s="302"/>
    </row>
  </sheetData>
  <sheetProtection password="D9BB" sheet="1"/>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T79"/>
  <sheetViews>
    <sheetView tabSelected="1" topLeftCell="A7" zoomScaleNormal="100" workbookViewId="0">
      <selection activeCell="C18" sqref="C18:F18"/>
    </sheetView>
  </sheetViews>
  <sheetFormatPr defaultRowHeight="11.25"/>
  <cols>
    <col min="1" max="1" width="4.85546875" style="406" customWidth="1"/>
    <col min="2" max="2" width="46.7109375" style="406" customWidth="1"/>
    <col min="3" max="3" width="9.7109375" style="406" customWidth="1"/>
    <col min="4" max="4" width="6.7109375" style="406" customWidth="1"/>
    <col min="5" max="5" width="4.7109375" style="406" customWidth="1"/>
    <col min="6" max="6" width="5.140625" style="406" customWidth="1"/>
    <col min="7" max="7" width="4.85546875" style="406" customWidth="1"/>
    <col min="8" max="8" width="5.85546875" style="407" customWidth="1"/>
    <col min="9" max="9" width="8.85546875" style="406" customWidth="1"/>
    <col min="10" max="10" width="9.7109375" style="406" customWidth="1"/>
    <col min="11" max="11" width="10.7109375" style="406" customWidth="1"/>
    <col min="12" max="12" width="9.7109375" style="406" customWidth="1"/>
    <col min="13" max="13" width="6.42578125" style="406" customWidth="1"/>
    <col min="14" max="14" width="7.42578125" style="408" customWidth="1"/>
    <col min="15" max="15" width="10" style="406" bestFit="1" customWidth="1"/>
    <col min="16" max="16" width="9.140625" style="406"/>
    <col min="17" max="17" width="9.85546875" style="406" customWidth="1"/>
    <col min="18" max="18" width="7.140625" style="406" customWidth="1"/>
    <col min="19" max="16384" width="9.140625" style="406"/>
  </cols>
  <sheetData>
    <row r="1" spans="1:20" s="322" customFormat="1" ht="45.75" customHeight="1" thickBot="1">
      <c r="A1" s="313" t="s">
        <v>1480</v>
      </c>
      <c r="B1" s="314" t="s">
        <v>1481</v>
      </c>
      <c r="C1" s="315" t="s">
        <v>1482</v>
      </c>
      <c r="D1" s="315" t="s">
        <v>1483</v>
      </c>
      <c r="E1" s="316" t="s">
        <v>1484</v>
      </c>
      <c r="F1" s="315" t="s">
        <v>1485</v>
      </c>
      <c r="G1" s="315" t="s">
        <v>1486</v>
      </c>
      <c r="H1" s="314" t="s">
        <v>1487</v>
      </c>
      <c r="I1" s="317" t="s">
        <v>1488</v>
      </c>
      <c r="J1" s="317" t="s">
        <v>1489</v>
      </c>
      <c r="K1" s="317" t="s">
        <v>1490</v>
      </c>
      <c r="L1" s="318" t="s">
        <v>1491</v>
      </c>
      <c r="M1" s="319" t="s">
        <v>1492</v>
      </c>
      <c r="N1" s="320" t="s">
        <v>1493</v>
      </c>
      <c r="O1" s="321"/>
    </row>
    <row r="2" spans="1:20" s="327" customFormat="1" ht="26.25" customHeight="1" thickBot="1">
      <c r="A2" s="31" t="s">
        <v>1494</v>
      </c>
      <c r="B2" s="32"/>
      <c r="C2" s="323"/>
      <c r="D2" s="33"/>
      <c r="E2" s="33"/>
      <c r="F2" s="34"/>
      <c r="G2" s="35"/>
      <c r="H2" s="36"/>
      <c r="I2" s="324"/>
      <c r="J2" s="324"/>
      <c r="K2" s="324"/>
      <c r="L2" s="325"/>
      <c r="M2" s="324"/>
      <c r="N2" s="326"/>
      <c r="O2" s="321"/>
    </row>
    <row r="3" spans="1:20" s="335" customFormat="1" ht="15" customHeight="1">
      <c r="A3" s="37"/>
      <c r="B3" s="38" t="s">
        <v>1495</v>
      </c>
      <c r="C3" s="328"/>
      <c r="D3" s="39"/>
      <c r="E3" s="39"/>
      <c r="F3" s="40"/>
      <c r="G3" s="41"/>
      <c r="H3" s="42"/>
      <c r="I3" s="329"/>
      <c r="J3" s="329"/>
      <c r="K3" s="330">
        <f>K22</f>
        <v>0</v>
      </c>
      <c r="L3" s="331">
        <f>L22</f>
        <v>0</v>
      </c>
      <c r="M3" s="332"/>
      <c r="N3" s="333"/>
      <c r="O3" s="334"/>
    </row>
    <row r="4" spans="1:20" s="335" customFormat="1" ht="15" customHeight="1">
      <c r="A4" s="43"/>
      <c r="B4" s="44" t="s">
        <v>1496</v>
      </c>
      <c r="C4" s="336"/>
      <c r="D4" s="45"/>
      <c r="E4" s="45"/>
      <c r="F4" s="46"/>
      <c r="G4" s="47"/>
      <c r="H4" s="48"/>
      <c r="I4" s="337"/>
      <c r="J4" s="337"/>
      <c r="K4" s="338">
        <f>K20</f>
        <v>0</v>
      </c>
      <c r="L4" s="338">
        <f>L20</f>
        <v>0</v>
      </c>
      <c r="M4" s="339"/>
      <c r="N4" s="340"/>
      <c r="O4" s="334"/>
    </row>
    <row r="5" spans="1:20" s="335" customFormat="1" ht="15" customHeight="1">
      <c r="A5" s="43"/>
      <c r="B5" s="44" t="s">
        <v>1497</v>
      </c>
      <c r="C5" s="336"/>
      <c r="D5" s="45"/>
      <c r="E5" s="45"/>
      <c r="F5" s="46"/>
      <c r="G5" s="47"/>
      <c r="H5" s="48"/>
      <c r="I5" s="337"/>
      <c r="J5" s="337"/>
      <c r="K5" s="338">
        <f>K21</f>
        <v>0</v>
      </c>
      <c r="L5" s="338">
        <f>L21</f>
        <v>0</v>
      </c>
      <c r="M5" s="339"/>
      <c r="N5" s="340"/>
      <c r="O5" s="334"/>
      <c r="P5" s="334"/>
      <c r="Q5" s="334"/>
      <c r="R5" s="334"/>
      <c r="S5" s="334"/>
      <c r="T5" s="334"/>
    </row>
    <row r="6" spans="1:20" s="335" customFormat="1" ht="15" customHeight="1">
      <c r="A6" s="49"/>
      <c r="B6" s="50" t="s">
        <v>1498</v>
      </c>
      <c r="C6" s="341"/>
      <c r="D6" s="51"/>
      <c r="E6" s="51"/>
      <c r="F6" s="52"/>
      <c r="G6" s="53"/>
      <c r="H6" s="54"/>
      <c r="I6" s="342"/>
      <c r="J6" s="342"/>
      <c r="K6" s="343">
        <f>SUM(K3:K5)</f>
        <v>0</v>
      </c>
      <c r="L6" s="343">
        <f>SUM(L3:L5)</f>
        <v>0</v>
      </c>
      <c r="M6" s="343"/>
      <c r="N6" s="344"/>
      <c r="O6" s="334"/>
      <c r="P6" s="334"/>
      <c r="Q6" s="334"/>
      <c r="R6" s="334"/>
      <c r="S6" s="334"/>
      <c r="T6" s="334"/>
    </row>
    <row r="7" spans="1:20" s="327" customFormat="1" ht="15" customHeight="1">
      <c r="A7" s="43"/>
      <c r="B7" s="55" t="s">
        <v>1499</v>
      </c>
      <c r="C7" s="56"/>
      <c r="D7" s="56"/>
      <c r="E7" s="56"/>
      <c r="F7" s="57"/>
      <c r="G7" s="56" t="s">
        <v>0</v>
      </c>
      <c r="H7" s="58">
        <v>3.8</v>
      </c>
      <c r="I7" s="345">
        <f>K6*0.01</f>
        <v>0</v>
      </c>
      <c r="J7" s="58"/>
      <c r="K7" s="59">
        <f>H7*I7</f>
        <v>0</v>
      </c>
      <c r="L7" s="59"/>
      <c r="M7" s="339"/>
      <c r="N7" s="340"/>
      <c r="O7" s="321"/>
      <c r="P7" s="321"/>
      <c r="Q7" s="321"/>
      <c r="R7" s="321"/>
      <c r="S7" s="321"/>
      <c r="T7" s="321"/>
    </row>
    <row r="8" spans="1:20" s="327" customFormat="1" ht="15" customHeight="1">
      <c r="A8" s="43"/>
      <c r="B8" s="55" t="s">
        <v>1500</v>
      </c>
      <c r="C8" s="56"/>
      <c r="D8" s="56"/>
      <c r="E8" s="56"/>
      <c r="F8" s="57"/>
      <c r="G8" s="56" t="s">
        <v>345</v>
      </c>
      <c r="H8" s="58"/>
      <c r="I8" s="58"/>
      <c r="J8" s="60"/>
      <c r="K8" s="61"/>
      <c r="L8" s="346"/>
      <c r="M8" s="339"/>
      <c r="N8" s="340"/>
      <c r="O8" s="321"/>
      <c r="P8" s="321"/>
      <c r="Q8" s="321"/>
      <c r="R8" s="321"/>
      <c r="S8" s="321"/>
      <c r="T8" s="321"/>
    </row>
    <row r="9" spans="1:20" s="327" customFormat="1" ht="15" customHeight="1" thickBot="1">
      <c r="A9" s="62"/>
      <c r="B9" s="63" t="s">
        <v>1501</v>
      </c>
      <c r="C9" s="64"/>
      <c r="D9" s="64"/>
      <c r="E9" s="64"/>
      <c r="F9" s="65"/>
      <c r="G9" s="64" t="s">
        <v>0</v>
      </c>
      <c r="H9" s="66">
        <v>1.6</v>
      </c>
      <c r="I9" s="345">
        <f>L6*0.01</f>
        <v>0</v>
      </c>
      <c r="J9" s="66"/>
      <c r="K9" s="67"/>
      <c r="L9" s="347">
        <f>H9*I9</f>
        <v>0</v>
      </c>
      <c r="M9" s="348"/>
      <c r="N9" s="349"/>
      <c r="O9" s="321"/>
      <c r="P9" s="321"/>
      <c r="Q9" s="321"/>
      <c r="R9" s="321"/>
      <c r="S9" s="321"/>
      <c r="T9" s="321"/>
    </row>
    <row r="10" spans="1:20" s="327" customFormat="1" ht="18" customHeight="1" thickBot="1">
      <c r="A10" s="68"/>
      <c r="B10" s="69" t="s">
        <v>1502</v>
      </c>
      <c r="C10" s="70"/>
      <c r="D10" s="71"/>
      <c r="E10" s="71"/>
      <c r="F10" s="72"/>
      <c r="G10" s="73"/>
      <c r="H10" s="74"/>
      <c r="I10" s="350"/>
      <c r="J10" s="350"/>
      <c r="K10" s="351">
        <f>SUM(K6:K9)</f>
        <v>0</v>
      </c>
      <c r="L10" s="351">
        <f>SUM(L6:L9)</f>
        <v>0</v>
      </c>
      <c r="M10" s="352"/>
      <c r="N10" s="353"/>
      <c r="O10" s="321"/>
      <c r="P10" s="354"/>
      <c r="Q10" s="321"/>
      <c r="R10" s="321"/>
      <c r="S10" s="321"/>
      <c r="T10" s="321"/>
    </row>
    <row r="11" spans="1:20" s="85" customFormat="1" ht="13.5" thickBot="1">
      <c r="A11" s="321"/>
      <c r="B11" s="321"/>
      <c r="C11" s="355"/>
      <c r="D11" s="355"/>
      <c r="E11" s="356"/>
      <c r="F11" s="357"/>
      <c r="G11" s="358"/>
      <c r="H11" s="358"/>
      <c r="I11" s="359"/>
      <c r="J11" s="359"/>
      <c r="K11" s="359"/>
      <c r="L11" s="360"/>
      <c r="M11" s="361"/>
      <c r="N11" s="362"/>
      <c r="O11" s="358"/>
      <c r="P11" s="358"/>
      <c r="Q11" s="358"/>
      <c r="R11" s="358"/>
      <c r="S11" s="358"/>
      <c r="T11" s="358"/>
    </row>
    <row r="12" spans="1:20" s="322" customFormat="1" ht="42" customHeight="1" thickBot="1">
      <c r="A12" s="313" t="s">
        <v>1480</v>
      </c>
      <c r="B12" s="314" t="s">
        <v>1481</v>
      </c>
      <c r="C12" s="514" t="s">
        <v>1503</v>
      </c>
      <c r="D12" s="515"/>
      <c r="E12" s="515"/>
      <c r="F12" s="516"/>
      <c r="G12" s="315" t="s">
        <v>1486</v>
      </c>
      <c r="H12" s="314" t="s">
        <v>1487</v>
      </c>
      <c r="I12" s="317" t="s">
        <v>1488</v>
      </c>
      <c r="J12" s="317" t="s">
        <v>1489</v>
      </c>
      <c r="K12" s="317" t="s">
        <v>1490</v>
      </c>
      <c r="L12" s="318" t="s">
        <v>1491</v>
      </c>
      <c r="M12" s="319" t="s">
        <v>1492</v>
      </c>
      <c r="N12" s="320" t="s">
        <v>1504</v>
      </c>
      <c r="O12" s="321"/>
      <c r="P12" s="354"/>
      <c r="Q12" s="321"/>
      <c r="R12" s="321"/>
      <c r="S12" s="321"/>
      <c r="T12" s="321"/>
    </row>
    <row r="13" spans="1:20" s="322" customFormat="1" ht="23.25" customHeight="1" thickBot="1">
      <c r="A13" s="363" t="s">
        <v>1505</v>
      </c>
      <c r="B13" s="364"/>
      <c r="C13" s="364"/>
      <c r="D13" s="364"/>
      <c r="E13" s="364"/>
      <c r="F13" s="364"/>
      <c r="G13" s="364"/>
      <c r="H13" s="364"/>
      <c r="I13" s="365"/>
      <c r="J13" s="365"/>
      <c r="K13" s="365"/>
      <c r="L13" s="366"/>
      <c r="M13" s="367"/>
      <c r="N13" s="368"/>
      <c r="O13" s="321"/>
      <c r="P13" s="321"/>
      <c r="Q13" s="321"/>
      <c r="R13" s="321"/>
      <c r="S13" s="321"/>
      <c r="T13" s="321"/>
    </row>
    <row r="14" spans="1:20" s="375" customFormat="1" ht="33.950000000000003" customHeight="1">
      <c r="A14" s="369" t="s">
        <v>121</v>
      </c>
      <c r="B14" s="370" t="s">
        <v>1506</v>
      </c>
      <c r="C14" s="517" t="s">
        <v>1507</v>
      </c>
      <c r="D14" s="518"/>
      <c r="E14" s="518"/>
      <c r="F14" s="519"/>
      <c r="G14" s="371" t="s">
        <v>1164</v>
      </c>
      <c r="H14" s="371">
        <v>3</v>
      </c>
      <c r="I14" s="80">
        <v>0</v>
      </c>
      <c r="J14" s="80">
        <v>0</v>
      </c>
      <c r="K14" s="372">
        <f>H14*I14</f>
        <v>0</v>
      </c>
      <c r="L14" s="372">
        <f t="shared" ref="L14:L21" si="0">H14*J14</f>
        <v>0</v>
      </c>
      <c r="M14" s="372"/>
      <c r="N14" s="373"/>
      <c r="O14" s="374"/>
      <c r="P14" s="374"/>
      <c r="Q14" s="374"/>
      <c r="R14" s="374"/>
      <c r="S14" s="374"/>
      <c r="T14" s="374"/>
    </row>
    <row r="15" spans="1:20" s="375" customFormat="1" ht="33.950000000000003" customHeight="1">
      <c r="A15" s="369" t="s">
        <v>123</v>
      </c>
      <c r="B15" s="370" t="s">
        <v>1508</v>
      </c>
      <c r="C15" s="508" t="s">
        <v>1509</v>
      </c>
      <c r="D15" s="509"/>
      <c r="E15" s="509"/>
      <c r="F15" s="510"/>
      <c r="G15" s="371" t="s">
        <v>1164</v>
      </c>
      <c r="H15" s="371">
        <v>2</v>
      </c>
      <c r="I15" s="81">
        <v>0</v>
      </c>
      <c r="J15" s="81">
        <v>0</v>
      </c>
      <c r="K15" s="372">
        <f t="shared" ref="K15:K20" si="1">H15*I15</f>
        <v>0</v>
      </c>
      <c r="L15" s="372">
        <f t="shared" si="0"/>
        <v>0</v>
      </c>
      <c r="M15" s="372"/>
      <c r="N15" s="373"/>
      <c r="O15" s="374"/>
      <c r="P15" s="374"/>
      <c r="Q15" s="374"/>
      <c r="R15" s="374"/>
      <c r="S15" s="374"/>
      <c r="T15" s="374"/>
    </row>
    <row r="16" spans="1:20" s="375" customFormat="1" ht="33.950000000000003" customHeight="1">
      <c r="A16" s="369" t="s">
        <v>125</v>
      </c>
      <c r="B16" s="370" t="s">
        <v>1510</v>
      </c>
      <c r="C16" s="508" t="s">
        <v>1511</v>
      </c>
      <c r="D16" s="509"/>
      <c r="E16" s="509"/>
      <c r="F16" s="510"/>
      <c r="G16" s="56" t="s">
        <v>1164</v>
      </c>
      <c r="H16" s="56">
        <v>1</v>
      </c>
      <c r="I16" s="82">
        <v>0</v>
      </c>
      <c r="J16" s="82">
        <v>0</v>
      </c>
      <c r="K16" s="372">
        <f t="shared" si="1"/>
        <v>0</v>
      </c>
      <c r="L16" s="372">
        <f t="shared" si="0"/>
        <v>0</v>
      </c>
      <c r="M16" s="376"/>
      <c r="N16" s="377"/>
      <c r="O16" s="374"/>
      <c r="P16" s="374"/>
      <c r="Q16" s="374"/>
      <c r="R16" s="374"/>
      <c r="S16" s="374"/>
      <c r="T16" s="374"/>
    </row>
    <row r="17" spans="1:20" s="375" customFormat="1" ht="33.75" customHeight="1">
      <c r="A17" s="369" t="s">
        <v>127</v>
      </c>
      <c r="B17" s="370" t="s">
        <v>1512</v>
      </c>
      <c r="C17" s="508" t="s">
        <v>1513</v>
      </c>
      <c r="D17" s="509"/>
      <c r="E17" s="509"/>
      <c r="F17" s="510"/>
      <c r="G17" s="56" t="s">
        <v>1164</v>
      </c>
      <c r="H17" s="56">
        <v>3</v>
      </c>
      <c r="I17" s="82">
        <v>0</v>
      </c>
      <c r="J17" s="82">
        <v>0</v>
      </c>
      <c r="K17" s="372">
        <f t="shared" si="1"/>
        <v>0</v>
      </c>
      <c r="L17" s="372">
        <f t="shared" si="0"/>
        <v>0</v>
      </c>
      <c r="M17" s="376"/>
      <c r="N17" s="377"/>
      <c r="O17" s="378"/>
      <c r="P17" s="378"/>
      <c r="Q17" s="379"/>
      <c r="R17" s="374"/>
      <c r="S17" s="374"/>
      <c r="T17" s="374"/>
    </row>
    <row r="18" spans="1:20" s="375" customFormat="1" ht="33.75" customHeight="1">
      <c r="A18" s="369" t="s">
        <v>129</v>
      </c>
      <c r="B18" s="370" t="s">
        <v>1514</v>
      </c>
      <c r="C18" s="520" t="s">
        <v>1646</v>
      </c>
      <c r="D18" s="521"/>
      <c r="E18" s="521"/>
      <c r="F18" s="521"/>
      <c r="G18" s="56" t="s">
        <v>1164</v>
      </c>
      <c r="H18" s="56">
        <v>1</v>
      </c>
      <c r="I18" s="10">
        <v>0</v>
      </c>
      <c r="J18" s="10">
        <v>0</v>
      </c>
      <c r="K18" s="372">
        <f t="shared" si="1"/>
        <v>0</v>
      </c>
      <c r="L18" s="372">
        <f t="shared" si="0"/>
        <v>0</v>
      </c>
      <c r="M18" s="376"/>
      <c r="N18" s="377"/>
      <c r="O18" s="374"/>
      <c r="P18" s="374"/>
      <c r="Q18" s="379"/>
      <c r="R18" s="374"/>
      <c r="S18" s="374"/>
      <c r="T18" s="374"/>
    </row>
    <row r="19" spans="1:20" s="375" customFormat="1" ht="33.75" customHeight="1">
      <c r="A19" s="369" t="s">
        <v>1515</v>
      </c>
      <c r="B19" s="370" t="s">
        <v>1516</v>
      </c>
      <c r="C19" s="508" t="s">
        <v>1517</v>
      </c>
      <c r="D19" s="509"/>
      <c r="E19" s="509"/>
      <c r="F19" s="510"/>
      <c r="G19" s="56" t="s">
        <v>1164</v>
      </c>
      <c r="H19" s="56">
        <v>1</v>
      </c>
      <c r="I19" s="82">
        <v>0</v>
      </c>
      <c r="J19" s="82">
        <v>0</v>
      </c>
      <c r="K19" s="372">
        <f t="shared" si="1"/>
        <v>0</v>
      </c>
      <c r="L19" s="372">
        <f t="shared" si="0"/>
        <v>0</v>
      </c>
      <c r="M19" s="376"/>
      <c r="N19" s="377"/>
      <c r="O19" s="374"/>
      <c r="P19" s="374"/>
      <c r="Q19" s="379"/>
      <c r="R19" s="374"/>
      <c r="S19" s="374"/>
      <c r="T19" s="374"/>
    </row>
    <row r="20" spans="1:20" s="375" customFormat="1" ht="33.950000000000003" customHeight="1">
      <c r="A20" s="369" t="s">
        <v>1518</v>
      </c>
      <c r="B20" s="370" t="s">
        <v>1519</v>
      </c>
      <c r="C20" s="508"/>
      <c r="D20" s="509"/>
      <c r="E20" s="509"/>
      <c r="F20" s="510"/>
      <c r="G20" s="380" t="s">
        <v>1295</v>
      </c>
      <c r="H20" s="45" t="s">
        <v>121</v>
      </c>
      <c r="I20" s="12">
        <v>0</v>
      </c>
      <c r="J20" s="12">
        <v>0</v>
      </c>
      <c r="K20" s="372">
        <f t="shared" si="1"/>
        <v>0</v>
      </c>
      <c r="L20" s="372">
        <f t="shared" si="0"/>
        <v>0</v>
      </c>
      <c r="M20" s="376"/>
      <c r="N20" s="377"/>
      <c r="Q20" s="381"/>
      <c r="R20" s="381"/>
      <c r="S20" s="374"/>
      <c r="T20" s="374"/>
    </row>
    <row r="21" spans="1:20" s="375" customFormat="1" ht="33.950000000000003" customHeight="1" thickBot="1">
      <c r="A21" s="369" t="s">
        <v>1520</v>
      </c>
      <c r="B21" s="370" t="s">
        <v>1521</v>
      </c>
      <c r="C21" s="508" t="s">
        <v>1522</v>
      </c>
      <c r="D21" s="509"/>
      <c r="E21" s="509"/>
      <c r="F21" s="510"/>
      <c r="G21" s="380" t="s">
        <v>1295</v>
      </c>
      <c r="H21" s="45" t="s">
        <v>121</v>
      </c>
      <c r="I21" s="10"/>
      <c r="J21" s="10">
        <v>0</v>
      </c>
      <c r="K21" s="372"/>
      <c r="L21" s="372">
        <f t="shared" si="0"/>
        <v>0</v>
      </c>
      <c r="M21" s="376"/>
      <c r="N21" s="377"/>
      <c r="O21" s="374"/>
      <c r="P21" s="374"/>
      <c r="Q21" s="374"/>
      <c r="R21" s="374"/>
      <c r="S21" s="374"/>
      <c r="T21" s="374"/>
    </row>
    <row r="22" spans="1:20" s="322" customFormat="1" ht="33.950000000000003" customHeight="1" thickBot="1">
      <c r="A22" s="382"/>
      <c r="B22" s="383" t="s">
        <v>1523</v>
      </c>
      <c r="C22" s="384"/>
      <c r="D22" s="385"/>
      <c r="E22" s="385"/>
      <c r="F22" s="386"/>
      <c r="G22" s="387"/>
      <c r="H22" s="387"/>
      <c r="I22" s="388"/>
      <c r="J22" s="389"/>
      <c r="K22" s="390">
        <f>SUM(K14:K19)</f>
        <v>0</v>
      </c>
      <c r="L22" s="390">
        <f>SUM(L14:L19)</f>
        <v>0</v>
      </c>
      <c r="M22" s="390"/>
      <c r="N22" s="391"/>
      <c r="O22" s="321"/>
      <c r="P22" s="321"/>
      <c r="Q22" s="321"/>
      <c r="R22" s="321"/>
      <c r="S22" s="321"/>
      <c r="T22" s="321"/>
    </row>
    <row r="23" spans="1:20" s="322" customFormat="1" ht="33.950000000000003" customHeight="1" thickBot="1">
      <c r="A23" s="392" t="s">
        <v>1524</v>
      </c>
      <c r="B23" s="511" t="s">
        <v>1525</v>
      </c>
      <c r="C23" s="512"/>
      <c r="D23" s="512"/>
      <c r="E23" s="512"/>
      <c r="F23" s="512"/>
      <c r="G23" s="512"/>
      <c r="H23" s="512"/>
      <c r="I23" s="512"/>
      <c r="J23" s="512"/>
      <c r="K23" s="512"/>
      <c r="L23" s="512"/>
      <c r="M23" s="512"/>
      <c r="N23" s="513"/>
      <c r="O23" s="321"/>
      <c r="P23" s="321"/>
      <c r="Q23" s="321"/>
      <c r="R23" s="321"/>
      <c r="S23" s="321"/>
      <c r="T23" s="321"/>
    </row>
    <row r="24" spans="1:20" s="322" customFormat="1" ht="33.950000000000003" customHeight="1">
      <c r="A24" s="393"/>
      <c r="B24" s="394"/>
      <c r="C24" s="394"/>
      <c r="D24" s="394"/>
      <c r="E24" s="394"/>
      <c r="F24" s="394"/>
      <c r="G24" s="394"/>
      <c r="H24" s="394"/>
      <c r="I24" s="394"/>
      <c r="J24" s="394"/>
      <c r="K24" s="394"/>
      <c r="L24" s="394"/>
      <c r="M24" s="394"/>
      <c r="N24" s="394"/>
      <c r="O24" s="321"/>
      <c r="P24" s="321"/>
      <c r="Q24" s="321"/>
      <c r="R24" s="321"/>
      <c r="S24" s="321"/>
      <c r="T24" s="321"/>
    </row>
    <row r="25" spans="1:20" s="322" customFormat="1" ht="33.950000000000003" customHeight="1">
      <c r="A25" s="395"/>
      <c r="B25" s="396"/>
      <c r="C25" s="397"/>
      <c r="D25" s="397"/>
      <c r="E25" s="397"/>
      <c r="F25" s="397"/>
      <c r="G25" s="397"/>
      <c r="H25" s="397"/>
      <c r="I25" s="398"/>
      <c r="J25" s="398"/>
      <c r="K25" s="399"/>
      <c r="L25" s="399"/>
      <c r="M25" s="399"/>
      <c r="N25" s="399"/>
    </row>
    <row r="26" spans="1:20" s="327" customFormat="1" ht="33.950000000000003" customHeight="1">
      <c r="A26" s="75"/>
      <c r="B26" s="76"/>
      <c r="C26" s="77"/>
      <c r="D26" s="77"/>
      <c r="E26" s="77"/>
      <c r="F26" s="78"/>
      <c r="G26" s="77"/>
      <c r="H26" s="79"/>
      <c r="I26" s="400"/>
      <c r="J26" s="401"/>
      <c r="K26" s="401"/>
      <c r="L26" s="401"/>
      <c r="M26" s="77"/>
      <c r="N26" s="402"/>
    </row>
    <row r="27" spans="1:20" ht="33.950000000000003" customHeight="1">
      <c r="A27" s="403"/>
      <c r="B27" s="403"/>
      <c r="C27" s="403"/>
      <c r="D27" s="403"/>
      <c r="E27" s="403"/>
      <c r="F27" s="403"/>
      <c r="G27" s="403"/>
      <c r="H27" s="404"/>
      <c r="I27" s="403"/>
      <c r="J27" s="403"/>
      <c r="K27" s="403"/>
      <c r="L27" s="403"/>
      <c r="M27" s="403"/>
      <c r="N27" s="405"/>
    </row>
    <row r="28" spans="1:20" ht="33.950000000000003" customHeight="1"/>
    <row r="29" spans="1:20" ht="33.950000000000003" customHeight="1"/>
    <row r="30" spans="1:20" ht="33.950000000000003" customHeight="1"/>
    <row r="31" spans="1:20" ht="33.950000000000003" customHeight="1"/>
    <row r="32" spans="1:20" ht="33.950000000000003" customHeight="1"/>
    <row r="33" spans="2:2" ht="33.950000000000003" customHeight="1"/>
    <row r="34" spans="2:2" ht="33.950000000000003" customHeight="1"/>
    <row r="35" spans="2:2" ht="33.950000000000003" customHeight="1"/>
    <row r="36" spans="2:2" ht="33.950000000000003" customHeight="1"/>
    <row r="37" spans="2:2" ht="33.950000000000003" customHeight="1"/>
    <row r="38" spans="2:2" ht="33.950000000000003" customHeight="1"/>
    <row r="39" spans="2:2" ht="33.950000000000003" customHeight="1"/>
    <row r="40" spans="2:2" ht="33.950000000000003" customHeight="1"/>
    <row r="41" spans="2:2" ht="33.950000000000003" customHeight="1"/>
    <row r="42" spans="2:2" ht="33.950000000000003" customHeight="1"/>
    <row r="43" spans="2:2" ht="33.950000000000003" customHeight="1"/>
    <row r="44" spans="2:2" ht="33.950000000000003" customHeight="1"/>
    <row r="45" spans="2:2" ht="33.950000000000003" customHeight="1"/>
    <row r="46" spans="2:2" ht="33.950000000000003" customHeight="1"/>
    <row r="47" spans="2:2" ht="33.950000000000003" customHeight="1"/>
    <row r="48" spans="2:2" ht="33.950000000000003" customHeight="1">
      <c r="B48" s="409"/>
    </row>
    <row r="50" spans="2:2" ht="18" customHeight="1"/>
    <row r="52" spans="2:2" ht="21.75" customHeight="1">
      <c r="B52" s="409"/>
    </row>
    <row r="79" spans="2:2">
      <c r="B79" s="409"/>
    </row>
  </sheetData>
  <sheetProtection password="D99A" sheet="1"/>
  <mergeCells count="10">
    <mergeCell ref="C19:F19"/>
    <mergeCell ref="C20:F20"/>
    <mergeCell ref="C21:F21"/>
    <mergeCell ref="B23:N23"/>
    <mergeCell ref="C12:F12"/>
    <mergeCell ref="C14:F14"/>
    <mergeCell ref="C15:F15"/>
    <mergeCell ref="C16:F16"/>
    <mergeCell ref="C17:F17"/>
    <mergeCell ref="C18:F18"/>
  </mergeCells>
  <printOptions horizontalCentered="1"/>
  <pageMargins left="0.19685039370078741" right="0.19685039370078741" top="1.2598425196850394" bottom="0.39370078740157483" header="0.47244094488188981" footer="0.19685039370078741"/>
  <pageSetup paperSize="9" orientation="landscape" r:id="rId1"/>
  <headerFooter alignWithMargins="0">
    <oddHeader>&amp;L&amp;"-,Obyčejné"&amp;9VODOJEM PŘÁSLAVICE - REKONSTRUKCE
Stupeň: DPS - Dokumentace pro provedení stavby&amp;C&amp;"-,Obyčejné"&amp;9PS 101 - STROJNÍ ZAŘÍZENÍ&amp;R&amp;"-,Obyčejné"&amp;9 A. č. : CP2/Z/
Z. č. : 161094</oddHeader>
    <oddFooter xml:space="preserve">&amp;LCentroprojekt Group, a.s.&amp;C&amp;"-,Obyčejné"&amp;9&amp;P (&amp;N)&amp;R&amp;8 05 / 2016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33"/>
  <sheetViews>
    <sheetView view="pageBreakPreview" zoomScale="120" zoomScaleNormal="100" zoomScaleSheetLayoutView="120" workbookViewId="0">
      <selection activeCell="C15" sqref="C15"/>
    </sheetView>
  </sheetViews>
  <sheetFormatPr defaultRowHeight="15"/>
  <cols>
    <col min="1" max="1" width="28.42578125" style="26" bestFit="1" customWidth="1"/>
    <col min="2" max="2" width="63.42578125" style="26" bestFit="1" customWidth="1"/>
    <col min="3" max="3" width="9.140625" style="16"/>
    <col min="4" max="4" width="0" style="28" hidden="1" customWidth="1"/>
    <col min="5" max="16384" width="9.140625" style="16"/>
  </cols>
  <sheetData>
    <row r="1" spans="1:3">
      <c r="A1" s="13" t="s">
        <v>6</v>
      </c>
      <c r="B1" s="13" t="s">
        <v>1429</v>
      </c>
      <c r="C1" s="15"/>
    </row>
    <row r="2" spans="1:3">
      <c r="A2" s="13" t="s">
        <v>1430</v>
      </c>
      <c r="B2" s="23" t="s">
        <v>1431</v>
      </c>
      <c r="C2" s="15"/>
    </row>
    <row r="3" spans="1:3">
      <c r="A3" s="13" t="s">
        <v>1432</v>
      </c>
      <c r="B3" s="17" t="s">
        <v>1433</v>
      </c>
      <c r="C3" s="15"/>
    </row>
    <row r="4" spans="1:3">
      <c r="A4" s="13" t="s">
        <v>1434</v>
      </c>
      <c r="B4" s="17" t="s">
        <v>1435</v>
      </c>
      <c r="C4" s="15"/>
    </row>
    <row r="5" spans="1:3">
      <c r="A5" s="13" t="s">
        <v>1436</v>
      </c>
      <c r="B5" s="17" t="s">
        <v>1645</v>
      </c>
      <c r="C5" s="15"/>
    </row>
    <row r="6" spans="1:3">
      <c r="A6" s="13" t="s">
        <v>1437</v>
      </c>
      <c r="B6" s="17" t="s">
        <v>1438</v>
      </c>
      <c r="C6" s="15"/>
    </row>
    <row r="7" spans="1:3">
      <c r="A7" s="13" t="s">
        <v>1439</v>
      </c>
      <c r="B7" s="17" t="s">
        <v>1440</v>
      </c>
      <c r="C7" s="15"/>
    </row>
    <row r="8" spans="1:3">
      <c r="A8" s="13" t="s">
        <v>1441</v>
      </c>
      <c r="B8" s="17" t="s">
        <v>216</v>
      </c>
      <c r="C8" s="15"/>
    </row>
    <row r="9" spans="1:3">
      <c r="A9" s="13" t="s">
        <v>1442</v>
      </c>
      <c r="B9" s="17" t="s">
        <v>1443</v>
      </c>
      <c r="C9" s="15"/>
    </row>
    <row r="10" spans="1:3">
      <c r="A10" s="13" t="s">
        <v>1444</v>
      </c>
      <c r="B10" s="17" t="s">
        <v>1445</v>
      </c>
      <c r="C10" s="15"/>
    </row>
    <row r="11" spans="1:3">
      <c r="A11" s="13" t="s">
        <v>1446</v>
      </c>
      <c r="B11" s="17" t="s">
        <v>1447</v>
      </c>
      <c r="C11" s="15"/>
    </row>
    <row r="12" spans="1:3">
      <c r="A12" s="13" t="s">
        <v>1448</v>
      </c>
      <c r="B12" s="17" t="s">
        <v>216</v>
      </c>
      <c r="C12" s="15"/>
    </row>
    <row r="13" spans="1:3">
      <c r="A13" s="13" t="s">
        <v>1449</v>
      </c>
      <c r="B13" s="17" t="s">
        <v>1450</v>
      </c>
      <c r="C13" s="15"/>
    </row>
    <row r="14" spans="1:3">
      <c r="A14" s="13" t="s">
        <v>1451</v>
      </c>
      <c r="B14" s="17" t="s">
        <v>1452</v>
      </c>
      <c r="C14" s="15"/>
    </row>
    <row r="15" spans="1:3">
      <c r="A15" s="13" t="s">
        <v>216</v>
      </c>
      <c r="B15" s="19" t="s">
        <v>216</v>
      </c>
      <c r="C15" s="15"/>
    </row>
    <row r="16" spans="1:3">
      <c r="A16" s="13" t="s">
        <v>1453</v>
      </c>
      <c r="B16" s="21" t="s">
        <v>1454</v>
      </c>
      <c r="C16" s="15"/>
    </row>
    <row r="17" spans="1:3">
      <c r="A17" s="13" t="s">
        <v>1455</v>
      </c>
      <c r="B17" s="21" t="s">
        <v>1456</v>
      </c>
      <c r="C17" s="15"/>
    </row>
    <row r="18" spans="1:3">
      <c r="A18" s="13" t="s">
        <v>1457</v>
      </c>
      <c r="B18" s="21" t="s">
        <v>1458</v>
      </c>
      <c r="C18" s="15"/>
    </row>
    <row r="19" spans="1:3">
      <c r="A19" s="13" t="s">
        <v>1459</v>
      </c>
      <c r="B19" s="21" t="s">
        <v>1456</v>
      </c>
      <c r="C19" s="15"/>
    </row>
    <row r="20" spans="1:3">
      <c r="A20" s="13" t="s">
        <v>1460</v>
      </c>
      <c r="B20" s="21" t="s">
        <v>1461</v>
      </c>
      <c r="C20" s="15"/>
    </row>
    <row r="21" spans="1:3">
      <c r="A21" s="13" t="s">
        <v>1462</v>
      </c>
      <c r="B21" s="21" t="s">
        <v>1461</v>
      </c>
      <c r="C21" s="15"/>
    </row>
    <row r="22" spans="1:3">
      <c r="A22" s="13" t="s">
        <v>1463</v>
      </c>
      <c r="B22" s="21" t="s">
        <v>1461</v>
      </c>
      <c r="C22" s="15"/>
    </row>
    <row r="23" spans="1:3">
      <c r="A23" s="13" t="s">
        <v>1464</v>
      </c>
      <c r="B23" s="21" t="s">
        <v>1465</v>
      </c>
      <c r="C23" s="15"/>
    </row>
    <row r="24" spans="1:3">
      <c r="A24" s="13" t="s">
        <v>1466</v>
      </c>
      <c r="B24" s="21" t="s">
        <v>1467</v>
      </c>
      <c r="C24" s="15"/>
    </row>
    <row r="25" spans="1:3">
      <c r="A25" s="13" t="s">
        <v>1468</v>
      </c>
      <c r="B25" s="21" t="s">
        <v>1461</v>
      </c>
      <c r="C25" s="15"/>
    </row>
    <row r="26" spans="1:3">
      <c r="A26" s="13" t="s">
        <v>1469</v>
      </c>
      <c r="B26" s="21" t="s">
        <v>1470</v>
      </c>
      <c r="C26" s="15"/>
    </row>
    <row r="27" spans="1:3">
      <c r="A27" s="13" t="s">
        <v>1471</v>
      </c>
      <c r="B27" s="21" t="s">
        <v>1461</v>
      </c>
      <c r="C27" s="15"/>
    </row>
    <row r="28" spans="1:3">
      <c r="A28" s="13" t="s">
        <v>1472</v>
      </c>
      <c r="B28" s="21" t="s">
        <v>1461</v>
      </c>
      <c r="C28" s="15"/>
    </row>
    <row r="29" spans="1:3">
      <c r="A29" s="13" t="s">
        <v>1473</v>
      </c>
      <c r="B29" s="21" t="s">
        <v>1461</v>
      </c>
      <c r="C29" s="15"/>
    </row>
    <row r="30" spans="1:3">
      <c r="A30" s="13" t="s">
        <v>1474</v>
      </c>
      <c r="B30" s="21" t="s">
        <v>1461</v>
      </c>
      <c r="C30" s="15"/>
    </row>
    <row r="31" spans="1:3" ht="24.75">
      <c r="A31" s="29" t="s">
        <v>1475</v>
      </c>
      <c r="B31" s="21" t="s">
        <v>1476</v>
      </c>
      <c r="C31" s="15"/>
    </row>
    <row r="32" spans="1:3">
      <c r="A32" s="13" t="s">
        <v>1477</v>
      </c>
      <c r="B32" s="21" t="s">
        <v>1478</v>
      </c>
      <c r="C32" s="15"/>
    </row>
    <row r="33" spans="1:2">
      <c r="A33" s="26" t="s">
        <v>1479</v>
      </c>
      <c r="B33" s="26">
        <v>5</v>
      </c>
    </row>
  </sheetData>
  <sheetProtection password="D9BB" sheet="1"/>
  <pageMargins left="0.7" right="0.7" top="0.78740157499999996" bottom="0.78740157499999996" header="0.3" footer="0.3"/>
  <pageSetup paperSize="9"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42"/>
  <sheetViews>
    <sheetView view="pageBreakPreview" topLeftCell="A19" zoomScale="60" zoomScaleNormal="100" workbookViewId="0">
      <selection activeCell="D23" sqref="D23"/>
    </sheetView>
  </sheetViews>
  <sheetFormatPr defaultRowHeight="15"/>
  <cols>
    <col min="1" max="1" width="39.28515625" style="26" bestFit="1" customWidth="1"/>
    <col min="2" max="2" width="9.85546875" style="27" bestFit="1" customWidth="1"/>
    <col min="3" max="3" width="11.28515625" style="27" bestFit="1" customWidth="1"/>
    <col min="4" max="5" width="9.140625" style="16"/>
    <col min="6" max="6" width="0" style="28" hidden="1" customWidth="1"/>
    <col min="7" max="16384" width="9.140625" style="16"/>
  </cols>
  <sheetData>
    <row r="1" spans="1:4">
      <c r="A1" s="13" t="s">
        <v>6</v>
      </c>
      <c r="B1" s="14" t="s">
        <v>1121</v>
      </c>
      <c r="C1" s="14" t="s">
        <v>1122</v>
      </c>
      <c r="D1" s="15"/>
    </row>
    <row r="2" spans="1:4">
      <c r="A2" s="17" t="s">
        <v>1123</v>
      </c>
      <c r="B2" s="18"/>
      <c r="C2" s="18"/>
      <c r="D2" s="15"/>
    </row>
    <row r="3" spans="1:4">
      <c r="A3" s="19" t="s">
        <v>32</v>
      </c>
      <c r="B3" s="20">
        <f>(POLps102elzař!E288)</f>
        <v>0</v>
      </c>
      <c r="C3" s="20"/>
      <c r="D3" s="15"/>
    </row>
    <row r="4" spans="1:4">
      <c r="A4" s="19" t="s">
        <v>1124</v>
      </c>
      <c r="B4" s="20">
        <f>B3 * PAps102elzař!B16 / 100</f>
        <v>0</v>
      </c>
      <c r="C4" s="20">
        <f>B3 * PAps102elzař!B17 / 100</f>
        <v>0</v>
      </c>
      <c r="D4" s="15"/>
    </row>
    <row r="5" spans="1:4">
      <c r="A5" s="19" t="s">
        <v>1125</v>
      </c>
      <c r="B5" s="20"/>
      <c r="C5" s="20">
        <f>(POLps102elzař!E392) + 0</f>
        <v>0</v>
      </c>
      <c r="D5" s="15"/>
    </row>
    <row r="6" spans="1:4">
      <c r="A6" s="19" t="s">
        <v>1126</v>
      </c>
      <c r="B6" s="20"/>
      <c r="C6" s="20">
        <f>(POLps102elzař!G288) + (POLps102elzař!G392) + 0</f>
        <v>0</v>
      </c>
      <c r="D6" s="15"/>
    </row>
    <row r="7" spans="1:4">
      <c r="A7" s="21" t="s">
        <v>1127</v>
      </c>
      <c r="B7" s="22">
        <f>B3 + B4</f>
        <v>0</v>
      </c>
      <c r="C7" s="22">
        <f>C3 + C4 + C5 + C6</f>
        <v>0</v>
      </c>
      <c r="D7" s="15"/>
    </row>
    <row r="8" spans="1:4">
      <c r="A8" s="19" t="s">
        <v>1128</v>
      </c>
      <c r="B8" s="20"/>
      <c r="C8" s="20">
        <f>(C5 + C6) * PAps102elzař!B18 / 100</f>
        <v>0</v>
      </c>
      <c r="D8" s="15"/>
    </row>
    <row r="9" spans="1:4">
      <c r="A9" s="19" t="s">
        <v>1129</v>
      </c>
      <c r="B9" s="20"/>
      <c r="C9" s="20">
        <f>0 + 0</f>
        <v>0</v>
      </c>
      <c r="D9" s="15"/>
    </row>
    <row r="10" spans="1:4">
      <c r="A10" s="19" t="s">
        <v>122</v>
      </c>
      <c r="B10" s="20"/>
      <c r="C10" s="20">
        <f>(POLps102elzař!E433) + (POLps102elzař!G433)</f>
        <v>0</v>
      </c>
      <c r="D10" s="15"/>
    </row>
    <row r="11" spans="1:4">
      <c r="A11" s="19" t="s">
        <v>1130</v>
      </c>
      <c r="B11" s="20"/>
      <c r="C11" s="20">
        <f>(C9 + C10) * PAps102elzař!B19 / 100</f>
        <v>0</v>
      </c>
      <c r="D11" s="15"/>
    </row>
    <row r="12" spans="1:4">
      <c r="A12" s="21" t="s">
        <v>1131</v>
      </c>
      <c r="B12" s="22">
        <f>B7</f>
        <v>0</v>
      </c>
      <c r="C12" s="22">
        <f>C7 + C8 + C9 + C10 + C11</f>
        <v>0</v>
      </c>
      <c r="D12" s="15"/>
    </row>
    <row r="13" spans="1:4">
      <c r="A13" s="19" t="s">
        <v>1132</v>
      </c>
      <c r="B13" s="20"/>
      <c r="C13" s="20">
        <f>(B12 + C12) * PAps102elzař!B20 / 100</f>
        <v>0</v>
      </c>
      <c r="D13" s="15"/>
    </row>
    <row r="14" spans="1:4">
      <c r="A14" s="19" t="s">
        <v>1133</v>
      </c>
      <c r="B14" s="20"/>
      <c r="C14" s="20">
        <f>(B12 + C12) * PAps102elzař!B21 / 100</f>
        <v>0</v>
      </c>
      <c r="D14" s="15"/>
    </row>
    <row r="15" spans="1:4">
      <c r="A15" s="19" t="s">
        <v>1134</v>
      </c>
      <c r="B15" s="20"/>
      <c r="C15" s="20">
        <f>(B7 + C7) * PAps102elzař!B22 / 100</f>
        <v>0</v>
      </c>
      <c r="D15" s="15"/>
    </row>
    <row r="16" spans="1:4">
      <c r="A16" s="17" t="s">
        <v>1135</v>
      </c>
      <c r="B16" s="18"/>
      <c r="C16" s="18">
        <f>B12 + C12 + C13 + C14 + C15</f>
        <v>0</v>
      </c>
      <c r="D16" s="15"/>
    </row>
    <row r="17" spans="1:4">
      <c r="A17" s="19" t="s">
        <v>216</v>
      </c>
      <c r="B17" s="20"/>
      <c r="C17" s="20"/>
      <c r="D17" s="15"/>
    </row>
    <row r="18" spans="1:4">
      <c r="A18" s="17" t="s">
        <v>29</v>
      </c>
      <c r="B18" s="18"/>
      <c r="C18" s="18"/>
      <c r="D18" s="15"/>
    </row>
    <row r="19" spans="1:4">
      <c r="A19" s="19" t="s">
        <v>1136</v>
      </c>
      <c r="B19" s="20"/>
      <c r="C19" s="20">
        <f>C12 * PAps102elzař!B23 / 100</f>
        <v>0</v>
      </c>
      <c r="D19" s="15"/>
    </row>
    <row r="20" spans="1:4">
      <c r="A20" s="19" t="s">
        <v>1137</v>
      </c>
      <c r="B20" s="20"/>
      <c r="C20" s="20">
        <f>C12 * PAps102elzař!B24 / 100</f>
        <v>0</v>
      </c>
      <c r="D20" s="15"/>
    </row>
    <row r="21" spans="1:4">
      <c r="A21" s="17" t="s">
        <v>1138</v>
      </c>
      <c r="B21" s="18"/>
      <c r="C21" s="18">
        <f>C19 + C20</f>
        <v>0</v>
      </c>
      <c r="D21" s="15"/>
    </row>
    <row r="22" spans="1:4">
      <c r="A22" s="19" t="s">
        <v>1139</v>
      </c>
      <c r="B22" s="20"/>
      <c r="C22" s="20">
        <f>PAps102elzař!B25 * PAps102elzař!B28 * (C16 * PAps102elzař!B27)^PAps102elzař!B26</f>
        <v>0</v>
      </c>
      <c r="D22" s="15"/>
    </row>
    <row r="23" spans="1:4">
      <c r="A23" s="19" t="s">
        <v>216</v>
      </c>
      <c r="B23" s="20"/>
      <c r="C23" s="20"/>
      <c r="D23" s="15"/>
    </row>
    <row r="24" spans="1:4">
      <c r="A24" s="23" t="s">
        <v>1140</v>
      </c>
      <c r="B24" s="24"/>
      <c r="C24" s="24">
        <f>C16 + C21 + C22</f>
        <v>0</v>
      </c>
      <c r="D24" s="15"/>
    </row>
    <row r="25" spans="1:4">
      <c r="A25" s="19" t="s">
        <v>1141</v>
      </c>
      <c r="B25" s="20">
        <f>(SUM(POLps102elzař!E282:E287)+SUM(POLps102elzař!E292:E293,POLps102elzař!E295:E302,POLps102elzař!E304:E307,POLps102elzař!E309:E313,POLps102elzař!E315:E317,POLps102elzař!E319:E320,POLps102elzař!E322:E324,POLps102elzař!E326:E328,POLps102elzař!E330:E332,POLps102elzař!E334:E335,POLps102elzař!E337:E338,POLps102elzař!E340:E342,POLps102elzař!E344:E345,POLps102elzař!E347:E349,POLps102elzař!E351:E352,POLps102elzař!E354:E355,POLps102elzař!E357:E358,POLps102elzař!E360:E363,POLps102elzař!E365:E367,POLps102elzař!E371:E377,POLps102elzař!E379:E380,POLps102elzař!E382:E383,POLps102elzař!E385:E388,POLps102elzař!E391)+SUM(POLps102elzař!E395:E396,POLps102elzař!E398:E399,POLps102elzař!E401:E402,POLps102elzař!E404:E405,POLps102elzař!E407:E408,POLps102elzař!E410:E411,POLps102elzař!E413:E414,POLps102elzař!E416:E417,POLps102elzař!E419:E420,POLps102elzař!E422:E423,POLps102elzař!E425:E426,POLps102elzař!E428:E430,POLps102elzař!E432)) + (SUM(POLps102elzař!G282:G287)+SUM(POLps102elzař!G292:G293,POLps102elzař!G295:G302,POLps102elzař!G304:G307,POLps102elzař!G309:G313,POLps102elzař!G315:G317,POLps102elzař!G319:G320,POLps102elzař!G322:G324,POLps102elzař!G326:G328,POLps102elzař!G330:G332,POLps102elzař!G334:G335,POLps102elzař!G337:G338,POLps102elzař!G340:G342,POLps102elzař!G344:G345,POLps102elzař!G347:G349,POLps102elzař!G351:G352,POLps102elzař!G354:G355,POLps102elzař!G357:G358,POLps102elzař!G360:G363,POLps102elzař!G365:G367,POLps102elzař!G371:G377,POLps102elzař!G379:G380,POLps102elzař!G382:G383,POLps102elzař!G385:G388)+SUM(POLps102elzař!G395:G396,POLps102elzař!G398:G399,POLps102elzař!G401:G402,POLps102elzař!G404:G405,POLps102elzař!G407:G408,POLps102elzař!G410:G411,POLps102elzař!G413:G414,POLps102elzař!G416:G417,POLps102elzař!G419:G420,POLps102elzař!G422:G423,POLps102elzař!G425:G426,POLps102elzař!G428:G430,POLps102elzař!G432)) + B4 + C4 + C8 + C11 + C13 + C14 + C15 + C21 + C22</f>
        <v>0</v>
      </c>
      <c r="C25" s="20">
        <f>B25 * PAps102elzař!B31 / 100</f>
        <v>0</v>
      </c>
      <c r="D25" s="15"/>
    </row>
    <row r="26" spans="1:4">
      <c r="A26" s="19" t="s">
        <v>1142</v>
      </c>
      <c r="B26" s="20">
        <f>(SUM(POLps102elzař!E292,POLps102elzař!E295,POLps102elzař!E304,POLps102elzař!E309:E311,POLps102elzař!E315,POLps102elzař!E319,POLps102elzař!E322:E323,POLps102elzař!E326,POLps102elzař!E330,POLps102elzař!E334,POLps102elzař!E337,POLps102elzař!E340:E341,POLps102elzař!E344,POLps102elzař!E347:E348,POLps102elzař!E351,POLps102elzař!E354,POLps102elzař!E357,POLps102elzař!E360,POLps102elzař!E365,POLps102elzař!E371,POLps102elzař!E379,POLps102elzař!E382,POLps102elzař!E385:E386)+SUM(POLps102elzař!E395,POLps102elzař!E398,POLps102elzař!E401,POLps102elzař!E404,POLps102elzař!E407,POLps102elzař!E410,POLps102elzař!E413,POLps102elzař!E416,POLps102elzař!E419,POLps102elzař!E422,POLps102elzař!E425,POLps102elzař!E428)) + (SUM(POLps102elzař!G292,POLps102elzař!G295,POLps102elzař!G304,POLps102elzař!G309:G311,POLps102elzař!G315,POLps102elzař!G319,POLps102elzař!G322:G323,POLps102elzař!G326,POLps102elzař!G330,POLps102elzař!G334,POLps102elzař!G337,POLps102elzař!G340:G341,POLps102elzař!G344,POLps102elzař!G347:G348,POLps102elzař!G351,POLps102elzař!G354,POLps102elzař!G357,POLps102elzař!G360,POLps102elzař!G365,POLps102elzař!G371,POLps102elzař!G379,POLps102elzař!G382,POLps102elzař!G385:G386)+SUM(POLps102elzař!G395,POLps102elzař!G398,POLps102elzař!G401,POLps102elzař!G404,POLps102elzař!G407,POLps102elzař!G410,POLps102elzař!G413,POLps102elzař!G416,POLps102elzař!G419,POLps102elzař!G422,POLps102elzař!G425,POLps102elzař!G428))</f>
        <v>0</v>
      </c>
      <c r="C26" s="20">
        <f>B26 * PAps102elzař!B32 / 100</f>
        <v>0</v>
      </c>
      <c r="D26" s="15"/>
    </row>
    <row r="27" spans="1:4">
      <c r="A27" s="23" t="s">
        <v>1143</v>
      </c>
      <c r="B27" s="24"/>
      <c r="C27" s="24">
        <f>C24 + C25 + C26</f>
        <v>0</v>
      </c>
      <c r="D27" s="15"/>
    </row>
    <row r="28" spans="1:4">
      <c r="A28" s="19" t="s">
        <v>216</v>
      </c>
      <c r="B28" s="20"/>
      <c r="C28" s="20"/>
      <c r="D28" s="15"/>
    </row>
    <row r="29" spans="1:4">
      <c r="A29" s="19" t="s">
        <v>1144</v>
      </c>
      <c r="B29" s="20"/>
      <c r="C29" s="20">
        <f>C24 * PAps102elzař!B29 / 100</f>
        <v>0</v>
      </c>
      <c r="D29" s="15"/>
    </row>
    <row r="30" spans="1:4">
      <c r="A30" s="19" t="s">
        <v>1144</v>
      </c>
      <c r="B30" s="20"/>
      <c r="C30" s="20">
        <f>C24 * PAps102elzař!B30 / 100</f>
        <v>0</v>
      </c>
      <c r="D30" s="15"/>
    </row>
    <row r="31" spans="1:4">
      <c r="A31" s="17" t="s">
        <v>1145</v>
      </c>
      <c r="B31" s="25" t="s">
        <v>1146</v>
      </c>
      <c r="C31" s="25" t="s">
        <v>33</v>
      </c>
      <c r="D31" s="15"/>
    </row>
    <row r="32" spans="1:4">
      <c r="A32" s="19" t="s">
        <v>1147</v>
      </c>
      <c r="B32" s="20">
        <f>(POLps102elzař!E127)</f>
        <v>0</v>
      </c>
      <c r="C32" s="20">
        <f>(POLps102elzař!G127)</f>
        <v>0</v>
      </c>
      <c r="D32" s="15"/>
    </row>
    <row r="33" spans="1:4">
      <c r="A33" s="19" t="s">
        <v>1148</v>
      </c>
      <c r="B33" s="20">
        <f>(POLps102elzař!E213)</f>
        <v>0</v>
      </c>
      <c r="C33" s="20">
        <f>(POLps102elzař!G213)</f>
        <v>0</v>
      </c>
      <c r="D33" s="15"/>
    </row>
    <row r="34" spans="1:4">
      <c r="A34" s="19" t="s">
        <v>1149</v>
      </c>
      <c r="B34" s="20">
        <f>(POLps102elzař!E224)</f>
        <v>0</v>
      </c>
      <c r="C34" s="20">
        <f>(POLps102elzař!G224)</f>
        <v>0</v>
      </c>
      <c r="D34" s="15"/>
    </row>
    <row r="35" spans="1:4">
      <c r="A35" s="19" t="s">
        <v>1150</v>
      </c>
      <c r="B35" s="20">
        <f>(POLps102elzař!E235)</f>
        <v>0</v>
      </c>
      <c r="C35" s="20">
        <f>(POLps102elzař!G235)</f>
        <v>0</v>
      </c>
      <c r="D35" s="15"/>
    </row>
    <row r="36" spans="1:4">
      <c r="A36" s="19" t="s">
        <v>1151</v>
      </c>
      <c r="B36" s="20">
        <f>(POLps102elzař!E268)</f>
        <v>0</v>
      </c>
      <c r="C36" s="20">
        <f>(POLps102elzař!G268)</f>
        <v>0</v>
      </c>
      <c r="D36" s="15"/>
    </row>
    <row r="37" spans="1:4">
      <c r="A37" s="19" t="s">
        <v>1152</v>
      </c>
      <c r="B37" s="20">
        <f>(POLps102elzař!E279)</f>
        <v>0</v>
      </c>
      <c r="C37" s="20">
        <f>(POLps102elzař!G279)</f>
        <v>0</v>
      </c>
      <c r="D37" s="15"/>
    </row>
    <row r="38" spans="1:4">
      <c r="A38" s="19" t="s">
        <v>1153</v>
      </c>
      <c r="B38" s="20">
        <f>(POLps102elzař!E288)</f>
        <v>0</v>
      </c>
      <c r="C38" s="20">
        <f>(POLps102elzař!G288)</f>
        <v>0</v>
      </c>
      <c r="D38" s="15"/>
    </row>
    <row r="39" spans="1:4">
      <c r="A39" s="19" t="s">
        <v>1154</v>
      </c>
      <c r="B39" s="20">
        <f>(POLps102elzař!E392)</f>
        <v>0</v>
      </c>
      <c r="C39" s="20">
        <f>(POLps102elzař!G392)</f>
        <v>0</v>
      </c>
      <c r="D39" s="15"/>
    </row>
    <row r="40" spans="1:4">
      <c r="A40" s="19" t="s">
        <v>1155</v>
      </c>
      <c r="B40" s="20">
        <f>(POLps102elzař!E368)</f>
        <v>0</v>
      </c>
      <c r="C40" s="20">
        <f>(POLps102elzař!G368)</f>
        <v>0</v>
      </c>
      <c r="D40" s="15"/>
    </row>
    <row r="41" spans="1:4">
      <c r="A41" s="19" t="s">
        <v>1156</v>
      </c>
      <c r="B41" s="20">
        <f>(POLps102elzař!E389)</f>
        <v>0</v>
      </c>
      <c r="C41" s="20">
        <f>(POLps102elzař!G389)</f>
        <v>0</v>
      </c>
      <c r="D41" s="15"/>
    </row>
    <row r="42" spans="1:4">
      <c r="A42" s="19" t="s">
        <v>122</v>
      </c>
      <c r="B42" s="20">
        <f>(POLps102elzař!E433)</f>
        <v>0</v>
      </c>
      <c r="C42" s="20">
        <f>(POLps102elzař!G433)</f>
        <v>0</v>
      </c>
      <c r="D42" s="15"/>
    </row>
  </sheetData>
  <sheetProtection password="D9BB" sheet="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435"/>
  <sheetViews>
    <sheetView view="pageBreakPreview" topLeftCell="A376" zoomScale="60" zoomScaleNormal="100" workbookViewId="0">
      <selection activeCell="E391" sqref="E391"/>
    </sheetView>
  </sheetViews>
  <sheetFormatPr defaultRowHeight="15"/>
  <cols>
    <col min="1" max="1" width="58" style="418" customWidth="1"/>
    <col min="2" max="2" width="4" style="311" bestFit="1" customWidth="1"/>
    <col min="3" max="3" width="6.42578125" style="312" bestFit="1" customWidth="1"/>
    <col min="4" max="4" width="9.85546875" style="312" bestFit="1" customWidth="1"/>
    <col min="5" max="5" width="13.42578125" style="312" bestFit="1" customWidth="1"/>
    <col min="6" max="6" width="8.85546875" style="312" bestFit="1" customWidth="1"/>
    <col min="7" max="7" width="12.5703125" style="312" bestFit="1" customWidth="1"/>
    <col min="8" max="8" width="9.85546875" style="312" customWidth="1"/>
    <col min="9" max="9" width="11.42578125" style="312" customWidth="1"/>
    <col min="10" max="11" width="9.140625" style="28"/>
    <col min="12" max="12" width="9" style="28" hidden="1" customWidth="1"/>
    <col min="13" max="16384" width="9.140625" style="28"/>
  </cols>
  <sheetData>
    <row r="1" spans="1:12">
      <c r="A1" s="410" t="s">
        <v>6</v>
      </c>
      <c r="B1" s="300" t="s">
        <v>1157</v>
      </c>
      <c r="C1" s="301" t="s">
        <v>1158</v>
      </c>
      <c r="D1" s="301" t="s">
        <v>1146</v>
      </c>
      <c r="E1" s="301" t="s">
        <v>1159</v>
      </c>
      <c r="F1" s="301" t="s">
        <v>33</v>
      </c>
      <c r="G1" s="301" t="s">
        <v>1160</v>
      </c>
      <c r="H1" s="301" t="s">
        <v>1161</v>
      </c>
      <c r="I1" s="301" t="s">
        <v>1</v>
      </c>
      <c r="J1" s="302"/>
      <c r="K1" s="302"/>
      <c r="L1" s="28">
        <f>PAps102elzař!B33/100*E293+PAps102elzař!B33/100*E296+PAps102elzař!B33/100*E297+PAps102elzař!B33/100*E298+PAps102elzař!B33/100*E299+PAps102elzař!B33/100*E300+PAps102elzař!B33/100*E301+PAps102elzař!B33/100*E302+PAps102elzař!B33/100*E305+PAps102elzař!B33/100*E306+PAps102elzař!B33/100*E307+PAps102elzař!B33/100*E312+PAps102elzař!B33/100*E313+PAps102elzař!B33/100*E316+PAps102elzař!B33/100*E317+PAps102elzař!B33/100*E320+PAps102elzař!B33/100*E324+PAps102elzař!B33/100*E327+PAps102elzař!B33/100*E328+PAps102elzař!B33/100*E331+PAps102elzař!B33/100*E332+PAps102elzař!B33/100*E335</f>
        <v>0</v>
      </c>
    </row>
    <row r="2" spans="1:12">
      <c r="A2" s="411" t="s">
        <v>1147</v>
      </c>
      <c r="B2" s="303" t="s">
        <v>216</v>
      </c>
      <c r="C2" s="304"/>
      <c r="D2" s="304"/>
      <c r="E2" s="304"/>
      <c r="F2" s="304"/>
      <c r="G2" s="304"/>
      <c r="H2" s="304"/>
      <c r="I2" s="304"/>
      <c r="J2" s="302"/>
      <c r="K2" s="302"/>
    </row>
    <row r="3" spans="1:12">
      <c r="A3" s="412" t="s">
        <v>1162</v>
      </c>
      <c r="B3" s="305" t="s">
        <v>216</v>
      </c>
      <c r="C3" s="306"/>
      <c r="D3" s="306"/>
      <c r="E3" s="306"/>
      <c r="F3" s="306"/>
      <c r="G3" s="306"/>
      <c r="H3" s="306"/>
      <c r="I3" s="306"/>
      <c r="J3" s="302"/>
      <c r="K3" s="302"/>
    </row>
    <row r="4" spans="1:12">
      <c r="A4" s="413" t="s">
        <v>1163</v>
      </c>
      <c r="B4" s="307" t="s">
        <v>1164</v>
      </c>
      <c r="C4" s="308">
        <v>1</v>
      </c>
      <c r="D4" s="10"/>
      <c r="E4" s="308">
        <f>C4*D4</f>
        <v>0</v>
      </c>
      <c r="F4" s="10"/>
      <c r="G4" s="308">
        <f>C4*F4</f>
        <v>0</v>
      </c>
      <c r="H4" s="308">
        <f>D4+F4</f>
        <v>0</v>
      </c>
      <c r="I4" s="308">
        <f>E4+G4</f>
        <v>0</v>
      </c>
      <c r="J4" s="302"/>
      <c r="K4" s="302"/>
    </row>
    <row r="5" spans="1:12">
      <c r="A5" s="413" t="s">
        <v>216</v>
      </c>
      <c r="B5" s="307" t="s">
        <v>216</v>
      </c>
      <c r="C5" s="308"/>
      <c r="D5" s="10"/>
      <c r="E5" s="308"/>
      <c r="F5" s="10"/>
      <c r="G5" s="308"/>
      <c r="H5" s="308">
        <f>D5+F5</f>
        <v>0</v>
      </c>
      <c r="I5" s="308">
        <f>E5+G5</f>
        <v>0</v>
      </c>
      <c r="J5" s="302"/>
      <c r="K5" s="302"/>
    </row>
    <row r="6" spans="1:12">
      <c r="A6" s="412" t="s">
        <v>1165</v>
      </c>
      <c r="B6" s="305" t="s">
        <v>216</v>
      </c>
      <c r="C6" s="306"/>
      <c r="D6" s="10"/>
      <c r="E6" s="306"/>
      <c r="F6" s="10"/>
      <c r="G6" s="306"/>
      <c r="H6" s="306"/>
      <c r="I6" s="306"/>
      <c r="J6" s="302"/>
      <c r="K6" s="302"/>
    </row>
    <row r="7" spans="1:12">
      <c r="A7" s="413" t="s">
        <v>1166</v>
      </c>
      <c r="B7" s="307" t="s">
        <v>1164</v>
      </c>
      <c r="C7" s="308">
        <v>30</v>
      </c>
      <c r="D7" s="10"/>
      <c r="E7" s="308">
        <f>C7*D7</f>
        <v>0</v>
      </c>
      <c r="F7" s="10"/>
      <c r="G7" s="308">
        <f>C7*F7</f>
        <v>0</v>
      </c>
      <c r="H7" s="308">
        <f>D7+F7</f>
        <v>0</v>
      </c>
      <c r="I7" s="308">
        <f>E7+G7</f>
        <v>0</v>
      </c>
      <c r="J7" s="302"/>
      <c r="K7" s="302"/>
    </row>
    <row r="8" spans="1:12">
      <c r="A8" s="413" t="s">
        <v>216</v>
      </c>
      <c r="B8" s="307" t="s">
        <v>216</v>
      </c>
      <c r="C8" s="308"/>
      <c r="D8" s="10"/>
      <c r="E8" s="308"/>
      <c r="F8" s="10"/>
      <c r="G8" s="308"/>
      <c r="H8" s="308">
        <f>D8+F8</f>
        <v>0</v>
      </c>
      <c r="I8" s="308">
        <f>E8+G8</f>
        <v>0</v>
      </c>
      <c r="J8" s="302"/>
      <c r="K8" s="302"/>
    </row>
    <row r="9" spans="1:12">
      <c r="A9" s="412" t="s">
        <v>1167</v>
      </c>
      <c r="B9" s="305" t="s">
        <v>216</v>
      </c>
      <c r="C9" s="306"/>
      <c r="D9" s="10"/>
      <c r="E9" s="306"/>
      <c r="F9" s="10"/>
      <c r="G9" s="306"/>
      <c r="H9" s="306"/>
      <c r="I9" s="306"/>
      <c r="J9" s="302"/>
      <c r="K9" s="302"/>
    </row>
    <row r="10" spans="1:12">
      <c r="A10" s="413" t="s">
        <v>1168</v>
      </c>
      <c r="B10" s="307" t="s">
        <v>1164</v>
      </c>
      <c r="C10" s="308">
        <v>2</v>
      </c>
      <c r="D10" s="10"/>
      <c r="E10" s="308">
        <f>C10*D10</f>
        <v>0</v>
      </c>
      <c r="F10" s="10"/>
      <c r="G10" s="308">
        <f>C10*F10</f>
        <v>0</v>
      </c>
      <c r="H10" s="308">
        <f>D10+F10</f>
        <v>0</v>
      </c>
      <c r="I10" s="308">
        <f>E10+G10</f>
        <v>0</v>
      </c>
      <c r="J10" s="302"/>
      <c r="K10" s="302"/>
    </row>
    <row r="11" spans="1:12">
      <c r="A11" s="413" t="s">
        <v>216</v>
      </c>
      <c r="B11" s="307" t="s">
        <v>216</v>
      </c>
      <c r="C11" s="308"/>
      <c r="D11" s="10"/>
      <c r="E11" s="308"/>
      <c r="F11" s="10"/>
      <c r="G11" s="308"/>
      <c r="H11" s="308">
        <f>D11+F11</f>
        <v>0</v>
      </c>
      <c r="I11" s="308">
        <f>E11+G11</f>
        <v>0</v>
      </c>
      <c r="J11" s="302"/>
      <c r="K11" s="302"/>
    </row>
    <row r="12" spans="1:12">
      <c r="A12" s="414" t="s">
        <v>1165</v>
      </c>
      <c r="B12" s="309" t="s">
        <v>216</v>
      </c>
      <c r="C12" s="310"/>
      <c r="D12" s="10"/>
      <c r="E12" s="310"/>
      <c r="F12" s="10"/>
      <c r="G12" s="310"/>
      <c r="H12" s="310"/>
      <c r="I12" s="310"/>
      <c r="J12" s="302"/>
      <c r="K12" s="302"/>
    </row>
    <row r="13" spans="1:12">
      <c r="A13" s="413" t="s">
        <v>1169</v>
      </c>
      <c r="B13" s="307" t="s">
        <v>233</v>
      </c>
      <c r="C13" s="308">
        <v>6</v>
      </c>
      <c r="D13" s="10"/>
      <c r="E13" s="308">
        <f>C13*D13</f>
        <v>0</v>
      </c>
      <c r="F13" s="10"/>
      <c r="G13" s="308">
        <f>C13*F13</f>
        <v>0</v>
      </c>
      <c r="H13" s="308">
        <f>D13+F13</f>
        <v>0</v>
      </c>
      <c r="I13" s="308">
        <f>E13+G13</f>
        <v>0</v>
      </c>
      <c r="J13" s="302"/>
      <c r="K13" s="302"/>
    </row>
    <row r="14" spans="1:12">
      <c r="A14" s="413" t="s">
        <v>216</v>
      </c>
      <c r="B14" s="307" t="s">
        <v>216</v>
      </c>
      <c r="C14" s="308"/>
      <c r="D14" s="10"/>
      <c r="E14" s="308"/>
      <c r="F14" s="10"/>
      <c r="G14" s="308"/>
      <c r="H14" s="308">
        <f>D14+F14</f>
        <v>0</v>
      </c>
      <c r="I14" s="308">
        <f>E14+G14</f>
        <v>0</v>
      </c>
      <c r="J14" s="302"/>
      <c r="K14" s="302"/>
    </row>
    <row r="15" spans="1:12">
      <c r="A15" s="414" t="s">
        <v>1170</v>
      </c>
      <c r="B15" s="309" t="s">
        <v>216</v>
      </c>
      <c r="C15" s="310"/>
      <c r="D15" s="10"/>
      <c r="E15" s="310"/>
      <c r="F15" s="10"/>
      <c r="G15" s="310"/>
      <c r="H15" s="310"/>
      <c r="I15" s="310"/>
      <c r="J15" s="302"/>
      <c r="K15" s="302"/>
    </row>
    <row r="16" spans="1:12">
      <c r="A16" s="413" t="s">
        <v>1171</v>
      </c>
      <c r="B16" s="307" t="s">
        <v>1164</v>
      </c>
      <c r="C16" s="308">
        <v>5</v>
      </c>
      <c r="D16" s="10"/>
      <c r="E16" s="308">
        <f>C16*D16</f>
        <v>0</v>
      </c>
      <c r="F16" s="10"/>
      <c r="G16" s="308">
        <f>C16*F16</f>
        <v>0</v>
      </c>
      <c r="H16" s="308">
        <f t="shared" ref="H16:I19" si="0">D16+F16</f>
        <v>0</v>
      </c>
      <c r="I16" s="308">
        <f t="shared" si="0"/>
        <v>0</v>
      </c>
      <c r="J16" s="302"/>
      <c r="K16" s="302"/>
    </row>
    <row r="17" spans="1:11">
      <c r="A17" s="413" t="s">
        <v>216</v>
      </c>
      <c r="B17" s="307" t="s">
        <v>216</v>
      </c>
      <c r="C17" s="308"/>
      <c r="D17" s="10"/>
      <c r="E17" s="308"/>
      <c r="F17" s="10"/>
      <c r="G17" s="308"/>
      <c r="H17" s="308">
        <f t="shared" si="0"/>
        <v>0</v>
      </c>
      <c r="I17" s="308">
        <f t="shared" si="0"/>
        <v>0</v>
      </c>
      <c r="J17" s="302"/>
      <c r="K17" s="302"/>
    </row>
    <row r="18" spans="1:11" ht="24.75">
      <c r="A18" s="413" t="s">
        <v>1172</v>
      </c>
      <c r="B18" s="307" t="s">
        <v>1164</v>
      </c>
      <c r="C18" s="308">
        <v>1</v>
      </c>
      <c r="D18" s="10"/>
      <c r="E18" s="308">
        <f>C18*D18</f>
        <v>0</v>
      </c>
      <c r="F18" s="10"/>
      <c r="G18" s="308">
        <f>C18*F18</f>
        <v>0</v>
      </c>
      <c r="H18" s="308">
        <f t="shared" si="0"/>
        <v>0</v>
      </c>
      <c r="I18" s="308">
        <f t="shared" si="0"/>
        <v>0</v>
      </c>
      <c r="J18" s="302"/>
      <c r="K18" s="302"/>
    </row>
    <row r="19" spans="1:11">
      <c r="A19" s="413" t="s">
        <v>216</v>
      </c>
      <c r="B19" s="307" t="s">
        <v>216</v>
      </c>
      <c r="C19" s="308"/>
      <c r="D19" s="10"/>
      <c r="E19" s="308"/>
      <c r="F19" s="10"/>
      <c r="G19" s="308"/>
      <c r="H19" s="308">
        <f t="shared" si="0"/>
        <v>0</v>
      </c>
      <c r="I19" s="308">
        <f t="shared" si="0"/>
        <v>0</v>
      </c>
      <c r="J19" s="302"/>
      <c r="K19" s="302"/>
    </row>
    <row r="20" spans="1:11">
      <c r="A20" s="414" t="s">
        <v>1173</v>
      </c>
      <c r="B20" s="309" t="s">
        <v>216</v>
      </c>
      <c r="C20" s="310"/>
      <c r="D20" s="10"/>
      <c r="E20" s="310"/>
      <c r="F20" s="10"/>
      <c r="G20" s="310"/>
      <c r="H20" s="310"/>
      <c r="I20" s="310"/>
      <c r="J20" s="302"/>
      <c r="K20" s="302"/>
    </row>
    <row r="21" spans="1:11">
      <c r="A21" s="413" t="s">
        <v>1174</v>
      </c>
      <c r="B21" s="307" t="s">
        <v>1164</v>
      </c>
      <c r="C21" s="308">
        <v>1</v>
      </c>
      <c r="D21" s="10"/>
      <c r="E21" s="308">
        <f>C21*D21</f>
        <v>0</v>
      </c>
      <c r="F21" s="10"/>
      <c r="G21" s="308">
        <f>C21*F21</f>
        <v>0</v>
      </c>
      <c r="H21" s="308">
        <f>D21+F21</f>
        <v>0</v>
      </c>
      <c r="I21" s="308">
        <f>E21+G21</f>
        <v>0</v>
      </c>
      <c r="J21" s="302"/>
      <c r="K21" s="302"/>
    </row>
    <row r="22" spans="1:11">
      <c r="A22" s="413" t="s">
        <v>216</v>
      </c>
      <c r="B22" s="307" t="s">
        <v>216</v>
      </c>
      <c r="C22" s="308"/>
      <c r="D22" s="10"/>
      <c r="E22" s="308"/>
      <c r="F22" s="10"/>
      <c r="G22" s="308"/>
      <c r="H22" s="308">
        <f>D22+F22</f>
        <v>0</v>
      </c>
      <c r="I22" s="308">
        <f>E22+G22</f>
        <v>0</v>
      </c>
      <c r="J22" s="302"/>
      <c r="K22" s="302"/>
    </row>
    <row r="23" spans="1:11">
      <c r="A23" s="414" t="s">
        <v>1175</v>
      </c>
      <c r="B23" s="309" t="s">
        <v>216</v>
      </c>
      <c r="C23" s="310"/>
      <c r="D23" s="10"/>
      <c r="E23" s="310"/>
      <c r="F23" s="10"/>
      <c r="G23" s="310"/>
      <c r="H23" s="310"/>
      <c r="I23" s="310"/>
      <c r="J23" s="302"/>
      <c r="K23" s="302"/>
    </row>
    <row r="24" spans="1:11">
      <c r="A24" s="413" t="s">
        <v>1176</v>
      </c>
      <c r="B24" s="307" t="s">
        <v>1164</v>
      </c>
      <c r="C24" s="308">
        <v>1</v>
      </c>
      <c r="D24" s="10"/>
      <c r="E24" s="308">
        <f>C24*D24</f>
        <v>0</v>
      </c>
      <c r="F24" s="10"/>
      <c r="G24" s="308">
        <f>C24*F24</f>
        <v>0</v>
      </c>
      <c r="H24" s="308">
        <f>D24+F24</f>
        <v>0</v>
      </c>
      <c r="I24" s="308">
        <f>E24+G24</f>
        <v>0</v>
      </c>
      <c r="J24" s="302"/>
      <c r="K24" s="302"/>
    </row>
    <row r="25" spans="1:11">
      <c r="A25" s="413" t="s">
        <v>216</v>
      </c>
      <c r="B25" s="307" t="s">
        <v>216</v>
      </c>
      <c r="C25" s="308"/>
      <c r="D25" s="10"/>
      <c r="E25" s="308"/>
      <c r="F25" s="10"/>
      <c r="G25" s="308"/>
      <c r="H25" s="308">
        <f>D25+F25</f>
        <v>0</v>
      </c>
      <c r="I25" s="308">
        <f>E25+G25</f>
        <v>0</v>
      </c>
      <c r="J25" s="302"/>
      <c r="K25" s="302"/>
    </row>
    <row r="26" spans="1:11">
      <c r="A26" s="414" t="s">
        <v>1177</v>
      </c>
      <c r="B26" s="309" t="s">
        <v>216</v>
      </c>
      <c r="C26" s="310"/>
      <c r="D26" s="10"/>
      <c r="E26" s="310"/>
      <c r="F26" s="10"/>
      <c r="G26" s="310"/>
      <c r="H26" s="310"/>
      <c r="I26" s="310"/>
      <c r="J26" s="302"/>
      <c r="K26" s="302"/>
    </row>
    <row r="27" spans="1:11">
      <c r="A27" s="413" t="s">
        <v>1178</v>
      </c>
      <c r="B27" s="307" t="s">
        <v>1164</v>
      </c>
      <c r="C27" s="308">
        <v>1</v>
      </c>
      <c r="D27" s="10"/>
      <c r="E27" s="308">
        <f>C27*D27</f>
        <v>0</v>
      </c>
      <c r="F27" s="10"/>
      <c r="G27" s="308">
        <f>C27*F27</f>
        <v>0</v>
      </c>
      <c r="H27" s="308">
        <f t="shared" ref="H27:I30" si="1">D27+F27</f>
        <v>0</v>
      </c>
      <c r="I27" s="308">
        <f t="shared" si="1"/>
        <v>0</v>
      </c>
      <c r="J27" s="302"/>
      <c r="K27" s="302"/>
    </row>
    <row r="28" spans="1:11">
      <c r="A28" s="413" t="s">
        <v>216</v>
      </c>
      <c r="B28" s="307" t="s">
        <v>216</v>
      </c>
      <c r="C28" s="308"/>
      <c r="D28" s="10"/>
      <c r="E28" s="308"/>
      <c r="F28" s="10"/>
      <c r="G28" s="308"/>
      <c r="H28" s="308">
        <f t="shared" si="1"/>
        <v>0</v>
      </c>
      <c r="I28" s="308">
        <f t="shared" si="1"/>
        <v>0</v>
      </c>
      <c r="J28" s="302"/>
      <c r="K28" s="302"/>
    </row>
    <row r="29" spans="1:11" ht="24.75">
      <c r="A29" s="413" t="s">
        <v>1179</v>
      </c>
      <c r="B29" s="307" t="s">
        <v>1164</v>
      </c>
      <c r="C29" s="308">
        <v>1</v>
      </c>
      <c r="D29" s="10"/>
      <c r="E29" s="308">
        <f>C29*D29</f>
        <v>0</v>
      </c>
      <c r="F29" s="10"/>
      <c r="G29" s="308">
        <f>C29*F29</f>
        <v>0</v>
      </c>
      <c r="H29" s="308">
        <f t="shared" si="1"/>
        <v>0</v>
      </c>
      <c r="I29" s="308">
        <f t="shared" si="1"/>
        <v>0</v>
      </c>
      <c r="J29" s="302"/>
      <c r="K29" s="302"/>
    </row>
    <row r="30" spans="1:11">
      <c r="A30" s="413" t="s">
        <v>216</v>
      </c>
      <c r="B30" s="307" t="s">
        <v>216</v>
      </c>
      <c r="C30" s="308"/>
      <c r="D30" s="10"/>
      <c r="E30" s="308"/>
      <c r="F30" s="10"/>
      <c r="G30" s="308"/>
      <c r="H30" s="308">
        <f t="shared" si="1"/>
        <v>0</v>
      </c>
      <c r="I30" s="308">
        <f t="shared" si="1"/>
        <v>0</v>
      </c>
      <c r="J30" s="302"/>
      <c r="K30" s="302"/>
    </row>
    <row r="31" spans="1:11">
      <c r="A31" s="412" t="s">
        <v>1180</v>
      </c>
      <c r="B31" s="305" t="s">
        <v>216</v>
      </c>
      <c r="C31" s="306"/>
      <c r="D31" s="10"/>
      <c r="E31" s="306"/>
      <c r="F31" s="10"/>
      <c r="G31" s="306"/>
      <c r="H31" s="306"/>
      <c r="I31" s="306"/>
      <c r="J31" s="302"/>
      <c r="K31" s="302"/>
    </row>
    <row r="32" spans="1:11">
      <c r="A32" s="413" t="s">
        <v>1181</v>
      </c>
      <c r="B32" s="307" t="s">
        <v>1164</v>
      </c>
      <c r="C32" s="308">
        <v>1</v>
      </c>
      <c r="D32" s="10"/>
      <c r="E32" s="308">
        <f>C32*D32</f>
        <v>0</v>
      </c>
      <c r="F32" s="10"/>
      <c r="G32" s="308">
        <f>C32*F32</f>
        <v>0</v>
      </c>
      <c r="H32" s="308">
        <f>D32+F32</f>
        <v>0</v>
      </c>
      <c r="I32" s="308">
        <f>E32+G32</f>
        <v>0</v>
      </c>
      <c r="J32" s="302"/>
      <c r="K32" s="302"/>
    </row>
    <row r="33" spans="1:11">
      <c r="A33" s="413" t="s">
        <v>216</v>
      </c>
      <c r="B33" s="307" t="s">
        <v>216</v>
      </c>
      <c r="C33" s="308"/>
      <c r="D33" s="10"/>
      <c r="E33" s="308"/>
      <c r="F33" s="10"/>
      <c r="G33" s="308"/>
      <c r="H33" s="308">
        <f>D33+F33</f>
        <v>0</v>
      </c>
      <c r="I33" s="308">
        <f>E33+G33</f>
        <v>0</v>
      </c>
      <c r="J33" s="302"/>
      <c r="K33" s="302"/>
    </row>
    <row r="34" spans="1:11">
      <c r="A34" s="412" t="s">
        <v>1182</v>
      </c>
      <c r="B34" s="305" t="s">
        <v>216</v>
      </c>
      <c r="C34" s="306"/>
      <c r="D34" s="10"/>
      <c r="E34" s="306"/>
      <c r="F34" s="10"/>
      <c r="G34" s="306"/>
      <c r="H34" s="306"/>
      <c r="I34" s="306"/>
      <c r="J34" s="302"/>
      <c r="K34" s="302"/>
    </row>
    <row r="35" spans="1:11">
      <c r="A35" s="413" t="s">
        <v>1183</v>
      </c>
      <c r="B35" s="307" t="s">
        <v>1164</v>
      </c>
      <c r="C35" s="308">
        <v>1</v>
      </c>
      <c r="D35" s="10"/>
      <c r="E35" s="308">
        <f>C35*D35</f>
        <v>0</v>
      </c>
      <c r="F35" s="10"/>
      <c r="G35" s="308">
        <f>C35*F35</f>
        <v>0</v>
      </c>
      <c r="H35" s="308">
        <f>D35+F35</f>
        <v>0</v>
      </c>
      <c r="I35" s="308">
        <f>E35+G35</f>
        <v>0</v>
      </c>
      <c r="J35" s="302"/>
      <c r="K35" s="302"/>
    </row>
    <row r="36" spans="1:11">
      <c r="A36" s="413" t="s">
        <v>216</v>
      </c>
      <c r="B36" s="307" t="s">
        <v>216</v>
      </c>
      <c r="C36" s="308"/>
      <c r="D36" s="10"/>
      <c r="E36" s="308"/>
      <c r="F36" s="10"/>
      <c r="G36" s="308"/>
      <c r="H36" s="308">
        <f>D36+F36</f>
        <v>0</v>
      </c>
      <c r="I36" s="308">
        <f>E36+G36</f>
        <v>0</v>
      </c>
      <c r="J36" s="302"/>
      <c r="K36" s="302"/>
    </row>
    <row r="37" spans="1:11">
      <c r="A37" s="412" t="s">
        <v>1184</v>
      </c>
      <c r="B37" s="305" t="s">
        <v>216</v>
      </c>
      <c r="C37" s="306"/>
      <c r="D37" s="10"/>
      <c r="E37" s="306"/>
      <c r="F37" s="10"/>
      <c r="G37" s="306"/>
      <c r="H37" s="306"/>
      <c r="I37" s="306"/>
      <c r="J37" s="302"/>
      <c r="K37" s="302"/>
    </row>
    <row r="38" spans="1:11">
      <c r="A38" s="413" t="s">
        <v>1185</v>
      </c>
      <c r="B38" s="307" t="s">
        <v>1164</v>
      </c>
      <c r="C38" s="308">
        <v>3</v>
      </c>
      <c r="D38" s="10"/>
      <c r="E38" s="308">
        <f>C38*D38</f>
        <v>0</v>
      </c>
      <c r="F38" s="10"/>
      <c r="G38" s="308">
        <f>C38*F38</f>
        <v>0</v>
      </c>
      <c r="H38" s="308">
        <f t="shared" ref="H38:I41" si="2">D38+F38</f>
        <v>0</v>
      </c>
      <c r="I38" s="308">
        <f t="shared" si="2"/>
        <v>0</v>
      </c>
      <c r="J38" s="302"/>
      <c r="K38" s="302"/>
    </row>
    <row r="39" spans="1:11">
      <c r="A39" s="413" t="s">
        <v>1186</v>
      </c>
      <c r="B39" s="307" t="s">
        <v>1164</v>
      </c>
      <c r="C39" s="308">
        <v>3</v>
      </c>
      <c r="D39" s="10"/>
      <c r="E39" s="308">
        <f>C39*D39</f>
        <v>0</v>
      </c>
      <c r="F39" s="10"/>
      <c r="G39" s="308">
        <f>C39*F39</f>
        <v>0</v>
      </c>
      <c r="H39" s="308">
        <f t="shared" si="2"/>
        <v>0</v>
      </c>
      <c r="I39" s="308">
        <f t="shared" si="2"/>
        <v>0</v>
      </c>
      <c r="J39" s="302"/>
      <c r="K39" s="302"/>
    </row>
    <row r="40" spans="1:11">
      <c r="A40" s="413" t="s">
        <v>1187</v>
      </c>
      <c r="B40" s="307" t="s">
        <v>1164</v>
      </c>
      <c r="C40" s="308">
        <v>3</v>
      </c>
      <c r="D40" s="10"/>
      <c r="E40" s="308">
        <f>C40*D40</f>
        <v>0</v>
      </c>
      <c r="F40" s="10"/>
      <c r="G40" s="308">
        <f>C40*F40</f>
        <v>0</v>
      </c>
      <c r="H40" s="308">
        <f t="shared" si="2"/>
        <v>0</v>
      </c>
      <c r="I40" s="308">
        <f t="shared" si="2"/>
        <v>0</v>
      </c>
      <c r="J40" s="302"/>
      <c r="K40" s="302"/>
    </row>
    <row r="41" spans="1:11">
      <c r="A41" s="413" t="s">
        <v>216</v>
      </c>
      <c r="B41" s="307" t="s">
        <v>216</v>
      </c>
      <c r="C41" s="308"/>
      <c r="D41" s="10"/>
      <c r="E41" s="308"/>
      <c r="F41" s="10"/>
      <c r="G41" s="308"/>
      <c r="H41" s="308">
        <f t="shared" si="2"/>
        <v>0</v>
      </c>
      <c r="I41" s="308">
        <f t="shared" si="2"/>
        <v>0</v>
      </c>
      <c r="J41" s="302"/>
      <c r="K41" s="302"/>
    </row>
    <row r="42" spans="1:11" ht="24.75">
      <c r="A42" s="414" t="s">
        <v>1188</v>
      </c>
      <c r="B42" s="309" t="s">
        <v>216</v>
      </c>
      <c r="C42" s="310"/>
      <c r="D42" s="10"/>
      <c r="E42" s="310"/>
      <c r="F42" s="10"/>
      <c r="G42" s="310"/>
      <c r="H42" s="310"/>
      <c r="I42" s="310"/>
      <c r="J42" s="302"/>
      <c r="K42" s="302"/>
    </row>
    <row r="43" spans="1:11">
      <c r="A43" s="413" t="s">
        <v>1189</v>
      </c>
      <c r="B43" s="307" t="s">
        <v>1164</v>
      </c>
      <c r="C43" s="308">
        <v>4</v>
      </c>
      <c r="D43" s="10"/>
      <c r="E43" s="308">
        <f>C43*D43</f>
        <v>0</v>
      </c>
      <c r="F43" s="10"/>
      <c r="G43" s="308">
        <f>C43*F43</f>
        <v>0</v>
      </c>
      <c r="H43" s="308">
        <f t="shared" ref="H43:I45" si="3">D43+F43</f>
        <v>0</v>
      </c>
      <c r="I43" s="308">
        <f t="shared" si="3"/>
        <v>0</v>
      </c>
      <c r="J43" s="302"/>
      <c r="K43" s="302"/>
    </row>
    <row r="44" spans="1:11">
      <c r="A44" s="413" t="s">
        <v>1190</v>
      </c>
      <c r="B44" s="307" t="s">
        <v>1164</v>
      </c>
      <c r="C44" s="308">
        <v>6</v>
      </c>
      <c r="D44" s="10"/>
      <c r="E44" s="308">
        <f>C44*D44</f>
        <v>0</v>
      </c>
      <c r="F44" s="10"/>
      <c r="G44" s="308">
        <f>C44*F44</f>
        <v>0</v>
      </c>
      <c r="H44" s="308">
        <f t="shared" si="3"/>
        <v>0</v>
      </c>
      <c r="I44" s="308">
        <f t="shared" si="3"/>
        <v>0</v>
      </c>
      <c r="J44" s="302"/>
      <c r="K44" s="302"/>
    </row>
    <row r="45" spans="1:11">
      <c r="A45" s="413" t="s">
        <v>216</v>
      </c>
      <c r="B45" s="307" t="s">
        <v>216</v>
      </c>
      <c r="C45" s="308"/>
      <c r="D45" s="10"/>
      <c r="E45" s="308"/>
      <c r="F45" s="10"/>
      <c r="G45" s="308"/>
      <c r="H45" s="308">
        <f t="shared" si="3"/>
        <v>0</v>
      </c>
      <c r="I45" s="308">
        <f t="shared" si="3"/>
        <v>0</v>
      </c>
      <c r="J45" s="302"/>
      <c r="K45" s="302"/>
    </row>
    <row r="46" spans="1:11">
      <c r="A46" s="412" t="s">
        <v>1191</v>
      </c>
      <c r="B46" s="305" t="s">
        <v>216</v>
      </c>
      <c r="C46" s="306"/>
      <c r="D46" s="10"/>
      <c r="E46" s="306"/>
      <c r="F46" s="10"/>
      <c r="G46" s="306"/>
      <c r="H46" s="306"/>
      <c r="I46" s="306"/>
      <c r="J46" s="302"/>
      <c r="K46" s="302"/>
    </row>
    <row r="47" spans="1:11">
      <c r="A47" s="413" t="s">
        <v>1192</v>
      </c>
      <c r="B47" s="307" t="s">
        <v>1164</v>
      </c>
      <c r="C47" s="308">
        <v>1</v>
      </c>
      <c r="D47" s="10"/>
      <c r="E47" s="308">
        <f>C47*D47</f>
        <v>0</v>
      </c>
      <c r="F47" s="10"/>
      <c r="G47" s="308">
        <f>C47*F47</f>
        <v>0</v>
      </c>
      <c r="H47" s="308">
        <f>D47+F47</f>
        <v>0</v>
      </c>
      <c r="I47" s="308">
        <f>E47+G47</f>
        <v>0</v>
      </c>
      <c r="J47" s="302"/>
      <c r="K47" s="302"/>
    </row>
    <row r="48" spans="1:11">
      <c r="A48" s="412" t="s">
        <v>1193</v>
      </c>
      <c r="B48" s="305" t="s">
        <v>216</v>
      </c>
      <c r="C48" s="306"/>
      <c r="D48" s="10"/>
      <c r="E48" s="306"/>
      <c r="F48" s="10"/>
      <c r="G48" s="306"/>
      <c r="H48" s="306"/>
      <c r="I48" s="306"/>
      <c r="J48" s="302"/>
      <c r="K48" s="302"/>
    </row>
    <row r="49" spans="1:11">
      <c r="A49" s="413" t="s">
        <v>1194</v>
      </c>
      <c r="B49" s="307" t="s">
        <v>1195</v>
      </c>
      <c r="C49" s="308">
        <v>1</v>
      </c>
      <c r="D49" s="10"/>
      <c r="E49" s="308">
        <f>C49*D49</f>
        <v>0</v>
      </c>
      <c r="F49" s="10"/>
      <c r="G49" s="308">
        <f>C49*F49</f>
        <v>0</v>
      </c>
      <c r="H49" s="308">
        <f>D49+F49</f>
        <v>0</v>
      </c>
      <c r="I49" s="308">
        <f>E49+G49</f>
        <v>0</v>
      </c>
      <c r="J49" s="302"/>
      <c r="K49" s="302"/>
    </row>
    <row r="50" spans="1:11">
      <c r="A50" s="413" t="s">
        <v>1196</v>
      </c>
      <c r="B50" s="307" t="s">
        <v>1195</v>
      </c>
      <c r="C50" s="308">
        <v>1</v>
      </c>
      <c r="D50" s="10"/>
      <c r="E50" s="308">
        <f>C50*D50</f>
        <v>0</v>
      </c>
      <c r="F50" s="10"/>
      <c r="G50" s="308">
        <f>C50*F50</f>
        <v>0</v>
      </c>
      <c r="H50" s="308">
        <f>D50+F50</f>
        <v>0</v>
      </c>
      <c r="I50" s="308">
        <f>E50+G50</f>
        <v>0</v>
      </c>
      <c r="J50" s="302"/>
      <c r="K50" s="302"/>
    </row>
    <row r="51" spans="1:11">
      <c r="A51" s="412" t="s">
        <v>1197</v>
      </c>
      <c r="B51" s="305" t="s">
        <v>216</v>
      </c>
      <c r="C51" s="306"/>
      <c r="D51" s="10"/>
      <c r="E51" s="306"/>
      <c r="F51" s="10"/>
      <c r="G51" s="306"/>
      <c r="H51" s="306"/>
      <c r="I51" s="306"/>
      <c r="J51" s="302"/>
      <c r="K51" s="302"/>
    </row>
    <row r="52" spans="1:11">
      <c r="A52" s="413" t="s">
        <v>1198</v>
      </c>
      <c r="B52" s="307" t="s">
        <v>1164</v>
      </c>
      <c r="C52" s="308">
        <v>1</v>
      </c>
      <c r="D52" s="10"/>
      <c r="E52" s="308">
        <f>C52*D52</f>
        <v>0</v>
      </c>
      <c r="F52" s="10"/>
      <c r="G52" s="308">
        <f>C52*F52</f>
        <v>0</v>
      </c>
      <c r="H52" s="308">
        <f t="shared" ref="H52:I59" si="4">D52+F52</f>
        <v>0</v>
      </c>
      <c r="I52" s="308">
        <f t="shared" si="4"/>
        <v>0</v>
      </c>
      <c r="J52" s="302"/>
      <c r="K52" s="302"/>
    </row>
    <row r="53" spans="1:11">
      <c r="A53" s="413" t="s">
        <v>1199</v>
      </c>
      <c r="B53" s="307" t="s">
        <v>1164</v>
      </c>
      <c r="C53" s="308">
        <v>1</v>
      </c>
      <c r="D53" s="10"/>
      <c r="E53" s="308">
        <f>C53*D53</f>
        <v>0</v>
      </c>
      <c r="F53" s="10"/>
      <c r="G53" s="308">
        <f>C53*F53</f>
        <v>0</v>
      </c>
      <c r="H53" s="308">
        <f t="shared" si="4"/>
        <v>0</v>
      </c>
      <c r="I53" s="308">
        <f t="shared" si="4"/>
        <v>0</v>
      </c>
      <c r="J53" s="302"/>
      <c r="K53" s="302"/>
    </row>
    <row r="54" spans="1:11">
      <c r="A54" s="413" t="s">
        <v>1200</v>
      </c>
      <c r="B54" s="307" t="s">
        <v>1164</v>
      </c>
      <c r="C54" s="308">
        <v>1</v>
      </c>
      <c r="D54" s="10"/>
      <c r="E54" s="308">
        <f>C54*D54</f>
        <v>0</v>
      </c>
      <c r="F54" s="10"/>
      <c r="G54" s="308">
        <f>C54*F54</f>
        <v>0</v>
      </c>
      <c r="H54" s="308">
        <f t="shared" si="4"/>
        <v>0</v>
      </c>
      <c r="I54" s="308">
        <f t="shared" si="4"/>
        <v>0</v>
      </c>
      <c r="J54" s="302"/>
      <c r="K54" s="302"/>
    </row>
    <row r="55" spans="1:11">
      <c r="A55" s="413" t="s">
        <v>1201</v>
      </c>
      <c r="B55" s="307" t="s">
        <v>1164</v>
      </c>
      <c r="C55" s="308">
        <v>1</v>
      </c>
      <c r="D55" s="10"/>
      <c r="E55" s="308">
        <f>C55*D55</f>
        <v>0</v>
      </c>
      <c r="F55" s="10"/>
      <c r="G55" s="308">
        <f>C55*F55</f>
        <v>0</v>
      </c>
      <c r="H55" s="308">
        <f t="shared" si="4"/>
        <v>0</v>
      </c>
      <c r="I55" s="308">
        <f t="shared" si="4"/>
        <v>0</v>
      </c>
      <c r="J55" s="302"/>
      <c r="K55" s="302"/>
    </row>
    <row r="56" spans="1:11">
      <c r="A56" s="413" t="s">
        <v>216</v>
      </c>
      <c r="B56" s="307" t="s">
        <v>216</v>
      </c>
      <c r="C56" s="308"/>
      <c r="D56" s="10"/>
      <c r="E56" s="308"/>
      <c r="F56" s="10"/>
      <c r="G56" s="308"/>
      <c r="H56" s="308">
        <f t="shared" si="4"/>
        <v>0</v>
      </c>
      <c r="I56" s="308">
        <f t="shared" si="4"/>
        <v>0</v>
      </c>
      <c r="J56" s="302"/>
      <c r="K56" s="302"/>
    </row>
    <row r="57" spans="1:11">
      <c r="A57" s="413" t="s">
        <v>216</v>
      </c>
      <c r="B57" s="307" t="s">
        <v>216</v>
      </c>
      <c r="C57" s="308"/>
      <c r="D57" s="10"/>
      <c r="E57" s="308"/>
      <c r="F57" s="10"/>
      <c r="G57" s="308"/>
      <c r="H57" s="308">
        <f t="shared" si="4"/>
        <v>0</v>
      </c>
      <c r="I57" s="308">
        <f t="shared" si="4"/>
        <v>0</v>
      </c>
      <c r="J57" s="302"/>
      <c r="K57" s="302"/>
    </row>
    <row r="58" spans="1:11">
      <c r="A58" s="413" t="s">
        <v>1202</v>
      </c>
      <c r="B58" s="307" t="s">
        <v>1164</v>
      </c>
      <c r="C58" s="308">
        <v>1</v>
      </c>
      <c r="D58" s="10"/>
      <c r="E58" s="308">
        <f>C58*D58</f>
        <v>0</v>
      </c>
      <c r="F58" s="10"/>
      <c r="G58" s="308">
        <f>C58*F58</f>
        <v>0</v>
      </c>
      <c r="H58" s="308">
        <f t="shared" si="4"/>
        <v>0</v>
      </c>
      <c r="I58" s="308">
        <f t="shared" si="4"/>
        <v>0</v>
      </c>
      <c r="J58" s="302"/>
      <c r="K58" s="302"/>
    </row>
    <row r="59" spans="1:11">
      <c r="A59" s="413" t="s">
        <v>216</v>
      </c>
      <c r="B59" s="307" t="s">
        <v>216</v>
      </c>
      <c r="C59" s="308"/>
      <c r="D59" s="10"/>
      <c r="E59" s="308"/>
      <c r="F59" s="10"/>
      <c r="G59" s="308"/>
      <c r="H59" s="308">
        <f t="shared" si="4"/>
        <v>0</v>
      </c>
      <c r="I59" s="308">
        <f t="shared" si="4"/>
        <v>0</v>
      </c>
      <c r="J59" s="302"/>
      <c r="K59" s="302"/>
    </row>
    <row r="60" spans="1:11">
      <c r="A60" s="414" t="s">
        <v>1203</v>
      </c>
      <c r="B60" s="309" t="s">
        <v>216</v>
      </c>
      <c r="C60" s="310"/>
      <c r="D60" s="10"/>
      <c r="E60" s="310"/>
      <c r="F60" s="10"/>
      <c r="G60" s="310"/>
      <c r="H60" s="310"/>
      <c r="I60" s="310"/>
      <c r="J60" s="302"/>
      <c r="K60" s="302"/>
    </row>
    <row r="61" spans="1:11">
      <c r="A61" s="414" t="s">
        <v>1204</v>
      </c>
      <c r="B61" s="309" t="s">
        <v>216</v>
      </c>
      <c r="C61" s="310"/>
      <c r="D61" s="10"/>
      <c r="E61" s="310"/>
      <c r="F61" s="10"/>
      <c r="G61" s="310"/>
      <c r="H61" s="310"/>
      <c r="I61" s="310"/>
      <c r="J61" s="302"/>
      <c r="K61" s="302"/>
    </row>
    <row r="62" spans="1:11">
      <c r="A62" s="413" t="s">
        <v>1205</v>
      </c>
      <c r="B62" s="307" t="s">
        <v>1164</v>
      </c>
      <c r="C62" s="308">
        <v>5</v>
      </c>
      <c r="D62" s="10"/>
      <c r="E62" s="308">
        <f>C62*D62</f>
        <v>0</v>
      </c>
      <c r="F62" s="10"/>
      <c r="G62" s="308">
        <f>C62*F62</f>
        <v>0</v>
      </c>
      <c r="H62" s="308">
        <f t="shared" ref="H62:I64" si="5">D62+F62</f>
        <v>0</v>
      </c>
      <c r="I62" s="308">
        <f t="shared" si="5"/>
        <v>0</v>
      </c>
      <c r="J62" s="302"/>
      <c r="K62" s="302"/>
    </row>
    <row r="63" spans="1:11">
      <c r="A63" s="413" t="s">
        <v>1206</v>
      </c>
      <c r="B63" s="307" t="s">
        <v>1164</v>
      </c>
      <c r="C63" s="308">
        <v>5</v>
      </c>
      <c r="D63" s="10"/>
      <c r="E63" s="308">
        <f>C63*D63</f>
        <v>0</v>
      </c>
      <c r="F63" s="10"/>
      <c r="G63" s="308">
        <f>C63*F63</f>
        <v>0</v>
      </c>
      <c r="H63" s="308">
        <f t="shared" si="5"/>
        <v>0</v>
      </c>
      <c r="I63" s="308">
        <f t="shared" si="5"/>
        <v>0</v>
      </c>
      <c r="J63" s="302"/>
      <c r="K63" s="302"/>
    </row>
    <row r="64" spans="1:11">
      <c r="A64" s="413" t="s">
        <v>216</v>
      </c>
      <c r="B64" s="307" t="s">
        <v>216</v>
      </c>
      <c r="C64" s="308"/>
      <c r="D64" s="10"/>
      <c r="E64" s="308"/>
      <c r="F64" s="10"/>
      <c r="G64" s="308"/>
      <c r="H64" s="308">
        <f t="shared" si="5"/>
        <v>0</v>
      </c>
      <c r="I64" s="308">
        <f t="shared" si="5"/>
        <v>0</v>
      </c>
      <c r="J64" s="302"/>
      <c r="K64" s="302"/>
    </row>
    <row r="65" spans="1:11">
      <c r="A65" s="414" t="s">
        <v>1207</v>
      </c>
      <c r="B65" s="309" t="s">
        <v>216</v>
      </c>
      <c r="C65" s="310"/>
      <c r="D65" s="10"/>
      <c r="E65" s="310"/>
      <c r="F65" s="10"/>
      <c r="G65" s="310"/>
      <c r="H65" s="310"/>
      <c r="I65" s="310"/>
      <c r="J65" s="302"/>
      <c r="K65" s="302"/>
    </row>
    <row r="66" spans="1:11">
      <c r="A66" s="414" t="s">
        <v>1204</v>
      </c>
      <c r="B66" s="309" t="s">
        <v>216</v>
      </c>
      <c r="C66" s="310"/>
      <c r="D66" s="10"/>
      <c r="E66" s="310"/>
      <c r="F66" s="10"/>
      <c r="G66" s="310"/>
      <c r="H66" s="310"/>
      <c r="I66" s="310"/>
      <c r="J66" s="302"/>
      <c r="K66" s="302"/>
    </row>
    <row r="67" spans="1:11">
      <c r="A67" s="413" t="s">
        <v>1208</v>
      </c>
      <c r="B67" s="307" t="s">
        <v>1164</v>
      </c>
      <c r="C67" s="308">
        <v>3</v>
      </c>
      <c r="D67" s="10"/>
      <c r="E67" s="308">
        <f>C67*D67</f>
        <v>0</v>
      </c>
      <c r="F67" s="10"/>
      <c r="G67" s="308">
        <f>C67*F67</f>
        <v>0</v>
      </c>
      <c r="H67" s="308">
        <f>D67+F67</f>
        <v>0</v>
      </c>
      <c r="I67" s="308">
        <f>E67+G67</f>
        <v>0</v>
      </c>
      <c r="J67" s="302"/>
      <c r="K67" s="302"/>
    </row>
    <row r="68" spans="1:11">
      <c r="A68" s="413" t="s">
        <v>216</v>
      </c>
      <c r="B68" s="307" t="s">
        <v>216</v>
      </c>
      <c r="C68" s="308"/>
      <c r="D68" s="10"/>
      <c r="E68" s="308"/>
      <c r="F68" s="10"/>
      <c r="G68" s="308"/>
      <c r="H68" s="308">
        <f>D68+F68</f>
        <v>0</v>
      </c>
      <c r="I68" s="308">
        <f>E68+G68</f>
        <v>0</v>
      </c>
      <c r="J68" s="302"/>
      <c r="K68" s="302"/>
    </row>
    <row r="69" spans="1:11">
      <c r="A69" s="414" t="s">
        <v>1209</v>
      </c>
      <c r="B69" s="309" t="s">
        <v>216</v>
      </c>
      <c r="C69" s="310"/>
      <c r="D69" s="10"/>
      <c r="E69" s="310"/>
      <c r="F69" s="10"/>
      <c r="G69" s="310"/>
      <c r="H69" s="310"/>
      <c r="I69" s="310"/>
      <c r="J69" s="302"/>
      <c r="K69" s="302"/>
    </row>
    <row r="70" spans="1:11">
      <c r="A70" s="414" t="s">
        <v>1210</v>
      </c>
      <c r="B70" s="309" t="s">
        <v>216</v>
      </c>
      <c r="C70" s="310"/>
      <c r="D70" s="10"/>
      <c r="E70" s="310"/>
      <c r="F70" s="10"/>
      <c r="G70" s="310"/>
      <c r="H70" s="310"/>
      <c r="I70" s="310"/>
      <c r="J70" s="302"/>
      <c r="K70" s="302"/>
    </row>
    <row r="71" spans="1:11">
      <c r="A71" s="413" t="s">
        <v>1211</v>
      </c>
      <c r="B71" s="307" t="s">
        <v>1164</v>
      </c>
      <c r="C71" s="308">
        <v>9</v>
      </c>
      <c r="D71" s="10"/>
      <c r="E71" s="308">
        <f>C71*D71</f>
        <v>0</v>
      </c>
      <c r="F71" s="10"/>
      <c r="G71" s="308">
        <f>C71*F71</f>
        <v>0</v>
      </c>
      <c r="H71" s="308">
        <f t="shared" ref="H71:I76" si="6">D71+F71</f>
        <v>0</v>
      </c>
      <c r="I71" s="308">
        <f t="shared" si="6"/>
        <v>0</v>
      </c>
      <c r="J71" s="302"/>
      <c r="K71" s="302"/>
    </row>
    <row r="72" spans="1:11">
      <c r="A72" s="413" t="s">
        <v>1212</v>
      </c>
      <c r="B72" s="307" t="s">
        <v>1164</v>
      </c>
      <c r="C72" s="308">
        <v>2</v>
      </c>
      <c r="D72" s="10"/>
      <c r="E72" s="308">
        <f>C72*D72</f>
        <v>0</v>
      </c>
      <c r="F72" s="10"/>
      <c r="G72" s="308">
        <f>C72*F72</f>
        <v>0</v>
      </c>
      <c r="H72" s="308">
        <f t="shared" si="6"/>
        <v>0</v>
      </c>
      <c r="I72" s="308">
        <f t="shared" si="6"/>
        <v>0</v>
      </c>
      <c r="J72" s="302"/>
      <c r="K72" s="302"/>
    </row>
    <row r="73" spans="1:11">
      <c r="A73" s="413" t="s">
        <v>1213</v>
      </c>
      <c r="B73" s="307" t="s">
        <v>1164</v>
      </c>
      <c r="C73" s="308">
        <v>4</v>
      </c>
      <c r="D73" s="10"/>
      <c r="E73" s="308">
        <f>C73*D73</f>
        <v>0</v>
      </c>
      <c r="F73" s="10"/>
      <c r="G73" s="308">
        <f>C73*F73</f>
        <v>0</v>
      </c>
      <c r="H73" s="308">
        <f t="shared" si="6"/>
        <v>0</v>
      </c>
      <c r="I73" s="308">
        <f t="shared" si="6"/>
        <v>0</v>
      </c>
      <c r="J73" s="302"/>
      <c r="K73" s="302"/>
    </row>
    <row r="74" spans="1:11">
      <c r="A74" s="413" t="s">
        <v>1214</v>
      </c>
      <c r="B74" s="307" t="s">
        <v>1164</v>
      </c>
      <c r="C74" s="308">
        <v>2</v>
      </c>
      <c r="D74" s="10"/>
      <c r="E74" s="308">
        <f>C74*D74</f>
        <v>0</v>
      </c>
      <c r="F74" s="10"/>
      <c r="G74" s="308">
        <f>C74*F74</f>
        <v>0</v>
      </c>
      <c r="H74" s="308">
        <f t="shared" si="6"/>
        <v>0</v>
      </c>
      <c r="I74" s="308">
        <f t="shared" si="6"/>
        <v>0</v>
      </c>
      <c r="J74" s="302"/>
      <c r="K74" s="302"/>
    </row>
    <row r="75" spans="1:11">
      <c r="A75" s="413" t="s">
        <v>1215</v>
      </c>
      <c r="B75" s="307" t="s">
        <v>1164</v>
      </c>
      <c r="C75" s="308">
        <v>4</v>
      </c>
      <c r="D75" s="10"/>
      <c r="E75" s="308">
        <f>C75*D75</f>
        <v>0</v>
      </c>
      <c r="F75" s="10"/>
      <c r="G75" s="308">
        <f>C75*F75</f>
        <v>0</v>
      </c>
      <c r="H75" s="308">
        <f t="shared" si="6"/>
        <v>0</v>
      </c>
      <c r="I75" s="308">
        <f t="shared" si="6"/>
        <v>0</v>
      </c>
      <c r="J75" s="302"/>
      <c r="K75" s="302"/>
    </row>
    <row r="76" spans="1:11">
      <c r="A76" s="413" t="s">
        <v>216</v>
      </c>
      <c r="B76" s="307" t="s">
        <v>216</v>
      </c>
      <c r="C76" s="308"/>
      <c r="D76" s="10"/>
      <c r="E76" s="308"/>
      <c r="F76" s="10"/>
      <c r="G76" s="308"/>
      <c r="H76" s="308">
        <f t="shared" si="6"/>
        <v>0</v>
      </c>
      <c r="I76" s="308">
        <f t="shared" si="6"/>
        <v>0</v>
      </c>
      <c r="J76" s="302"/>
      <c r="K76" s="302"/>
    </row>
    <row r="77" spans="1:11">
      <c r="A77" s="414" t="s">
        <v>1210</v>
      </c>
      <c r="B77" s="309" t="s">
        <v>216</v>
      </c>
      <c r="C77" s="310"/>
      <c r="D77" s="10"/>
      <c r="E77" s="310"/>
      <c r="F77" s="10"/>
      <c r="G77" s="310"/>
      <c r="H77" s="310"/>
      <c r="I77" s="310"/>
      <c r="J77" s="302"/>
      <c r="K77" s="302"/>
    </row>
    <row r="78" spans="1:11">
      <c r="A78" s="413" t="s">
        <v>1216</v>
      </c>
      <c r="B78" s="307" t="s">
        <v>1164</v>
      </c>
      <c r="C78" s="308">
        <v>9</v>
      </c>
      <c r="D78" s="10"/>
      <c r="E78" s="308">
        <f>C78*D78</f>
        <v>0</v>
      </c>
      <c r="F78" s="10"/>
      <c r="G78" s="308">
        <f>C78*F78</f>
        <v>0</v>
      </c>
      <c r="H78" s="308">
        <f>D78+F78</f>
        <v>0</v>
      </c>
      <c r="I78" s="308">
        <f>E78+G78</f>
        <v>0</v>
      </c>
      <c r="J78" s="302"/>
      <c r="K78" s="302"/>
    </row>
    <row r="79" spans="1:11">
      <c r="A79" s="413" t="s">
        <v>216</v>
      </c>
      <c r="B79" s="307" t="s">
        <v>216</v>
      </c>
      <c r="C79" s="308"/>
      <c r="D79" s="10"/>
      <c r="E79" s="308"/>
      <c r="F79" s="10"/>
      <c r="G79" s="308"/>
      <c r="H79" s="308">
        <f>D79+F79</f>
        <v>0</v>
      </c>
      <c r="I79" s="308">
        <f>E79+G79</f>
        <v>0</v>
      </c>
      <c r="J79" s="302"/>
      <c r="K79" s="302"/>
    </row>
    <row r="80" spans="1:11">
      <c r="A80" s="414" t="s">
        <v>1217</v>
      </c>
      <c r="B80" s="309" t="s">
        <v>216</v>
      </c>
      <c r="C80" s="310"/>
      <c r="D80" s="10"/>
      <c r="E80" s="310"/>
      <c r="F80" s="10"/>
      <c r="G80" s="310"/>
      <c r="H80" s="310"/>
      <c r="I80" s="310"/>
      <c r="J80" s="302"/>
      <c r="K80" s="302"/>
    </row>
    <row r="81" spans="1:11">
      <c r="A81" s="414" t="s">
        <v>1218</v>
      </c>
      <c r="B81" s="309" t="s">
        <v>216</v>
      </c>
      <c r="C81" s="310"/>
      <c r="D81" s="10"/>
      <c r="E81" s="310"/>
      <c r="F81" s="10"/>
      <c r="G81" s="310"/>
      <c r="H81" s="310"/>
      <c r="I81" s="310"/>
      <c r="J81" s="302"/>
      <c r="K81" s="302"/>
    </row>
    <row r="82" spans="1:11">
      <c r="A82" s="414" t="s">
        <v>1219</v>
      </c>
      <c r="B82" s="309" t="s">
        <v>216</v>
      </c>
      <c r="C82" s="310"/>
      <c r="D82" s="10"/>
      <c r="E82" s="310"/>
      <c r="F82" s="10"/>
      <c r="G82" s="310"/>
      <c r="H82" s="310"/>
      <c r="I82" s="310"/>
      <c r="J82" s="302"/>
      <c r="K82" s="302"/>
    </row>
    <row r="83" spans="1:11">
      <c r="A83" s="413" t="s">
        <v>1220</v>
      </c>
      <c r="B83" s="307" t="s">
        <v>1164</v>
      </c>
      <c r="C83" s="308">
        <v>10</v>
      </c>
      <c r="D83" s="10"/>
      <c r="E83" s="308">
        <f>C83*D83</f>
        <v>0</v>
      </c>
      <c r="F83" s="10"/>
      <c r="G83" s="308">
        <f>C83*F83</f>
        <v>0</v>
      </c>
      <c r="H83" s="308">
        <f t="shared" ref="H83:I85" si="7">D83+F83</f>
        <v>0</v>
      </c>
      <c r="I83" s="308">
        <f t="shared" si="7"/>
        <v>0</v>
      </c>
      <c r="J83" s="302"/>
      <c r="K83" s="302"/>
    </row>
    <row r="84" spans="1:11">
      <c r="A84" s="413" t="s">
        <v>1221</v>
      </c>
      <c r="B84" s="307" t="s">
        <v>1164</v>
      </c>
      <c r="C84" s="308">
        <v>2</v>
      </c>
      <c r="D84" s="10"/>
      <c r="E84" s="308">
        <f>C84*D84</f>
        <v>0</v>
      </c>
      <c r="F84" s="10"/>
      <c r="G84" s="308">
        <f>C84*F84</f>
        <v>0</v>
      </c>
      <c r="H84" s="308">
        <f t="shared" si="7"/>
        <v>0</v>
      </c>
      <c r="I84" s="308">
        <f t="shared" si="7"/>
        <v>0</v>
      </c>
      <c r="J84" s="302"/>
      <c r="K84" s="302"/>
    </row>
    <row r="85" spans="1:11">
      <c r="A85" s="413" t="s">
        <v>216</v>
      </c>
      <c r="B85" s="307" t="s">
        <v>216</v>
      </c>
      <c r="C85" s="308"/>
      <c r="D85" s="10"/>
      <c r="E85" s="308"/>
      <c r="F85" s="10"/>
      <c r="G85" s="308"/>
      <c r="H85" s="308">
        <f t="shared" si="7"/>
        <v>0</v>
      </c>
      <c r="I85" s="308">
        <f t="shared" si="7"/>
        <v>0</v>
      </c>
      <c r="J85" s="302"/>
      <c r="K85" s="302"/>
    </row>
    <row r="86" spans="1:11">
      <c r="A86" s="414" t="s">
        <v>1222</v>
      </c>
      <c r="B86" s="309" t="s">
        <v>216</v>
      </c>
      <c r="C86" s="310"/>
      <c r="D86" s="10"/>
      <c r="E86" s="310"/>
      <c r="F86" s="10"/>
      <c r="G86" s="310"/>
      <c r="H86" s="310"/>
      <c r="I86" s="310"/>
      <c r="J86" s="302"/>
      <c r="K86" s="302"/>
    </row>
    <row r="87" spans="1:11" ht="24.75">
      <c r="A87" s="413" t="s">
        <v>1223</v>
      </c>
      <c r="B87" s="307" t="s">
        <v>1164</v>
      </c>
      <c r="C87" s="308">
        <v>1</v>
      </c>
      <c r="D87" s="10"/>
      <c r="E87" s="308">
        <f>C87*D87</f>
        <v>0</v>
      </c>
      <c r="F87" s="10"/>
      <c r="G87" s="308">
        <f>C87*F87</f>
        <v>0</v>
      </c>
      <c r="H87" s="308">
        <f>D87+F87</f>
        <v>0</v>
      </c>
      <c r="I87" s="308">
        <f>E87+G87</f>
        <v>0</v>
      </c>
      <c r="J87" s="302"/>
      <c r="K87" s="302"/>
    </row>
    <row r="88" spans="1:11">
      <c r="A88" s="413" t="s">
        <v>216</v>
      </c>
      <c r="B88" s="307" t="s">
        <v>216</v>
      </c>
      <c r="C88" s="308"/>
      <c r="D88" s="10"/>
      <c r="E88" s="308"/>
      <c r="F88" s="10"/>
      <c r="G88" s="308"/>
      <c r="H88" s="308">
        <f>D88+F88</f>
        <v>0</v>
      </c>
      <c r="I88" s="308">
        <f>E88+G88</f>
        <v>0</v>
      </c>
      <c r="J88" s="302"/>
      <c r="K88" s="302"/>
    </row>
    <row r="89" spans="1:11">
      <c r="A89" s="412" t="s">
        <v>1224</v>
      </c>
      <c r="B89" s="305" t="s">
        <v>216</v>
      </c>
      <c r="C89" s="306"/>
      <c r="D89" s="10"/>
      <c r="E89" s="306"/>
      <c r="F89" s="10"/>
      <c r="G89" s="306"/>
      <c r="H89" s="306"/>
      <c r="I89" s="306"/>
      <c r="J89" s="302"/>
      <c r="K89" s="302"/>
    </row>
    <row r="90" spans="1:11">
      <c r="A90" s="413" t="s">
        <v>1225</v>
      </c>
      <c r="B90" s="307" t="s">
        <v>1164</v>
      </c>
      <c r="C90" s="308">
        <v>1</v>
      </c>
      <c r="D90" s="10"/>
      <c r="E90" s="308">
        <f>C90*D90</f>
        <v>0</v>
      </c>
      <c r="F90" s="10"/>
      <c r="G90" s="308">
        <f>C90*F90</f>
        <v>0</v>
      </c>
      <c r="H90" s="308">
        <f t="shared" ref="H90:I94" si="8">D90+F90</f>
        <v>0</v>
      </c>
      <c r="I90" s="308">
        <f t="shared" si="8"/>
        <v>0</v>
      </c>
      <c r="J90" s="302"/>
      <c r="K90" s="302"/>
    </row>
    <row r="91" spans="1:11">
      <c r="A91" s="413" t="s">
        <v>1226</v>
      </c>
      <c r="B91" s="307" t="s">
        <v>1164</v>
      </c>
      <c r="C91" s="308">
        <v>3</v>
      </c>
      <c r="D91" s="10"/>
      <c r="E91" s="308">
        <f>C91*D91</f>
        <v>0</v>
      </c>
      <c r="F91" s="10"/>
      <c r="G91" s="308">
        <f>C91*F91</f>
        <v>0</v>
      </c>
      <c r="H91" s="308">
        <f t="shared" si="8"/>
        <v>0</v>
      </c>
      <c r="I91" s="308">
        <f t="shared" si="8"/>
        <v>0</v>
      </c>
      <c r="J91" s="302"/>
      <c r="K91" s="302"/>
    </row>
    <row r="92" spans="1:11">
      <c r="A92" s="413" t="s">
        <v>216</v>
      </c>
      <c r="B92" s="307" t="s">
        <v>216</v>
      </c>
      <c r="C92" s="308"/>
      <c r="D92" s="10"/>
      <c r="E92" s="308"/>
      <c r="F92" s="10"/>
      <c r="G92" s="308"/>
      <c r="H92" s="308">
        <f t="shared" si="8"/>
        <v>0</v>
      </c>
      <c r="I92" s="308">
        <f t="shared" si="8"/>
        <v>0</v>
      </c>
      <c r="J92" s="302"/>
      <c r="K92" s="302"/>
    </row>
    <row r="93" spans="1:11">
      <c r="A93" s="413" t="s">
        <v>1227</v>
      </c>
      <c r="B93" s="307" t="s">
        <v>1164</v>
      </c>
      <c r="C93" s="308">
        <v>4</v>
      </c>
      <c r="D93" s="10"/>
      <c r="E93" s="308">
        <f>C93*D93</f>
        <v>0</v>
      </c>
      <c r="F93" s="10"/>
      <c r="G93" s="308">
        <f>C93*F93</f>
        <v>0</v>
      </c>
      <c r="H93" s="308">
        <f t="shared" si="8"/>
        <v>0</v>
      </c>
      <c r="I93" s="308">
        <f t="shared" si="8"/>
        <v>0</v>
      </c>
      <c r="J93" s="302"/>
      <c r="K93" s="302"/>
    </row>
    <row r="94" spans="1:11">
      <c r="A94" s="413" t="s">
        <v>216</v>
      </c>
      <c r="B94" s="307" t="s">
        <v>216</v>
      </c>
      <c r="C94" s="308"/>
      <c r="D94" s="10"/>
      <c r="E94" s="308"/>
      <c r="F94" s="10"/>
      <c r="G94" s="308"/>
      <c r="H94" s="308">
        <f t="shared" si="8"/>
        <v>0</v>
      </c>
      <c r="I94" s="308">
        <f t="shared" si="8"/>
        <v>0</v>
      </c>
      <c r="J94" s="302"/>
      <c r="K94" s="302"/>
    </row>
    <row r="95" spans="1:11">
      <c r="A95" s="412" t="s">
        <v>1228</v>
      </c>
      <c r="B95" s="305" t="s">
        <v>216</v>
      </c>
      <c r="C95" s="306"/>
      <c r="D95" s="10"/>
      <c r="E95" s="306"/>
      <c r="F95" s="10"/>
      <c r="G95" s="306"/>
      <c r="H95" s="306"/>
      <c r="I95" s="306"/>
      <c r="J95" s="302"/>
      <c r="K95" s="302"/>
    </row>
    <row r="96" spans="1:11">
      <c r="A96" s="413" t="s">
        <v>1229</v>
      </c>
      <c r="B96" s="307" t="s">
        <v>1164</v>
      </c>
      <c r="C96" s="308">
        <v>18</v>
      </c>
      <c r="D96" s="10"/>
      <c r="E96" s="308">
        <f>C96*D96</f>
        <v>0</v>
      </c>
      <c r="F96" s="10"/>
      <c r="G96" s="308">
        <f>C96*F96</f>
        <v>0</v>
      </c>
      <c r="H96" s="308">
        <f t="shared" ref="H96:I100" si="9">D96+F96</f>
        <v>0</v>
      </c>
      <c r="I96" s="308">
        <f t="shared" si="9"/>
        <v>0</v>
      </c>
      <c r="J96" s="302"/>
      <c r="K96" s="302"/>
    </row>
    <row r="97" spans="1:11">
      <c r="A97" s="413" t="s">
        <v>1230</v>
      </c>
      <c r="B97" s="307" t="s">
        <v>1164</v>
      </c>
      <c r="C97" s="308">
        <v>18</v>
      </c>
      <c r="D97" s="10"/>
      <c r="E97" s="308">
        <f>C97*D97</f>
        <v>0</v>
      </c>
      <c r="F97" s="10"/>
      <c r="G97" s="308">
        <f>C97*F97</f>
        <v>0</v>
      </c>
      <c r="H97" s="308">
        <f t="shared" si="9"/>
        <v>0</v>
      </c>
      <c r="I97" s="308">
        <f t="shared" si="9"/>
        <v>0</v>
      </c>
      <c r="J97" s="302"/>
      <c r="K97" s="302"/>
    </row>
    <row r="98" spans="1:11">
      <c r="A98" s="413" t="s">
        <v>216</v>
      </c>
      <c r="B98" s="307" t="s">
        <v>216</v>
      </c>
      <c r="C98" s="308"/>
      <c r="D98" s="10"/>
      <c r="E98" s="308"/>
      <c r="F98" s="10"/>
      <c r="G98" s="308"/>
      <c r="H98" s="308">
        <f t="shared" si="9"/>
        <v>0</v>
      </c>
      <c r="I98" s="308">
        <f t="shared" si="9"/>
        <v>0</v>
      </c>
      <c r="J98" s="302"/>
      <c r="K98" s="302"/>
    </row>
    <row r="99" spans="1:11">
      <c r="A99" s="413" t="s">
        <v>1231</v>
      </c>
      <c r="B99" s="307" t="s">
        <v>1164</v>
      </c>
      <c r="C99" s="308">
        <v>2</v>
      </c>
      <c r="D99" s="10"/>
      <c r="E99" s="308">
        <f>C99*D99</f>
        <v>0</v>
      </c>
      <c r="F99" s="10"/>
      <c r="G99" s="308">
        <f>C99*F99</f>
        <v>0</v>
      </c>
      <c r="H99" s="308">
        <f t="shared" si="9"/>
        <v>0</v>
      </c>
      <c r="I99" s="308">
        <f t="shared" si="9"/>
        <v>0</v>
      </c>
      <c r="J99" s="302"/>
      <c r="K99" s="302"/>
    </row>
    <row r="100" spans="1:11">
      <c r="A100" s="413" t="s">
        <v>216</v>
      </c>
      <c r="B100" s="307" t="s">
        <v>216</v>
      </c>
      <c r="C100" s="308"/>
      <c r="D100" s="10"/>
      <c r="E100" s="308"/>
      <c r="F100" s="10"/>
      <c r="G100" s="308"/>
      <c r="H100" s="308">
        <f t="shared" si="9"/>
        <v>0</v>
      </c>
      <c r="I100" s="308">
        <f t="shared" si="9"/>
        <v>0</v>
      </c>
      <c r="J100" s="302"/>
      <c r="K100" s="302"/>
    </row>
    <row r="101" spans="1:11">
      <c r="A101" s="412" t="s">
        <v>1232</v>
      </c>
      <c r="B101" s="305" t="s">
        <v>216</v>
      </c>
      <c r="C101" s="306"/>
      <c r="D101" s="10"/>
      <c r="E101" s="306"/>
      <c r="F101" s="10"/>
      <c r="G101" s="306"/>
      <c r="H101" s="306"/>
      <c r="I101" s="306"/>
      <c r="J101" s="302"/>
      <c r="K101" s="302"/>
    </row>
    <row r="102" spans="1:11">
      <c r="A102" s="413" t="s">
        <v>1233</v>
      </c>
      <c r="B102" s="307" t="s">
        <v>1164</v>
      </c>
      <c r="C102" s="308">
        <v>4</v>
      </c>
      <c r="D102" s="10"/>
      <c r="E102" s="308">
        <f>C102*D102</f>
        <v>0</v>
      </c>
      <c r="F102" s="10"/>
      <c r="G102" s="308">
        <f>C102*F102</f>
        <v>0</v>
      </c>
      <c r="H102" s="308">
        <f>D102+F102</f>
        <v>0</v>
      </c>
      <c r="I102" s="308">
        <f>E102+G102</f>
        <v>0</v>
      </c>
      <c r="J102" s="302"/>
      <c r="K102" s="302"/>
    </row>
    <row r="103" spans="1:11">
      <c r="A103" s="413" t="s">
        <v>216</v>
      </c>
      <c r="B103" s="307" t="s">
        <v>216</v>
      </c>
      <c r="C103" s="308"/>
      <c r="D103" s="10"/>
      <c r="E103" s="308"/>
      <c r="F103" s="10"/>
      <c r="G103" s="308"/>
      <c r="H103" s="308">
        <f>D103+F103</f>
        <v>0</v>
      </c>
      <c r="I103" s="308">
        <f>E103+G103</f>
        <v>0</v>
      </c>
      <c r="J103" s="302"/>
      <c r="K103" s="302"/>
    </row>
    <row r="104" spans="1:11">
      <c r="A104" s="412" t="s">
        <v>1234</v>
      </c>
      <c r="B104" s="305" t="s">
        <v>216</v>
      </c>
      <c r="C104" s="306"/>
      <c r="D104" s="10"/>
      <c r="E104" s="306"/>
      <c r="F104" s="10"/>
      <c r="G104" s="306"/>
      <c r="H104" s="306"/>
      <c r="I104" s="306"/>
      <c r="J104" s="302"/>
      <c r="K104" s="302"/>
    </row>
    <row r="105" spans="1:11">
      <c r="A105" s="413" t="s">
        <v>1235</v>
      </c>
      <c r="B105" s="307" t="s">
        <v>1164</v>
      </c>
      <c r="C105" s="308">
        <v>2</v>
      </c>
      <c r="D105" s="10"/>
      <c r="E105" s="308">
        <f>C105*D105</f>
        <v>0</v>
      </c>
      <c r="F105" s="10"/>
      <c r="G105" s="308">
        <f>C105*F105</f>
        <v>0</v>
      </c>
      <c r="H105" s="308">
        <f>D105+F105</f>
        <v>0</v>
      </c>
      <c r="I105" s="308">
        <f>E105+G105</f>
        <v>0</v>
      </c>
      <c r="J105" s="302"/>
      <c r="K105" s="302"/>
    </row>
    <row r="106" spans="1:11">
      <c r="A106" s="413" t="s">
        <v>216</v>
      </c>
      <c r="B106" s="307" t="s">
        <v>216</v>
      </c>
      <c r="C106" s="308"/>
      <c r="D106" s="10"/>
      <c r="E106" s="308"/>
      <c r="F106" s="10"/>
      <c r="G106" s="308"/>
      <c r="H106" s="308">
        <f>D106+F106</f>
        <v>0</v>
      </c>
      <c r="I106" s="308">
        <f>E106+G106</f>
        <v>0</v>
      </c>
      <c r="J106" s="302"/>
      <c r="K106" s="302"/>
    </row>
    <row r="107" spans="1:11">
      <c r="A107" s="412" t="s">
        <v>1236</v>
      </c>
      <c r="B107" s="305" t="s">
        <v>216</v>
      </c>
      <c r="C107" s="306"/>
      <c r="D107" s="10"/>
      <c r="E107" s="306"/>
      <c r="F107" s="10"/>
      <c r="G107" s="306"/>
      <c r="H107" s="306"/>
      <c r="I107" s="306"/>
      <c r="J107" s="302"/>
      <c r="K107" s="302"/>
    </row>
    <row r="108" spans="1:11">
      <c r="A108" s="413" t="s">
        <v>1237</v>
      </c>
      <c r="B108" s="307" t="s">
        <v>1164</v>
      </c>
      <c r="C108" s="308">
        <v>2</v>
      </c>
      <c r="D108" s="10"/>
      <c r="E108" s="308">
        <f>C108*D108</f>
        <v>0</v>
      </c>
      <c r="F108" s="10"/>
      <c r="G108" s="308">
        <f>C108*F108</f>
        <v>0</v>
      </c>
      <c r="H108" s="308">
        <f t="shared" ref="H108:I113" si="10">D108+F108</f>
        <v>0</v>
      </c>
      <c r="I108" s="308">
        <f t="shared" si="10"/>
        <v>0</v>
      </c>
      <c r="J108" s="302"/>
      <c r="K108" s="302"/>
    </row>
    <row r="109" spans="1:11">
      <c r="A109" s="413" t="s">
        <v>1238</v>
      </c>
      <c r="B109" s="307" t="s">
        <v>1164</v>
      </c>
      <c r="C109" s="308">
        <v>3</v>
      </c>
      <c r="D109" s="10"/>
      <c r="E109" s="308">
        <f>C109*D109</f>
        <v>0</v>
      </c>
      <c r="F109" s="10"/>
      <c r="G109" s="308">
        <f>C109*F109</f>
        <v>0</v>
      </c>
      <c r="H109" s="308">
        <f t="shared" si="10"/>
        <v>0</v>
      </c>
      <c r="I109" s="308">
        <f t="shared" si="10"/>
        <v>0</v>
      </c>
      <c r="J109" s="302"/>
      <c r="K109" s="302"/>
    </row>
    <row r="110" spans="1:11">
      <c r="A110" s="413" t="s">
        <v>1239</v>
      </c>
      <c r="B110" s="307" t="s">
        <v>1164</v>
      </c>
      <c r="C110" s="308">
        <v>2</v>
      </c>
      <c r="D110" s="10"/>
      <c r="E110" s="308">
        <f>C110*D110</f>
        <v>0</v>
      </c>
      <c r="F110" s="10"/>
      <c r="G110" s="308">
        <f>C110*F110</f>
        <v>0</v>
      </c>
      <c r="H110" s="308">
        <f t="shared" si="10"/>
        <v>0</v>
      </c>
      <c r="I110" s="308">
        <f t="shared" si="10"/>
        <v>0</v>
      </c>
      <c r="J110" s="302"/>
      <c r="K110" s="302"/>
    </row>
    <row r="111" spans="1:11">
      <c r="A111" s="413" t="s">
        <v>1240</v>
      </c>
      <c r="B111" s="307" t="s">
        <v>1164</v>
      </c>
      <c r="C111" s="308">
        <v>2</v>
      </c>
      <c r="D111" s="10"/>
      <c r="E111" s="308">
        <f>C111*D111</f>
        <v>0</v>
      </c>
      <c r="F111" s="10"/>
      <c r="G111" s="308">
        <f>C111*F111</f>
        <v>0</v>
      </c>
      <c r="H111" s="308">
        <f t="shared" si="10"/>
        <v>0</v>
      </c>
      <c r="I111" s="308">
        <f t="shared" si="10"/>
        <v>0</v>
      </c>
      <c r="J111" s="302"/>
      <c r="K111" s="302"/>
    </row>
    <row r="112" spans="1:11">
      <c r="A112" s="413" t="s">
        <v>1241</v>
      </c>
      <c r="B112" s="307" t="s">
        <v>1164</v>
      </c>
      <c r="C112" s="308">
        <v>3</v>
      </c>
      <c r="D112" s="10"/>
      <c r="E112" s="308">
        <f>C112*D112</f>
        <v>0</v>
      </c>
      <c r="F112" s="10"/>
      <c r="G112" s="308">
        <f>C112*F112</f>
        <v>0</v>
      </c>
      <c r="H112" s="308">
        <f t="shared" si="10"/>
        <v>0</v>
      </c>
      <c r="I112" s="308">
        <f t="shared" si="10"/>
        <v>0</v>
      </c>
      <c r="J112" s="302"/>
      <c r="K112" s="302"/>
    </row>
    <row r="113" spans="1:11">
      <c r="A113" s="413" t="s">
        <v>216</v>
      </c>
      <c r="B113" s="307" t="s">
        <v>216</v>
      </c>
      <c r="C113" s="308"/>
      <c r="D113" s="10"/>
      <c r="E113" s="308"/>
      <c r="F113" s="10"/>
      <c r="G113" s="308"/>
      <c r="H113" s="308">
        <f t="shared" si="10"/>
        <v>0</v>
      </c>
      <c r="I113" s="308">
        <f t="shared" si="10"/>
        <v>0</v>
      </c>
      <c r="J113" s="302"/>
      <c r="K113" s="302"/>
    </row>
    <row r="114" spans="1:11">
      <c r="A114" s="414" t="s">
        <v>1242</v>
      </c>
      <c r="B114" s="309" t="s">
        <v>216</v>
      </c>
      <c r="C114" s="310"/>
      <c r="D114" s="10"/>
      <c r="E114" s="310"/>
      <c r="F114" s="10"/>
      <c r="G114" s="310"/>
      <c r="H114" s="310"/>
      <c r="I114" s="310"/>
      <c r="J114" s="302"/>
      <c r="K114" s="302"/>
    </row>
    <row r="115" spans="1:11">
      <c r="A115" s="413" t="s">
        <v>1243</v>
      </c>
      <c r="B115" s="307" t="s">
        <v>1164</v>
      </c>
      <c r="C115" s="308">
        <v>60</v>
      </c>
      <c r="D115" s="10"/>
      <c r="E115" s="308">
        <f>C115*D115</f>
        <v>0</v>
      </c>
      <c r="F115" s="10"/>
      <c r="G115" s="308">
        <f>C115*F115</f>
        <v>0</v>
      </c>
      <c r="H115" s="308">
        <f>D115+F115</f>
        <v>0</v>
      </c>
      <c r="I115" s="308">
        <f>E115+G115</f>
        <v>0</v>
      </c>
      <c r="J115" s="302"/>
      <c r="K115" s="302"/>
    </row>
    <row r="116" spans="1:11">
      <c r="A116" s="414" t="s">
        <v>1244</v>
      </c>
      <c r="B116" s="309" t="s">
        <v>216</v>
      </c>
      <c r="C116" s="310"/>
      <c r="D116" s="10"/>
      <c r="E116" s="310"/>
      <c r="F116" s="10"/>
      <c r="G116" s="310"/>
      <c r="H116" s="310"/>
      <c r="I116" s="310"/>
      <c r="J116" s="302"/>
      <c r="K116" s="302"/>
    </row>
    <row r="117" spans="1:11">
      <c r="A117" s="413" t="s">
        <v>1245</v>
      </c>
      <c r="B117" s="307" t="s">
        <v>1164</v>
      </c>
      <c r="C117" s="308">
        <v>10</v>
      </c>
      <c r="D117" s="10"/>
      <c r="E117" s="308">
        <f>C117*D117</f>
        <v>0</v>
      </c>
      <c r="F117" s="10"/>
      <c r="G117" s="308">
        <f>C117*F117</f>
        <v>0</v>
      </c>
      <c r="H117" s="308">
        <f>D117+F117</f>
        <v>0</v>
      </c>
      <c r="I117" s="308">
        <f>E117+G117</f>
        <v>0</v>
      </c>
      <c r="J117" s="302"/>
      <c r="K117" s="302"/>
    </row>
    <row r="118" spans="1:11">
      <c r="A118" s="413" t="s">
        <v>216</v>
      </c>
      <c r="B118" s="307" t="s">
        <v>216</v>
      </c>
      <c r="C118" s="308"/>
      <c r="D118" s="10"/>
      <c r="E118" s="308"/>
      <c r="F118" s="10"/>
      <c r="G118" s="308"/>
      <c r="H118" s="308">
        <f>D118+F118</f>
        <v>0</v>
      </c>
      <c r="I118" s="308">
        <f>E118+G118</f>
        <v>0</v>
      </c>
      <c r="J118" s="302"/>
      <c r="K118" s="302"/>
    </row>
    <row r="119" spans="1:11">
      <c r="A119" s="414" t="s">
        <v>1246</v>
      </c>
      <c r="B119" s="309" t="s">
        <v>216</v>
      </c>
      <c r="C119" s="310"/>
      <c r="D119" s="10"/>
      <c r="E119" s="310"/>
      <c r="F119" s="10"/>
      <c r="G119" s="310"/>
      <c r="H119" s="310"/>
      <c r="I119" s="310"/>
      <c r="J119" s="302"/>
      <c r="K119" s="302"/>
    </row>
    <row r="120" spans="1:11">
      <c r="A120" s="413" t="s">
        <v>1247</v>
      </c>
      <c r="B120" s="307" t="s">
        <v>1164</v>
      </c>
      <c r="C120" s="308">
        <v>6</v>
      </c>
      <c r="D120" s="10"/>
      <c r="E120" s="308">
        <f>C120*D120</f>
        <v>0</v>
      </c>
      <c r="F120" s="10"/>
      <c r="G120" s="308">
        <f>C120*F120</f>
        <v>0</v>
      </c>
      <c r="H120" s="308">
        <f t="shared" ref="H120:I124" si="11">D120+F120</f>
        <v>0</v>
      </c>
      <c r="I120" s="308">
        <f t="shared" si="11"/>
        <v>0</v>
      </c>
      <c r="J120" s="302"/>
      <c r="K120" s="302"/>
    </row>
    <row r="121" spans="1:11">
      <c r="A121" s="413" t="s">
        <v>1248</v>
      </c>
      <c r="B121" s="307" t="s">
        <v>1164</v>
      </c>
      <c r="C121" s="308">
        <v>10</v>
      </c>
      <c r="D121" s="10"/>
      <c r="E121" s="308">
        <f>C121*D121</f>
        <v>0</v>
      </c>
      <c r="F121" s="10"/>
      <c r="G121" s="308">
        <f>C121*F121</f>
        <v>0</v>
      </c>
      <c r="H121" s="308">
        <f t="shared" si="11"/>
        <v>0</v>
      </c>
      <c r="I121" s="308">
        <f t="shared" si="11"/>
        <v>0</v>
      </c>
      <c r="J121" s="302"/>
      <c r="K121" s="302"/>
    </row>
    <row r="122" spans="1:11">
      <c r="A122" s="413" t="s">
        <v>1249</v>
      </c>
      <c r="B122" s="307" t="s">
        <v>1164</v>
      </c>
      <c r="C122" s="308">
        <v>4</v>
      </c>
      <c r="D122" s="10"/>
      <c r="E122" s="308">
        <f>C122*D122</f>
        <v>0</v>
      </c>
      <c r="F122" s="10"/>
      <c r="G122" s="308">
        <f>C122*F122</f>
        <v>0</v>
      </c>
      <c r="H122" s="308">
        <f t="shared" si="11"/>
        <v>0</v>
      </c>
      <c r="I122" s="308">
        <f t="shared" si="11"/>
        <v>0</v>
      </c>
      <c r="J122" s="302"/>
      <c r="K122" s="302"/>
    </row>
    <row r="123" spans="1:11">
      <c r="A123" s="413" t="s">
        <v>1250</v>
      </c>
      <c r="B123" s="307" t="s">
        <v>1164</v>
      </c>
      <c r="C123" s="308">
        <v>2</v>
      </c>
      <c r="D123" s="10"/>
      <c r="E123" s="308">
        <f>C123*D123</f>
        <v>0</v>
      </c>
      <c r="F123" s="10"/>
      <c r="G123" s="308">
        <f>C123*F123</f>
        <v>0</v>
      </c>
      <c r="H123" s="308">
        <f t="shared" si="11"/>
        <v>0</v>
      </c>
      <c r="I123" s="308">
        <f t="shared" si="11"/>
        <v>0</v>
      </c>
      <c r="J123" s="302"/>
      <c r="K123" s="302"/>
    </row>
    <row r="124" spans="1:11">
      <c r="A124" s="413" t="s">
        <v>216</v>
      </c>
      <c r="B124" s="307" t="s">
        <v>216</v>
      </c>
      <c r="C124" s="308"/>
      <c r="D124" s="10"/>
      <c r="E124" s="308"/>
      <c r="F124" s="10"/>
      <c r="G124" s="308"/>
      <c r="H124" s="308">
        <f t="shared" si="11"/>
        <v>0</v>
      </c>
      <c r="I124" s="308">
        <f t="shared" si="11"/>
        <v>0</v>
      </c>
      <c r="J124" s="302"/>
      <c r="K124" s="302"/>
    </row>
    <row r="125" spans="1:11">
      <c r="A125" s="414" t="s">
        <v>1251</v>
      </c>
      <c r="B125" s="309" t="s">
        <v>216</v>
      </c>
      <c r="C125" s="310"/>
      <c r="D125" s="10"/>
      <c r="E125" s="310"/>
      <c r="F125" s="10"/>
      <c r="G125" s="310"/>
      <c r="H125" s="310"/>
      <c r="I125" s="310"/>
      <c r="J125" s="302"/>
      <c r="K125" s="302"/>
    </row>
    <row r="126" spans="1:11">
      <c r="A126" s="413" t="s">
        <v>1252</v>
      </c>
      <c r="B126" s="307" t="s">
        <v>1164</v>
      </c>
      <c r="C126" s="308">
        <v>1</v>
      </c>
      <c r="D126" s="10"/>
      <c r="E126" s="308">
        <f>C126*D126</f>
        <v>0</v>
      </c>
      <c r="F126" s="10"/>
      <c r="G126" s="308">
        <f>C126*F126</f>
        <v>0</v>
      </c>
      <c r="H126" s="308">
        <f>D126+F126</f>
        <v>0</v>
      </c>
      <c r="I126" s="308">
        <f>E126+G126</f>
        <v>0</v>
      </c>
      <c r="J126" s="302"/>
      <c r="K126" s="302"/>
    </row>
    <row r="127" spans="1:11">
      <c r="A127" s="411" t="s">
        <v>1253</v>
      </c>
      <c r="B127" s="303" t="s">
        <v>216</v>
      </c>
      <c r="C127" s="304"/>
      <c r="D127" s="304"/>
      <c r="E127" s="304">
        <f>SUM(E3:E126)</f>
        <v>0</v>
      </c>
      <c r="F127" s="304"/>
      <c r="G127" s="304">
        <f>SUM(G3:G126)</f>
        <v>0</v>
      </c>
      <c r="H127" s="304"/>
      <c r="I127" s="304">
        <f>SUM(I3:I126)</f>
        <v>0</v>
      </c>
      <c r="J127" s="302"/>
      <c r="K127" s="302"/>
    </row>
    <row r="128" spans="1:11">
      <c r="A128" s="413" t="s">
        <v>216</v>
      </c>
      <c r="B128" s="307" t="s">
        <v>216</v>
      </c>
      <c r="C128" s="308"/>
      <c r="D128" s="308"/>
      <c r="E128" s="308"/>
      <c r="F128" s="308"/>
      <c r="G128" s="308"/>
      <c r="H128" s="308">
        <f>D128+F128</f>
        <v>0</v>
      </c>
      <c r="I128" s="308">
        <f>E128+G128</f>
        <v>0</v>
      </c>
      <c r="J128" s="302"/>
      <c r="K128" s="302"/>
    </row>
    <row r="129" spans="1:11">
      <c r="A129" s="411" t="s">
        <v>1148</v>
      </c>
      <c r="B129" s="303" t="s">
        <v>216</v>
      </c>
      <c r="C129" s="304"/>
      <c r="D129" s="304"/>
      <c r="E129" s="304"/>
      <c r="F129" s="304"/>
      <c r="G129" s="304"/>
      <c r="H129" s="304"/>
      <c r="I129" s="304"/>
      <c r="J129" s="302"/>
      <c r="K129" s="302"/>
    </row>
    <row r="130" spans="1:11">
      <c r="A130" s="412" t="s">
        <v>1254</v>
      </c>
      <c r="B130" s="305" t="s">
        <v>216</v>
      </c>
      <c r="C130" s="306"/>
      <c r="D130" s="306"/>
      <c r="E130" s="306"/>
      <c r="F130" s="306"/>
      <c r="G130" s="306"/>
      <c r="H130" s="306"/>
      <c r="I130" s="306"/>
      <c r="J130" s="302"/>
      <c r="K130" s="302"/>
    </row>
    <row r="131" spans="1:11">
      <c r="A131" s="413" t="s">
        <v>1255</v>
      </c>
      <c r="B131" s="307" t="s">
        <v>1164</v>
      </c>
      <c r="C131" s="308">
        <v>20</v>
      </c>
      <c r="D131" s="10"/>
      <c r="E131" s="308">
        <f>C131*D131</f>
        <v>0</v>
      </c>
      <c r="F131" s="10"/>
      <c r="G131" s="308">
        <f>C131*F131</f>
        <v>0</v>
      </c>
      <c r="H131" s="308">
        <f>D131+F131</f>
        <v>0</v>
      </c>
      <c r="I131" s="308">
        <f>E131+G131</f>
        <v>0</v>
      </c>
      <c r="J131" s="302"/>
      <c r="K131" s="302"/>
    </row>
    <row r="132" spans="1:11">
      <c r="A132" s="412" t="s">
        <v>1256</v>
      </c>
      <c r="B132" s="305" t="s">
        <v>216</v>
      </c>
      <c r="C132" s="306"/>
      <c r="D132" s="10"/>
      <c r="E132" s="306"/>
      <c r="F132" s="10"/>
      <c r="G132" s="306"/>
      <c r="H132" s="306"/>
      <c r="I132" s="306"/>
      <c r="J132" s="302"/>
      <c r="K132" s="302"/>
    </row>
    <row r="133" spans="1:11">
      <c r="A133" s="413" t="s">
        <v>1257</v>
      </c>
      <c r="B133" s="307" t="s">
        <v>1164</v>
      </c>
      <c r="C133" s="308">
        <v>20</v>
      </c>
      <c r="D133" s="10"/>
      <c r="E133" s="308">
        <f>C133*D133</f>
        <v>0</v>
      </c>
      <c r="F133" s="10"/>
      <c r="G133" s="308">
        <f>C133*F133</f>
        <v>0</v>
      </c>
      <c r="H133" s="308">
        <f t="shared" ref="H133:I136" si="12">D133+F133</f>
        <v>0</v>
      </c>
      <c r="I133" s="308">
        <f t="shared" si="12"/>
        <v>0</v>
      </c>
      <c r="J133" s="302"/>
      <c r="K133" s="302"/>
    </row>
    <row r="134" spans="1:11">
      <c r="A134" s="413" t="s">
        <v>216</v>
      </c>
      <c r="B134" s="307" t="s">
        <v>216</v>
      </c>
      <c r="C134" s="308"/>
      <c r="D134" s="10"/>
      <c r="E134" s="308"/>
      <c r="F134" s="10"/>
      <c r="G134" s="308"/>
      <c r="H134" s="308">
        <f t="shared" si="12"/>
        <v>0</v>
      </c>
      <c r="I134" s="308">
        <f t="shared" si="12"/>
        <v>0</v>
      </c>
      <c r="J134" s="302"/>
      <c r="K134" s="302"/>
    </row>
    <row r="135" spans="1:11">
      <c r="A135" s="413" t="s">
        <v>1258</v>
      </c>
      <c r="B135" s="307" t="s">
        <v>1164</v>
      </c>
      <c r="C135" s="308">
        <v>1</v>
      </c>
      <c r="D135" s="10"/>
      <c r="E135" s="308">
        <f>C135*D135</f>
        <v>0</v>
      </c>
      <c r="F135" s="10"/>
      <c r="G135" s="308">
        <f>C135*F135</f>
        <v>0</v>
      </c>
      <c r="H135" s="308">
        <f t="shared" si="12"/>
        <v>0</v>
      </c>
      <c r="I135" s="308">
        <f t="shared" si="12"/>
        <v>0</v>
      </c>
      <c r="J135" s="302"/>
      <c r="K135" s="302"/>
    </row>
    <row r="136" spans="1:11">
      <c r="A136" s="413" t="s">
        <v>216</v>
      </c>
      <c r="B136" s="307" t="s">
        <v>216</v>
      </c>
      <c r="C136" s="308"/>
      <c r="D136" s="10"/>
      <c r="E136" s="308"/>
      <c r="F136" s="10"/>
      <c r="G136" s="308"/>
      <c r="H136" s="308">
        <f t="shared" si="12"/>
        <v>0</v>
      </c>
      <c r="I136" s="308">
        <f t="shared" si="12"/>
        <v>0</v>
      </c>
      <c r="J136" s="302"/>
      <c r="K136" s="302"/>
    </row>
    <row r="137" spans="1:11">
      <c r="A137" s="414" t="s">
        <v>1217</v>
      </c>
      <c r="B137" s="309" t="s">
        <v>216</v>
      </c>
      <c r="C137" s="310"/>
      <c r="D137" s="10"/>
      <c r="E137" s="310"/>
      <c r="F137" s="10"/>
      <c r="G137" s="310"/>
      <c r="H137" s="310"/>
      <c r="I137" s="310"/>
      <c r="J137" s="302"/>
      <c r="K137" s="302"/>
    </row>
    <row r="138" spans="1:11">
      <c r="A138" s="414" t="s">
        <v>1218</v>
      </c>
      <c r="B138" s="309" t="s">
        <v>216</v>
      </c>
      <c r="C138" s="310"/>
      <c r="D138" s="10"/>
      <c r="E138" s="310"/>
      <c r="F138" s="10"/>
      <c r="G138" s="310"/>
      <c r="H138" s="310"/>
      <c r="I138" s="310"/>
      <c r="J138" s="302"/>
      <c r="K138" s="302"/>
    </row>
    <row r="139" spans="1:11">
      <c r="A139" s="414" t="s">
        <v>1219</v>
      </c>
      <c r="B139" s="309" t="s">
        <v>216</v>
      </c>
      <c r="C139" s="310"/>
      <c r="D139" s="10"/>
      <c r="E139" s="310"/>
      <c r="F139" s="10"/>
      <c r="G139" s="310"/>
      <c r="H139" s="310"/>
      <c r="I139" s="310"/>
      <c r="J139" s="302"/>
      <c r="K139" s="302"/>
    </row>
    <row r="140" spans="1:11">
      <c r="A140" s="413" t="s">
        <v>1259</v>
      </c>
      <c r="B140" s="307" t="s">
        <v>1195</v>
      </c>
      <c r="C140" s="308">
        <v>3</v>
      </c>
      <c r="D140" s="10"/>
      <c r="E140" s="308">
        <f>C140*D140</f>
        <v>0</v>
      </c>
      <c r="F140" s="10"/>
      <c r="G140" s="308">
        <f>C140*F140</f>
        <v>0</v>
      </c>
      <c r="H140" s="308">
        <f t="shared" ref="H140:I143" si="13">D140+F140</f>
        <v>0</v>
      </c>
      <c r="I140" s="308">
        <f t="shared" si="13"/>
        <v>0</v>
      </c>
      <c r="J140" s="302"/>
      <c r="K140" s="302"/>
    </row>
    <row r="141" spans="1:11">
      <c r="A141" s="413" t="s">
        <v>1260</v>
      </c>
      <c r="B141" s="307" t="s">
        <v>1195</v>
      </c>
      <c r="C141" s="308">
        <v>1</v>
      </c>
      <c r="D141" s="10"/>
      <c r="E141" s="308">
        <f>C141*D141</f>
        <v>0</v>
      </c>
      <c r="F141" s="10"/>
      <c r="G141" s="308">
        <f>C141*F141</f>
        <v>0</v>
      </c>
      <c r="H141" s="308">
        <f t="shared" si="13"/>
        <v>0</v>
      </c>
      <c r="I141" s="308">
        <f t="shared" si="13"/>
        <v>0</v>
      </c>
      <c r="J141" s="302"/>
      <c r="K141" s="302"/>
    </row>
    <row r="142" spans="1:11">
      <c r="A142" s="413" t="s">
        <v>1221</v>
      </c>
      <c r="B142" s="307" t="s">
        <v>1164</v>
      </c>
      <c r="C142" s="308">
        <v>1</v>
      </c>
      <c r="D142" s="10"/>
      <c r="E142" s="308">
        <f>C142*D142</f>
        <v>0</v>
      </c>
      <c r="F142" s="10"/>
      <c r="G142" s="308">
        <f>C142*F142</f>
        <v>0</v>
      </c>
      <c r="H142" s="308">
        <f t="shared" si="13"/>
        <v>0</v>
      </c>
      <c r="I142" s="308">
        <f t="shared" si="13"/>
        <v>0</v>
      </c>
      <c r="J142" s="302"/>
      <c r="K142" s="302"/>
    </row>
    <row r="143" spans="1:11">
      <c r="A143" s="413" t="s">
        <v>216</v>
      </c>
      <c r="B143" s="307" t="s">
        <v>216</v>
      </c>
      <c r="C143" s="308"/>
      <c r="D143" s="10"/>
      <c r="E143" s="308"/>
      <c r="F143" s="10"/>
      <c r="G143" s="308"/>
      <c r="H143" s="308">
        <f t="shared" si="13"/>
        <v>0</v>
      </c>
      <c r="I143" s="308">
        <f t="shared" si="13"/>
        <v>0</v>
      </c>
      <c r="J143" s="302"/>
      <c r="K143" s="302"/>
    </row>
    <row r="144" spans="1:11">
      <c r="A144" s="412" t="s">
        <v>1261</v>
      </c>
      <c r="B144" s="305" t="s">
        <v>216</v>
      </c>
      <c r="C144" s="306"/>
      <c r="D144" s="10"/>
      <c r="E144" s="306"/>
      <c r="F144" s="10"/>
      <c r="G144" s="306"/>
      <c r="H144" s="306"/>
      <c r="I144" s="306"/>
      <c r="J144" s="302"/>
      <c r="K144" s="302"/>
    </row>
    <row r="145" spans="1:11">
      <c r="A145" s="413" t="s">
        <v>1262</v>
      </c>
      <c r="B145" s="307" t="s">
        <v>1164</v>
      </c>
      <c r="C145" s="308">
        <v>1</v>
      </c>
      <c r="D145" s="10"/>
      <c r="E145" s="308">
        <f>C145*D145</f>
        <v>0</v>
      </c>
      <c r="F145" s="10"/>
      <c r="G145" s="308">
        <f>C145*F145</f>
        <v>0</v>
      </c>
      <c r="H145" s="308">
        <f t="shared" ref="H145:I148" si="14">D145+F145</f>
        <v>0</v>
      </c>
      <c r="I145" s="308">
        <f t="shared" si="14"/>
        <v>0</v>
      </c>
      <c r="J145" s="302"/>
      <c r="K145" s="302"/>
    </row>
    <row r="146" spans="1:11">
      <c r="A146" s="413" t="s">
        <v>216</v>
      </c>
      <c r="B146" s="307" t="s">
        <v>216</v>
      </c>
      <c r="C146" s="308"/>
      <c r="D146" s="10"/>
      <c r="E146" s="308"/>
      <c r="F146" s="10"/>
      <c r="G146" s="308"/>
      <c r="H146" s="308">
        <f t="shared" si="14"/>
        <v>0</v>
      </c>
      <c r="I146" s="308">
        <f t="shared" si="14"/>
        <v>0</v>
      </c>
      <c r="J146" s="302"/>
      <c r="K146" s="302"/>
    </row>
    <row r="147" spans="1:11">
      <c r="A147" s="413" t="s">
        <v>1263</v>
      </c>
      <c r="B147" s="307" t="s">
        <v>1164</v>
      </c>
      <c r="C147" s="308">
        <v>1</v>
      </c>
      <c r="D147" s="10"/>
      <c r="E147" s="308">
        <f>C147*D147</f>
        <v>0</v>
      </c>
      <c r="F147" s="10"/>
      <c r="G147" s="308">
        <f>C147*F147</f>
        <v>0</v>
      </c>
      <c r="H147" s="308">
        <f t="shared" si="14"/>
        <v>0</v>
      </c>
      <c r="I147" s="308">
        <f t="shared" si="14"/>
        <v>0</v>
      </c>
      <c r="J147" s="302"/>
      <c r="K147" s="302"/>
    </row>
    <row r="148" spans="1:11">
      <c r="A148" s="413" t="s">
        <v>216</v>
      </c>
      <c r="B148" s="307" t="s">
        <v>216</v>
      </c>
      <c r="C148" s="308"/>
      <c r="D148" s="10"/>
      <c r="E148" s="308"/>
      <c r="F148" s="10"/>
      <c r="G148" s="308"/>
      <c r="H148" s="308">
        <f t="shared" si="14"/>
        <v>0</v>
      </c>
      <c r="I148" s="308">
        <f t="shared" si="14"/>
        <v>0</v>
      </c>
      <c r="J148" s="302"/>
      <c r="K148" s="302"/>
    </row>
    <row r="149" spans="1:11">
      <c r="A149" s="412" t="s">
        <v>1264</v>
      </c>
      <c r="B149" s="305" t="s">
        <v>216</v>
      </c>
      <c r="C149" s="306"/>
      <c r="D149" s="10"/>
      <c r="E149" s="306"/>
      <c r="F149" s="10"/>
      <c r="G149" s="306"/>
      <c r="H149" s="306"/>
      <c r="I149" s="306"/>
      <c r="J149" s="302"/>
      <c r="K149" s="302"/>
    </row>
    <row r="150" spans="1:11">
      <c r="A150" s="413" t="s">
        <v>1265</v>
      </c>
      <c r="B150" s="307" t="s">
        <v>1164</v>
      </c>
      <c r="C150" s="308">
        <v>1</v>
      </c>
      <c r="D150" s="10"/>
      <c r="E150" s="308">
        <f>C150*D150</f>
        <v>0</v>
      </c>
      <c r="F150" s="10"/>
      <c r="G150" s="308">
        <f>C150*F150</f>
        <v>0</v>
      </c>
      <c r="H150" s="308">
        <f t="shared" ref="H150:I152" si="15">D150+F150</f>
        <v>0</v>
      </c>
      <c r="I150" s="308">
        <f t="shared" si="15"/>
        <v>0</v>
      </c>
      <c r="J150" s="302"/>
      <c r="K150" s="302"/>
    </row>
    <row r="151" spans="1:11">
      <c r="A151" s="413" t="s">
        <v>1266</v>
      </c>
      <c r="B151" s="307" t="s">
        <v>1164</v>
      </c>
      <c r="C151" s="308">
        <v>2</v>
      </c>
      <c r="D151" s="10"/>
      <c r="E151" s="308">
        <f>C151*D151</f>
        <v>0</v>
      </c>
      <c r="F151" s="10"/>
      <c r="G151" s="308">
        <f>C151*F151</f>
        <v>0</v>
      </c>
      <c r="H151" s="308">
        <f t="shared" si="15"/>
        <v>0</v>
      </c>
      <c r="I151" s="308">
        <f t="shared" si="15"/>
        <v>0</v>
      </c>
      <c r="J151" s="302"/>
      <c r="K151" s="302"/>
    </row>
    <row r="152" spans="1:11">
      <c r="A152" s="413" t="s">
        <v>216</v>
      </c>
      <c r="B152" s="307" t="s">
        <v>216</v>
      </c>
      <c r="C152" s="308"/>
      <c r="D152" s="10"/>
      <c r="E152" s="308"/>
      <c r="F152" s="10"/>
      <c r="G152" s="308"/>
      <c r="H152" s="308">
        <f t="shared" si="15"/>
        <v>0</v>
      </c>
      <c r="I152" s="308">
        <f t="shared" si="15"/>
        <v>0</v>
      </c>
      <c r="J152" s="302"/>
      <c r="K152" s="302"/>
    </row>
    <row r="153" spans="1:11">
      <c r="A153" s="414" t="s">
        <v>1267</v>
      </c>
      <c r="B153" s="309" t="s">
        <v>216</v>
      </c>
      <c r="C153" s="310"/>
      <c r="D153" s="10"/>
      <c r="E153" s="310"/>
      <c r="F153" s="10"/>
      <c r="G153" s="310"/>
      <c r="H153" s="310"/>
      <c r="I153" s="310"/>
      <c r="J153" s="302"/>
      <c r="K153" s="302"/>
    </row>
    <row r="154" spans="1:11">
      <c r="A154" s="413" t="s">
        <v>1268</v>
      </c>
      <c r="B154" s="307" t="s">
        <v>1164</v>
      </c>
      <c r="C154" s="308">
        <v>25</v>
      </c>
      <c r="D154" s="10"/>
      <c r="E154" s="308">
        <f>C154*D154</f>
        <v>0</v>
      </c>
      <c r="F154" s="10"/>
      <c r="G154" s="308">
        <f>C154*F154</f>
        <v>0</v>
      </c>
      <c r="H154" s="308">
        <f t="shared" ref="H154:I157" si="16">D154+F154</f>
        <v>0</v>
      </c>
      <c r="I154" s="308">
        <f t="shared" si="16"/>
        <v>0</v>
      </c>
      <c r="J154" s="302"/>
      <c r="K154" s="302"/>
    </row>
    <row r="155" spans="1:11">
      <c r="A155" s="413" t="s">
        <v>1269</v>
      </c>
      <c r="B155" s="307" t="s">
        <v>1164</v>
      </c>
      <c r="C155" s="308">
        <v>25</v>
      </c>
      <c r="D155" s="10"/>
      <c r="E155" s="308">
        <f>C155*D155</f>
        <v>0</v>
      </c>
      <c r="F155" s="10"/>
      <c r="G155" s="308">
        <f>C155*F155</f>
        <v>0</v>
      </c>
      <c r="H155" s="308">
        <f t="shared" si="16"/>
        <v>0</v>
      </c>
      <c r="I155" s="308">
        <f t="shared" si="16"/>
        <v>0</v>
      </c>
      <c r="J155" s="302"/>
      <c r="K155" s="302"/>
    </row>
    <row r="156" spans="1:11">
      <c r="A156" s="413" t="s">
        <v>1270</v>
      </c>
      <c r="B156" s="307" t="s">
        <v>1164</v>
      </c>
      <c r="C156" s="308">
        <v>25</v>
      </c>
      <c r="D156" s="10"/>
      <c r="E156" s="308">
        <f>C156*D156</f>
        <v>0</v>
      </c>
      <c r="F156" s="10"/>
      <c r="G156" s="308">
        <f>C156*F156</f>
        <v>0</v>
      </c>
      <c r="H156" s="308">
        <f t="shared" si="16"/>
        <v>0</v>
      </c>
      <c r="I156" s="308">
        <f t="shared" si="16"/>
        <v>0</v>
      </c>
      <c r="J156" s="302"/>
      <c r="K156" s="302"/>
    </row>
    <row r="157" spans="1:11">
      <c r="A157" s="413" t="s">
        <v>216</v>
      </c>
      <c r="B157" s="307" t="s">
        <v>216</v>
      </c>
      <c r="C157" s="308"/>
      <c r="D157" s="10"/>
      <c r="E157" s="308"/>
      <c r="F157" s="10"/>
      <c r="G157" s="308"/>
      <c r="H157" s="308">
        <f t="shared" si="16"/>
        <v>0</v>
      </c>
      <c r="I157" s="308">
        <f t="shared" si="16"/>
        <v>0</v>
      </c>
      <c r="J157" s="302"/>
      <c r="K157" s="302"/>
    </row>
    <row r="158" spans="1:11">
      <c r="A158" s="412" t="s">
        <v>1271</v>
      </c>
      <c r="B158" s="305" t="s">
        <v>216</v>
      </c>
      <c r="C158" s="306"/>
      <c r="D158" s="10"/>
      <c r="E158" s="306"/>
      <c r="F158" s="10"/>
      <c r="G158" s="306"/>
      <c r="H158" s="306"/>
      <c r="I158" s="306"/>
      <c r="J158" s="302"/>
      <c r="K158" s="302"/>
    </row>
    <row r="159" spans="1:11">
      <c r="A159" s="412" t="s">
        <v>1272</v>
      </c>
      <c r="B159" s="305" t="s">
        <v>216</v>
      </c>
      <c r="C159" s="306"/>
      <c r="D159" s="10"/>
      <c r="E159" s="306"/>
      <c r="F159" s="10"/>
      <c r="G159" s="306"/>
      <c r="H159" s="306"/>
      <c r="I159" s="306"/>
      <c r="J159" s="302"/>
      <c r="K159" s="302"/>
    </row>
    <row r="160" spans="1:11">
      <c r="A160" s="413" t="s">
        <v>1273</v>
      </c>
      <c r="B160" s="307" t="s">
        <v>1164</v>
      </c>
      <c r="C160" s="308">
        <v>1</v>
      </c>
      <c r="D160" s="10"/>
      <c r="E160" s="308">
        <f>C160*D160</f>
        <v>0</v>
      </c>
      <c r="F160" s="10"/>
      <c r="G160" s="308">
        <f>C160*F160</f>
        <v>0</v>
      </c>
      <c r="H160" s="308">
        <f>D160+F160</f>
        <v>0</v>
      </c>
      <c r="I160" s="308">
        <f>E160+G160</f>
        <v>0</v>
      </c>
      <c r="J160" s="302"/>
      <c r="K160" s="302"/>
    </row>
    <row r="161" spans="1:11">
      <c r="A161" s="413" t="s">
        <v>216</v>
      </c>
      <c r="B161" s="307" t="s">
        <v>216</v>
      </c>
      <c r="C161" s="308"/>
      <c r="D161" s="10"/>
      <c r="E161" s="308"/>
      <c r="F161" s="10"/>
      <c r="G161" s="308"/>
      <c r="H161" s="308">
        <f>D161+F161</f>
        <v>0</v>
      </c>
      <c r="I161" s="308">
        <f>E161+G161</f>
        <v>0</v>
      </c>
      <c r="J161" s="302"/>
      <c r="K161" s="302"/>
    </row>
    <row r="162" spans="1:11">
      <c r="A162" s="412" t="s">
        <v>1271</v>
      </c>
      <c r="B162" s="305" t="s">
        <v>216</v>
      </c>
      <c r="C162" s="306"/>
      <c r="D162" s="10"/>
      <c r="E162" s="306"/>
      <c r="F162" s="10"/>
      <c r="G162" s="306"/>
      <c r="H162" s="306"/>
      <c r="I162" s="306"/>
      <c r="J162" s="302"/>
      <c r="K162" s="302"/>
    </row>
    <row r="163" spans="1:11">
      <c r="A163" s="412" t="s">
        <v>1272</v>
      </c>
      <c r="B163" s="305" t="s">
        <v>216</v>
      </c>
      <c r="C163" s="306"/>
      <c r="D163" s="10"/>
      <c r="E163" s="306"/>
      <c r="F163" s="10"/>
      <c r="G163" s="306"/>
      <c r="H163" s="306"/>
      <c r="I163" s="306"/>
      <c r="J163" s="302"/>
      <c r="K163" s="302"/>
    </row>
    <row r="164" spans="1:11">
      <c r="A164" s="413" t="s">
        <v>1274</v>
      </c>
      <c r="B164" s="307" t="s">
        <v>1164</v>
      </c>
      <c r="C164" s="308">
        <v>1</v>
      </c>
      <c r="D164" s="10"/>
      <c r="E164" s="308">
        <f>C164*D164</f>
        <v>0</v>
      </c>
      <c r="F164" s="10"/>
      <c r="G164" s="308">
        <f>C164*F164</f>
        <v>0</v>
      </c>
      <c r="H164" s="308">
        <f>D164+F164</f>
        <v>0</v>
      </c>
      <c r="I164" s="308">
        <f>E164+G164</f>
        <v>0</v>
      </c>
      <c r="J164" s="302"/>
      <c r="K164" s="302"/>
    </row>
    <row r="165" spans="1:11">
      <c r="A165" s="413" t="s">
        <v>216</v>
      </c>
      <c r="B165" s="307" t="s">
        <v>216</v>
      </c>
      <c r="C165" s="308"/>
      <c r="D165" s="10"/>
      <c r="E165" s="308"/>
      <c r="F165" s="10"/>
      <c r="G165" s="308"/>
      <c r="H165" s="308">
        <f>D165+F165</f>
        <v>0</v>
      </c>
      <c r="I165" s="308">
        <f>E165+G165</f>
        <v>0</v>
      </c>
      <c r="J165" s="302"/>
      <c r="K165" s="302"/>
    </row>
    <row r="166" spans="1:11">
      <c r="A166" s="412" t="s">
        <v>1271</v>
      </c>
      <c r="B166" s="305" t="s">
        <v>216</v>
      </c>
      <c r="C166" s="306"/>
      <c r="D166" s="10"/>
      <c r="E166" s="306"/>
      <c r="F166" s="10"/>
      <c r="G166" s="306"/>
      <c r="H166" s="306"/>
      <c r="I166" s="306"/>
      <c r="J166" s="302"/>
      <c r="K166" s="302"/>
    </row>
    <row r="167" spans="1:11">
      <c r="A167" s="412" t="s">
        <v>1272</v>
      </c>
      <c r="B167" s="305" t="s">
        <v>216</v>
      </c>
      <c r="C167" s="306"/>
      <c r="D167" s="10"/>
      <c r="E167" s="306"/>
      <c r="F167" s="10"/>
      <c r="G167" s="306"/>
      <c r="H167" s="306"/>
      <c r="I167" s="306"/>
      <c r="J167" s="302"/>
      <c r="K167" s="302"/>
    </row>
    <row r="168" spans="1:11">
      <c r="A168" s="413" t="s">
        <v>1275</v>
      </c>
      <c r="B168" s="307" t="s">
        <v>1164</v>
      </c>
      <c r="C168" s="308">
        <v>1</v>
      </c>
      <c r="D168" s="10"/>
      <c r="E168" s="308">
        <f>C168*D168</f>
        <v>0</v>
      </c>
      <c r="F168" s="10"/>
      <c r="G168" s="308">
        <f>C168*F168</f>
        <v>0</v>
      </c>
      <c r="H168" s="308">
        <f>D168+F168</f>
        <v>0</v>
      </c>
      <c r="I168" s="308">
        <f>E168+G168</f>
        <v>0</v>
      </c>
      <c r="J168" s="302"/>
      <c r="K168" s="302"/>
    </row>
    <row r="169" spans="1:11">
      <c r="A169" s="413" t="s">
        <v>216</v>
      </c>
      <c r="B169" s="307" t="s">
        <v>216</v>
      </c>
      <c r="C169" s="308"/>
      <c r="D169" s="10"/>
      <c r="E169" s="308"/>
      <c r="F169" s="10"/>
      <c r="G169" s="308"/>
      <c r="H169" s="308">
        <f>D169+F169</f>
        <v>0</v>
      </c>
      <c r="I169" s="308">
        <f>E169+G169</f>
        <v>0</v>
      </c>
      <c r="J169" s="302"/>
      <c r="K169" s="302"/>
    </row>
    <row r="170" spans="1:11">
      <c r="A170" s="412" t="s">
        <v>1271</v>
      </c>
      <c r="B170" s="305" t="s">
        <v>216</v>
      </c>
      <c r="C170" s="306"/>
      <c r="D170" s="10"/>
      <c r="E170" s="306"/>
      <c r="F170" s="10"/>
      <c r="G170" s="306"/>
      <c r="H170" s="306"/>
      <c r="I170" s="306"/>
      <c r="J170" s="302"/>
      <c r="K170" s="302"/>
    </row>
    <row r="171" spans="1:11" ht="24.75">
      <c r="A171" s="413" t="s">
        <v>1276</v>
      </c>
      <c r="B171" s="307" t="s">
        <v>1164</v>
      </c>
      <c r="C171" s="308">
        <v>1</v>
      </c>
      <c r="D171" s="10"/>
      <c r="E171" s="308">
        <f>C171*D171</f>
        <v>0</v>
      </c>
      <c r="F171" s="10"/>
      <c r="G171" s="308">
        <f>C171*F171</f>
        <v>0</v>
      </c>
      <c r="H171" s="308">
        <f>D171+F171</f>
        <v>0</v>
      </c>
      <c r="I171" s="308">
        <f>E171+G171</f>
        <v>0</v>
      </c>
      <c r="J171" s="302"/>
      <c r="K171" s="302"/>
    </row>
    <row r="172" spans="1:11">
      <c r="A172" s="413" t="s">
        <v>216</v>
      </c>
      <c r="B172" s="307" t="s">
        <v>216</v>
      </c>
      <c r="C172" s="308"/>
      <c r="D172" s="10"/>
      <c r="E172" s="308"/>
      <c r="F172" s="10"/>
      <c r="G172" s="308"/>
      <c r="H172" s="308">
        <f>D172+F172</f>
        <v>0</v>
      </c>
      <c r="I172" s="308">
        <f>E172+G172</f>
        <v>0</v>
      </c>
      <c r="J172" s="302"/>
      <c r="K172" s="302"/>
    </row>
    <row r="173" spans="1:11">
      <c r="A173" s="412" t="s">
        <v>1271</v>
      </c>
      <c r="B173" s="305" t="s">
        <v>216</v>
      </c>
      <c r="C173" s="306"/>
      <c r="D173" s="10"/>
      <c r="E173" s="306"/>
      <c r="F173" s="10"/>
      <c r="G173" s="306"/>
      <c r="H173" s="306"/>
      <c r="I173" s="306"/>
      <c r="J173" s="302"/>
      <c r="K173" s="302"/>
    </row>
    <row r="174" spans="1:11">
      <c r="A174" s="412" t="s">
        <v>1277</v>
      </c>
      <c r="B174" s="305" t="s">
        <v>216</v>
      </c>
      <c r="C174" s="306"/>
      <c r="D174" s="10"/>
      <c r="E174" s="306"/>
      <c r="F174" s="10"/>
      <c r="G174" s="306"/>
      <c r="H174" s="306"/>
      <c r="I174" s="306"/>
      <c r="J174" s="302"/>
      <c r="K174" s="302"/>
    </row>
    <row r="175" spans="1:11">
      <c r="A175" s="413" t="s">
        <v>1278</v>
      </c>
      <c r="B175" s="307" t="s">
        <v>1164</v>
      </c>
      <c r="C175" s="308">
        <v>4</v>
      </c>
      <c r="D175" s="10"/>
      <c r="E175" s="308">
        <f>C175*D175</f>
        <v>0</v>
      </c>
      <c r="F175" s="10"/>
      <c r="G175" s="308">
        <f>C175*F175</f>
        <v>0</v>
      </c>
      <c r="H175" s="308">
        <f>D175+F175</f>
        <v>0</v>
      </c>
      <c r="I175" s="308">
        <f>E175+G175</f>
        <v>0</v>
      </c>
      <c r="J175" s="302"/>
      <c r="K175" s="302"/>
    </row>
    <row r="176" spans="1:11">
      <c r="A176" s="413" t="s">
        <v>216</v>
      </c>
      <c r="B176" s="307" t="s">
        <v>216</v>
      </c>
      <c r="C176" s="308"/>
      <c r="D176" s="10"/>
      <c r="E176" s="308"/>
      <c r="F176" s="10"/>
      <c r="G176" s="308"/>
      <c r="H176" s="308">
        <f>D176+F176</f>
        <v>0</v>
      </c>
      <c r="I176" s="308">
        <f>E176+G176</f>
        <v>0</v>
      </c>
      <c r="J176" s="302"/>
      <c r="K176" s="302"/>
    </row>
    <row r="177" spans="1:11">
      <c r="A177" s="412" t="s">
        <v>1271</v>
      </c>
      <c r="B177" s="305" t="s">
        <v>216</v>
      </c>
      <c r="C177" s="306"/>
      <c r="D177" s="10"/>
      <c r="E177" s="306"/>
      <c r="F177" s="10"/>
      <c r="G177" s="306"/>
      <c r="H177" s="306"/>
      <c r="I177" s="306"/>
      <c r="J177" s="302"/>
      <c r="K177" s="302"/>
    </row>
    <row r="178" spans="1:11">
      <c r="A178" s="412" t="s">
        <v>1279</v>
      </c>
      <c r="B178" s="305" t="s">
        <v>216</v>
      </c>
      <c r="C178" s="306"/>
      <c r="D178" s="10"/>
      <c r="E178" s="306"/>
      <c r="F178" s="10"/>
      <c r="G178" s="306"/>
      <c r="H178" s="306"/>
      <c r="I178" s="306"/>
      <c r="J178" s="302"/>
      <c r="K178" s="302"/>
    </row>
    <row r="179" spans="1:11">
      <c r="A179" s="413" t="s">
        <v>1280</v>
      </c>
      <c r="B179" s="307" t="s">
        <v>1164</v>
      </c>
      <c r="C179" s="308">
        <v>2</v>
      </c>
      <c r="D179" s="10"/>
      <c r="E179" s="308">
        <f>C179*D179</f>
        <v>0</v>
      </c>
      <c r="F179" s="10"/>
      <c r="G179" s="308">
        <f>C179*F179</f>
        <v>0</v>
      </c>
      <c r="H179" s="308">
        <f>D179+F179</f>
        <v>0</v>
      </c>
      <c r="I179" s="308">
        <f>E179+G179</f>
        <v>0</v>
      </c>
      <c r="J179" s="302"/>
      <c r="K179" s="302"/>
    </row>
    <row r="180" spans="1:11">
      <c r="A180" s="413" t="s">
        <v>216</v>
      </c>
      <c r="B180" s="307" t="s">
        <v>216</v>
      </c>
      <c r="C180" s="308"/>
      <c r="D180" s="10"/>
      <c r="E180" s="308"/>
      <c r="F180" s="10"/>
      <c r="G180" s="308"/>
      <c r="H180" s="308">
        <f>D180+F180</f>
        <v>0</v>
      </c>
      <c r="I180" s="308">
        <f>E180+G180</f>
        <v>0</v>
      </c>
      <c r="J180" s="302"/>
      <c r="K180" s="302"/>
    </row>
    <row r="181" spans="1:11">
      <c r="A181" s="412" t="s">
        <v>1271</v>
      </c>
      <c r="B181" s="305" t="s">
        <v>216</v>
      </c>
      <c r="C181" s="306"/>
      <c r="D181" s="10"/>
      <c r="E181" s="306"/>
      <c r="F181" s="10"/>
      <c r="G181" s="306"/>
      <c r="H181" s="306"/>
      <c r="I181" s="306"/>
      <c r="J181" s="302"/>
      <c r="K181" s="302"/>
    </row>
    <row r="182" spans="1:11">
      <c r="A182" s="412" t="s">
        <v>1281</v>
      </c>
      <c r="B182" s="305" t="s">
        <v>216</v>
      </c>
      <c r="C182" s="306"/>
      <c r="D182" s="10"/>
      <c r="E182" s="306"/>
      <c r="F182" s="10"/>
      <c r="G182" s="306"/>
      <c r="H182" s="306"/>
      <c r="I182" s="306"/>
      <c r="J182" s="302"/>
      <c r="K182" s="302"/>
    </row>
    <row r="183" spans="1:11">
      <c r="A183" s="413" t="s">
        <v>1282</v>
      </c>
      <c r="B183" s="307" t="s">
        <v>1164</v>
      </c>
      <c r="C183" s="308">
        <v>2</v>
      </c>
      <c r="D183" s="10"/>
      <c r="E183" s="308">
        <f>C183*D183</f>
        <v>0</v>
      </c>
      <c r="F183" s="10"/>
      <c r="G183" s="308">
        <f>C183*F183</f>
        <v>0</v>
      </c>
      <c r="H183" s="308">
        <f>D183+F183</f>
        <v>0</v>
      </c>
      <c r="I183" s="308">
        <f>E183+G183</f>
        <v>0</v>
      </c>
      <c r="J183" s="302"/>
      <c r="K183" s="302"/>
    </row>
    <row r="184" spans="1:11">
      <c r="A184" s="413" t="s">
        <v>216</v>
      </c>
      <c r="B184" s="307" t="s">
        <v>216</v>
      </c>
      <c r="C184" s="308"/>
      <c r="D184" s="10"/>
      <c r="E184" s="308"/>
      <c r="F184" s="10"/>
      <c r="G184" s="308"/>
      <c r="H184" s="308">
        <f>D184+F184</f>
        <v>0</v>
      </c>
      <c r="I184" s="308">
        <f>E184+G184</f>
        <v>0</v>
      </c>
      <c r="J184" s="302"/>
      <c r="K184" s="302"/>
    </row>
    <row r="185" spans="1:11">
      <c r="A185" s="412" t="s">
        <v>1271</v>
      </c>
      <c r="B185" s="305" t="s">
        <v>216</v>
      </c>
      <c r="C185" s="306"/>
      <c r="D185" s="10"/>
      <c r="E185" s="306"/>
      <c r="F185" s="10"/>
      <c r="G185" s="306"/>
      <c r="H185" s="306"/>
      <c r="I185" s="306"/>
      <c r="J185" s="302"/>
      <c r="K185" s="302"/>
    </row>
    <row r="186" spans="1:11">
      <c r="A186" s="412" t="s">
        <v>1283</v>
      </c>
      <c r="B186" s="305" t="s">
        <v>216</v>
      </c>
      <c r="C186" s="306"/>
      <c r="D186" s="10"/>
      <c r="E186" s="306"/>
      <c r="F186" s="10"/>
      <c r="G186" s="306"/>
      <c r="H186" s="306"/>
      <c r="I186" s="306"/>
      <c r="J186" s="302"/>
      <c r="K186" s="302"/>
    </row>
    <row r="187" spans="1:11">
      <c r="A187" s="413" t="s">
        <v>1284</v>
      </c>
      <c r="B187" s="307" t="s">
        <v>1164</v>
      </c>
      <c r="C187" s="308">
        <v>1</v>
      </c>
      <c r="D187" s="10"/>
      <c r="E187" s="308">
        <f>C187*D187</f>
        <v>0</v>
      </c>
      <c r="F187" s="10"/>
      <c r="G187" s="308">
        <f>C187*F187</f>
        <v>0</v>
      </c>
      <c r="H187" s="308">
        <f>D187+F187</f>
        <v>0</v>
      </c>
      <c r="I187" s="308">
        <f>E187+G187</f>
        <v>0</v>
      </c>
      <c r="J187" s="302"/>
      <c r="K187" s="302"/>
    </row>
    <row r="188" spans="1:11">
      <c r="A188" s="413" t="s">
        <v>216</v>
      </c>
      <c r="B188" s="307" t="s">
        <v>216</v>
      </c>
      <c r="C188" s="308"/>
      <c r="D188" s="10"/>
      <c r="E188" s="308"/>
      <c r="F188" s="10"/>
      <c r="G188" s="308"/>
      <c r="H188" s="308">
        <f>D188+F188</f>
        <v>0</v>
      </c>
      <c r="I188" s="308">
        <f>E188+G188</f>
        <v>0</v>
      </c>
      <c r="J188" s="302"/>
      <c r="K188" s="302"/>
    </row>
    <row r="189" spans="1:11">
      <c r="A189" s="412" t="s">
        <v>1271</v>
      </c>
      <c r="B189" s="305" t="s">
        <v>216</v>
      </c>
      <c r="C189" s="306"/>
      <c r="D189" s="10"/>
      <c r="E189" s="306"/>
      <c r="F189" s="10"/>
      <c r="G189" s="306"/>
      <c r="H189" s="306"/>
      <c r="I189" s="306"/>
      <c r="J189" s="302"/>
      <c r="K189" s="302"/>
    </row>
    <row r="190" spans="1:11">
      <c r="A190" s="413" t="s">
        <v>1285</v>
      </c>
      <c r="B190" s="307" t="s">
        <v>1164</v>
      </c>
      <c r="C190" s="308">
        <v>1</v>
      </c>
      <c r="D190" s="10"/>
      <c r="E190" s="308">
        <f>C190*D190</f>
        <v>0</v>
      </c>
      <c r="F190" s="10"/>
      <c r="G190" s="308">
        <f>C190*F190</f>
        <v>0</v>
      </c>
      <c r="H190" s="308">
        <f>D190+F190</f>
        <v>0</v>
      </c>
      <c r="I190" s="308">
        <f>E190+G190</f>
        <v>0</v>
      </c>
      <c r="J190" s="302"/>
      <c r="K190" s="302"/>
    </row>
    <row r="191" spans="1:11">
      <c r="A191" s="413" t="s">
        <v>216</v>
      </c>
      <c r="B191" s="307" t="s">
        <v>216</v>
      </c>
      <c r="C191" s="308"/>
      <c r="D191" s="10"/>
      <c r="E191" s="308"/>
      <c r="F191" s="10"/>
      <c r="G191" s="308"/>
      <c r="H191" s="308">
        <f>D191+F191</f>
        <v>0</v>
      </c>
      <c r="I191" s="308">
        <f>E191+G191</f>
        <v>0</v>
      </c>
      <c r="J191" s="302"/>
      <c r="K191" s="302"/>
    </row>
    <row r="192" spans="1:11">
      <c r="A192" s="412" t="s">
        <v>1271</v>
      </c>
      <c r="B192" s="305" t="s">
        <v>216</v>
      </c>
      <c r="C192" s="306"/>
      <c r="D192" s="10"/>
      <c r="E192" s="306"/>
      <c r="F192" s="10"/>
      <c r="G192" s="306"/>
      <c r="H192" s="306"/>
      <c r="I192" s="306"/>
      <c r="J192" s="302"/>
      <c r="K192" s="302"/>
    </row>
    <row r="193" spans="1:11">
      <c r="A193" s="413" t="s">
        <v>1286</v>
      </c>
      <c r="B193" s="307" t="s">
        <v>1164</v>
      </c>
      <c r="C193" s="308">
        <v>1</v>
      </c>
      <c r="D193" s="10"/>
      <c r="E193" s="308">
        <f>C193*D193</f>
        <v>0</v>
      </c>
      <c r="F193" s="10"/>
      <c r="G193" s="308">
        <f>C193*F193</f>
        <v>0</v>
      </c>
      <c r="H193" s="308">
        <f t="shared" ref="H193:I195" si="17">D193+F193</f>
        <v>0</v>
      </c>
      <c r="I193" s="308">
        <f t="shared" si="17"/>
        <v>0</v>
      </c>
      <c r="J193" s="302"/>
      <c r="K193" s="302"/>
    </row>
    <row r="194" spans="1:11">
      <c r="A194" s="413" t="s">
        <v>216</v>
      </c>
      <c r="B194" s="307" t="s">
        <v>216</v>
      </c>
      <c r="C194" s="308"/>
      <c r="D194" s="10"/>
      <c r="E194" s="308"/>
      <c r="F194" s="10"/>
      <c r="G194" s="308"/>
      <c r="H194" s="308">
        <f t="shared" si="17"/>
        <v>0</v>
      </c>
      <c r="I194" s="308">
        <f t="shared" si="17"/>
        <v>0</v>
      </c>
      <c r="J194" s="302"/>
      <c r="K194" s="302"/>
    </row>
    <row r="195" spans="1:11">
      <c r="A195" s="412" t="s">
        <v>1287</v>
      </c>
      <c r="B195" s="305" t="s">
        <v>216</v>
      </c>
      <c r="C195" s="306"/>
      <c r="D195" s="10"/>
      <c r="E195" s="306"/>
      <c r="F195" s="10"/>
      <c r="G195" s="306"/>
      <c r="H195" s="306">
        <f t="shared" si="17"/>
        <v>0</v>
      </c>
      <c r="I195" s="306">
        <f t="shared" si="17"/>
        <v>0</v>
      </c>
      <c r="J195" s="302"/>
      <c r="K195" s="302"/>
    </row>
    <row r="196" spans="1:11" ht="24.75">
      <c r="A196" s="413" t="s">
        <v>1288</v>
      </c>
      <c r="B196" s="307" t="s">
        <v>1164</v>
      </c>
      <c r="C196" s="308">
        <v>1</v>
      </c>
      <c r="D196" s="10"/>
      <c r="E196" s="308">
        <f>C196*D196</f>
        <v>0</v>
      </c>
      <c r="F196" s="10"/>
      <c r="G196" s="308">
        <f>C196*F196</f>
        <v>0</v>
      </c>
      <c r="H196" s="308">
        <f>D196+F196</f>
        <v>0</v>
      </c>
      <c r="I196" s="308">
        <f>E196+G196</f>
        <v>0</v>
      </c>
      <c r="J196" s="302"/>
      <c r="K196" s="302"/>
    </row>
    <row r="197" spans="1:11">
      <c r="A197" s="413" t="s">
        <v>216</v>
      </c>
      <c r="B197" s="307" t="s">
        <v>216</v>
      </c>
      <c r="C197" s="308"/>
      <c r="D197" s="10"/>
      <c r="E197" s="308"/>
      <c r="F197" s="10"/>
      <c r="G197" s="308"/>
      <c r="H197" s="308">
        <f>D197+F197</f>
        <v>0</v>
      </c>
      <c r="I197" s="308">
        <f>E197+G197</f>
        <v>0</v>
      </c>
      <c r="J197" s="302"/>
      <c r="K197" s="302"/>
    </row>
    <row r="198" spans="1:11">
      <c r="A198" s="412" t="s">
        <v>1289</v>
      </c>
      <c r="B198" s="305" t="s">
        <v>216</v>
      </c>
      <c r="C198" s="306"/>
      <c r="D198" s="10"/>
      <c r="E198" s="306"/>
      <c r="F198" s="10"/>
      <c r="G198" s="306"/>
      <c r="H198" s="306"/>
      <c r="I198" s="306"/>
      <c r="J198" s="302"/>
      <c r="K198" s="302"/>
    </row>
    <row r="199" spans="1:11">
      <c r="A199" s="413" t="s">
        <v>1290</v>
      </c>
      <c r="B199" s="307" t="s">
        <v>1164</v>
      </c>
      <c r="C199" s="308">
        <v>16</v>
      </c>
      <c r="D199" s="10"/>
      <c r="E199" s="308">
        <f>C199*D199</f>
        <v>0</v>
      </c>
      <c r="F199" s="10"/>
      <c r="G199" s="308">
        <f>C199*F199</f>
        <v>0</v>
      </c>
      <c r="H199" s="308">
        <f t="shared" ref="H199:I201" si="18">D199+F199</f>
        <v>0</v>
      </c>
      <c r="I199" s="308">
        <f t="shared" si="18"/>
        <v>0</v>
      </c>
      <c r="J199" s="302"/>
      <c r="K199" s="302"/>
    </row>
    <row r="200" spans="1:11">
      <c r="A200" s="413" t="s">
        <v>1291</v>
      </c>
      <c r="B200" s="307" t="s">
        <v>1164</v>
      </c>
      <c r="C200" s="308">
        <v>1</v>
      </c>
      <c r="D200" s="10"/>
      <c r="E200" s="308">
        <f>C200*D200</f>
        <v>0</v>
      </c>
      <c r="F200" s="10"/>
      <c r="G200" s="308">
        <f>C200*F200</f>
        <v>0</v>
      </c>
      <c r="H200" s="308">
        <f t="shared" si="18"/>
        <v>0</v>
      </c>
      <c r="I200" s="308">
        <f t="shared" si="18"/>
        <v>0</v>
      </c>
      <c r="J200" s="302"/>
      <c r="K200" s="302"/>
    </row>
    <row r="201" spans="1:11">
      <c r="A201" s="413" t="s">
        <v>216</v>
      </c>
      <c r="B201" s="307" t="s">
        <v>216</v>
      </c>
      <c r="C201" s="308"/>
      <c r="D201" s="10"/>
      <c r="E201" s="308"/>
      <c r="F201" s="10"/>
      <c r="G201" s="308"/>
      <c r="H201" s="308">
        <f t="shared" si="18"/>
        <v>0</v>
      </c>
      <c r="I201" s="308">
        <f t="shared" si="18"/>
        <v>0</v>
      </c>
      <c r="J201" s="302"/>
      <c r="K201" s="302"/>
    </row>
    <row r="202" spans="1:11">
      <c r="A202" s="412" t="s">
        <v>1228</v>
      </c>
      <c r="B202" s="305" t="s">
        <v>216</v>
      </c>
      <c r="C202" s="306"/>
      <c r="D202" s="10"/>
      <c r="E202" s="306"/>
      <c r="F202" s="10"/>
      <c r="G202" s="306"/>
      <c r="H202" s="306"/>
      <c r="I202" s="306"/>
      <c r="J202" s="302"/>
      <c r="K202" s="302"/>
    </row>
    <row r="203" spans="1:11">
      <c r="A203" s="413" t="s">
        <v>1229</v>
      </c>
      <c r="B203" s="307" t="s">
        <v>1164</v>
      </c>
      <c r="C203" s="308">
        <v>3</v>
      </c>
      <c r="D203" s="10"/>
      <c r="E203" s="308">
        <f>C203*D203</f>
        <v>0</v>
      </c>
      <c r="F203" s="10"/>
      <c r="G203" s="308">
        <f>C203*F203</f>
        <v>0</v>
      </c>
      <c r="H203" s="308">
        <f t="shared" ref="H203:I205" si="19">D203+F203</f>
        <v>0</v>
      </c>
      <c r="I203" s="308">
        <f t="shared" si="19"/>
        <v>0</v>
      </c>
      <c r="J203" s="302"/>
      <c r="K203" s="302"/>
    </row>
    <row r="204" spans="1:11">
      <c r="A204" s="413" t="s">
        <v>1230</v>
      </c>
      <c r="B204" s="307" t="s">
        <v>1164</v>
      </c>
      <c r="C204" s="308">
        <v>3</v>
      </c>
      <c r="D204" s="10"/>
      <c r="E204" s="308">
        <f>C204*D204</f>
        <v>0</v>
      </c>
      <c r="F204" s="10"/>
      <c r="G204" s="308">
        <f>C204*F204</f>
        <v>0</v>
      </c>
      <c r="H204" s="308">
        <f t="shared" si="19"/>
        <v>0</v>
      </c>
      <c r="I204" s="308">
        <f t="shared" si="19"/>
        <v>0</v>
      </c>
      <c r="J204" s="302"/>
      <c r="K204" s="302"/>
    </row>
    <row r="205" spans="1:11">
      <c r="A205" s="413" t="s">
        <v>216</v>
      </c>
      <c r="B205" s="307" t="s">
        <v>216</v>
      </c>
      <c r="C205" s="308"/>
      <c r="D205" s="10"/>
      <c r="E205" s="308"/>
      <c r="F205" s="10"/>
      <c r="G205" s="308"/>
      <c r="H205" s="308">
        <f t="shared" si="19"/>
        <v>0</v>
      </c>
      <c r="I205" s="308">
        <f t="shared" si="19"/>
        <v>0</v>
      </c>
      <c r="J205" s="302"/>
      <c r="K205" s="302"/>
    </row>
    <row r="206" spans="1:11">
      <c r="A206" s="412" t="s">
        <v>1292</v>
      </c>
      <c r="B206" s="305" t="s">
        <v>216</v>
      </c>
      <c r="C206" s="306"/>
      <c r="D206" s="10"/>
      <c r="E206" s="306"/>
      <c r="F206" s="10"/>
      <c r="G206" s="306"/>
      <c r="H206" s="306"/>
      <c r="I206" s="306"/>
      <c r="J206" s="302"/>
      <c r="K206" s="302"/>
    </row>
    <row r="207" spans="1:11">
      <c r="A207" s="413" t="s">
        <v>1293</v>
      </c>
      <c r="B207" s="307" t="s">
        <v>1164</v>
      </c>
      <c r="C207" s="308">
        <v>2</v>
      </c>
      <c r="D207" s="10"/>
      <c r="E207" s="308">
        <f>C207*D207</f>
        <v>0</v>
      </c>
      <c r="F207" s="10"/>
      <c r="G207" s="308">
        <f>C207*F207</f>
        <v>0</v>
      </c>
      <c r="H207" s="308">
        <f>D207+F207</f>
        <v>0</v>
      </c>
      <c r="I207" s="308">
        <f>E207+G207</f>
        <v>0</v>
      </c>
      <c r="J207" s="302"/>
      <c r="K207" s="302"/>
    </row>
    <row r="208" spans="1:11">
      <c r="A208" s="413" t="s">
        <v>216</v>
      </c>
      <c r="B208" s="307" t="s">
        <v>216</v>
      </c>
      <c r="C208" s="308"/>
      <c r="D208" s="10"/>
      <c r="E208" s="308"/>
      <c r="F208" s="10"/>
      <c r="G208" s="308"/>
      <c r="H208" s="308">
        <f>D208+F208</f>
        <v>0</v>
      </c>
      <c r="I208" s="308">
        <f>E208+G208</f>
        <v>0</v>
      </c>
      <c r="J208" s="302"/>
      <c r="K208" s="302"/>
    </row>
    <row r="209" spans="1:11">
      <c r="A209" s="412" t="s">
        <v>1246</v>
      </c>
      <c r="B209" s="305" t="s">
        <v>216</v>
      </c>
      <c r="C209" s="306"/>
      <c r="D209" s="10"/>
      <c r="E209" s="306"/>
      <c r="F209" s="10"/>
      <c r="G209" s="306"/>
      <c r="H209" s="306"/>
      <c r="I209" s="306"/>
      <c r="J209" s="302"/>
      <c r="K209" s="302"/>
    </row>
    <row r="210" spans="1:11">
      <c r="A210" s="413" t="s">
        <v>1247</v>
      </c>
      <c r="B210" s="307" t="s">
        <v>1164</v>
      </c>
      <c r="C210" s="308">
        <v>25</v>
      </c>
      <c r="D210" s="10"/>
      <c r="E210" s="308">
        <f>C210*D210</f>
        <v>0</v>
      </c>
      <c r="F210" s="10"/>
      <c r="G210" s="308">
        <f>C210*F210</f>
        <v>0</v>
      </c>
      <c r="H210" s="308">
        <f t="shared" ref="H210:I212" si="20">D210+F210</f>
        <v>0</v>
      </c>
      <c r="I210" s="308">
        <f t="shared" si="20"/>
        <v>0</v>
      </c>
      <c r="J210" s="302"/>
      <c r="K210" s="302"/>
    </row>
    <row r="211" spans="1:11">
      <c r="A211" s="413" t="s">
        <v>216</v>
      </c>
      <c r="B211" s="307" t="s">
        <v>216</v>
      </c>
      <c r="C211" s="308"/>
      <c r="D211" s="10"/>
      <c r="E211" s="308"/>
      <c r="F211" s="10"/>
      <c r="G211" s="308"/>
      <c r="H211" s="308">
        <f t="shared" si="20"/>
        <v>0</v>
      </c>
      <c r="I211" s="308">
        <f t="shared" si="20"/>
        <v>0</v>
      </c>
      <c r="J211" s="302"/>
      <c r="K211" s="302"/>
    </row>
    <row r="212" spans="1:11">
      <c r="A212" s="413" t="s">
        <v>1294</v>
      </c>
      <c r="B212" s="307" t="s">
        <v>1295</v>
      </c>
      <c r="C212" s="308">
        <v>1</v>
      </c>
      <c r="D212" s="10"/>
      <c r="E212" s="308">
        <f>C212*D212</f>
        <v>0</v>
      </c>
      <c r="F212" s="10"/>
      <c r="G212" s="308">
        <f>C212*F212</f>
        <v>0</v>
      </c>
      <c r="H212" s="308">
        <f t="shared" si="20"/>
        <v>0</v>
      </c>
      <c r="I212" s="308">
        <f t="shared" si="20"/>
        <v>0</v>
      </c>
      <c r="J212" s="302"/>
      <c r="K212" s="302"/>
    </row>
    <row r="213" spans="1:11">
      <c r="A213" s="411" t="s">
        <v>1296</v>
      </c>
      <c r="B213" s="303" t="s">
        <v>216</v>
      </c>
      <c r="C213" s="304"/>
      <c r="D213" s="304"/>
      <c r="E213" s="304">
        <f>SUM(E130:E212)</f>
        <v>0</v>
      </c>
      <c r="F213" s="304"/>
      <c r="G213" s="304">
        <f>SUM(G130:G212)</f>
        <v>0</v>
      </c>
      <c r="H213" s="304"/>
      <c r="I213" s="304">
        <f>SUM(I130:I212)</f>
        <v>0</v>
      </c>
      <c r="J213" s="302"/>
      <c r="K213" s="302"/>
    </row>
    <row r="214" spans="1:11">
      <c r="A214" s="413" t="s">
        <v>216</v>
      </c>
      <c r="B214" s="307" t="s">
        <v>216</v>
      </c>
      <c r="C214" s="308"/>
      <c r="D214" s="308"/>
      <c r="E214" s="308"/>
      <c r="F214" s="308"/>
      <c r="G214" s="308"/>
      <c r="H214" s="308">
        <f>D214+F214</f>
        <v>0</v>
      </c>
      <c r="I214" s="308">
        <f>E214+G214</f>
        <v>0</v>
      </c>
      <c r="J214" s="302"/>
      <c r="K214" s="302"/>
    </row>
    <row r="215" spans="1:11">
      <c r="A215" s="411" t="s">
        <v>1149</v>
      </c>
      <c r="B215" s="303" t="s">
        <v>216</v>
      </c>
      <c r="C215" s="304"/>
      <c r="D215" s="304"/>
      <c r="E215" s="304"/>
      <c r="F215" s="304"/>
      <c r="G215" s="304"/>
      <c r="H215" s="304"/>
      <c r="I215" s="304"/>
      <c r="J215" s="302"/>
      <c r="K215" s="302"/>
    </row>
    <row r="216" spans="1:11">
      <c r="A216" s="412" t="s">
        <v>1297</v>
      </c>
      <c r="B216" s="305" t="s">
        <v>216</v>
      </c>
      <c r="C216" s="306"/>
      <c r="D216" s="306"/>
      <c r="E216" s="306"/>
      <c r="F216" s="306"/>
      <c r="G216" s="306"/>
      <c r="H216" s="306"/>
      <c r="I216" s="306"/>
      <c r="J216" s="302"/>
      <c r="K216" s="302"/>
    </row>
    <row r="217" spans="1:11">
      <c r="A217" s="412" t="s">
        <v>1298</v>
      </c>
      <c r="B217" s="305" t="s">
        <v>216</v>
      </c>
      <c r="C217" s="306"/>
      <c r="D217" s="306"/>
      <c r="E217" s="306"/>
      <c r="F217" s="306"/>
      <c r="G217" s="306"/>
      <c r="H217" s="306"/>
      <c r="I217" s="306"/>
      <c r="J217" s="302"/>
      <c r="K217" s="302"/>
    </row>
    <row r="218" spans="1:11">
      <c r="A218" s="413" t="s">
        <v>1299</v>
      </c>
      <c r="B218" s="307" t="s">
        <v>1164</v>
      </c>
      <c r="C218" s="308">
        <v>1</v>
      </c>
      <c r="D218" s="10"/>
      <c r="E218" s="308">
        <f>C218*D218</f>
        <v>0</v>
      </c>
      <c r="F218" s="10"/>
      <c r="G218" s="308">
        <f>C218*F218</f>
        <v>0</v>
      </c>
      <c r="H218" s="308">
        <f t="shared" ref="H218:I221" si="21">D218+F218</f>
        <v>0</v>
      </c>
      <c r="I218" s="308">
        <f t="shared" si="21"/>
        <v>0</v>
      </c>
      <c r="J218" s="302"/>
      <c r="K218" s="302"/>
    </row>
    <row r="219" spans="1:11">
      <c r="A219" s="413" t="s">
        <v>216</v>
      </c>
      <c r="B219" s="307" t="s">
        <v>216</v>
      </c>
      <c r="C219" s="308"/>
      <c r="D219" s="10"/>
      <c r="E219" s="308"/>
      <c r="F219" s="10"/>
      <c r="G219" s="308"/>
      <c r="H219" s="308">
        <f t="shared" si="21"/>
        <v>0</v>
      </c>
      <c r="I219" s="308">
        <f t="shared" si="21"/>
        <v>0</v>
      </c>
      <c r="J219" s="302"/>
      <c r="K219" s="302"/>
    </row>
    <row r="220" spans="1:11">
      <c r="A220" s="413" t="s">
        <v>1300</v>
      </c>
      <c r="B220" s="307" t="s">
        <v>1195</v>
      </c>
      <c r="C220" s="308">
        <v>3</v>
      </c>
      <c r="D220" s="10"/>
      <c r="E220" s="308">
        <f>C220*D220</f>
        <v>0</v>
      </c>
      <c r="F220" s="10"/>
      <c r="G220" s="308">
        <f>C220*F220</f>
        <v>0</v>
      </c>
      <c r="H220" s="308">
        <f t="shared" si="21"/>
        <v>0</v>
      </c>
      <c r="I220" s="308">
        <f t="shared" si="21"/>
        <v>0</v>
      </c>
      <c r="J220" s="302"/>
      <c r="K220" s="302"/>
    </row>
    <row r="221" spans="1:11">
      <c r="A221" s="413" t="s">
        <v>216</v>
      </c>
      <c r="B221" s="307" t="s">
        <v>216</v>
      </c>
      <c r="C221" s="308"/>
      <c r="D221" s="10"/>
      <c r="E221" s="308"/>
      <c r="F221" s="10"/>
      <c r="G221" s="308"/>
      <c r="H221" s="308">
        <f t="shared" si="21"/>
        <v>0</v>
      </c>
      <c r="I221" s="308">
        <f t="shared" si="21"/>
        <v>0</v>
      </c>
      <c r="J221" s="302"/>
      <c r="K221" s="302"/>
    </row>
    <row r="222" spans="1:11">
      <c r="A222" s="412" t="s">
        <v>1301</v>
      </c>
      <c r="B222" s="305" t="s">
        <v>216</v>
      </c>
      <c r="C222" s="306"/>
      <c r="D222" s="10"/>
      <c r="E222" s="306"/>
      <c r="F222" s="10"/>
      <c r="G222" s="306"/>
      <c r="H222" s="306"/>
      <c r="I222" s="306"/>
      <c r="J222" s="302"/>
      <c r="K222" s="302"/>
    </row>
    <row r="223" spans="1:11">
      <c r="A223" s="413" t="s">
        <v>1302</v>
      </c>
      <c r="B223" s="307" t="s">
        <v>1164</v>
      </c>
      <c r="C223" s="308">
        <v>1</v>
      </c>
      <c r="D223" s="10"/>
      <c r="E223" s="308">
        <f>C223*D223</f>
        <v>0</v>
      </c>
      <c r="F223" s="10"/>
      <c r="G223" s="308">
        <f>C223*F223</f>
        <v>0</v>
      </c>
      <c r="H223" s="308">
        <f>D223+F223</f>
        <v>0</v>
      </c>
      <c r="I223" s="308">
        <f>E223+G223</f>
        <v>0</v>
      </c>
      <c r="J223" s="302"/>
      <c r="K223" s="302"/>
    </row>
    <row r="224" spans="1:11">
      <c r="A224" s="411" t="s">
        <v>1303</v>
      </c>
      <c r="B224" s="303" t="s">
        <v>216</v>
      </c>
      <c r="C224" s="304"/>
      <c r="D224" s="304"/>
      <c r="E224" s="304">
        <f>SUM(E216:E223)</f>
        <v>0</v>
      </c>
      <c r="F224" s="304"/>
      <c r="G224" s="304">
        <f>SUM(G216:G223)</f>
        <v>0</v>
      </c>
      <c r="H224" s="304"/>
      <c r="I224" s="304">
        <f>SUM(I216:I223)</f>
        <v>0</v>
      </c>
      <c r="J224" s="302"/>
      <c r="K224" s="302"/>
    </row>
    <row r="225" spans="1:11">
      <c r="A225" s="413" t="s">
        <v>216</v>
      </c>
      <c r="B225" s="307" t="s">
        <v>216</v>
      </c>
      <c r="C225" s="308"/>
      <c r="D225" s="308"/>
      <c r="E225" s="308"/>
      <c r="F225" s="308"/>
      <c r="G225" s="308"/>
      <c r="H225" s="308">
        <f>D225+F225</f>
        <v>0</v>
      </c>
      <c r="I225" s="308">
        <f>E225+G225</f>
        <v>0</v>
      </c>
      <c r="J225" s="302"/>
      <c r="K225" s="302"/>
    </row>
    <row r="226" spans="1:11">
      <c r="A226" s="411" t="s">
        <v>1150</v>
      </c>
      <c r="B226" s="303" t="s">
        <v>216</v>
      </c>
      <c r="C226" s="304"/>
      <c r="D226" s="304"/>
      <c r="E226" s="304"/>
      <c r="F226" s="304"/>
      <c r="G226" s="304"/>
      <c r="H226" s="304"/>
      <c r="I226" s="304"/>
      <c r="J226" s="302"/>
      <c r="K226" s="302"/>
    </row>
    <row r="227" spans="1:11">
      <c r="A227" s="412" t="s">
        <v>1297</v>
      </c>
      <c r="B227" s="305" t="s">
        <v>216</v>
      </c>
      <c r="C227" s="306"/>
      <c r="D227" s="306"/>
      <c r="E227" s="306"/>
      <c r="F227" s="306"/>
      <c r="G227" s="306"/>
      <c r="H227" s="306"/>
      <c r="I227" s="306"/>
      <c r="J227" s="302"/>
      <c r="K227" s="302"/>
    </row>
    <row r="228" spans="1:11">
      <c r="A228" s="412" t="s">
        <v>1304</v>
      </c>
      <c r="B228" s="305" t="s">
        <v>216</v>
      </c>
      <c r="C228" s="306"/>
      <c r="D228" s="306"/>
      <c r="E228" s="306"/>
      <c r="F228" s="306"/>
      <c r="G228" s="306"/>
      <c r="H228" s="306"/>
      <c r="I228" s="306"/>
      <c r="J228" s="302"/>
      <c r="K228" s="302"/>
    </row>
    <row r="229" spans="1:11">
      <c r="A229" s="413" t="s">
        <v>1299</v>
      </c>
      <c r="B229" s="307" t="s">
        <v>1164</v>
      </c>
      <c r="C229" s="308">
        <v>1</v>
      </c>
      <c r="D229" s="10"/>
      <c r="E229" s="308">
        <f>C229*D229</f>
        <v>0</v>
      </c>
      <c r="F229" s="10"/>
      <c r="G229" s="308">
        <f>C229*F229</f>
        <v>0</v>
      </c>
      <c r="H229" s="308">
        <f t="shared" ref="H229:I232" si="22">D229+F229</f>
        <v>0</v>
      </c>
      <c r="I229" s="308">
        <f t="shared" si="22"/>
        <v>0</v>
      </c>
      <c r="J229" s="302"/>
      <c r="K229" s="302"/>
    </row>
    <row r="230" spans="1:11">
      <c r="A230" s="413" t="s">
        <v>216</v>
      </c>
      <c r="B230" s="307" t="s">
        <v>216</v>
      </c>
      <c r="C230" s="308"/>
      <c r="D230" s="10"/>
      <c r="E230" s="308"/>
      <c r="F230" s="10"/>
      <c r="G230" s="308"/>
      <c r="H230" s="308">
        <f t="shared" si="22"/>
        <v>0</v>
      </c>
      <c r="I230" s="308">
        <f t="shared" si="22"/>
        <v>0</v>
      </c>
      <c r="J230" s="302"/>
      <c r="K230" s="302"/>
    </row>
    <row r="231" spans="1:11">
      <c r="A231" s="413" t="s">
        <v>1300</v>
      </c>
      <c r="B231" s="307" t="s">
        <v>1195</v>
      </c>
      <c r="C231" s="308">
        <v>3</v>
      </c>
      <c r="D231" s="10"/>
      <c r="E231" s="308">
        <f>C231*D231</f>
        <v>0</v>
      </c>
      <c r="F231" s="10"/>
      <c r="G231" s="308">
        <f>C231*F231</f>
        <v>0</v>
      </c>
      <c r="H231" s="308">
        <f t="shared" si="22"/>
        <v>0</v>
      </c>
      <c r="I231" s="308">
        <f t="shared" si="22"/>
        <v>0</v>
      </c>
      <c r="J231" s="302"/>
      <c r="K231" s="302"/>
    </row>
    <row r="232" spans="1:11">
      <c r="A232" s="413" t="s">
        <v>216</v>
      </c>
      <c r="B232" s="307" t="s">
        <v>216</v>
      </c>
      <c r="C232" s="308"/>
      <c r="D232" s="10"/>
      <c r="E232" s="308"/>
      <c r="F232" s="10"/>
      <c r="G232" s="308"/>
      <c r="H232" s="308">
        <f t="shared" si="22"/>
        <v>0</v>
      </c>
      <c r="I232" s="308">
        <f t="shared" si="22"/>
        <v>0</v>
      </c>
      <c r="J232" s="302"/>
      <c r="K232" s="302"/>
    </row>
    <row r="233" spans="1:11">
      <c r="A233" s="412" t="s">
        <v>1301</v>
      </c>
      <c r="B233" s="305" t="s">
        <v>216</v>
      </c>
      <c r="C233" s="306"/>
      <c r="D233" s="10"/>
      <c r="E233" s="306"/>
      <c r="F233" s="10"/>
      <c r="G233" s="306"/>
      <c r="H233" s="306"/>
      <c r="I233" s="306"/>
      <c r="J233" s="302"/>
      <c r="K233" s="302"/>
    </row>
    <row r="234" spans="1:11">
      <c r="A234" s="413" t="s">
        <v>1302</v>
      </c>
      <c r="B234" s="307" t="s">
        <v>1164</v>
      </c>
      <c r="C234" s="308">
        <v>1</v>
      </c>
      <c r="D234" s="10"/>
      <c r="E234" s="308">
        <f>C234*D234</f>
        <v>0</v>
      </c>
      <c r="F234" s="10"/>
      <c r="G234" s="308">
        <f>C234*F234</f>
        <v>0</v>
      </c>
      <c r="H234" s="308">
        <f>D234+F234</f>
        <v>0</v>
      </c>
      <c r="I234" s="308">
        <f>E234+G234</f>
        <v>0</v>
      </c>
      <c r="J234" s="302"/>
      <c r="K234" s="302"/>
    </row>
    <row r="235" spans="1:11">
      <c r="A235" s="411" t="s">
        <v>1305</v>
      </c>
      <c r="B235" s="303" t="s">
        <v>216</v>
      </c>
      <c r="C235" s="304"/>
      <c r="D235" s="304"/>
      <c r="E235" s="304">
        <f>SUM(E227:E234)</f>
        <v>0</v>
      </c>
      <c r="F235" s="304"/>
      <c r="G235" s="304">
        <f>SUM(G227:G234)</f>
        <v>0</v>
      </c>
      <c r="H235" s="304"/>
      <c r="I235" s="304">
        <f>SUM(I227:I234)</f>
        <v>0</v>
      </c>
      <c r="J235" s="302"/>
      <c r="K235" s="302"/>
    </row>
    <row r="236" spans="1:11">
      <c r="A236" s="413" t="s">
        <v>216</v>
      </c>
      <c r="B236" s="307" t="s">
        <v>216</v>
      </c>
      <c r="C236" s="308"/>
      <c r="D236" s="308"/>
      <c r="E236" s="308"/>
      <c r="F236" s="308"/>
      <c r="G236" s="308"/>
      <c r="H236" s="308">
        <f>D236+F236</f>
        <v>0</v>
      </c>
      <c r="I236" s="308">
        <f>E236+G236</f>
        <v>0</v>
      </c>
      <c r="J236" s="302"/>
      <c r="K236" s="302"/>
    </row>
    <row r="237" spans="1:11">
      <c r="A237" s="411" t="s">
        <v>1151</v>
      </c>
      <c r="B237" s="303" t="s">
        <v>216</v>
      </c>
      <c r="C237" s="304"/>
      <c r="D237" s="304"/>
      <c r="E237" s="304"/>
      <c r="F237" s="304"/>
      <c r="G237" s="304"/>
      <c r="H237" s="304"/>
      <c r="I237" s="304"/>
      <c r="J237" s="302"/>
      <c r="K237" s="302"/>
    </row>
    <row r="238" spans="1:11">
      <c r="A238" s="413" t="s">
        <v>1306</v>
      </c>
      <c r="B238" s="307" t="s">
        <v>1164</v>
      </c>
      <c r="C238" s="308">
        <v>1</v>
      </c>
      <c r="D238" s="10"/>
      <c r="E238" s="308">
        <f>C238*D238</f>
        <v>0</v>
      </c>
      <c r="F238" s="10"/>
      <c r="G238" s="308">
        <f>C238*F238</f>
        <v>0</v>
      </c>
      <c r="H238" s="308">
        <f>D238+F238</f>
        <v>0</v>
      </c>
      <c r="I238" s="308">
        <f>E238+G238</f>
        <v>0</v>
      </c>
      <c r="J238" s="302"/>
      <c r="K238" s="302"/>
    </row>
    <row r="239" spans="1:11">
      <c r="A239" s="413" t="s">
        <v>216</v>
      </c>
      <c r="B239" s="307" t="s">
        <v>216</v>
      </c>
      <c r="C239" s="308"/>
      <c r="D239" s="10"/>
      <c r="E239" s="308"/>
      <c r="F239" s="10"/>
      <c r="G239" s="308"/>
      <c r="H239" s="308">
        <f>D239+F239</f>
        <v>0</v>
      </c>
      <c r="I239" s="308">
        <f>E239+G239</f>
        <v>0</v>
      </c>
      <c r="J239" s="302"/>
      <c r="K239" s="302"/>
    </row>
    <row r="240" spans="1:11">
      <c r="A240" s="412" t="s">
        <v>1184</v>
      </c>
      <c r="B240" s="305" t="s">
        <v>216</v>
      </c>
      <c r="C240" s="306"/>
      <c r="D240" s="10"/>
      <c r="E240" s="306"/>
      <c r="F240" s="10"/>
      <c r="G240" s="306"/>
      <c r="H240" s="306"/>
      <c r="I240" s="306"/>
      <c r="J240" s="302"/>
      <c r="K240" s="302"/>
    </row>
    <row r="241" spans="1:11">
      <c r="A241" s="413" t="s">
        <v>1185</v>
      </c>
      <c r="B241" s="307" t="s">
        <v>1164</v>
      </c>
      <c r="C241" s="308">
        <v>1</v>
      </c>
      <c r="D241" s="10"/>
      <c r="E241" s="308">
        <f t="shared" ref="E241:E246" si="23">C241*D241</f>
        <v>0</v>
      </c>
      <c r="F241" s="10"/>
      <c r="G241" s="308">
        <f t="shared" ref="G241:G246" si="24">C241*F241</f>
        <v>0</v>
      </c>
      <c r="H241" s="308">
        <f t="shared" ref="H241:I247" si="25">D241+F241</f>
        <v>0</v>
      </c>
      <c r="I241" s="308">
        <f t="shared" si="25"/>
        <v>0</v>
      </c>
      <c r="J241" s="302"/>
      <c r="K241" s="302"/>
    </row>
    <row r="242" spans="1:11">
      <c r="A242" s="413" t="s">
        <v>1186</v>
      </c>
      <c r="B242" s="307" t="s">
        <v>1164</v>
      </c>
      <c r="C242" s="308">
        <v>1</v>
      </c>
      <c r="D242" s="10"/>
      <c r="E242" s="308">
        <f t="shared" si="23"/>
        <v>0</v>
      </c>
      <c r="F242" s="10"/>
      <c r="G242" s="308">
        <f t="shared" si="24"/>
        <v>0</v>
      </c>
      <c r="H242" s="308">
        <f t="shared" si="25"/>
        <v>0</v>
      </c>
      <c r="I242" s="308">
        <f t="shared" si="25"/>
        <v>0</v>
      </c>
      <c r="J242" s="302"/>
      <c r="K242" s="302"/>
    </row>
    <row r="243" spans="1:11">
      <c r="A243" s="413" t="s">
        <v>1187</v>
      </c>
      <c r="B243" s="307" t="s">
        <v>1164</v>
      </c>
      <c r="C243" s="308">
        <v>2</v>
      </c>
      <c r="D243" s="10"/>
      <c r="E243" s="308">
        <f t="shared" si="23"/>
        <v>0</v>
      </c>
      <c r="F243" s="10"/>
      <c r="G243" s="308">
        <f t="shared" si="24"/>
        <v>0</v>
      </c>
      <c r="H243" s="308">
        <f t="shared" si="25"/>
        <v>0</v>
      </c>
      <c r="I243" s="308">
        <f t="shared" si="25"/>
        <v>0</v>
      </c>
      <c r="J243" s="302"/>
      <c r="K243" s="302"/>
    </row>
    <row r="244" spans="1:11">
      <c r="A244" s="413" t="s">
        <v>1307</v>
      </c>
      <c r="B244" s="307" t="s">
        <v>1164</v>
      </c>
      <c r="C244" s="308">
        <v>1</v>
      </c>
      <c r="D244" s="10"/>
      <c r="E244" s="308">
        <f t="shared" si="23"/>
        <v>0</v>
      </c>
      <c r="F244" s="10"/>
      <c r="G244" s="308">
        <f t="shared" si="24"/>
        <v>0</v>
      </c>
      <c r="H244" s="308">
        <f t="shared" si="25"/>
        <v>0</v>
      </c>
      <c r="I244" s="308">
        <f t="shared" si="25"/>
        <v>0</v>
      </c>
      <c r="J244" s="302"/>
      <c r="K244" s="302"/>
    </row>
    <row r="245" spans="1:11">
      <c r="A245" s="413" t="s">
        <v>1308</v>
      </c>
      <c r="B245" s="307" t="s">
        <v>1164</v>
      </c>
      <c r="C245" s="308">
        <v>1</v>
      </c>
      <c r="D245" s="10"/>
      <c r="E245" s="308">
        <f t="shared" si="23"/>
        <v>0</v>
      </c>
      <c r="F245" s="10"/>
      <c r="G245" s="308">
        <f t="shared" si="24"/>
        <v>0</v>
      </c>
      <c r="H245" s="308">
        <f t="shared" si="25"/>
        <v>0</v>
      </c>
      <c r="I245" s="308">
        <f t="shared" si="25"/>
        <v>0</v>
      </c>
      <c r="J245" s="302"/>
      <c r="K245" s="302"/>
    </row>
    <row r="246" spans="1:11">
      <c r="A246" s="413" t="s">
        <v>1309</v>
      </c>
      <c r="B246" s="307" t="s">
        <v>1164</v>
      </c>
      <c r="C246" s="308">
        <v>1</v>
      </c>
      <c r="D246" s="10"/>
      <c r="E246" s="308">
        <f t="shared" si="23"/>
        <v>0</v>
      </c>
      <c r="F246" s="10"/>
      <c r="G246" s="308">
        <f t="shared" si="24"/>
        <v>0</v>
      </c>
      <c r="H246" s="308">
        <f t="shared" si="25"/>
        <v>0</v>
      </c>
      <c r="I246" s="308">
        <f t="shared" si="25"/>
        <v>0</v>
      </c>
      <c r="J246" s="302"/>
      <c r="K246" s="302"/>
    </row>
    <row r="247" spans="1:11">
      <c r="A247" s="413" t="s">
        <v>216</v>
      </c>
      <c r="B247" s="307" t="s">
        <v>216</v>
      </c>
      <c r="C247" s="308"/>
      <c r="D247" s="10"/>
      <c r="E247" s="308"/>
      <c r="F247" s="10"/>
      <c r="G247" s="308"/>
      <c r="H247" s="308">
        <f t="shared" si="25"/>
        <v>0</v>
      </c>
      <c r="I247" s="308">
        <f t="shared" si="25"/>
        <v>0</v>
      </c>
      <c r="J247" s="302"/>
      <c r="K247" s="302"/>
    </row>
    <row r="248" spans="1:11" ht="24.75">
      <c r="A248" s="414" t="s">
        <v>1188</v>
      </c>
      <c r="B248" s="309" t="s">
        <v>216</v>
      </c>
      <c r="C248" s="310"/>
      <c r="D248" s="10"/>
      <c r="E248" s="310"/>
      <c r="F248" s="10"/>
      <c r="G248" s="310"/>
      <c r="H248" s="310"/>
      <c r="I248" s="310"/>
      <c r="J248" s="302"/>
      <c r="K248" s="302"/>
    </row>
    <row r="249" spans="1:11">
      <c r="A249" s="413" t="s">
        <v>1189</v>
      </c>
      <c r="B249" s="307" t="s">
        <v>1164</v>
      </c>
      <c r="C249" s="308">
        <v>1</v>
      </c>
      <c r="D249" s="10"/>
      <c r="E249" s="308">
        <f>C249*D249</f>
        <v>0</v>
      </c>
      <c r="F249" s="10"/>
      <c r="G249" s="308">
        <f>C249*F249</f>
        <v>0</v>
      </c>
      <c r="H249" s="308">
        <f t="shared" ref="H249:I252" si="26">D249+F249</f>
        <v>0</v>
      </c>
      <c r="I249" s="308">
        <f t="shared" si="26"/>
        <v>0</v>
      </c>
      <c r="J249" s="302"/>
      <c r="K249" s="302"/>
    </row>
    <row r="250" spans="1:11">
      <c r="A250" s="413" t="s">
        <v>1190</v>
      </c>
      <c r="B250" s="307" t="s">
        <v>1164</v>
      </c>
      <c r="C250" s="308">
        <v>1</v>
      </c>
      <c r="D250" s="10"/>
      <c r="E250" s="308">
        <f>C250*D250</f>
        <v>0</v>
      </c>
      <c r="F250" s="10"/>
      <c r="G250" s="308">
        <f>C250*F250</f>
        <v>0</v>
      </c>
      <c r="H250" s="308">
        <f t="shared" si="26"/>
        <v>0</v>
      </c>
      <c r="I250" s="308">
        <f t="shared" si="26"/>
        <v>0</v>
      </c>
      <c r="J250" s="302"/>
      <c r="K250" s="302"/>
    </row>
    <row r="251" spans="1:11">
      <c r="A251" s="413" t="s">
        <v>1310</v>
      </c>
      <c r="B251" s="307" t="s">
        <v>1164</v>
      </c>
      <c r="C251" s="308">
        <v>1</v>
      </c>
      <c r="D251" s="10"/>
      <c r="E251" s="308">
        <f>C251*D251</f>
        <v>0</v>
      </c>
      <c r="F251" s="10"/>
      <c r="G251" s="308">
        <f>C251*F251</f>
        <v>0</v>
      </c>
      <c r="H251" s="308">
        <f t="shared" si="26"/>
        <v>0</v>
      </c>
      <c r="I251" s="308">
        <f t="shared" si="26"/>
        <v>0</v>
      </c>
      <c r="J251" s="302"/>
      <c r="K251" s="302"/>
    </row>
    <row r="252" spans="1:11">
      <c r="A252" s="413" t="s">
        <v>216</v>
      </c>
      <c r="B252" s="307" t="s">
        <v>216</v>
      </c>
      <c r="C252" s="308"/>
      <c r="D252" s="10"/>
      <c r="E252" s="308"/>
      <c r="F252" s="10"/>
      <c r="G252" s="308"/>
      <c r="H252" s="308">
        <f t="shared" si="26"/>
        <v>0</v>
      </c>
      <c r="I252" s="308">
        <f t="shared" si="26"/>
        <v>0</v>
      </c>
      <c r="J252" s="302"/>
      <c r="K252" s="302"/>
    </row>
    <row r="253" spans="1:11">
      <c r="A253" s="412" t="s">
        <v>1234</v>
      </c>
      <c r="B253" s="305" t="s">
        <v>216</v>
      </c>
      <c r="C253" s="306"/>
      <c r="D253" s="10"/>
      <c r="E253" s="306"/>
      <c r="F253" s="10"/>
      <c r="G253" s="306"/>
      <c r="H253" s="306"/>
      <c r="I253" s="306"/>
      <c r="J253" s="302"/>
      <c r="K253" s="302"/>
    </row>
    <row r="254" spans="1:11">
      <c r="A254" s="413" t="s">
        <v>1235</v>
      </c>
      <c r="B254" s="307" t="s">
        <v>1164</v>
      </c>
      <c r="C254" s="308">
        <v>2</v>
      </c>
      <c r="D254" s="10"/>
      <c r="E254" s="308">
        <f>C254*D254</f>
        <v>0</v>
      </c>
      <c r="F254" s="10"/>
      <c r="G254" s="308">
        <f>C254*F254</f>
        <v>0</v>
      </c>
      <c r="H254" s="308">
        <f>D254+F254</f>
        <v>0</v>
      </c>
      <c r="I254" s="308">
        <f>E254+G254</f>
        <v>0</v>
      </c>
      <c r="J254" s="302"/>
      <c r="K254" s="302"/>
    </row>
    <row r="255" spans="1:11">
      <c r="A255" s="413" t="s">
        <v>216</v>
      </c>
      <c r="B255" s="307" t="s">
        <v>216</v>
      </c>
      <c r="C255" s="308"/>
      <c r="D255" s="10"/>
      <c r="E255" s="308"/>
      <c r="F255" s="10"/>
      <c r="G255" s="308"/>
      <c r="H255" s="308">
        <f>D255+F255</f>
        <v>0</v>
      </c>
      <c r="I255" s="308">
        <f>E255+G255</f>
        <v>0</v>
      </c>
      <c r="J255" s="302"/>
      <c r="K255" s="302"/>
    </row>
    <row r="256" spans="1:11">
      <c r="A256" s="414" t="s">
        <v>1242</v>
      </c>
      <c r="B256" s="309" t="s">
        <v>216</v>
      </c>
      <c r="C256" s="310"/>
      <c r="D256" s="10"/>
      <c r="E256" s="310"/>
      <c r="F256" s="10"/>
      <c r="G256" s="310"/>
      <c r="H256" s="310"/>
      <c r="I256" s="310"/>
      <c r="J256" s="302"/>
      <c r="K256" s="302"/>
    </row>
    <row r="257" spans="1:11">
      <c r="A257" s="413" t="s">
        <v>1243</v>
      </c>
      <c r="B257" s="307" t="s">
        <v>1164</v>
      </c>
      <c r="C257" s="308">
        <v>20</v>
      </c>
      <c r="D257" s="10"/>
      <c r="E257" s="308">
        <f>C257*D257</f>
        <v>0</v>
      </c>
      <c r="F257" s="10"/>
      <c r="G257" s="308">
        <f>C257*F257</f>
        <v>0</v>
      </c>
      <c r="H257" s="308">
        <f>D257+F257</f>
        <v>0</v>
      </c>
      <c r="I257" s="308">
        <f>E257+G257</f>
        <v>0</v>
      </c>
      <c r="J257" s="302"/>
      <c r="K257" s="302"/>
    </row>
    <row r="258" spans="1:11">
      <c r="A258" s="413" t="s">
        <v>216</v>
      </c>
      <c r="B258" s="307" t="s">
        <v>216</v>
      </c>
      <c r="C258" s="308"/>
      <c r="D258" s="10"/>
      <c r="E258" s="308"/>
      <c r="F258" s="10"/>
      <c r="G258" s="308"/>
      <c r="H258" s="308">
        <f>D258+F258</f>
        <v>0</v>
      </c>
      <c r="I258" s="308">
        <f>E258+G258</f>
        <v>0</v>
      </c>
      <c r="J258" s="302"/>
      <c r="K258" s="302"/>
    </row>
    <row r="259" spans="1:11">
      <c r="A259" s="412" t="s">
        <v>1165</v>
      </c>
      <c r="B259" s="305" t="s">
        <v>216</v>
      </c>
      <c r="C259" s="306"/>
      <c r="D259" s="10"/>
      <c r="E259" s="306"/>
      <c r="F259" s="10"/>
      <c r="G259" s="306"/>
      <c r="H259" s="306"/>
      <c r="I259" s="306"/>
      <c r="J259" s="302"/>
      <c r="K259" s="302"/>
    </row>
    <row r="260" spans="1:11">
      <c r="A260" s="413" t="s">
        <v>1311</v>
      </c>
      <c r="B260" s="307" t="s">
        <v>1164</v>
      </c>
      <c r="C260" s="308">
        <v>15</v>
      </c>
      <c r="D260" s="10"/>
      <c r="E260" s="308">
        <f>C260*D260</f>
        <v>0</v>
      </c>
      <c r="F260" s="10"/>
      <c r="G260" s="308">
        <f>C260*F260</f>
        <v>0</v>
      </c>
      <c r="H260" s="308">
        <f>D260+F260</f>
        <v>0</v>
      </c>
      <c r="I260" s="308">
        <f>E260+G260</f>
        <v>0</v>
      </c>
      <c r="J260" s="302"/>
      <c r="K260" s="302"/>
    </row>
    <row r="261" spans="1:11">
      <c r="A261" s="413" t="s">
        <v>216</v>
      </c>
      <c r="B261" s="307" t="s">
        <v>216</v>
      </c>
      <c r="C261" s="308"/>
      <c r="D261" s="10"/>
      <c r="E261" s="308"/>
      <c r="F261" s="10"/>
      <c r="G261" s="308"/>
      <c r="H261" s="308">
        <f>D261+F261</f>
        <v>0</v>
      </c>
      <c r="I261" s="308">
        <f>E261+G261</f>
        <v>0</v>
      </c>
      <c r="J261" s="302"/>
      <c r="K261" s="302"/>
    </row>
    <row r="262" spans="1:11">
      <c r="A262" s="414" t="s">
        <v>1246</v>
      </c>
      <c r="B262" s="309" t="s">
        <v>216</v>
      </c>
      <c r="C262" s="310"/>
      <c r="D262" s="10"/>
      <c r="E262" s="310"/>
      <c r="F262" s="10"/>
      <c r="G262" s="310"/>
      <c r="H262" s="310"/>
      <c r="I262" s="310"/>
      <c r="J262" s="302"/>
      <c r="K262" s="302"/>
    </row>
    <row r="263" spans="1:11">
      <c r="A263" s="413" t="s">
        <v>1247</v>
      </c>
      <c r="B263" s="307" t="s">
        <v>1164</v>
      </c>
      <c r="C263" s="308">
        <v>2</v>
      </c>
      <c r="D263" s="10"/>
      <c r="E263" s="308">
        <f>C263*D263</f>
        <v>0</v>
      </c>
      <c r="F263" s="10"/>
      <c r="G263" s="308">
        <f>C263*F263</f>
        <v>0</v>
      </c>
      <c r="H263" s="308">
        <f t="shared" ref="H263:I265" si="27">D263+F263</f>
        <v>0</v>
      </c>
      <c r="I263" s="308">
        <f t="shared" si="27"/>
        <v>0</v>
      </c>
      <c r="J263" s="302"/>
      <c r="K263" s="302"/>
    </row>
    <row r="264" spans="1:11">
      <c r="A264" s="413" t="s">
        <v>1248</v>
      </c>
      <c r="B264" s="307" t="s">
        <v>1164</v>
      </c>
      <c r="C264" s="308">
        <v>1</v>
      </c>
      <c r="D264" s="10"/>
      <c r="E264" s="308">
        <f>C264*D264</f>
        <v>0</v>
      </c>
      <c r="F264" s="10"/>
      <c r="G264" s="308">
        <f>C264*F264</f>
        <v>0</v>
      </c>
      <c r="H264" s="308">
        <f t="shared" si="27"/>
        <v>0</v>
      </c>
      <c r="I264" s="308">
        <f t="shared" si="27"/>
        <v>0</v>
      </c>
      <c r="J264" s="302"/>
      <c r="K264" s="302"/>
    </row>
    <row r="265" spans="1:11">
      <c r="A265" s="413" t="s">
        <v>216</v>
      </c>
      <c r="B265" s="307" t="s">
        <v>216</v>
      </c>
      <c r="C265" s="308"/>
      <c r="D265" s="10"/>
      <c r="E265" s="308"/>
      <c r="F265" s="10"/>
      <c r="G265" s="308"/>
      <c r="H265" s="308">
        <f t="shared" si="27"/>
        <v>0</v>
      </c>
      <c r="I265" s="308">
        <f t="shared" si="27"/>
        <v>0</v>
      </c>
      <c r="J265" s="302"/>
      <c r="K265" s="302"/>
    </row>
    <row r="266" spans="1:11">
      <c r="A266" s="414" t="s">
        <v>1301</v>
      </c>
      <c r="B266" s="309" t="s">
        <v>216</v>
      </c>
      <c r="C266" s="310"/>
      <c r="D266" s="10"/>
      <c r="E266" s="310"/>
      <c r="F266" s="10"/>
      <c r="G266" s="310"/>
      <c r="H266" s="310"/>
      <c r="I266" s="310"/>
      <c r="J266" s="302"/>
      <c r="K266" s="302"/>
    </row>
    <row r="267" spans="1:11">
      <c r="A267" s="413" t="s">
        <v>1312</v>
      </c>
      <c r="B267" s="307" t="s">
        <v>1164</v>
      </c>
      <c r="C267" s="308">
        <v>1</v>
      </c>
      <c r="D267" s="10"/>
      <c r="E267" s="308">
        <f>C267*D267</f>
        <v>0</v>
      </c>
      <c r="F267" s="10"/>
      <c r="G267" s="308">
        <f>C267*F267</f>
        <v>0</v>
      </c>
      <c r="H267" s="308">
        <f>D267+F267</f>
        <v>0</v>
      </c>
      <c r="I267" s="308">
        <f>E267+G267</f>
        <v>0</v>
      </c>
      <c r="J267" s="302"/>
      <c r="K267" s="302"/>
    </row>
    <row r="268" spans="1:11">
      <c r="A268" s="411" t="s">
        <v>1313</v>
      </c>
      <c r="B268" s="303" t="s">
        <v>216</v>
      </c>
      <c r="C268" s="304"/>
      <c r="D268" s="304"/>
      <c r="E268" s="304">
        <f>SUM(E238:E267)</f>
        <v>0</v>
      </c>
      <c r="F268" s="304"/>
      <c r="G268" s="304">
        <f>SUM(G238:G267)</f>
        <v>0</v>
      </c>
      <c r="H268" s="304"/>
      <c r="I268" s="304">
        <f>SUM(I238:I267)</f>
        <v>0</v>
      </c>
      <c r="J268" s="302"/>
      <c r="K268" s="302"/>
    </row>
    <row r="269" spans="1:11">
      <c r="A269" s="413" t="s">
        <v>216</v>
      </c>
      <c r="B269" s="307" t="s">
        <v>216</v>
      </c>
      <c r="C269" s="308"/>
      <c r="D269" s="308"/>
      <c r="E269" s="308"/>
      <c r="F269" s="308"/>
      <c r="G269" s="308"/>
      <c r="H269" s="308">
        <f>D269+F269</f>
        <v>0</v>
      </c>
      <c r="I269" s="308">
        <f>E269+G269</f>
        <v>0</v>
      </c>
      <c r="J269" s="302"/>
      <c r="K269" s="302"/>
    </row>
    <row r="270" spans="1:11">
      <c r="A270" s="411" t="s">
        <v>1152</v>
      </c>
      <c r="B270" s="303" t="s">
        <v>216</v>
      </c>
      <c r="C270" s="304"/>
      <c r="D270" s="304"/>
      <c r="E270" s="304"/>
      <c r="F270" s="304"/>
      <c r="G270" s="304"/>
      <c r="H270" s="304"/>
      <c r="I270" s="304"/>
      <c r="J270" s="302"/>
      <c r="K270" s="302"/>
    </row>
    <row r="271" spans="1:11">
      <c r="A271" s="414" t="s">
        <v>1314</v>
      </c>
      <c r="B271" s="309" t="s">
        <v>216</v>
      </c>
      <c r="C271" s="310"/>
      <c r="D271" s="310"/>
      <c r="E271" s="310"/>
      <c r="F271" s="310"/>
      <c r="G271" s="310"/>
      <c r="H271" s="310"/>
      <c r="I271" s="310"/>
      <c r="J271" s="302"/>
      <c r="K271" s="302"/>
    </row>
    <row r="272" spans="1:11">
      <c r="A272" s="414" t="s">
        <v>1315</v>
      </c>
      <c r="B272" s="309" t="s">
        <v>216</v>
      </c>
      <c r="C272" s="310"/>
      <c r="D272" s="310"/>
      <c r="E272" s="310"/>
      <c r="F272" s="310"/>
      <c r="G272" s="310"/>
      <c r="H272" s="310"/>
      <c r="I272" s="310"/>
      <c r="J272" s="302"/>
      <c r="K272" s="302"/>
    </row>
    <row r="273" spans="1:11">
      <c r="A273" s="414" t="s">
        <v>1316</v>
      </c>
      <c r="B273" s="309" t="s">
        <v>216</v>
      </c>
      <c r="C273" s="310"/>
      <c r="D273" s="310"/>
      <c r="E273" s="310"/>
      <c r="F273" s="310"/>
      <c r="G273" s="310"/>
      <c r="H273" s="310"/>
      <c r="I273" s="310"/>
      <c r="J273" s="302"/>
      <c r="K273" s="302"/>
    </row>
    <row r="274" spans="1:11">
      <c r="A274" s="414" t="s">
        <v>1317</v>
      </c>
      <c r="B274" s="309" t="s">
        <v>216</v>
      </c>
      <c r="C274" s="310"/>
      <c r="D274" s="310"/>
      <c r="E274" s="310"/>
      <c r="F274" s="310"/>
      <c r="G274" s="310"/>
      <c r="H274" s="310"/>
      <c r="I274" s="310"/>
      <c r="J274" s="302"/>
      <c r="K274" s="302"/>
    </row>
    <row r="275" spans="1:11">
      <c r="A275" s="413" t="s">
        <v>1318</v>
      </c>
      <c r="B275" s="307" t="s">
        <v>1164</v>
      </c>
      <c r="C275" s="308">
        <v>2</v>
      </c>
      <c r="D275" s="10"/>
      <c r="E275" s="308">
        <f>C275*D275</f>
        <v>0</v>
      </c>
      <c r="F275" s="10"/>
      <c r="G275" s="308">
        <f>C275*F275</f>
        <v>0</v>
      </c>
      <c r="H275" s="308">
        <f>D275+F275</f>
        <v>0</v>
      </c>
      <c r="I275" s="308">
        <f>E275+G275</f>
        <v>0</v>
      </c>
      <c r="J275" s="302"/>
      <c r="K275" s="302"/>
    </row>
    <row r="276" spans="1:11">
      <c r="A276" s="413" t="s">
        <v>216</v>
      </c>
      <c r="B276" s="307" t="s">
        <v>216</v>
      </c>
      <c r="C276" s="308"/>
      <c r="D276" s="10"/>
      <c r="E276" s="308"/>
      <c r="F276" s="10"/>
      <c r="G276" s="308"/>
      <c r="H276" s="308">
        <f>D276+F276</f>
        <v>0</v>
      </c>
      <c r="I276" s="308">
        <f>E276+G276</f>
        <v>0</v>
      </c>
      <c r="J276" s="302"/>
      <c r="K276" s="302"/>
    </row>
    <row r="277" spans="1:11" ht="26.25">
      <c r="A277" s="412" t="s">
        <v>1319</v>
      </c>
      <c r="B277" s="305" t="s">
        <v>216</v>
      </c>
      <c r="C277" s="306"/>
      <c r="D277" s="10"/>
      <c r="E277" s="306"/>
      <c r="F277" s="10"/>
      <c r="G277" s="306"/>
      <c r="H277" s="306"/>
      <c r="I277" s="306"/>
      <c r="J277" s="302"/>
      <c r="K277" s="302"/>
    </row>
    <row r="278" spans="1:11">
      <c r="A278" s="413" t="s">
        <v>1320</v>
      </c>
      <c r="B278" s="307" t="s">
        <v>1164</v>
      </c>
      <c r="C278" s="308">
        <v>2</v>
      </c>
      <c r="D278" s="10"/>
      <c r="E278" s="308">
        <f>C278*D278</f>
        <v>0</v>
      </c>
      <c r="F278" s="10"/>
      <c r="G278" s="308">
        <f>C278*F278</f>
        <v>0</v>
      </c>
      <c r="H278" s="308">
        <f>D278+F278</f>
        <v>0</v>
      </c>
      <c r="I278" s="308">
        <f>E278+G278</f>
        <v>0</v>
      </c>
      <c r="J278" s="302"/>
      <c r="K278" s="302"/>
    </row>
    <row r="279" spans="1:11">
      <c r="A279" s="411" t="s">
        <v>1321</v>
      </c>
      <c r="B279" s="303" t="s">
        <v>216</v>
      </c>
      <c r="C279" s="304"/>
      <c r="D279" s="304"/>
      <c r="E279" s="304">
        <f>SUM(E271:E278)</f>
        <v>0</v>
      </c>
      <c r="F279" s="304"/>
      <c r="G279" s="304">
        <f>SUM(G271:G278)</f>
        <v>0</v>
      </c>
      <c r="H279" s="304"/>
      <c r="I279" s="304">
        <f>SUM(I271:I278)</f>
        <v>0</v>
      </c>
      <c r="J279" s="302"/>
      <c r="K279" s="302"/>
    </row>
    <row r="280" spans="1:11">
      <c r="A280" s="413" t="s">
        <v>216</v>
      </c>
      <c r="B280" s="307" t="s">
        <v>216</v>
      </c>
      <c r="C280" s="308"/>
      <c r="D280" s="308"/>
      <c r="E280" s="308"/>
      <c r="F280" s="308"/>
      <c r="G280" s="308"/>
      <c r="H280" s="308">
        <f>D280+F280</f>
        <v>0</v>
      </c>
      <c r="I280" s="308">
        <f>E280+G280</f>
        <v>0</v>
      </c>
      <c r="J280" s="302"/>
      <c r="K280" s="302"/>
    </row>
    <row r="281" spans="1:11">
      <c r="A281" s="411" t="s">
        <v>1153</v>
      </c>
      <c r="B281" s="303" t="s">
        <v>216</v>
      </c>
      <c r="C281" s="304"/>
      <c r="D281" s="304"/>
      <c r="E281" s="304"/>
      <c r="F281" s="304"/>
      <c r="G281" s="304"/>
      <c r="H281" s="304"/>
      <c r="I281" s="304"/>
      <c r="J281" s="302"/>
      <c r="K281" s="302"/>
    </row>
    <row r="282" spans="1:11">
      <c r="A282" s="413" t="s">
        <v>1147</v>
      </c>
      <c r="B282" s="307" t="s">
        <v>1164</v>
      </c>
      <c r="C282" s="308">
        <v>1</v>
      </c>
      <c r="D282" s="308">
        <f>E127</f>
        <v>0</v>
      </c>
      <c r="E282" s="308">
        <f t="shared" ref="E282:E287" si="28">C282*D282</f>
        <v>0</v>
      </c>
      <c r="F282" s="308">
        <f>G127</f>
        <v>0</v>
      </c>
      <c r="G282" s="308">
        <f t="shared" ref="G282:G287" si="29">C282*F282</f>
        <v>0</v>
      </c>
      <c r="H282" s="308">
        <f t="shared" ref="H282:I287" si="30">D282+F282</f>
        <v>0</v>
      </c>
      <c r="I282" s="308">
        <f t="shared" si="30"/>
        <v>0</v>
      </c>
      <c r="J282" s="302"/>
      <c r="K282" s="302"/>
    </row>
    <row r="283" spans="1:11">
      <c r="A283" s="413" t="s">
        <v>1148</v>
      </c>
      <c r="B283" s="307" t="s">
        <v>1164</v>
      </c>
      <c r="C283" s="308">
        <v>1</v>
      </c>
      <c r="D283" s="308">
        <f>E213</f>
        <v>0</v>
      </c>
      <c r="E283" s="308">
        <f t="shared" si="28"/>
        <v>0</v>
      </c>
      <c r="F283" s="308">
        <f>G213</f>
        <v>0</v>
      </c>
      <c r="G283" s="308">
        <f t="shared" si="29"/>
        <v>0</v>
      </c>
      <c r="H283" s="308">
        <f t="shared" si="30"/>
        <v>0</v>
      </c>
      <c r="I283" s="308">
        <f t="shared" si="30"/>
        <v>0</v>
      </c>
      <c r="J283" s="302"/>
      <c r="K283" s="302"/>
    </row>
    <row r="284" spans="1:11">
      <c r="A284" s="413" t="s">
        <v>1149</v>
      </c>
      <c r="B284" s="307" t="s">
        <v>1164</v>
      </c>
      <c r="C284" s="308">
        <v>1</v>
      </c>
      <c r="D284" s="308">
        <f>E224</f>
        <v>0</v>
      </c>
      <c r="E284" s="308">
        <f t="shared" si="28"/>
        <v>0</v>
      </c>
      <c r="F284" s="308">
        <f>G224</f>
        <v>0</v>
      </c>
      <c r="G284" s="308">
        <f t="shared" si="29"/>
        <v>0</v>
      </c>
      <c r="H284" s="308">
        <f t="shared" si="30"/>
        <v>0</v>
      </c>
      <c r="I284" s="308">
        <f t="shared" si="30"/>
        <v>0</v>
      </c>
      <c r="J284" s="302"/>
      <c r="K284" s="302"/>
    </row>
    <row r="285" spans="1:11">
      <c r="A285" s="413" t="s">
        <v>1150</v>
      </c>
      <c r="B285" s="307" t="s">
        <v>1164</v>
      </c>
      <c r="C285" s="308">
        <v>1</v>
      </c>
      <c r="D285" s="308">
        <f>E235</f>
        <v>0</v>
      </c>
      <c r="E285" s="308">
        <f t="shared" si="28"/>
        <v>0</v>
      </c>
      <c r="F285" s="308">
        <f>G235</f>
        <v>0</v>
      </c>
      <c r="G285" s="308">
        <f t="shared" si="29"/>
        <v>0</v>
      </c>
      <c r="H285" s="308">
        <f t="shared" si="30"/>
        <v>0</v>
      </c>
      <c r="I285" s="308">
        <f t="shared" si="30"/>
        <v>0</v>
      </c>
      <c r="J285" s="302"/>
      <c r="K285" s="302"/>
    </row>
    <row r="286" spans="1:11">
      <c r="A286" s="413" t="s">
        <v>1151</v>
      </c>
      <c r="B286" s="307" t="s">
        <v>1164</v>
      </c>
      <c r="C286" s="308">
        <v>1</v>
      </c>
      <c r="D286" s="308">
        <f>E268</f>
        <v>0</v>
      </c>
      <c r="E286" s="308">
        <f t="shared" si="28"/>
        <v>0</v>
      </c>
      <c r="F286" s="308">
        <f>G268</f>
        <v>0</v>
      </c>
      <c r="G286" s="308">
        <f t="shared" si="29"/>
        <v>0</v>
      </c>
      <c r="H286" s="308">
        <f t="shared" si="30"/>
        <v>0</v>
      </c>
      <c r="I286" s="308">
        <f t="shared" si="30"/>
        <v>0</v>
      </c>
      <c r="J286" s="302"/>
      <c r="K286" s="302"/>
    </row>
    <row r="287" spans="1:11">
      <c r="A287" s="413" t="s">
        <v>1152</v>
      </c>
      <c r="B287" s="307" t="s">
        <v>1164</v>
      </c>
      <c r="C287" s="308">
        <v>1</v>
      </c>
      <c r="D287" s="308">
        <f>E279</f>
        <v>0</v>
      </c>
      <c r="E287" s="308">
        <f t="shared" si="28"/>
        <v>0</v>
      </c>
      <c r="F287" s="308">
        <f>G279</f>
        <v>0</v>
      </c>
      <c r="G287" s="308">
        <f t="shared" si="29"/>
        <v>0</v>
      </c>
      <c r="H287" s="308">
        <f t="shared" si="30"/>
        <v>0</v>
      </c>
      <c r="I287" s="308">
        <f t="shared" si="30"/>
        <v>0</v>
      </c>
      <c r="J287" s="302"/>
      <c r="K287" s="302"/>
    </row>
    <row r="288" spans="1:11">
      <c r="A288" s="411" t="s">
        <v>1322</v>
      </c>
      <c r="B288" s="303" t="s">
        <v>216</v>
      </c>
      <c r="C288" s="304"/>
      <c r="D288" s="304"/>
      <c r="E288" s="304">
        <f>SUM(E282:E287)</f>
        <v>0</v>
      </c>
      <c r="F288" s="304"/>
      <c r="G288" s="304">
        <f>SUM(G282:G287)</f>
        <v>0</v>
      </c>
      <c r="H288" s="304"/>
      <c r="I288" s="304">
        <f>SUM(I282:I287)</f>
        <v>0</v>
      </c>
      <c r="J288" s="302"/>
      <c r="K288" s="302"/>
    </row>
    <row r="289" spans="1:11">
      <c r="A289" s="413" t="s">
        <v>216</v>
      </c>
      <c r="B289" s="307" t="s">
        <v>216</v>
      </c>
      <c r="C289" s="308"/>
      <c r="D289" s="308"/>
      <c r="E289" s="308"/>
      <c r="F289" s="308"/>
      <c r="G289" s="308"/>
      <c r="H289" s="308">
        <f>D289+F289</f>
        <v>0</v>
      </c>
      <c r="I289" s="308">
        <f>E289+G289</f>
        <v>0</v>
      </c>
      <c r="J289" s="302"/>
      <c r="K289" s="302"/>
    </row>
    <row r="290" spans="1:11">
      <c r="A290" s="411" t="s">
        <v>1154</v>
      </c>
      <c r="B290" s="303" t="s">
        <v>216</v>
      </c>
      <c r="C290" s="304"/>
      <c r="D290" s="304"/>
      <c r="E290" s="304"/>
      <c r="F290" s="304"/>
      <c r="G290" s="304"/>
      <c r="H290" s="304"/>
      <c r="I290" s="304"/>
      <c r="J290" s="302"/>
      <c r="K290" s="302"/>
    </row>
    <row r="291" spans="1:11">
      <c r="A291" s="415" t="s">
        <v>1323</v>
      </c>
      <c r="B291" s="416" t="s">
        <v>216</v>
      </c>
      <c r="C291" s="417"/>
      <c r="D291" s="417"/>
      <c r="E291" s="417"/>
      <c r="F291" s="417"/>
      <c r="G291" s="417"/>
      <c r="H291" s="417"/>
      <c r="I291" s="417"/>
      <c r="J291" s="302"/>
      <c r="K291" s="302"/>
    </row>
    <row r="292" spans="1:11">
      <c r="A292" s="412" t="s">
        <v>1324</v>
      </c>
      <c r="B292" s="305" t="s">
        <v>216</v>
      </c>
      <c r="C292" s="306"/>
      <c r="D292" s="306"/>
      <c r="E292" s="306"/>
      <c r="F292" s="306"/>
      <c r="G292" s="306"/>
      <c r="H292" s="306"/>
      <c r="I292" s="306"/>
      <c r="J292" s="302"/>
      <c r="K292" s="302"/>
    </row>
    <row r="293" spans="1:11">
      <c r="A293" s="413" t="s">
        <v>1325</v>
      </c>
      <c r="B293" s="307" t="s">
        <v>401</v>
      </c>
      <c r="C293" s="308">
        <v>20</v>
      </c>
      <c r="D293" s="10"/>
      <c r="E293" s="308">
        <f>C293*D293</f>
        <v>0</v>
      </c>
      <c r="F293" s="10"/>
      <c r="G293" s="308">
        <f>C293*F293</f>
        <v>0</v>
      </c>
      <c r="H293" s="308">
        <f>D293+F293</f>
        <v>0</v>
      </c>
      <c r="I293" s="308">
        <f>E293+G293</f>
        <v>0</v>
      </c>
      <c r="J293" s="302"/>
      <c r="K293" s="302"/>
    </row>
    <row r="294" spans="1:11">
      <c r="A294" s="413" t="s">
        <v>216</v>
      </c>
      <c r="B294" s="307" t="s">
        <v>216</v>
      </c>
      <c r="C294" s="308"/>
      <c r="D294" s="10"/>
      <c r="E294" s="308"/>
      <c r="F294" s="10"/>
      <c r="G294" s="308"/>
      <c r="H294" s="308">
        <f>D294+F294</f>
        <v>0</v>
      </c>
      <c r="I294" s="308">
        <f>E294+G294</f>
        <v>0</v>
      </c>
      <c r="J294" s="302"/>
      <c r="K294" s="302"/>
    </row>
    <row r="295" spans="1:11">
      <c r="A295" s="412" t="s">
        <v>1324</v>
      </c>
      <c r="B295" s="305" t="s">
        <v>216</v>
      </c>
      <c r="C295" s="306"/>
      <c r="D295" s="10"/>
      <c r="E295" s="306"/>
      <c r="F295" s="10"/>
      <c r="G295" s="306"/>
      <c r="H295" s="306"/>
      <c r="I295" s="306"/>
      <c r="J295" s="302"/>
      <c r="K295" s="302"/>
    </row>
    <row r="296" spans="1:11">
      <c r="A296" s="413" t="s">
        <v>1326</v>
      </c>
      <c r="B296" s="307" t="s">
        <v>401</v>
      </c>
      <c r="C296" s="308">
        <v>20</v>
      </c>
      <c r="D296" s="10"/>
      <c r="E296" s="308">
        <f t="shared" ref="E296:E302" si="31">C296*D296</f>
        <v>0</v>
      </c>
      <c r="F296" s="10"/>
      <c r="G296" s="308">
        <f t="shared" ref="G296:G302" si="32">C296*F296</f>
        <v>0</v>
      </c>
      <c r="H296" s="308">
        <f t="shared" ref="H296:I303" si="33">D296+F296</f>
        <v>0</v>
      </c>
      <c r="I296" s="308">
        <f t="shared" si="33"/>
        <v>0</v>
      </c>
      <c r="J296" s="302"/>
      <c r="K296" s="302"/>
    </row>
    <row r="297" spans="1:11">
      <c r="A297" s="413" t="s">
        <v>1327</v>
      </c>
      <c r="B297" s="307" t="s">
        <v>401</v>
      </c>
      <c r="C297" s="308">
        <v>110</v>
      </c>
      <c r="D297" s="10"/>
      <c r="E297" s="308">
        <f t="shared" si="31"/>
        <v>0</v>
      </c>
      <c r="F297" s="10"/>
      <c r="G297" s="308">
        <f t="shared" si="32"/>
        <v>0</v>
      </c>
      <c r="H297" s="308">
        <f t="shared" si="33"/>
        <v>0</v>
      </c>
      <c r="I297" s="308">
        <f t="shared" si="33"/>
        <v>0</v>
      </c>
      <c r="J297" s="302"/>
      <c r="K297" s="302"/>
    </row>
    <row r="298" spans="1:11">
      <c r="A298" s="413" t="s">
        <v>1328</v>
      </c>
      <c r="B298" s="307" t="s">
        <v>401</v>
      </c>
      <c r="C298" s="308">
        <v>60</v>
      </c>
      <c r="D298" s="10"/>
      <c r="E298" s="308">
        <f t="shared" si="31"/>
        <v>0</v>
      </c>
      <c r="F298" s="10"/>
      <c r="G298" s="308">
        <f t="shared" si="32"/>
        <v>0</v>
      </c>
      <c r="H298" s="308">
        <f t="shared" si="33"/>
        <v>0</v>
      </c>
      <c r="I298" s="308">
        <f t="shared" si="33"/>
        <v>0</v>
      </c>
      <c r="J298" s="302"/>
      <c r="K298" s="302"/>
    </row>
    <row r="299" spans="1:11">
      <c r="A299" s="413" t="s">
        <v>1329</v>
      </c>
      <c r="B299" s="307" t="s">
        <v>401</v>
      </c>
      <c r="C299" s="308">
        <v>55</v>
      </c>
      <c r="D299" s="10"/>
      <c r="E299" s="308">
        <f t="shared" si="31"/>
        <v>0</v>
      </c>
      <c r="F299" s="10"/>
      <c r="G299" s="308">
        <f t="shared" si="32"/>
        <v>0</v>
      </c>
      <c r="H299" s="308">
        <f t="shared" si="33"/>
        <v>0</v>
      </c>
      <c r="I299" s="308">
        <f t="shared" si="33"/>
        <v>0</v>
      </c>
      <c r="J299" s="302"/>
      <c r="K299" s="302"/>
    </row>
    <row r="300" spans="1:11">
      <c r="A300" s="413" t="s">
        <v>1330</v>
      </c>
      <c r="B300" s="307" t="s">
        <v>401</v>
      </c>
      <c r="C300" s="308">
        <v>30</v>
      </c>
      <c r="D300" s="10"/>
      <c r="E300" s="308">
        <f t="shared" si="31"/>
        <v>0</v>
      </c>
      <c r="F300" s="10"/>
      <c r="G300" s="308">
        <f t="shared" si="32"/>
        <v>0</v>
      </c>
      <c r="H300" s="308">
        <f t="shared" si="33"/>
        <v>0</v>
      </c>
      <c r="I300" s="308">
        <f t="shared" si="33"/>
        <v>0</v>
      </c>
      <c r="J300" s="302"/>
      <c r="K300" s="302"/>
    </row>
    <row r="301" spans="1:11">
      <c r="A301" s="413" t="s">
        <v>1331</v>
      </c>
      <c r="B301" s="307" t="s">
        <v>401</v>
      </c>
      <c r="C301" s="308">
        <v>140</v>
      </c>
      <c r="D301" s="10"/>
      <c r="E301" s="308">
        <f t="shared" si="31"/>
        <v>0</v>
      </c>
      <c r="F301" s="10"/>
      <c r="G301" s="308">
        <f t="shared" si="32"/>
        <v>0</v>
      </c>
      <c r="H301" s="308">
        <f t="shared" si="33"/>
        <v>0</v>
      </c>
      <c r="I301" s="308">
        <f t="shared" si="33"/>
        <v>0</v>
      </c>
      <c r="J301" s="302"/>
      <c r="K301" s="302"/>
    </row>
    <row r="302" spans="1:11">
      <c r="A302" s="413" t="s">
        <v>1332</v>
      </c>
      <c r="B302" s="307" t="s">
        <v>401</v>
      </c>
      <c r="C302" s="308">
        <v>120</v>
      </c>
      <c r="D302" s="10"/>
      <c r="E302" s="308">
        <f t="shared" si="31"/>
        <v>0</v>
      </c>
      <c r="F302" s="10"/>
      <c r="G302" s="308">
        <f t="shared" si="32"/>
        <v>0</v>
      </c>
      <c r="H302" s="308">
        <f t="shared" si="33"/>
        <v>0</v>
      </c>
      <c r="I302" s="308">
        <f t="shared" si="33"/>
        <v>0</v>
      </c>
      <c r="J302" s="302"/>
      <c r="K302" s="302"/>
    </row>
    <row r="303" spans="1:11">
      <c r="A303" s="413" t="s">
        <v>216</v>
      </c>
      <c r="B303" s="307" t="s">
        <v>216</v>
      </c>
      <c r="C303" s="308"/>
      <c r="D303" s="10"/>
      <c r="E303" s="308"/>
      <c r="F303" s="10"/>
      <c r="G303" s="308"/>
      <c r="H303" s="308">
        <f t="shared" si="33"/>
        <v>0</v>
      </c>
      <c r="I303" s="308">
        <f t="shared" si="33"/>
        <v>0</v>
      </c>
      <c r="J303" s="302"/>
      <c r="K303" s="302"/>
    </row>
    <row r="304" spans="1:11">
      <c r="A304" s="414" t="s">
        <v>1333</v>
      </c>
      <c r="B304" s="309" t="s">
        <v>216</v>
      </c>
      <c r="C304" s="310"/>
      <c r="D304" s="10"/>
      <c r="E304" s="310"/>
      <c r="F304" s="10"/>
      <c r="G304" s="310"/>
      <c r="H304" s="310"/>
      <c r="I304" s="310"/>
      <c r="J304" s="302"/>
      <c r="K304" s="302"/>
    </row>
    <row r="305" spans="1:11">
      <c r="A305" s="413" t="s">
        <v>1334</v>
      </c>
      <c r="B305" s="307" t="s">
        <v>1164</v>
      </c>
      <c r="C305" s="308">
        <v>110</v>
      </c>
      <c r="D305" s="10"/>
      <c r="E305" s="308">
        <f>C305*D305</f>
        <v>0</v>
      </c>
      <c r="F305" s="10"/>
      <c r="G305" s="308">
        <f>C305*F305</f>
        <v>0</v>
      </c>
      <c r="H305" s="308">
        <f t="shared" ref="H305:I308" si="34">D305+F305</f>
        <v>0</v>
      </c>
      <c r="I305" s="308">
        <f t="shared" si="34"/>
        <v>0</v>
      </c>
      <c r="J305" s="302"/>
      <c r="K305" s="302"/>
    </row>
    <row r="306" spans="1:11">
      <c r="A306" s="413" t="s">
        <v>1335</v>
      </c>
      <c r="B306" s="307" t="s">
        <v>1164</v>
      </c>
      <c r="C306" s="308">
        <v>15</v>
      </c>
      <c r="D306" s="10"/>
      <c r="E306" s="308">
        <f>C306*D306</f>
        <v>0</v>
      </c>
      <c r="F306" s="10"/>
      <c r="G306" s="308">
        <f>C306*F306</f>
        <v>0</v>
      </c>
      <c r="H306" s="308">
        <f t="shared" si="34"/>
        <v>0</v>
      </c>
      <c r="I306" s="308">
        <f t="shared" si="34"/>
        <v>0</v>
      </c>
      <c r="J306" s="302"/>
      <c r="K306" s="302"/>
    </row>
    <row r="307" spans="1:11">
      <c r="A307" s="413" t="s">
        <v>1336</v>
      </c>
      <c r="B307" s="307" t="s">
        <v>1164</v>
      </c>
      <c r="C307" s="308">
        <v>16</v>
      </c>
      <c r="D307" s="10"/>
      <c r="E307" s="308">
        <f>C307*D307</f>
        <v>0</v>
      </c>
      <c r="F307" s="10"/>
      <c r="G307" s="308">
        <f>C307*F307</f>
        <v>0</v>
      </c>
      <c r="H307" s="308">
        <f t="shared" si="34"/>
        <v>0</v>
      </c>
      <c r="I307" s="308">
        <f t="shared" si="34"/>
        <v>0</v>
      </c>
      <c r="J307" s="302"/>
      <c r="K307" s="302"/>
    </row>
    <row r="308" spans="1:11">
      <c r="A308" s="413" t="s">
        <v>216</v>
      </c>
      <c r="B308" s="307" t="s">
        <v>216</v>
      </c>
      <c r="C308" s="308"/>
      <c r="D308" s="10"/>
      <c r="E308" s="308"/>
      <c r="F308" s="10"/>
      <c r="G308" s="308"/>
      <c r="H308" s="308">
        <f t="shared" si="34"/>
        <v>0</v>
      </c>
      <c r="I308" s="308">
        <f t="shared" si="34"/>
        <v>0</v>
      </c>
      <c r="J308" s="302"/>
      <c r="K308" s="302"/>
    </row>
    <row r="309" spans="1:11">
      <c r="A309" s="412" t="s">
        <v>1337</v>
      </c>
      <c r="B309" s="305" t="s">
        <v>216</v>
      </c>
      <c r="C309" s="306"/>
      <c r="D309" s="10"/>
      <c r="E309" s="306"/>
      <c r="F309" s="10"/>
      <c r="G309" s="306"/>
      <c r="H309" s="306"/>
      <c r="I309" s="306"/>
      <c r="J309" s="302"/>
      <c r="K309" s="302"/>
    </row>
    <row r="310" spans="1:11">
      <c r="A310" s="412" t="s">
        <v>1338</v>
      </c>
      <c r="B310" s="305" t="s">
        <v>216</v>
      </c>
      <c r="C310" s="306"/>
      <c r="D310" s="10"/>
      <c r="E310" s="306"/>
      <c r="F310" s="10"/>
      <c r="G310" s="306"/>
      <c r="H310" s="306"/>
      <c r="I310" s="306"/>
      <c r="J310" s="302"/>
      <c r="K310" s="302"/>
    </row>
    <row r="311" spans="1:11">
      <c r="A311" s="412" t="s">
        <v>1339</v>
      </c>
      <c r="B311" s="305" t="s">
        <v>216</v>
      </c>
      <c r="C311" s="306"/>
      <c r="D311" s="10"/>
      <c r="E311" s="306"/>
      <c r="F311" s="10"/>
      <c r="G311" s="306"/>
      <c r="H311" s="306"/>
      <c r="I311" s="306"/>
      <c r="J311" s="302"/>
      <c r="K311" s="302"/>
    </row>
    <row r="312" spans="1:11">
      <c r="A312" s="413" t="s">
        <v>1340</v>
      </c>
      <c r="B312" s="307" t="s">
        <v>401</v>
      </c>
      <c r="C312" s="308">
        <v>50</v>
      </c>
      <c r="D312" s="10"/>
      <c r="E312" s="308">
        <f>C312*D312</f>
        <v>0</v>
      </c>
      <c r="F312" s="10"/>
      <c r="G312" s="308">
        <f>C312*F312</f>
        <v>0</v>
      </c>
      <c r="H312" s="308">
        <f t="shared" ref="H312:I314" si="35">D312+F312</f>
        <v>0</v>
      </c>
      <c r="I312" s="308">
        <f t="shared" si="35"/>
        <v>0</v>
      </c>
      <c r="J312" s="302"/>
      <c r="K312" s="302"/>
    </row>
    <row r="313" spans="1:11">
      <c r="A313" s="413" t="s">
        <v>1341</v>
      </c>
      <c r="B313" s="307" t="s">
        <v>401</v>
      </c>
      <c r="C313" s="308">
        <v>15</v>
      </c>
      <c r="D313" s="10"/>
      <c r="E313" s="308">
        <f>C313*D313</f>
        <v>0</v>
      </c>
      <c r="F313" s="10"/>
      <c r="G313" s="308">
        <f>C313*F313</f>
        <v>0</v>
      </c>
      <c r="H313" s="308">
        <f t="shared" si="35"/>
        <v>0</v>
      </c>
      <c r="I313" s="308">
        <f t="shared" si="35"/>
        <v>0</v>
      </c>
      <c r="J313" s="302"/>
      <c r="K313" s="302"/>
    </row>
    <row r="314" spans="1:11">
      <c r="A314" s="413" t="s">
        <v>216</v>
      </c>
      <c r="B314" s="307" t="s">
        <v>216</v>
      </c>
      <c r="C314" s="308"/>
      <c r="D314" s="10"/>
      <c r="E314" s="308"/>
      <c r="F314" s="10"/>
      <c r="G314" s="308"/>
      <c r="H314" s="308">
        <f t="shared" si="35"/>
        <v>0</v>
      </c>
      <c r="I314" s="308">
        <f t="shared" si="35"/>
        <v>0</v>
      </c>
      <c r="J314" s="302"/>
      <c r="K314" s="302"/>
    </row>
    <row r="315" spans="1:11">
      <c r="A315" s="412" t="s">
        <v>1342</v>
      </c>
      <c r="B315" s="305" t="s">
        <v>216</v>
      </c>
      <c r="C315" s="306"/>
      <c r="D315" s="10"/>
      <c r="E315" s="306"/>
      <c r="F315" s="10"/>
      <c r="G315" s="306"/>
      <c r="H315" s="306"/>
      <c r="I315" s="306"/>
      <c r="J315" s="302"/>
      <c r="K315" s="302"/>
    </row>
    <row r="316" spans="1:11">
      <c r="A316" s="413" t="s">
        <v>1343</v>
      </c>
      <c r="B316" s="307" t="s">
        <v>1164</v>
      </c>
      <c r="C316" s="308">
        <v>50</v>
      </c>
      <c r="D316" s="10"/>
      <c r="E316" s="308">
        <f>C316*D316</f>
        <v>0</v>
      </c>
      <c r="F316" s="10"/>
      <c r="G316" s="308">
        <f>C316*F316</f>
        <v>0</v>
      </c>
      <c r="H316" s="308">
        <f t="shared" ref="H316:I318" si="36">D316+F316</f>
        <v>0</v>
      </c>
      <c r="I316" s="308">
        <f t="shared" si="36"/>
        <v>0</v>
      </c>
      <c r="J316" s="302"/>
      <c r="K316" s="302"/>
    </row>
    <row r="317" spans="1:11">
      <c r="A317" s="413" t="s">
        <v>1344</v>
      </c>
      <c r="B317" s="307" t="s">
        <v>1164</v>
      </c>
      <c r="C317" s="308">
        <v>15</v>
      </c>
      <c r="D317" s="10"/>
      <c r="E317" s="308">
        <f>C317*D317</f>
        <v>0</v>
      </c>
      <c r="F317" s="10"/>
      <c r="G317" s="308">
        <f>C317*F317</f>
        <v>0</v>
      </c>
      <c r="H317" s="308">
        <f t="shared" si="36"/>
        <v>0</v>
      </c>
      <c r="I317" s="308">
        <f t="shared" si="36"/>
        <v>0</v>
      </c>
      <c r="J317" s="302"/>
      <c r="K317" s="302"/>
    </row>
    <row r="318" spans="1:11">
      <c r="A318" s="413" t="s">
        <v>216</v>
      </c>
      <c r="B318" s="307" t="s">
        <v>216</v>
      </c>
      <c r="C318" s="308"/>
      <c r="D318" s="10"/>
      <c r="E318" s="308"/>
      <c r="F318" s="10"/>
      <c r="G318" s="308"/>
      <c r="H318" s="308">
        <f t="shared" si="36"/>
        <v>0</v>
      </c>
      <c r="I318" s="308">
        <f t="shared" si="36"/>
        <v>0</v>
      </c>
      <c r="J318" s="302"/>
      <c r="K318" s="302"/>
    </row>
    <row r="319" spans="1:11">
      <c r="A319" s="412" t="s">
        <v>1345</v>
      </c>
      <c r="B319" s="305" t="s">
        <v>216</v>
      </c>
      <c r="C319" s="306"/>
      <c r="D319" s="10"/>
      <c r="E319" s="306"/>
      <c r="F319" s="10"/>
      <c r="G319" s="306"/>
      <c r="H319" s="306"/>
      <c r="I319" s="306"/>
      <c r="J319" s="302"/>
      <c r="K319" s="302"/>
    </row>
    <row r="320" spans="1:11">
      <c r="A320" s="413" t="s">
        <v>1346</v>
      </c>
      <c r="B320" s="307" t="s">
        <v>1164</v>
      </c>
      <c r="C320" s="308">
        <v>7</v>
      </c>
      <c r="D320" s="10"/>
      <c r="E320" s="308">
        <f>C320*D320</f>
        <v>0</v>
      </c>
      <c r="F320" s="10"/>
      <c r="G320" s="308">
        <f>C320*F320</f>
        <v>0</v>
      </c>
      <c r="H320" s="308">
        <f>D320+F320</f>
        <v>0</v>
      </c>
      <c r="I320" s="308">
        <f>E320+G320</f>
        <v>0</v>
      </c>
      <c r="J320" s="302"/>
      <c r="K320" s="302"/>
    </row>
    <row r="321" spans="1:11">
      <c r="A321" s="413" t="s">
        <v>216</v>
      </c>
      <c r="B321" s="307" t="s">
        <v>216</v>
      </c>
      <c r="C321" s="308"/>
      <c r="D321" s="10"/>
      <c r="E321" s="308"/>
      <c r="F321" s="10"/>
      <c r="G321" s="308"/>
      <c r="H321" s="308">
        <f>D321+F321</f>
        <v>0</v>
      </c>
      <c r="I321" s="308">
        <f>E321+G321</f>
        <v>0</v>
      </c>
      <c r="J321" s="302"/>
      <c r="K321" s="302"/>
    </row>
    <row r="322" spans="1:11">
      <c r="A322" s="414" t="s">
        <v>1347</v>
      </c>
      <c r="B322" s="309" t="s">
        <v>216</v>
      </c>
      <c r="C322" s="310"/>
      <c r="D322" s="10"/>
      <c r="E322" s="310"/>
      <c r="F322" s="10"/>
      <c r="G322" s="310"/>
      <c r="H322" s="310"/>
      <c r="I322" s="310"/>
      <c r="J322" s="302"/>
      <c r="K322" s="302"/>
    </row>
    <row r="323" spans="1:11">
      <c r="A323" s="414" t="s">
        <v>1348</v>
      </c>
      <c r="B323" s="309" t="s">
        <v>216</v>
      </c>
      <c r="C323" s="310"/>
      <c r="D323" s="10"/>
      <c r="E323" s="310"/>
      <c r="F323" s="10"/>
      <c r="G323" s="310"/>
      <c r="H323" s="310"/>
      <c r="I323" s="310"/>
      <c r="J323" s="302"/>
      <c r="K323" s="302"/>
    </row>
    <row r="324" spans="1:11">
      <c r="A324" s="413" t="s">
        <v>1349</v>
      </c>
      <c r="B324" s="307" t="s">
        <v>365</v>
      </c>
      <c r="C324" s="308">
        <v>15</v>
      </c>
      <c r="D324" s="10"/>
      <c r="E324" s="308">
        <f>C324*D324</f>
        <v>0</v>
      </c>
      <c r="F324" s="10"/>
      <c r="G324" s="308">
        <f>C324*F324</f>
        <v>0</v>
      </c>
      <c r="H324" s="308">
        <f>D324+F324</f>
        <v>0</v>
      </c>
      <c r="I324" s="308">
        <f>E324+G324</f>
        <v>0</v>
      </c>
      <c r="J324" s="302"/>
      <c r="K324" s="302"/>
    </row>
    <row r="325" spans="1:11">
      <c r="A325" s="413" t="s">
        <v>216</v>
      </c>
      <c r="B325" s="307" t="s">
        <v>216</v>
      </c>
      <c r="C325" s="308"/>
      <c r="D325" s="10"/>
      <c r="E325" s="308"/>
      <c r="F325" s="10"/>
      <c r="G325" s="308"/>
      <c r="H325" s="308">
        <f>D325+F325</f>
        <v>0</v>
      </c>
      <c r="I325" s="308">
        <f>E325+G325</f>
        <v>0</v>
      </c>
      <c r="J325" s="302"/>
      <c r="K325" s="302"/>
    </row>
    <row r="326" spans="1:11">
      <c r="A326" s="412" t="s">
        <v>1350</v>
      </c>
      <c r="B326" s="305" t="s">
        <v>216</v>
      </c>
      <c r="C326" s="306"/>
      <c r="D326" s="10"/>
      <c r="E326" s="306"/>
      <c r="F326" s="10"/>
      <c r="G326" s="306"/>
      <c r="H326" s="306"/>
      <c r="I326" s="306"/>
      <c r="J326" s="302"/>
      <c r="K326" s="302"/>
    </row>
    <row r="327" spans="1:11">
      <c r="A327" s="413" t="s">
        <v>1351</v>
      </c>
      <c r="B327" s="307" t="s">
        <v>401</v>
      </c>
      <c r="C327" s="308">
        <v>20</v>
      </c>
      <c r="D327" s="10"/>
      <c r="E327" s="308">
        <f>C327*D327</f>
        <v>0</v>
      </c>
      <c r="F327" s="10"/>
      <c r="G327" s="308">
        <f>C327*F327</f>
        <v>0</v>
      </c>
      <c r="H327" s="308">
        <f t="shared" ref="H327:I329" si="37">D327+F327</f>
        <v>0</v>
      </c>
      <c r="I327" s="308">
        <f t="shared" si="37"/>
        <v>0</v>
      </c>
      <c r="J327" s="302"/>
      <c r="K327" s="302"/>
    </row>
    <row r="328" spans="1:11">
      <c r="A328" s="413" t="s">
        <v>1352</v>
      </c>
      <c r="B328" s="307" t="s">
        <v>401</v>
      </c>
      <c r="C328" s="308">
        <v>10</v>
      </c>
      <c r="D328" s="10"/>
      <c r="E328" s="308">
        <f>C328*D328</f>
        <v>0</v>
      </c>
      <c r="F328" s="10"/>
      <c r="G328" s="308">
        <f>C328*F328</f>
        <v>0</v>
      </c>
      <c r="H328" s="308">
        <f t="shared" si="37"/>
        <v>0</v>
      </c>
      <c r="I328" s="308">
        <f t="shared" si="37"/>
        <v>0</v>
      </c>
      <c r="J328" s="302"/>
      <c r="K328" s="302"/>
    </row>
    <row r="329" spans="1:11">
      <c r="A329" s="413" t="s">
        <v>216</v>
      </c>
      <c r="B329" s="307" t="s">
        <v>216</v>
      </c>
      <c r="C329" s="308"/>
      <c r="D329" s="10"/>
      <c r="E329" s="308"/>
      <c r="F329" s="10"/>
      <c r="G329" s="308"/>
      <c r="H329" s="308">
        <f t="shared" si="37"/>
        <v>0</v>
      </c>
      <c r="I329" s="308">
        <f t="shared" si="37"/>
        <v>0</v>
      </c>
      <c r="J329" s="302"/>
      <c r="K329" s="302"/>
    </row>
    <row r="330" spans="1:11">
      <c r="A330" s="412" t="s">
        <v>1353</v>
      </c>
      <c r="B330" s="305" t="s">
        <v>216</v>
      </c>
      <c r="C330" s="306"/>
      <c r="D330" s="10"/>
      <c r="E330" s="306"/>
      <c r="F330" s="10"/>
      <c r="G330" s="306"/>
      <c r="H330" s="306"/>
      <c r="I330" s="306"/>
      <c r="J330" s="302"/>
      <c r="K330" s="302"/>
    </row>
    <row r="331" spans="1:11">
      <c r="A331" s="413" t="s">
        <v>1354</v>
      </c>
      <c r="B331" s="307" t="s">
        <v>1164</v>
      </c>
      <c r="C331" s="308">
        <v>40</v>
      </c>
      <c r="D331" s="10"/>
      <c r="E331" s="308">
        <f>C331*D331</f>
        <v>0</v>
      </c>
      <c r="F331" s="10"/>
      <c r="G331" s="308">
        <f>C331*F331</f>
        <v>0</v>
      </c>
      <c r="H331" s="308">
        <f t="shared" ref="H331:I333" si="38">D331+F331</f>
        <v>0</v>
      </c>
      <c r="I331" s="308">
        <f t="shared" si="38"/>
        <v>0</v>
      </c>
      <c r="J331" s="302"/>
      <c r="K331" s="302"/>
    </row>
    <row r="332" spans="1:11">
      <c r="A332" s="413" t="s">
        <v>1355</v>
      </c>
      <c r="B332" s="307" t="s">
        <v>1164</v>
      </c>
      <c r="C332" s="308">
        <v>20</v>
      </c>
      <c r="D332" s="10"/>
      <c r="E332" s="308">
        <f>C332*D332</f>
        <v>0</v>
      </c>
      <c r="F332" s="10"/>
      <c r="G332" s="308">
        <f>C332*F332</f>
        <v>0</v>
      </c>
      <c r="H332" s="308">
        <f t="shared" si="38"/>
        <v>0</v>
      </c>
      <c r="I332" s="308">
        <f t="shared" si="38"/>
        <v>0</v>
      </c>
      <c r="J332" s="302"/>
      <c r="K332" s="302"/>
    </row>
    <row r="333" spans="1:11">
      <c r="A333" s="413" t="s">
        <v>216</v>
      </c>
      <c r="B333" s="307" t="s">
        <v>216</v>
      </c>
      <c r="C333" s="308"/>
      <c r="D333" s="10"/>
      <c r="E333" s="308"/>
      <c r="F333" s="10"/>
      <c r="G333" s="308"/>
      <c r="H333" s="308">
        <f t="shared" si="38"/>
        <v>0</v>
      </c>
      <c r="I333" s="308">
        <f t="shared" si="38"/>
        <v>0</v>
      </c>
      <c r="J333" s="302"/>
      <c r="K333" s="302"/>
    </row>
    <row r="334" spans="1:11">
      <c r="A334" s="412" t="s">
        <v>1356</v>
      </c>
      <c r="B334" s="305" t="s">
        <v>216</v>
      </c>
      <c r="C334" s="306"/>
      <c r="D334" s="10"/>
      <c r="E334" s="306"/>
      <c r="F334" s="10"/>
      <c r="G334" s="306"/>
      <c r="H334" s="306"/>
      <c r="I334" s="306"/>
      <c r="J334" s="302"/>
      <c r="K334" s="302"/>
    </row>
    <row r="335" spans="1:11">
      <c r="A335" s="413" t="s">
        <v>1357</v>
      </c>
      <c r="B335" s="307" t="s">
        <v>1164</v>
      </c>
      <c r="C335" s="308">
        <v>10</v>
      </c>
      <c r="D335" s="10"/>
      <c r="E335" s="308">
        <f>C335*D335</f>
        <v>0</v>
      </c>
      <c r="F335" s="10"/>
      <c r="G335" s="308">
        <f>C335*F335</f>
        <v>0</v>
      </c>
      <c r="H335" s="308">
        <f>D335+F335</f>
        <v>0</v>
      </c>
      <c r="I335" s="308">
        <f>E335+G335</f>
        <v>0</v>
      </c>
      <c r="J335" s="302"/>
      <c r="K335" s="302"/>
    </row>
    <row r="336" spans="1:11">
      <c r="A336" s="413" t="s">
        <v>216</v>
      </c>
      <c r="B336" s="307" t="s">
        <v>216</v>
      </c>
      <c r="C336" s="308"/>
      <c r="D336" s="10"/>
      <c r="E336" s="308"/>
      <c r="F336" s="10"/>
      <c r="G336" s="308"/>
      <c r="H336" s="308">
        <f>D336+F336</f>
        <v>0</v>
      </c>
      <c r="I336" s="308">
        <f>E336+G336</f>
        <v>0</v>
      </c>
      <c r="J336" s="302"/>
      <c r="K336" s="302"/>
    </row>
    <row r="337" spans="1:11">
      <c r="A337" s="412" t="s">
        <v>1358</v>
      </c>
      <c r="B337" s="305" t="s">
        <v>216</v>
      </c>
      <c r="C337" s="306"/>
      <c r="D337" s="10"/>
      <c r="E337" s="306"/>
      <c r="F337" s="10"/>
      <c r="G337" s="306"/>
      <c r="H337" s="306"/>
      <c r="I337" s="306"/>
      <c r="J337" s="302"/>
      <c r="K337" s="302"/>
    </row>
    <row r="338" spans="1:11" ht="24.75">
      <c r="A338" s="413" t="s">
        <v>1359</v>
      </c>
      <c r="B338" s="307" t="s">
        <v>1164</v>
      </c>
      <c r="C338" s="308">
        <v>1</v>
      </c>
      <c r="D338" s="10"/>
      <c r="E338" s="308">
        <f>C338*D338</f>
        <v>0</v>
      </c>
      <c r="F338" s="10"/>
      <c r="G338" s="308">
        <f>C338*F338</f>
        <v>0</v>
      </c>
      <c r="H338" s="308">
        <f>D338+F338</f>
        <v>0</v>
      </c>
      <c r="I338" s="308">
        <f>E338+G338</f>
        <v>0</v>
      </c>
      <c r="J338" s="302"/>
      <c r="K338" s="302"/>
    </row>
    <row r="339" spans="1:11">
      <c r="A339" s="413" t="s">
        <v>216</v>
      </c>
      <c r="B339" s="307" t="s">
        <v>216</v>
      </c>
      <c r="C339" s="308"/>
      <c r="D339" s="10"/>
      <c r="E339" s="308"/>
      <c r="F339" s="10"/>
      <c r="G339" s="308"/>
      <c r="H339" s="308">
        <f>D339+F339</f>
        <v>0</v>
      </c>
      <c r="I339" s="308">
        <f>E339+G339</f>
        <v>0</v>
      </c>
      <c r="J339" s="302"/>
      <c r="K339" s="302"/>
    </row>
    <row r="340" spans="1:11">
      <c r="A340" s="412" t="s">
        <v>1360</v>
      </c>
      <c r="B340" s="305" t="s">
        <v>216</v>
      </c>
      <c r="C340" s="306"/>
      <c r="D340" s="10"/>
      <c r="E340" s="306"/>
      <c r="F340" s="10"/>
      <c r="G340" s="306"/>
      <c r="H340" s="306"/>
      <c r="I340" s="306"/>
      <c r="J340" s="302"/>
      <c r="K340" s="302"/>
    </row>
    <row r="341" spans="1:11">
      <c r="A341" s="412" t="s">
        <v>1361</v>
      </c>
      <c r="B341" s="305" t="s">
        <v>216</v>
      </c>
      <c r="C341" s="306"/>
      <c r="D341" s="10"/>
      <c r="E341" s="306"/>
      <c r="F341" s="10"/>
      <c r="G341" s="306"/>
      <c r="H341" s="306"/>
      <c r="I341" s="306"/>
      <c r="J341" s="302"/>
      <c r="K341" s="302"/>
    </row>
    <row r="342" spans="1:11">
      <c r="A342" s="413" t="s">
        <v>1362</v>
      </c>
      <c r="B342" s="307" t="s">
        <v>1164</v>
      </c>
      <c r="C342" s="308">
        <v>4</v>
      </c>
      <c r="D342" s="10"/>
      <c r="E342" s="308">
        <f>C342*D342</f>
        <v>0</v>
      </c>
      <c r="F342" s="10"/>
      <c r="G342" s="308">
        <f>C342*F342</f>
        <v>0</v>
      </c>
      <c r="H342" s="308">
        <f>D342+F342</f>
        <v>0</v>
      </c>
      <c r="I342" s="308">
        <f>E342+G342</f>
        <v>0</v>
      </c>
      <c r="J342" s="302"/>
      <c r="K342" s="302"/>
    </row>
    <row r="343" spans="1:11">
      <c r="A343" s="413" t="s">
        <v>216</v>
      </c>
      <c r="B343" s="307" t="s">
        <v>216</v>
      </c>
      <c r="C343" s="308"/>
      <c r="D343" s="10"/>
      <c r="E343" s="308"/>
      <c r="F343" s="10"/>
      <c r="G343" s="308"/>
      <c r="H343" s="308">
        <f>D343+F343</f>
        <v>0</v>
      </c>
      <c r="I343" s="308">
        <f>E343+G343</f>
        <v>0</v>
      </c>
      <c r="J343" s="302"/>
      <c r="K343" s="302"/>
    </row>
    <row r="344" spans="1:11">
      <c r="A344" s="412" t="s">
        <v>1363</v>
      </c>
      <c r="B344" s="305" t="s">
        <v>216</v>
      </c>
      <c r="C344" s="306"/>
      <c r="D344" s="10"/>
      <c r="E344" s="306"/>
      <c r="F344" s="10"/>
      <c r="G344" s="306"/>
      <c r="H344" s="306"/>
      <c r="I344" s="306"/>
      <c r="J344" s="302"/>
      <c r="K344" s="302"/>
    </row>
    <row r="345" spans="1:11">
      <c r="A345" s="413" t="s">
        <v>1364</v>
      </c>
      <c r="B345" s="307" t="s">
        <v>1164</v>
      </c>
      <c r="C345" s="308">
        <v>2</v>
      </c>
      <c r="D345" s="10"/>
      <c r="E345" s="308">
        <f>C345*D345</f>
        <v>0</v>
      </c>
      <c r="F345" s="10"/>
      <c r="G345" s="308">
        <f>C345*F345</f>
        <v>0</v>
      </c>
      <c r="H345" s="308">
        <f>D345+F345</f>
        <v>0</v>
      </c>
      <c r="I345" s="308">
        <f>E345+G345</f>
        <v>0</v>
      </c>
      <c r="J345" s="302"/>
      <c r="K345" s="302"/>
    </row>
    <row r="346" spans="1:11">
      <c r="A346" s="413" t="s">
        <v>216</v>
      </c>
      <c r="B346" s="307" t="s">
        <v>216</v>
      </c>
      <c r="C346" s="308"/>
      <c r="D346" s="10"/>
      <c r="E346" s="308"/>
      <c r="F346" s="10"/>
      <c r="G346" s="308"/>
      <c r="H346" s="308">
        <f>D346+F346</f>
        <v>0</v>
      </c>
      <c r="I346" s="308">
        <f>E346+G346</f>
        <v>0</v>
      </c>
      <c r="J346" s="302"/>
      <c r="K346" s="302"/>
    </row>
    <row r="347" spans="1:11">
      <c r="A347" s="412" t="s">
        <v>1365</v>
      </c>
      <c r="B347" s="305" t="s">
        <v>216</v>
      </c>
      <c r="C347" s="306"/>
      <c r="D347" s="10"/>
      <c r="E347" s="306"/>
      <c r="F347" s="10"/>
      <c r="G347" s="306"/>
      <c r="H347" s="306"/>
      <c r="I347" s="306"/>
      <c r="J347" s="302"/>
      <c r="K347" s="302"/>
    </row>
    <row r="348" spans="1:11">
      <c r="A348" s="412" t="s">
        <v>1366</v>
      </c>
      <c r="B348" s="305" t="s">
        <v>216</v>
      </c>
      <c r="C348" s="306"/>
      <c r="D348" s="10"/>
      <c r="E348" s="306"/>
      <c r="F348" s="10"/>
      <c r="G348" s="306"/>
      <c r="H348" s="306"/>
      <c r="I348" s="306"/>
      <c r="J348" s="302"/>
      <c r="K348" s="302"/>
    </row>
    <row r="349" spans="1:11">
      <c r="A349" s="413" t="s">
        <v>1367</v>
      </c>
      <c r="B349" s="307" t="s">
        <v>1164</v>
      </c>
      <c r="C349" s="308">
        <v>2</v>
      </c>
      <c r="D349" s="10"/>
      <c r="E349" s="308">
        <f>C349*D349</f>
        <v>0</v>
      </c>
      <c r="F349" s="10"/>
      <c r="G349" s="308">
        <f>C349*F349</f>
        <v>0</v>
      </c>
      <c r="H349" s="308">
        <f>D349+F349</f>
        <v>0</v>
      </c>
      <c r="I349" s="308">
        <f>E349+G349</f>
        <v>0</v>
      </c>
      <c r="J349" s="302"/>
      <c r="K349" s="302"/>
    </row>
    <row r="350" spans="1:11">
      <c r="A350" s="413" t="s">
        <v>216</v>
      </c>
      <c r="B350" s="307" t="s">
        <v>216</v>
      </c>
      <c r="C350" s="308"/>
      <c r="D350" s="10"/>
      <c r="E350" s="308"/>
      <c r="F350" s="10"/>
      <c r="G350" s="308"/>
      <c r="H350" s="308">
        <f>D350+F350</f>
        <v>0</v>
      </c>
      <c r="I350" s="308">
        <f>E350+G350</f>
        <v>0</v>
      </c>
      <c r="J350" s="302"/>
      <c r="K350" s="302"/>
    </row>
    <row r="351" spans="1:11">
      <c r="A351" s="412" t="s">
        <v>1368</v>
      </c>
      <c r="B351" s="305" t="s">
        <v>216</v>
      </c>
      <c r="C351" s="306"/>
      <c r="D351" s="10"/>
      <c r="E351" s="306"/>
      <c r="F351" s="10"/>
      <c r="G351" s="306"/>
      <c r="H351" s="306"/>
      <c r="I351" s="306"/>
      <c r="J351" s="302"/>
      <c r="K351" s="302"/>
    </row>
    <row r="352" spans="1:11">
      <c r="A352" s="413" t="s">
        <v>1369</v>
      </c>
      <c r="B352" s="307" t="s">
        <v>401</v>
      </c>
      <c r="C352" s="308">
        <v>10</v>
      </c>
      <c r="D352" s="10"/>
      <c r="E352" s="308">
        <f>C352*D352</f>
        <v>0</v>
      </c>
      <c r="F352" s="10"/>
      <c r="G352" s="308">
        <f>C352*F352</f>
        <v>0</v>
      </c>
      <c r="H352" s="308">
        <f>D352+F352</f>
        <v>0</v>
      </c>
      <c r="I352" s="308">
        <f>E352+G352</f>
        <v>0</v>
      </c>
      <c r="J352" s="302"/>
      <c r="K352" s="302"/>
    </row>
    <row r="353" spans="1:11">
      <c r="A353" s="413" t="s">
        <v>216</v>
      </c>
      <c r="B353" s="307" t="s">
        <v>216</v>
      </c>
      <c r="C353" s="308"/>
      <c r="D353" s="10"/>
      <c r="E353" s="308"/>
      <c r="F353" s="10"/>
      <c r="G353" s="308"/>
      <c r="H353" s="308">
        <f>D353+F353</f>
        <v>0</v>
      </c>
      <c r="I353" s="308">
        <f>E353+G353</f>
        <v>0</v>
      </c>
      <c r="J353" s="302"/>
      <c r="K353" s="302"/>
    </row>
    <row r="354" spans="1:11">
      <c r="A354" s="412" t="s">
        <v>1370</v>
      </c>
      <c r="B354" s="305" t="s">
        <v>216</v>
      </c>
      <c r="C354" s="306"/>
      <c r="D354" s="10"/>
      <c r="E354" s="306"/>
      <c r="F354" s="10"/>
      <c r="G354" s="306"/>
      <c r="H354" s="306"/>
      <c r="I354" s="306"/>
      <c r="J354" s="302"/>
      <c r="K354" s="302"/>
    </row>
    <row r="355" spans="1:11">
      <c r="A355" s="413" t="s">
        <v>1371</v>
      </c>
      <c r="B355" s="307" t="s">
        <v>401</v>
      </c>
      <c r="C355" s="308">
        <v>15</v>
      </c>
      <c r="D355" s="10"/>
      <c r="E355" s="308">
        <f>C355*D355</f>
        <v>0</v>
      </c>
      <c r="F355" s="10"/>
      <c r="G355" s="308">
        <f>C355*F355</f>
        <v>0</v>
      </c>
      <c r="H355" s="308">
        <f>D355+F355</f>
        <v>0</v>
      </c>
      <c r="I355" s="308">
        <f>E355+G355</f>
        <v>0</v>
      </c>
      <c r="J355" s="302"/>
      <c r="K355" s="302"/>
    </row>
    <row r="356" spans="1:11">
      <c r="A356" s="413" t="s">
        <v>216</v>
      </c>
      <c r="B356" s="307" t="s">
        <v>216</v>
      </c>
      <c r="C356" s="308"/>
      <c r="D356" s="10"/>
      <c r="E356" s="308"/>
      <c r="F356" s="10"/>
      <c r="G356" s="308"/>
      <c r="H356" s="308">
        <f>D356+F356</f>
        <v>0</v>
      </c>
      <c r="I356" s="308">
        <f>E356+G356</f>
        <v>0</v>
      </c>
      <c r="J356" s="302"/>
      <c r="K356" s="302"/>
    </row>
    <row r="357" spans="1:11">
      <c r="A357" s="412" t="s">
        <v>1372</v>
      </c>
      <c r="B357" s="305" t="s">
        <v>216</v>
      </c>
      <c r="C357" s="306"/>
      <c r="D357" s="10"/>
      <c r="E357" s="306"/>
      <c r="F357" s="10"/>
      <c r="G357" s="306"/>
      <c r="H357" s="306"/>
      <c r="I357" s="306"/>
      <c r="J357" s="302"/>
      <c r="K357" s="302"/>
    </row>
    <row r="358" spans="1:11">
      <c r="A358" s="413" t="s">
        <v>1373</v>
      </c>
      <c r="B358" s="307" t="s">
        <v>401</v>
      </c>
      <c r="C358" s="308">
        <v>40</v>
      </c>
      <c r="D358" s="10"/>
      <c r="E358" s="308">
        <f>C358*D358</f>
        <v>0</v>
      </c>
      <c r="F358" s="10"/>
      <c r="G358" s="308">
        <f>C358*F358</f>
        <v>0</v>
      </c>
      <c r="H358" s="308">
        <f>D358+F358</f>
        <v>0</v>
      </c>
      <c r="I358" s="308">
        <f>E358+G358</f>
        <v>0</v>
      </c>
      <c r="J358" s="302"/>
      <c r="K358" s="302"/>
    </row>
    <row r="359" spans="1:11">
      <c r="A359" s="413" t="s">
        <v>216</v>
      </c>
      <c r="B359" s="307" t="s">
        <v>216</v>
      </c>
      <c r="C359" s="308"/>
      <c r="D359" s="10"/>
      <c r="E359" s="308"/>
      <c r="F359" s="10"/>
      <c r="G359" s="308"/>
      <c r="H359" s="308">
        <f>D359+F359</f>
        <v>0</v>
      </c>
      <c r="I359" s="308">
        <f>E359+G359</f>
        <v>0</v>
      </c>
      <c r="J359" s="302"/>
      <c r="K359" s="302"/>
    </row>
    <row r="360" spans="1:11">
      <c r="A360" s="412" t="s">
        <v>1374</v>
      </c>
      <c r="B360" s="305" t="s">
        <v>216</v>
      </c>
      <c r="C360" s="306"/>
      <c r="D360" s="10"/>
      <c r="E360" s="306"/>
      <c r="F360" s="10"/>
      <c r="G360" s="306"/>
      <c r="H360" s="306"/>
      <c r="I360" s="306"/>
      <c r="J360" s="302"/>
      <c r="K360" s="302"/>
    </row>
    <row r="361" spans="1:11">
      <c r="A361" s="413" t="s">
        <v>1375</v>
      </c>
      <c r="B361" s="307" t="s">
        <v>1164</v>
      </c>
      <c r="C361" s="308">
        <v>10</v>
      </c>
      <c r="D361" s="10"/>
      <c r="E361" s="308">
        <f>C361*D361</f>
        <v>0</v>
      </c>
      <c r="F361" s="10"/>
      <c r="G361" s="308">
        <f>C361*F361</f>
        <v>0</v>
      </c>
      <c r="H361" s="308">
        <f t="shared" ref="H361:I364" si="39">D361+F361</f>
        <v>0</v>
      </c>
      <c r="I361" s="308">
        <f t="shared" si="39"/>
        <v>0</v>
      </c>
      <c r="J361" s="302"/>
      <c r="K361" s="302"/>
    </row>
    <row r="362" spans="1:11">
      <c r="A362" s="413" t="s">
        <v>1376</v>
      </c>
      <c r="B362" s="307" t="s">
        <v>1164</v>
      </c>
      <c r="C362" s="308">
        <v>8</v>
      </c>
      <c r="D362" s="10"/>
      <c r="E362" s="308">
        <f>C362*D362</f>
        <v>0</v>
      </c>
      <c r="F362" s="10"/>
      <c r="G362" s="308">
        <f>C362*F362</f>
        <v>0</v>
      </c>
      <c r="H362" s="308">
        <f t="shared" si="39"/>
        <v>0</v>
      </c>
      <c r="I362" s="308">
        <f t="shared" si="39"/>
        <v>0</v>
      </c>
      <c r="J362" s="302"/>
      <c r="K362" s="302"/>
    </row>
    <row r="363" spans="1:11">
      <c r="A363" s="413" t="s">
        <v>1377</v>
      </c>
      <c r="B363" s="307" t="s">
        <v>1164</v>
      </c>
      <c r="C363" s="308">
        <v>4</v>
      </c>
      <c r="D363" s="10"/>
      <c r="E363" s="308">
        <f>C363*D363</f>
        <v>0</v>
      </c>
      <c r="F363" s="10"/>
      <c r="G363" s="308">
        <f>C363*F363</f>
        <v>0</v>
      </c>
      <c r="H363" s="308">
        <f t="shared" si="39"/>
        <v>0</v>
      </c>
      <c r="I363" s="308">
        <f t="shared" si="39"/>
        <v>0</v>
      </c>
      <c r="J363" s="302"/>
      <c r="K363" s="302"/>
    </row>
    <row r="364" spans="1:11">
      <c r="A364" s="413" t="s">
        <v>216</v>
      </c>
      <c r="B364" s="307" t="s">
        <v>216</v>
      </c>
      <c r="C364" s="308"/>
      <c r="D364" s="10"/>
      <c r="E364" s="308"/>
      <c r="F364" s="10"/>
      <c r="G364" s="308"/>
      <c r="H364" s="308">
        <f t="shared" si="39"/>
        <v>0</v>
      </c>
      <c r="I364" s="308">
        <f t="shared" si="39"/>
        <v>0</v>
      </c>
      <c r="J364" s="302"/>
      <c r="K364" s="302"/>
    </row>
    <row r="365" spans="1:11">
      <c r="A365" s="412" t="s">
        <v>1378</v>
      </c>
      <c r="B365" s="305" t="s">
        <v>216</v>
      </c>
      <c r="C365" s="306"/>
      <c r="D365" s="10"/>
      <c r="E365" s="306"/>
      <c r="F365" s="10"/>
      <c r="G365" s="306"/>
      <c r="H365" s="306"/>
      <c r="I365" s="306"/>
      <c r="J365" s="302"/>
      <c r="K365" s="302"/>
    </row>
    <row r="366" spans="1:11">
      <c r="A366" s="413" t="s">
        <v>1379</v>
      </c>
      <c r="B366" s="307" t="s">
        <v>1164</v>
      </c>
      <c r="C366" s="308">
        <v>12</v>
      </c>
      <c r="D366" s="10"/>
      <c r="E366" s="308">
        <f>C366*D366</f>
        <v>0</v>
      </c>
      <c r="F366" s="10"/>
      <c r="G366" s="308">
        <f>C366*F366</f>
        <v>0</v>
      </c>
      <c r="H366" s="308">
        <f>D366+F366</f>
        <v>0</v>
      </c>
      <c r="I366" s="308">
        <f>E366+G366</f>
        <v>0</v>
      </c>
      <c r="J366" s="302"/>
      <c r="K366" s="302"/>
    </row>
    <row r="367" spans="1:11">
      <c r="A367" s="413" t="s">
        <v>1380</v>
      </c>
      <c r="B367" s="307" t="s">
        <v>1164</v>
      </c>
      <c r="C367" s="308">
        <v>12</v>
      </c>
      <c r="D367" s="10"/>
      <c r="E367" s="308">
        <f>C367*D367</f>
        <v>0</v>
      </c>
      <c r="F367" s="10"/>
      <c r="G367" s="308">
        <f>C367*F367</f>
        <v>0</v>
      </c>
      <c r="H367" s="308">
        <f>D367+F367</f>
        <v>0</v>
      </c>
      <c r="I367" s="308">
        <f>E367+G367</f>
        <v>0</v>
      </c>
      <c r="J367" s="302"/>
      <c r="K367" s="302"/>
    </row>
    <row r="368" spans="1:11">
      <c r="A368" s="415" t="s">
        <v>1381</v>
      </c>
      <c r="B368" s="416" t="s">
        <v>216</v>
      </c>
      <c r="C368" s="417"/>
      <c r="D368" s="417"/>
      <c r="E368" s="417">
        <f>SUM(E292:E367)</f>
        <v>0</v>
      </c>
      <c r="F368" s="417"/>
      <c r="G368" s="417">
        <f>SUM(G292:G367)</f>
        <v>0</v>
      </c>
      <c r="H368" s="417"/>
      <c r="I368" s="417">
        <f>SUM(I292:I367)</f>
        <v>0</v>
      </c>
      <c r="J368" s="302"/>
      <c r="K368" s="302"/>
    </row>
    <row r="369" spans="1:11">
      <c r="A369" s="413" t="s">
        <v>216</v>
      </c>
      <c r="B369" s="307" t="s">
        <v>216</v>
      </c>
      <c r="C369" s="308"/>
      <c r="D369" s="308"/>
      <c r="E369" s="308"/>
      <c r="F369" s="308"/>
      <c r="G369" s="308"/>
      <c r="H369" s="308">
        <f>D369+F369</f>
        <v>0</v>
      </c>
      <c r="I369" s="308">
        <f>E369+G369</f>
        <v>0</v>
      </c>
      <c r="J369" s="302"/>
      <c r="K369" s="302"/>
    </row>
    <row r="370" spans="1:11">
      <c r="A370" s="415" t="s">
        <v>1382</v>
      </c>
      <c r="B370" s="416" t="s">
        <v>216</v>
      </c>
      <c r="C370" s="417"/>
      <c r="D370" s="417"/>
      <c r="E370" s="417"/>
      <c r="F370" s="417"/>
      <c r="G370" s="417"/>
      <c r="H370" s="417"/>
      <c r="I370" s="417"/>
      <c r="J370" s="302"/>
      <c r="K370" s="302"/>
    </row>
    <row r="371" spans="1:11">
      <c r="A371" s="412" t="s">
        <v>1383</v>
      </c>
      <c r="B371" s="305" t="s">
        <v>216</v>
      </c>
      <c r="C371" s="306"/>
      <c r="D371" s="306"/>
      <c r="E371" s="306"/>
      <c r="F371" s="306"/>
      <c r="G371" s="306"/>
      <c r="H371" s="306"/>
      <c r="I371" s="306"/>
      <c r="J371" s="302"/>
      <c r="K371" s="302"/>
    </row>
    <row r="372" spans="1:11">
      <c r="A372" s="413" t="s">
        <v>1384</v>
      </c>
      <c r="B372" s="307" t="s">
        <v>1295</v>
      </c>
      <c r="C372" s="308">
        <v>1</v>
      </c>
      <c r="D372" s="10"/>
      <c r="E372" s="308">
        <f t="shared" ref="E372:E377" si="40">C372*D372</f>
        <v>0</v>
      </c>
      <c r="F372" s="10"/>
      <c r="G372" s="308">
        <f t="shared" ref="G372:G377" si="41">C372*F372</f>
        <v>0</v>
      </c>
      <c r="H372" s="308">
        <f t="shared" ref="H372:I378" si="42">D372+F372</f>
        <v>0</v>
      </c>
      <c r="I372" s="308">
        <f t="shared" si="42"/>
        <v>0</v>
      </c>
      <c r="J372" s="302"/>
      <c r="K372" s="302"/>
    </row>
    <row r="373" spans="1:11">
      <c r="A373" s="413" t="s">
        <v>1385</v>
      </c>
      <c r="B373" s="307" t="s">
        <v>1295</v>
      </c>
      <c r="C373" s="308">
        <v>1</v>
      </c>
      <c r="D373" s="10"/>
      <c r="E373" s="308">
        <f t="shared" si="40"/>
        <v>0</v>
      </c>
      <c r="F373" s="10"/>
      <c r="G373" s="308">
        <f t="shared" si="41"/>
        <v>0</v>
      </c>
      <c r="H373" s="308">
        <f t="shared" si="42"/>
        <v>0</v>
      </c>
      <c r="I373" s="308">
        <f t="shared" si="42"/>
        <v>0</v>
      </c>
      <c r="J373" s="302"/>
      <c r="K373" s="302"/>
    </row>
    <row r="374" spans="1:11">
      <c r="A374" s="413" t="s">
        <v>1386</v>
      </c>
      <c r="B374" s="307" t="s">
        <v>1387</v>
      </c>
      <c r="C374" s="308">
        <v>24</v>
      </c>
      <c r="D374" s="10"/>
      <c r="E374" s="308">
        <f t="shared" si="40"/>
        <v>0</v>
      </c>
      <c r="F374" s="10"/>
      <c r="G374" s="308">
        <f t="shared" si="41"/>
        <v>0</v>
      </c>
      <c r="H374" s="308">
        <f t="shared" si="42"/>
        <v>0</v>
      </c>
      <c r="I374" s="308">
        <f t="shared" si="42"/>
        <v>0</v>
      </c>
      <c r="J374" s="302"/>
      <c r="K374" s="302"/>
    </row>
    <row r="375" spans="1:11">
      <c r="A375" s="413" t="s">
        <v>1388</v>
      </c>
      <c r="B375" s="307" t="s">
        <v>1387</v>
      </c>
      <c r="C375" s="308">
        <v>8</v>
      </c>
      <c r="D375" s="10"/>
      <c r="E375" s="308">
        <f t="shared" si="40"/>
        <v>0</v>
      </c>
      <c r="F375" s="10"/>
      <c r="G375" s="308">
        <f t="shared" si="41"/>
        <v>0</v>
      </c>
      <c r="H375" s="308">
        <f t="shared" si="42"/>
        <v>0</v>
      </c>
      <c r="I375" s="308">
        <f t="shared" si="42"/>
        <v>0</v>
      </c>
      <c r="J375" s="302"/>
      <c r="K375" s="302"/>
    </row>
    <row r="376" spans="1:11">
      <c r="A376" s="413" t="s">
        <v>1389</v>
      </c>
      <c r="B376" s="307" t="s">
        <v>1387</v>
      </c>
      <c r="C376" s="308">
        <v>16</v>
      </c>
      <c r="D376" s="10"/>
      <c r="E376" s="308">
        <f t="shared" si="40"/>
        <v>0</v>
      </c>
      <c r="F376" s="10"/>
      <c r="G376" s="308">
        <f t="shared" si="41"/>
        <v>0</v>
      </c>
      <c r="H376" s="308">
        <f t="shared" si="42"/>
        <v>0</v>
      </c>
      <c r="I376" s="308">
        <f t="shared" si="42"/>
        <v>0</v>
      </c>
      <c r="J376" s="302"/>
      <c r="K376" s="302"/>
    </row>
    <row r="377" spans="1:11">
      <c r="A377" s="413" t="s">
        <v>1390</v>
      </c>
      <c r="B377" s="307" t="s">
        <v>1387</v>
      </c>
      <c r="C377" s="308">
        <v>16</v>
      </c>
      <c r="D377" s="10"/>
      <c r="E377" s="308">
        <f t="shared" si="40"/>
        <v>0</v>
      </c>
      <c r="F377" s="10"/>
      <c r="G377" s="308">
        <f t="shared" si="41"/>
        <v>0</v>
      </c>
      <c r="H377" s="308">
        <f t="shared" si="42"/>
        <v>0</v>
      </c>
      <c r="I377" s="308">
        <f t="shared" si="42"/>
        <v>0</v>
      </c>
      <c r="J377" s="302"/>
      <c r="K377" s="302"/>
    </row>
    <row r="378" spans="1:11">
      <c r="A378" s="413" t="s">
        <v>216</v>
      </c>
      <c r="B378" s="307" t="s">
        <v>216</v>
      </c>
      <c r="C378" s="308"/>
      <c r="D378" s="10"/>
      <c r="E378" s="308"/>
      <c r="F378" s="10"/>
      <c r="G378" s="308"/>
      <c r="H378" s="308">
        <f t="shared" si="42"/>
        <v>0</v>
      </c>
      <c r="I378" s="308">
        <f t="shared" si="42"/>
        <v>0</v>
      </c>
      <c r="J378" s="302"/>
      <c r="K378" s="302"/>
    </row>
    <row r="379" spans="1:11">
      <c r="A379" s="412" t="s">
        <v>1391</v>
      </c>
      <c r="B379" s="305" t="s">
        <v>216</v>
      </c>
      <c r="C379" s="306"/>
      <c r="D379" s="10"/>
      <c r="E379" s="306"/>
      <c r="F379" s="10"/>
      <c r="G379" s="306"/>
      <c r="H379" s="306"/>
      <c r="I379" s="306"/>
      <c r="J379" s="302"/>
      <c r="K379" s="302"/>
    </row>
    <row r="380" spans="1:11">
      <c r="A380" s="413" t="s">
        <v>1392</v>
      </c>
      <c r="B380" s="307" t="s">
        <v>1387</v>
      </c>
      <c r="C380" s="308">
        <v>20</v>
      </c>
      <c r="D380" s="10"/>
      <c r="E380" s="308">
        <f>C380*D380</f>
        <v>0</v>
      </c>
      <c r="F380" s="10"/>
      <c r="G380" s="308">
        <f>C380*F380</f>
        <v>0</v>
      </c>
      <c r="H380" s="308">
        <f>D380+F380</f>
        <v>0</v>
      </c>
      <c r="I380" s="308">
        <f>E380+G380</f>
        <v>0</v>
      </c>
      <c r="J380" s="302"/>
      <c r="K380" s="302"/>
    </row>
    <row r="381" spans="1:11">
      <c r="A381" s="413" t="s">
        <v>216</v>
      </c>
      <c r="B381" s="307" t="s">
        <v>216</v>
      </c>
      <c r="C381" s="308"/>
      <c r="D381" s="10"/>
      <c r="E381" s="308"/>
      <c r="F381" s="10"/>
      <c r="G381" s="308"/>
      <c r="H381" s="308">
        <f>D381+F381</f>
        <v>0</v>
      </c>
      <c r="I381" s="308">
        <f>E381+G381</f>
        <v>0</v>
      </c>
      <c r="J381" s="302"/>
      <c r="K381" s="302"/>
    </row>
    <row r="382" spans="1:11">
      <c r="A382" s="412" t="s">
        <v>1393</v>
      </c>
      <c r="B382" s="305" t="s">
        <v>216</v>
      </c>
      <c r="C382" s="306"/>
      <c r="D382" s="10"/>
      <c r="E382" s="306"/>
      <c r="F382" s="10"/>
      <c r="G382" s="306"/>
      <c r="H382" s="306"/>
      <c r="I382" s="306"/>
      <c r="J382" s="302"/>
      <c r="K382" s="302"/>
    </row>
    <row r="383" spans="1:11">
      <c r="A383" s="413" t="s">
        <v>1394</v>
      </c>
      <c r="B383" s="307" t="s">
        <v>1387</v>
      </c>
      <c r="C383" s="308">
        <v>16</v>
      </c>
      <c r="D383" s="10"/>
      <c r="E383" s="308">
        <f>C383*D383</f>
        <v>0</v>
      </c>
      <c r="F383" s="10"/>
      <c r="G383" s="308">
        <f>C383*F383</f>
        <v>0</v>
      </c>
      <c r="H383" s="308">
        <f>D383+F383</f>
        <v>0</v>
      </c>
      <c r="I383" s="308">
        <f>E383+G383</f>
        <v>0</v>
      </c>
      <c r="J383" s="302"/>
      <c r="K383" s="302"/>
    </row>
    <row r="384" spans="1:11">
      <c r="A384" s="413" t="s">
        <v>216</v>
      </c>
      <c r="B384" s="307" t="s">
        <v>216</v>
      </c>
      <c r="C384" s="308"/>
      <c r="D384" s="10"/>
      <c r="E384" s="308"/>
      <c r="F384" s="10"/>
      <c r="G384" s="308"/>
      <c r="H384" s="308">
        <f>D384+F384</f>
        <v>0</v>
      </c>
      <c r="I384" s="308">
        <f>E384+G384</f>
        <v>0</v>
      </c>
      <c r="J384" s="302"/>
      <c r="K384" s="302"/>
    </row>
    <row r="385" spans="1:11">
      <c r="A385" s="412" t="s">
        <v>1395</v>
      </c>
      <c r="B385" s="305" t="s">
        <v>216</v>
      </c>
      <c r="C385" s="306"/>
      <c r="D385" s="10"/>
      <c r="E385" s="306"/>
      <c r="F385" s="10"/>
      <c r="G385" s="306"/>
      <c r="H385" s="306"/>
      <c r="I385" s="306"/>
      <c r="J385" s="302"/>
      <c r="K385" s="302"/>
    </row>
    <row r="386" spans="1:11">
      <c r="A386" s="412" t="s">
        <v>1396</v>
      </c>
      <c r="B386" s="305" t="s">
        <v>216</v>
      </c>
      <c r="C386" s="306"/>
      <c r="D386" s="10"/>
      <c r="E386" s="306"/>
      <c r="F386" s="10"/>
      <c r="G386" s="306"/>
      <c r="H386" s="306"/>
      <c r="I386" s="306"/>
      <c r="J386" s="302"/>
      <c r="K386" s="302"/>
    </row>
    <row r="387" spans="1:11">
      <c r="A387" s="413" t="s">
        <v>1397</v>
      </c>
      <c r="B387" s="307" t="s">
        <v>1387</v>
      </c>
      <c r="C387" s="308">
        <v>4</v>
      </c>
      <c r="D387" s="10"/>
      <c r="E387" s="308">
        <f>C387*D387</f>
        <v>0</v>
      </c>
      <c r="F387" s="10"/>
      <c r="G387" s="308">
        <f>C387*F387</f>
        <v>0</v>
      </c>
      <c r="H387" s="308">
        <f>D387+F387</f>
        <v>0</v>
      </c>
      <c r="I387" s="308">
        <f>E387+G387</f>
        <v>0</v>
      </c>
      <c r="J387" s="302"/>
      <c r="K387" s="302"/>
    </row>
    <row r="388" spans="1:11">
      <c r="A388" s="413" t="s">
        <v>1398</v>
      </c>
      <c r="B388" s="307" t="s">
        <v>1387</v>
      </c>
      <c r="C388" s="308">
        <v>24</v>
      </c>
      <c r="D388" s="10"/>
      <c r="E388" s="308">
        <f>C388*D388</f>
        <v>0</v>
      </c>
      <c r="F388" s="10"/>
      <c r="G388" s="308">
        <f>C388*F388</f>
        <v>0</v>
      </c>
      <c r="H388" s="308">
        <f>D388+F388</f>
        <v>0</v>
      </c>
      <c r="I388" s="308">
        <f>E388+G388</f>
        <v>0</v>
      </c>
      <c r="J388" s="302"/>
      <c r="K388" s="302"/>
    </row>
    <row r="389" spans="1:11">
      <c r="A389" s="415" t="s">
        <v>1399</v>
      </c>
      <c r="B389" s="416" t="s">
        <v>216</v>
      </c>
      <c r="C389" s="417"/>
      <c r="D389" s="417"/>
      <c r="E389" s="417">
        <f>SUM(E371:E388)</f>
        <v>0</v>
      </c>
      <c r="F389" s="417"/>
      <c r="G389" s="417">
        <f>SUM(G371:G388)</f>
        <v>0</v>
      </c>
      <c r="H389" s="417"/>
      <c r="I389" s="417">
        <f>SUM(I371:I388)</f>
        <v>0</v>
      </c>
      <c r="J389" s="302"/>
      <c r="K389" s="302"/>
    </row>
    <row r="390" spans="1:11">
      <c r="A390" s="413" t="s">
        <v>216</v>
      </c>
      <c r="B390" s="307" t="s">
        <v>216</v>
      </c>
      <c r="C390" s="308"/>
      <c r="D390" s="308"/>
      <c r="E390" s="308"/>
      <c r="F390" s="308"/>
      <c r="G390" s="308"/>
      <c r="H390" s="308">
        <f>D390+F390</f>
        <v>0</v>
      </c>
      <c r="I390" s="308">
        <f>E390+G390</f>
        <v>0</v>
      </c>
      <c r="J390" s="302"/>
      <c r="K390" s="302"/>
    </row>
    <row r="391" spans="1:11">
      <c r="A391" s="413" t="s">
        <v>1400</v>
      </c>
      <c r="B391" s="307" t="s">
        <v>216</v>
      </c>
      <c r="C391" s="308"/>
      <c r="D391" s="308"/>
      <c r="E391" s="10">
        <f>L1+PAps102elzař!B33/100*E338+PAps102elzař!B33/100*E342+PAps102elzař!B33/100*E345+PAps102elzař!B33/100*E349+PAps102elzař!B33/100*E352+PAps102elzař!B33/100*E355+PAps102elzař!B33/100*E358+PAps102elzař!B33/100*E361+PAps102elzař!B33/100*E362+PAps102elzař!B33/100*E363+PAps102elzař!B33/100*E366+PAps102elzař!B33/100*E367+PAps102elzař!B33/100*E372+PAps102elzař!B33/100*E373+PAps102elzař!B33/100*E374+PAps102elzař!B33/100*E375+PAps102elzař!B33/100*E376+PAps102elzař!B33/100*E377+PAps102elzař!B33/100*E380+PAps102elzař!B33/100*E383+PAps102elzař!B33/100*E387+PAps102elzař!B33/100*E388</f>
        <v>0</v>
      </c>
      <c r="F391" s="308"/>
      <c r="G391" s="308"/>
      <c r="H391" s="308">
        <f>D391+F391</f>
        <v>0</v>
      </c>
      <c r="I391" s="308">
        <f>E391+G391</f>
        <v>0</v>
      </c>
      <c r="J391" s="302"/>
      <c r="K391" s="302"/>
    </row>
    <row r="392" spans="1:11">
      <c r="A392" s="411" t="s">
        <v>1401</v>
      </c>
      <c r="B392" s="303" t="s">
        <v>216</v>
      </c>
      <c r="C392" s="304"/>
      <c r="D392" s="304"/>
      <c r="E392" s="304">
        <f>SUM(E291:E367,E369,E371:E388,E390:E391)</f>
        <v>0</v>
      </c>
      <c r="F392" s="304"/>
      <c r="G392" s="304">
        <f>SUM(G291:G367,G369,G371:G388,G390:G391)</f>
        <v>0</v>
      </c>
      <c r="H392" s="304"/>
      <c r="I392" s="304">
        <f>SUM(I291:I367,I369,I371:I388,I390:I391)</f>
        <v>0</v>
      </c>
      <c r="J392" s="302"/>
      <c r="K392" s="302"/>
    </row>
    <row r="393" spans="1:11">
      <c r="A393" s="413" t="s">
        <v>216</v>
      </c>
      <c r="B393" s="307" t="s">
        <v>216</v>
      </c>
      <c r="C393" s="308"/>
      <c r="D393" s="308"/>
      <c r="E393" s="308"/>
      <c r="F393" s="308"/>
      <c r="G393" s="308"/>
      <c r="H393" s="308">
        <f>D393+F393</f>
        <v>0</v>
      </c>
      <c r="I393" s="308">
        <f>E393+G393</f>
        <v>0</v>
      </c>
      <c r="J393" s="302"/>
      <c r="K393" s="302"/>
    </row>
    <row r="394" spans="1:11">
      <c r="A394" s="411" t="s">
        <v>122</v>
      </c>
      <c r="B394" s="303" t="s">
        <v>216</v>
      </c>
      <c r="C394" s="304"/>
      <c r="D394" s="304"/>
      <c r="E394" s="304"/>
      <c r="F394" s="304"/>
      <c r="G394" s="304"/>
      <c r="H394" s="304"/>
      <c r="I394" s="304"/>
      <c r="J394" s="302"/>
      <c r="K394" s="302"/>
    </row>
    <row r="395" spans="1:11">
      <c r="A395" s="412" t="s">
        <v>1402</v>
      </c>
      <c r="B395" s="305" t="s">
        <v>216</v>
      </c>
      <c r="C395" s="306"/>
      <c r="D395" s="306"/>
      <c r="E395" s="306"/>
      <c r="F395" s="306"/>
      <c r="G395" s="306"/>
      <c r="H395" s="306"/>
      <c r="I395" s="306"/>
      <c r="J395" s="302"/>
      <c r="K395" s="302"/>
    </row>
    <row r="396" spans="1:11">
      <c r="A396" s="413" t="s">
        <v>1403</v>
      </c>
      <c r="B396" s="307" t="s">
        <v>1404</v>
      </c>
      <c r="C396" s="308">
        <v>0.03</v>
      </c>
      <c r="D396" s="10"/>
      <c r="E396" s="308">
        <f>C396*D396</f>
        <v>0</v>
      </c>
      <c r="F396" s="10"/>
      <c r="G396" s="308">
        <f>C396*F396</f>
        <v>0</v>
      </c>
      <c r="H396" s="308">
        <f>D396+F396</f>
        <v>0</v>
      </c>
      <c r="I396" s="308">
        <f>E396+G396</f>
        <v>0</v>
      </c>
      <c r="J396" s="302"/>
      <c r="K396" s="302"/>
    </row>
    <row r="397" spans="1:11">
      <c r="A397" s="413" t="s">
        <v>216</v>
      </c>
      <c r="B397" s="307" t="s">
        <v>216</v>
      </c>
      <c r="C397" s="308"/>
      <c r="D397" s="10"/>
      <c r="E397" s="308"/>
      <c r="F397" s="10"/>
      <c r="G397" s="308"/>
      <c r="H397" s="308">
        <f>D397+F397</f>
        <v>0</v>
      </c>
      <c r="I397" s="308">
        <f>E397+G397</f>
        <v>0</v>
      </c>
      <c r="J397" s="302"/>
      <c r="K397" s="302"/>
    </row>
    <row r="398" spans="1:11">
      <c r="A398" s="412" t="s">
        <v>1405</v>
      </c>
      <c r="B398" s="305" t="s">
        <v>216</v>
      </c>
      <c r="C398" s="306"/>
      <c r="D398" s="10"/>
      <c r="E398" s="306"/>
      <c r="F398" s="10"/>
      <c r="G398" s="306"/>
      <c r="H398" s="306"/>
      <c r="I398" s="306"/>
      <c r="J398" s="302"/>
      <c r="K398" s="302"/>
    </row>
    <row r="399" spans="1:11">
      <c r="A399" s="413" t="s">
        <v>1406</v>
      </c>
      <c r="B399" s="307" t="s">
        <v>233</v>
      </c>
      <c r="C399" s="308">
        <v>2</v>
      </c>
      <c r="D399" s="10"/>
      <c r="E399" s="308">
        <f>C399*D399</f>
        <v>0</v>
      </c>
      <c r="F399" s="10"/>
      <c r="G399" s="308">
        <f>C399*F399</f>
        <v>0</v>
      </c>
      <c r="H399" s="308">
        <f>D399+F399</f>
        <v>0</v>
      </c>
      <c r="I399" s="308">
        <f>E399+G399</f>
        <v>0</v>
      </c>
      <c r="J399" s="302"/>
      <c r="K399" s="302"/>
    </row>
    <row r="400" spans="1:11">
      <c r="A400" s="413" t="s">
        <v>216</v>
      </c>
      <c r="B400" s="307" t="s">
        <v>216</v>
      </c>
      <c r="C400" s="308"/>
      <c r="D400" s="10"/>
      <c r="E400" s="308"/>
      <c r="F400" s="10"/>
      <c r="G400" s="308"/>
      <c r="H400" s="308">
        <f>D400+F400</f>
        <v>0</v>
      </c>
      <c r="I400" s="308">
        <f>E400+G400</f>
        <v>0</v>
      </c>
      <c r="J400" s="302"/>
      <c r="K400" s="302"/>
    </row>
    <row r="401" spans="1:11">
      <c r="A401" s="412" t="s">
        <v>1407</v>
      </c>
      <c r="B401" s="305" t="s">
        <v>216</v>
      </c>
      <c r="C401" s="306"/>
      <c r="D401" s="10"/>
      <c r="E401" s="306"/>
      <c r="F401" s="10"/>
      <c r="G401" s="306"/>
      <c r="H401" s="306"/>
      <c r="I401" s="306"/>
      <c r="J401" s="302"/>
      <c r="K401" s="302"/>
    </row>
    <row r="402" spans="1:11">
      <c r="A402" s="413" t="s">
        <v>1408</v>
      </c>
      <c r="B402" s="307" t="s">
        <v>241</v>
      </c>
      <c r="C402" s="308">
        <v>0.5</v>
      </c>
      <c r="D402" s="10"/>
      <c r="E402" s="308">
        <f>C402*D402</f>
        <v>0</v>
      </c>
      <c r="F402" s="10"/>
      <c r="G402" s="308">
        <f>C402*F402</f>
        <v>0</v>
      </c>
      <c r="H402" s="308">
        <f>D402+F402</f>
        <v>0</v>
      </c>
      <c r="I402" s="308">
        <f>E402+G402</f>
        <v>0</v>
      </c>
      <c r="J402" s="302"/>
      <c r="K402" s="302"/>
    </row>
    <row r="403" spans="1:11">
      <c r="A403" s="413" t="s">
        <v>216</v>
      </c>
      <c r="B403" s="307" t="s">
        <v>216</v>
      </c>
      <c r="C403" s="308"/>
      <c r="D403" s="10"/>
      <c r="E403" s="308"/>
      <c r="F403" s="10"/>
      <c r="G403" s="308"/>
      <c r="H403" s="308">
        <f>D403+F403</f>
        <v>0</v>
      </c>
      <c r="I403" s="308">
        <f>E403+G403</f>
        <v>0</v>
      </c>
      <c r="J403" s="302"/>
      <c r="K403" s="302"/>
    </row>
    <row r="404" spans="1:11">
      <c r="A404" s="412" t="s">
        <v>1409</v>
      </c>
      <c r="B404" s="305" t="s">
        <v>216</v>
      </c>
      <c r="C404" s="306"/>
      <c r="D404" s="10"/>
      <c r="E404" s="306"/>
      <c r="F404" s="10"/>
      <c r="G404" s="306"/>
      <c r="H404" s="306"/>
      <c r="I404" s="306"/>
      <c r="J404" s="302"/>
      <c r="K404" s="302"/>
    </row>
    <row r="405" spans="1:11">
      <c r="A405" s="413" t="s">
        <v>1410</v>
      </c>
      <c r="B405" s="307" t="s">
        <v>401</v>
      </c>
      <c r="C405" s="308">
        <v>25</v>
      </c>
      <c r="D405" s="10"/>
      <c r="E405" s="308">
        <f>C405*D405</f>
        <v>0</v>
      </c>
      <c r="F405" s="10"/>
      <c r="G405" s="308">
        <f>C405*F405</f>
        <v>0</v>
      </c>
      <c r="H405" s="308">
        <f>D405+F405</f>
        <v>0</v>
      </c>
      <c r="I405" s="308">
        <f>E405+G405</f>
        <v>0</v>
      </c>
      <c r="J405" s="302"/>
      <c r="K405" s="302"/>
    </row>
    <row r="406" spans="1:11">
      <c r="A406" s="413" t="s">
        <v>216</v>
      </c>
      <c r="B406" s="307" t="s">
        <v>216</v>
      </c>
      <c r="C406" s="308"/>
      <c r="D406" s="10"/>
      <c r="E406" s="308"/>
      <c r="F406" s="10"/>
      <c r="G406" s="308"/>
      <c r="H406" s="308">
        <f>D406+F406</f>
        <v>0</v>
      </c>
      <c r="I406" s="308">
        <f>E406+G406</f>
        <v>0</v>
      </c>
      <c r="J406" s="302"/>
      <c r="K406" s="302"/>
    </row>
    <row r="407" spans="1:11">
      <c r="A407" s="412" t="s">
        <v>1411</v>
      </c>
      <c r="B407" s="305" t="s">
        <v>216</v>
      </c>
      <c r="C407" s="306"/>
      <c r="D407" s="10"/>
      <c r="E407" s="306"/>
      <c r="F407" s="10"/>
      <c r="G407" s="306"/>
      <c r="H407" s="306"/>
      <c r="I407" s="306"/>
      <c r="J407" s="302"/>
      <c r="K407" s="302"/>
    </row>
    <row r="408" spans="1:11">
      <c r="A408" s="413" t="s">
        <v>1412</v>
      </c>
      <c r="B408" s="307" t="s">
        <v>401</v>
      </c>
      <c r="C408" s="308">
        <v>25</v>
      </c>
      <c r="D408" s="10"/>
      <c r="E408" s="308">
        <f>C408*D408</f>
        <v>0</v>
      </c>
      <c r="F408" s="10"/>
      <c r="G408" s="308">
        <f>C408*F408</f>
        <v>0</v>
      </c>
      <c r="H408" s="308">
        <f>D408+F408</f>
        <v>0</v>
      </c>
      <c r="I408" s="308">
        <f>E408+G408</f>
        <v>0</v>
      </c>
      <c r="J408" s="302"/>
      <c r="K408" s="302"/>
    </row>
    <row r="409" spans="1:11">
      <c r="A409" s="413" t="s">
        <v>216</v>
      </c>
      <c r="B409" s="307" t="s">
        <v>216</v>
      </c>
      <c r="C409" s="308"/>
      <c r="D409" s="10"/>
      <c r="E409" s="308"/>
      <c r="F409" s="10"/>
      <c r="G409" s="308"/>
      <c r="H409" s="308">
        <f>D409+F409</f>
        <v>0</v>
      </c>
      <c r="I409" s="308">
        <f>E409+G409</f>
        <v>0</v>
      </c>
      <c r="J409" s="302"/>
      <c r="K409" s="302"/>
    </row>
    <row r="410" spans="1:11">
      <c r="A410" s="412" t="s">
        <v>1413</v>
      </c>
      <c r="B410" s="305" t="s">
        <v>216</v>
      </c>
      <c r="C410" s="306"/>
      <c r="D410" s="10"/>
      <c r="E410" s="306"/>
      <c r="F410" s="10"/>
      <c r="G410" s="306"/>
      <c r="H410" s="306"/>
      <c r="I410" s="306"/>
      <c r="J410" s="302"/>
      <c r="K410" s="302"/>
    </row>
    <row r="411" spans="1:11">
      <c r="A411" s="413" t="s">
        <v>1414</v>
      </c>
      <c r="B411" s="307" t="s">
        <v>401</v>
      </c>
      <c r="C411" s="308">
        <v>25</v>
      </c>
      <c r="D411" s="10"/>
      <c r="E411" s="308">
        <f>C411*D411</f>
        <v>0</v>
      </c>
      <c r="F411" s="10"/>
      <c r="G411" s="308">
        <f>C411*F411</f>
        <v>0</v>
      </c>
      <c r="H411" s="308">
        <f>D411+F411</f>
        <v>0</v>
      </c>
      <c r="I411" s="308">
        <f>E411+G411</f>
        <v>0</v>
      </c>
      <c r="J411" s="302"/>
      <c r="K411" s="302"/>
    </row>
    <row r="412" spans="1:11">
      <c r="A412" s="413" t="s">
        <v>216</v>
      </c>
      <c r="B412" s="307" t="s">
        <v>216</v>
      </c>
      <c r="C412" s="308"/>
      <c r="D412" s="10"/>
      <c r="E412" s="308"/>
      <c r="F412" s="10"/>
      <c r="G412" s="308"/>
      <c r="H412" s="308">
        <f>D412+F412</f>
        <v>0</v>
      </c>
      <c r="I412" s="308">
        <f>E412+G412</f>
        <v>0</v>
      </c>
      <c r="J412" s="302"/>
      <c r="K412" s="302"/>
    </row>
    <row r="413" spans="1:11">
      <c r="A413" s="412" t="s">
        <v>1415</v>
      </c>
      <c r="B413" s="305" t="s">
        <v>216</v>
      </c>
      <c r="C413" s="306"/>
      <c r="D413" s="10"/>
      <c r="E413" s="306"/>
      <c r="F413" s="10"/>
      <c r="G413" s="306"/>
      <c r="H413" s="306"/>
      <c r="I413" s="306"/>
      <c r="J413" s="302"/>
      <c r="K413" s="302"/>
    </row>
    <row r="414" spans="1:11">
      <c r="A414" s="413" t="s">
        <v>1416</v>
      </c>
      <c r="B414" s="307" t="s">
        <v>1164</v>
      </c>
      <c r="C414" s="308">
        <v>4</v>
      </c>
      <c r="D414" s="10"/>
      <c r="E414" s="308">
        <f>C414*D414</f>
        <v>0</v>
      </c>
      <c r="F414" s="10"/>
      <c r="G414" s="308">
        <f>C414*F414</f>
        <v>0</v>
      </c>
      <c r="H414" s="308">
        <f>D414+F414</f>
        <v>0</v>
      </c>
      <c r="I414" s="308">
        <f>E414+G414</f>
        <v>0</v>
      </c>
      <c r="J414" s="302"/>
      <c r="K414" s="302"/>
    </row>
    <row r="415" spans="1:11">
      <c r="A415" s="413" t="s">
        <v>216</v>
      </c>
      <c r="B415" s="307" t="s">
        <v>216</v>
      </c>
      <c r="C415" s="308"/>
      <c r="D415" s="10"/>
      <c r="E415" s="308"/>
      <c r="F415" s="10"/>
      <c r="G415" s="308"/>
      <c r="H415" s="308">
        <f>D415+F415</f>
        <v>0</v>
      </c>
      <c r="I415" s="308">
        <f>E415+G415</f>
        <v>0</v>
      </c>
      <c r="J415" s="302"/>
      <c r="K415" s="302"/>
    </row>
    <row r="416" spans="1:11">
      <c r="A416" s="412" t="s">
        <v>1417</v>
      </c>
      <c r="B416" s="305" t="s">
        <v>216</v>
      </c>
      <c r="C416" s="306"/>
      <c r="D416" s="10"/>
      <c r="E416" s="306"/>
      <c r="F416" s="10"/>
      <c r="G416" s="306"/>
      <c r="H416" s="306"/>
      <c r="I416" s="306"/>
      <c r="J416" s="302"/>
      <c r="K416" s="302"/>
    </row>
    <row r="417" spans="1:11">
      <c r="A417" s="413" t="s">
        <v>1418</v>
      </c>
      <c r="B417" s="307" t="s">
        <v>401</v>
      </c>
      <c r="C417" s="308">
        <v>60</v>
      </c>
      <c r="D417" s="10"/>
      <c r="E417" s="308">
        <f>C417*D417</f>
        <v>0</v>
      </c>
      <c r="F417" s="10"/>
      <c r="G417" s="308">
        <f>C417*F417</f>
        <v>0</v>
      </c>
      <c r="H417" s="308">
        <f>D417+F417</f>
        <v>0</v>
      </c>
      <c r="I417" s="308">
        <f>E417+G417</f>
        <v>0</v>
      </c>
      <c r="J417" s="302"/>
      <c r="K417" s="302"/>
    </row>
    <row r="418" spans="1:11">
      <c r="A418" s="413" t="s">
        <v>216</v>
      </c>
      <c r="B418" s="307" t="s">
        <v>216</v>
      </c>
      <c r="C418" s="308"/>
      <c r="D418" s="10"/>
      <c r="E418" s="308"/>
      <c r="F418" s="10"/>
      <c r="G418" s="308"/>
      <c r="H418" s="308">
        <f>D418+F418</f>
        <v>0</v>
      </c>
      <c r="I418" s="308">
        <f>E418+G418</f>
        <v>0</v>
      </c>
      <c r="J418" s="302"/>
      <c r="K418" s="302"/>
    </row>
    <row r="419" spans="1:11">
      <c r="A419" s="412" t="s">
        <v>1419</v>
      </c>
      <c r="B419" s="305" t="s">
        <v>216</v>
      </c>
      <c r="C419" s="306"/>
      <c r="D419" s="10"/>
      <c r="E419" s="306"/>
      <c r="F419" s="10"/>
      <c r="G419" s="306"/>
      <c r="H419" s="306"/>
      <c r="I419" s="306"/>
      <c r="J419" s="302"/>
      <c r="K419" s="302"/>
    </row>
    <row r="420" spans="1:11">
      <c r="A420" s="413" t="s">
        <v>1420</v>
      </c>
      <c r="B420" s="307" t="s">
        <v>241</v>
      </c>
      <c r="C420" s="308">
        <v>0.6</v>
      </c>
      <c r="D420" s="10"/>
      <c r="E420" s="308">
        <f>C420*D420</f>
        <v>0</v>
      </c>
      <c r="F420" s="10"/>
      <c r="G420" s="308">
        <f>C420*F420</f>
        <v>0</v>
      </c>
      <c r="H420" s="308">
        <f>D420+F420</f>
        <v>0</v>
      </c>
      <c r="I420" s="308">
        <f>E420+G420</f>
        <v>0</v>
      </c>
      <c r="J420" s="302"/>
      <c r="K420" s="302"/>
    </row>
    <row r="421" spans="1:11">
      <c r="A421" s="413" t="s">
        <v>216</v>
      </c>
      <c r="B421" s="307" t="s">
        <v>216</v>
      </c>
      <c r="C421" s="308"/>
      <c r="D421" s="10"/>
      <c r="E421" s="308"/>
      <c r="F421" s="10"/>
      <c r="G421" s="308"/>
      <c r="H421" s="308">
        <f>D421+F421</f>
        <v>0</v>
      </c>
      <c r="I421" s="308">
        <f>E421+G421</f>
        <v>0</v>
      </c>
      <c r="J421" s="302"/>
      <c r="K421" s="302"/>
    </row>
    <row r="422" spans="1:11">
      <c r="A422" s="412" t="s">
        <v>1421</v>
      </c>
      <c r="B422" s="305" t="s">
        <v>216</v>
      </c>
      <c r="C422" s="306"/>
      <c r="D422" s="10"/>
      <c r="E422" s="306"/>
      <c r="F422" s="10"/>
      <c r="G422" s="306"/>
      <c r="H422" s="306"/>
      <c r="I422" s="306"/>
      <c r="J422" s="302"/>
      <c r="K422" s="302"/>
    </row>
    <row r="423" spans="1:11">
      <c r="A423" s="413" t="s">
        <v>1410</v>
      </c>
      <c r="B423" s="307" t="s">
        <v>401</v>
      </c>
      <c r="C423" s="308">
        <v>25</v>
      </c>
      <c r="D423" s="10"/>
      <c r="E423" s="308">
        <f>C423*D423</f>
        <v>0</v>
      </c>
      <c r="F423" s="10"/>
      <c r="G423" s="308">
        <f>C423*F423</f>
        <v>0</v>
      </c>
      <c r="H423" s="308">
        <f>D423+F423</f>
        <v>0</v>
      </c>
      <c r="I423" s="308">
        <f>E423+G423</f>
        <v>0</v>
      </c>
      <c r="J423" s="302"/>
      <c r="K423" s="302"/>
    </row>
    <row r="424" spans="1:11">
      <c r="A424" s="413" t="s">
        <v>216</v>
      </c>
      <c r="B424" s="307" t="s">
        <v>216</v>
      </c>
      <c r="C424" s="308"/>
      <c r="D424" s="10"/>
      <c r="E424" s="308"/>
      <c r="F424" s="10"/>
      <c r="G424" s="308"/>
      <c r="H424" s="308">
        <f>D424+F424</f>
        <v>0</v>
      </c>
      <c r="I424" s="308">
        <f>E424+G424</f>
        <v>0</v>
      </c>
      <c r="J424" s="302"/>
      <c r="K424" s="302"/>
    </row>
    <row r="425" spans="1:11">
      <c r="A425" s="412" t="s">
        <v>1422</v>
      </c>
      <c r="B425" s="305" t="s">
        <v>216</v>
      </c>
      <c r="C425" s="306"/>
      <c r="D425" s="10"/>
      <c r="E425" s="306"/>
      <c r="F425" s="10"/>
      <c r="G425" s="306"/>
      <c r="H425" s="306"/>
      <c r="I425" s="306"/>
      <c r="J425" s="302"/>
      <c r="K425" s="302"/>
    </row>
    <row r="426" spans="1:11">
      <c r="A426" s="413" t="s">
        <v>1423</v>
      </c>
      <c r="B426" s="307" t="s">
        <v>241</v>
      </c>
      <c r="C426" s="308">
        <v>2</v>
      </c>
      <c r="D426" s="10"/>
      <c r="E426" s="308">
        <f>C426*D426</f>
        <v>0</v>
      </c>
      <c r="F426" s="10"/>
      <c r="G426" s="308">
        <f>C426*F426</f>
        <v>0</v>
      </c>
      <c r="H426" s="308">
        <f>D426+F426</f>
        <v>0</v>
      </c>
      <c r="I426" s="308">
        <f>E426+G426</f>
        <v>0</v>
      </c>
      <c r="J426" s="302"/>
      <c r="K426" s="302"/>
    </row>
    <row r="427" spans="1:11">
      <c r="A427" s="413" t="s">
        <v>216</v>
      </c>
      <c r="B427" s="307" t="s">
        <v>216</v>
      </c>
      <c r="C427" s="308"/>
      <c r="D427" s="10"/>
      <c r="E427" s="308"/>
      <c r="F427" s="10"/>
      <c r="G427" s="308"/>
      <c r="H427" s="308">
        <f>D427+F427</f>
        <v>0</v>
      </c>
      <c r="I427" s="308">
        <f>E427+G427</f>
        <v>0</v>
      </c>
      <c r="J427" s="302"/>
      <c r="K427" s="302"/>
    </row>
    <row r="428" spans="1:11">
      <c r="A428" s="412" t="s">
        <v>1424</v>
      </c>
      <c r="B428" s="305" t="s">
        <v>216</v>
      </c>
      <c r="C428" s="306"/>
      <c r="D428" s="10"/>
      <c r="E428" s="306"/>
      <c r="F428" s="10"/>
      <c r="G428" s="306"/>
      <c r="H428" s="306"/>
      <c r="I428" s="306"/>
      <c r="J428" s="302"/>
      <c r="K428" s="302"/>
    </row>
    <row r="429" spans="1:11">
      <c r="A429" s="413" t="s">
        <v>1425</v>
      </c>
      <c r="B429" s="307" t="s">
        <v>233</v>
      </c>
      <c r="C429" s="308">
        <v>25</v>
      </c>
      <c r="D429" s="10"/>
      <c r="E429" s="308">
        <f>C429*D429</f>
        <v>0</v>
      </c>
      <c r="F429" s="10"/>
      <c r="G429" s="308">
        <f>C429*F429</f>
        <v>0</v>
      </c>
      <c r="H429" s="308">
        <f t="shared" ref="H429:I432" si="43">D429+F429</f>
        <v>0</v>
      </c>
      <c r="I429" s="308">
        <f t="shared" si="43"/>
        <v>0</v>
      </c>
      <c r="J429" s="302"/>
      <c r="K429" s="302"/>
    </row>
    <row r="430" spans="1:11">
      <c r="A430" s="413" t="s">
        <v>1426</v>
      </c>
      <c r="B430" s="307" t="s">
        <v>233</v>
      </c>
      <c r="C430" s="308">
        <v>25</v>
      </c>
      <c r="D430" s="10"/>
      <c r="E430" s="308">
        <f>C430*D430</f>
        <v>0</v>
      </c>
      <c r="F430" s="10"/>
      <c r="G430" s="308">
        <f>C430*F430</f>
        <v>0</v>
      </c>
      <c r="H430" s="308">
        <f t="shared" si="43"/>
        <v>0</v>
      </c>
      <c r="I430" s="308">
        <f t="shared" si="43"/>
        <v>0</v>
      </c>
      <c r="J430" s="302"/>
      <c r="K430" s="302"/>
    </row>
    <row r="431" spans="1:11">
      <c r="A431" s="413" t="s">
        <v>216</v>
      </c>
      <c r="B431" s="307" t="s">
        <v>216</v>
      </c>
      <c r="C431" s="308"/>
      <c r="D431" s="10"/>
      <c r="E431" s="308"/>
      <c r="F431" s="10"/>
      <c r="G431" s="308"/>
      <c r="H431" s="308">
        <f t="shared" si="43"/>
        <v>0</v>
      </c>
      <c r="I431" s="308">
        <f t="shared" si="43"/>
        <v>0</v>
      </c>
      <c r="J431" s="302"/>
      <c r="K431" s="302"/>
    </row>
    <row r="432" spans="1:11">
      <c r="A432" s="413" t="s">
        <v>1427</v>
      </c>
      <c r="B432" s="307" t="s">
        <v>401</v>
      </c>
      <c r="C432" s="308">
        <v>25</v>
      </c>
      <c r="D432" s="10"/>
      <c r="E432" s="308">
        <f>C432*D432</f>
        <v>0</v>
      </c>
      <c r="F432" s="10"/>
      <c r="G432" s="308">
        <f>C432*F432</f>
        <v>0</v>
      </c>
      <c r="H432" s="308">
        <f t="shared" si="43"/>
        <v>0</v>
      </c>
      <c r="I432" s="308">
        <f t="shared" si="43"/>
        <v>0</v>
      </c>
      <c r="J432" s="302"/>
      <c r="K432" s="302"/>
    </row>
    <row r="433" spans="1:11">
      <c r="A433" s="411" t="s">
        <v>1428</v>
      </c>
      <c r="B433" s="303" t="s">
        <v>216</v>
      </c>
      <c r="C433" s="304"/>
      <c r="D433" s="304"/>
      <c r="E433" s="304">
        <f>SUM(E395:E432)</f>
        <v>0</v>
      </c>
      <c r="F433" s="304"/>
      <c r="G433" s="304">
        <f>SUM(G395:G432)</f>
        <v>0</v>
      </c>
      <c r="H433" s="304"/>
      <c r="I433" s="304">
        <f>SUM(I395:I432)</f>
        <v>0</v>
      </c>
      <c r="J433" s="302"/>
      <c r="K433" s="302"/>
    </row>
    <row r="434" spans="1:11">
      <c r="A434" s="413" t="s">
        <v>216</v>
      </c>
      <c r="B434" s="307" t="s">
        <v>216</v>
      </c>
      <c r="C434" s="308"/>
      <c r="D434" s="308"/>
      <c r="E434" s="308"/>
      <c r="F434" s="308"/>
      <c r="G434" s="308"/>
      <c r="H434" s="308">
        <f>D434+F434</f>
        <v>0</v>
      </c>
      <c r="I434" s="308">
        <f>E434+G434</f>
        <v>0</v>
      </c>
      <c r="J434" s="302"/>
      <c r="K434" s="302"/>
    </row>
    <row r="435" spans="1:11">
      <c r="A435" s="413" t="s">
        <v>216</v>
      </c>
      <c r="B435" s="307" t="s">
        <v>216</v>
      </c>
      <c r="C435" s="308"/>
      <c r="D435" s="308"/>
      <c r="E435" s="308"/>
      <c r="F435" s="308"/>
      <c r="G435" s="308"/>
      <c r="H435" s="308">
        <f>D435+F435</f>
        <v>0</v>
      </c>
      <c r="I435" s="308">
        <f>E435+G435</f>
        <v>0</v>
      </c>
      <c r="J435" s="302"/>
      <c r="K435" s="302"/>
    </row>
  </sheetData>
  <sheetProtection password="D9BB" sheet="1"/>
  <pageMargins left="0.7" right="0.7" top="0.78740157499999996" bottom="0.78740157499999996" header="0.3" footer="0.3"/>
  <pageSetup paperSize="9" scale="99" orientation="landscape" r:id="rId1"/>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33"/>
  <sheetViews>
    <sheetView view="pageBreakPreview" zoomScale="60" zoomScaleNormal="100" workbookViewId="0">
      <selection activeCell="C15" sqref="C15"/>
    </sheetView>
  </sheetViews>
  <sheetFormatPr defaultRowHeight="15"/>
  <cols>
    <col min="1" max="1" width="28.42578125" style="26" bestFit="1" customWidth="1"/>
    <col min="2" max="2" width="63.42578125" style="26" bestFit="1" customWidth="1"/>
    <col min="3" max="3" width="9.140625" style="16"/>
    <col min="4" max="4" width="0" style="28" hidden="1" customWidth="1"/>
    <col min="5" max="16384" width="9.140625" style="16"/>
  </cols>
  <sheetData>
    <row r="1" spans="1:3">
      <c r="A1" s="13" t="s">
        <v>6</v>
      </c>
      <c r="B1" s="13" t="s">
        <v>1429</v>
      </c>
      <c r="C1" s="15"/>
    </row>
    <row r="2" spans="1:3">
      <c r="A2" s="13" t="s">
        <v>1430</v>
      </c>
      <c r="B2" s="23" t="s">
        <v>1431</v>
      </c>
      <c r="C2" s="15"/>
    </row>
    <row r="3" spans="1:3">
      <c r="A3" s="13" t="s">
        <v>1432</v>
      </c>
      <c r="B3" s="17" t="s">
        <v>1433</v>
      </c>
      <c r="C3" s="15"/>
    </row>
    <row r="4" spans="1:3">
      <c r="A4" s="13" t="s">
        <v>1434</v>
      </c>
      <c r="B4" s="17" t="s">
        <v>1601</v>
      </c>
      <c r="C4" s="15"/>
    </row>
    <row r="5" spans="1:3">
      <c r="A5" s="13" t="s">
        <v>1436</v>
      </c>
      <c r="B5" s="17" t="s">
        <v>1645</v>
      </c>
      <c r="C5" s="15"/>
    </row>
    <row r="6" spans="1:3">
      <c r="A6" s="13" t="s">
        <v>1437</v>
      </c>
      <c r="B6" s="17" t="s">
        <v>1438</v>
      </c>
      <c r="C6" s="15"/>
    </row>
    <row r="7" spans="1:3">
      <c r="A7" s="13" t="s">
        <v>1439</v>
      </c>
      <c r="B7" s="17" t="s">
        <v>1602</v>
      </c>
      <c r="C7" s="15"/>
    </row>
    <row r="8" spans="1:3">
      <c r="A8" s="13" t="s">
        <v>1441</v>
      </c>
      <c r="B8" s="17" t="s">
        <v>216</v>
      </c>
      <c r="C8" s="15"/>
    </row>
    <row r="9" spans="1:3">
      <c r="A9" s="13" t="s">
        <v>1442</v>
      </c>
      <c r="B9" s="17" t="s">
        <v>1443</v>
      </c>
      <c r="C9" s="15"/>
    </row>
    <row r="10" spans="1:3">
      <c r="A10" s="13" t="s">
        <v>1444</v>
      </c>
      <c r="B10" s="17" t="s">
        <v>1445</v>
      </c>
      <c r="C10" s="15"/>
    </row>
    <row r="11" spans="1:3">
      <c r="A11" s="13" t="s">
        <v>1446</v>
      </c>
      <c r="B11" s="17" t="s">
        <v>1447</v>
      </c>
      <c r="C11" s="15"/>
    </row>
    <row r="12" spans="1:3">
      <c r="A12" s="13" t="s">
        <v>1448</v>
      </c>
      <c r="B12" s="17" t="s">
        <v>216</v>
      </c>
      <c r="C12" s="15"/>
    </row>
    <row r="13" spans="1:3">
      <c r="A13" s="13" t="s">
        <v>1449</v>
      </c>
      <c r="B13" s="17" t="s">
        <v>1450</v>
      </c>
      <c r="C13" s="15"/>
    </row>
    <row r="14" spans="1:3">
      <c r="A14" s="13" t="s">
        <v>1451</v>
      </c>
      <c r="B14" s="17" t="s">
        <v>1452</v>
      </c>
      <c r="C14" s="15"/>
    </row>
    <row r="15" spans="1:3">
      <c r="A15" s="13" t="s">
        <v>216</v>
      </c>
      <c r="B15" s="19" t="s">
        <v>216</v>
      </c>
      <c r="C15" s="15"/>
    </row>
    <row r="16" spans="1:3">
      <c r="A16" s="13" t="s">
        <v>1453</v>
      </c>
      <c r="B16" s="21" t="s">
        <v>1454</v>
      </c>
      <c r="C16" s="15"/>
    </row>
    <row r="17" spans="1:3">
      <c r="A17" s="13" t="s">
        <v>1455</v>
      </c>
      <c r="B17" s="21" t="s">
        <v>1456</v>
      </c>
      <c r="C17" s="15"/>
    </row>
    <row r="18" spans="1:3">
      <c r="A18" s="13" t="s">
        <v>1457</v>
      </c>
      <c r="B18" s="21" t="s">
        <v>1458</v>
      </c>
      <c r="C18" s="15"/>
    </row>
    <row r="19" spans="1:3">
      <c r="A19" s="13" t="s">
        <v>1459</v>
      </c>
      <c r="B19" s="21" t="s">
        <v>1456</v>
      </c>
      <c r="C19" s="15"/>
    </row>
    <row r="20" spans="1:3">
      <c r="A20" s="13" t="s">
        <v>1460</v>
      </c>
      <c r="B20" s="21" t="s">
        <v>1461</v>
      </c>
      <c r="C20" s="15"/>
    </row>
    <row r="21" spans="1:3">
      <c r="A21" s="13" t="s">
        <v>1462</v>
      </c>
      <c r="B21" s="21" t="s">
        <v>1461</v>
      </c>
      <c r="C21" s="15"/>
    </row>
    <row r="22" spans="1:3">
      <c r="A22" s="13" t="s">
        <v>1463</v>
      </c>
      <c r="B22" s="21" t="s">
        <v>1461</v>
      </c>
      <c r="C22" s="15"/>
    </row>
    <row r="23" spans="1:3">
      <c r="A23" s="13" t="s">
        <v>1464</v>
      </c>
      <c r="B23" s="21" t="s">
        <v>1465</v>
      </c>
      <c r="C23" s="15"/>
    </row>
    <row r="24" spans="1:3">
      <c r="A24" s="13" t="s">
        <v>1466</v>
      </c>
      <c r="B24" s="21" t="s">
        <v>1467</v>
      </c>
      <c r="C24" s="15"/>
    </row>
    <row r="25" spans="1:3">
      <c r="A25" s="13" t="s">
        <v>1468</v>
      </c>
      <c r="B25" s="21" t="s">
        <v>1461</v>
      </c>
      <c r="C25" s="15"/>
    </row>
    <row r="26" spans="1:3">
      <c r="A26" s="13" t="s">
        <v>1469</v>
      </c>
      <c r="B26" s="21" t="s">
        <v>1470</v>
      </c>
      <c r="C26" s="15"/>
    </row>
    <row r="27" spans="1:3">
      <c r="A27" s="13" t="s">
        <v>1471</v>
      </c>
      <c r="B27" s="21" t="s">
        <v>1461</v>
      </c>
      <c r="C27" s="15"/>
    </row>
    <row r="28" spans="1:3">
      <c r="A28" s="13" t="s">
        <v>1472</v>
      </c>
      <c r="B28" s="21" t="s">
        <v>1461</v>
      </c>
      <c r="C28" s="15"/>
    </row>
    <row r="29" spans="1:3">
      <c r="A29" s="13" t="s">
        <v>1473</v>
      </c>
      <c r="B29" s="21" t="s">
        <v>1461</v>
      </c>
      <c r="C29" s="15"/>
    </row>
    <row r="30" spans="1:3">
      <c r="A30" s="13" t="s">
        <v>1474</v>
      </c>
      <c r="B30" s="21" t="s">
        <v>1461</v>
      </c>
      <c r="C30" s="15"/>
    </row>
    <row r="31" spans="1:3" ht="24.75">
      <c r="A31" s="29" t="s">
        <v>1475</v>
      </c>
      <c r="B31" s="21" t="s">
        <v>1476</v>
      </c>
      <c r="C31" s="15"/>
    </row>
    <row r="32" spans="1:3">
      <c r="A32" s="13" t="s">
        <v>1477</v>
      </c>
      <c r="B32" s="21" t="s">
        <v>1478</v>
      </c>
      <c r="C32" s="15"/>
    </row>
    <row r="33" spans="1:2">
      <c r="A33" s="26" t="s">
        <v>1479</v>
      </c>
      <c r="B33" s="26">
        <v>5</v>
      </c>
    </row>
  </sheetData>
  <sheetProtection password="D9BB" sheet="1"/>
  <pageMargins left="0.7" right="0.7" top="0.78740157499999996" bottom="0.78740157499999996" header="0.3" footer="0.3"/>
  <pageSetup paperSize="9" scale="9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40"/>
  <sheetViews>
    <sheetView view="pageBreakPreview" topLeftCell="A16" zoomScale="60" zoomScaleNormal="100" workbookViewId="0">
      <selection activeCell="AD43" sqref="AD43"/>
    </sheetView>
  </sheetViews>
  <sheetFormatPr defaultRowHeight="15"/>
  <cols>
    <col min="1" max="1" width="39.28515625" style="26" bestFit="1" customWidth="1"/>
    <col min="2" max="2" width="9.85546875" style="27" bestFit="1" customWidth="1"/>
    <col min="3" max="3" width="11.28515625" style="27" bestFit="1" customWidth="1"/>
    <col min="4" max="5" width="9.140625" style="16"/>
    <col min="6" max="6" width="0" style="28" hidden="1" customWidth="1"/>
    <col min="7" max="16384" width="9.140625" style="16"/>
  </cols>
  <sheetData>
    <row r="1" spans="1:4">
      <c r="A1" s="13" t="s">
        <v>6</v>
      </c>
      <c r="B1" s="14" t="s">
        <v>1121</v>
      </c>
      <c r="C1" s="14" t="s">
        <v>1122</v>
      </c>
      <c r="D1" s="15"/>
    </row>
    <row r="2" spans="1:4">
      <c r="A2" s="17" t="s">
        <v>1123</v>
      </c>
      <c r="B2" s="18"/>
      <c r="C2" s="18"/>
      <c r="D2" s="15"/>
    </row>
    <row r="3" spans="1:4">
      <c r="A3" s="19" t="s">
        <v>32</v>
      </c>
      <c r="B3" s="20">
        <f>(POLps103mar!E56)</f>
        <v>0</v>
      </c>
      <c r="C3" s="20"/>
      <c r="D3" s="15"/>
    </row>
    <row r="4" spans="1:4">
      <c r="A4" s="19" t="s">
        <v>1124</v>
      </c>
      <c r="B4" s="20">
        <f>B3 * PAps103mar!B16 / 100</f>
        <v>0</v>
      </c>
      <c r="C4" s="20">
        <f>B3 * PAps103mar!B17 / 100</f>
        <v>0</v>
      </c>
      <c r="D4" s="15"/>
    </row>
    <row r="5" spans="1:4">
      <c r="A5" s="19" t="s">
        <v>1125</v>
      </c>
      <c r="B5" s="20"/>
      <c r="C5" s="20">
        <f>(POLps103mar!E146) + 0</f>
        <v>0</v>
      </c>
      <c r="D5" s="15"/>
    </row>
    <row r="6" spans="1:4">
      <c r="A6" s="19" t="s">
        <v>1126</v>
      </c>
      <c r="B6" s="20"/>
      <c r="C6" s="20">
        <f>(POLps103mar!G56) + (POLps103mar!G146) + 0</f>
        <v>0</v>
      </c>
      <c r="D6" s="15"/>
    </row>
    <row r="7" spans="1:4">
      <c r="A7" s="21" t="s">
        <v>1127</v>
      </c>
      <c r="B7" s="22">
        <f>B3 + B4</f>
        <v>0</v>
      </c>
      <c r="C7" s="22">
        <f>C3 + C4 + C5 + C6</f>
        <v>0</v>
      </c>
      <c r="D7" s="15"/>
    </row>
    <row r="8" spans="1:4">
      <c r="A8" s="19" t="s">
        <v>1128</v>
      </c>
      <c r="B8" s="20"/>
      <c r="C8" s="20">
        <f>(C5 + C6) * PAps103mar!B18 / 100</f>
        <v>0</v>
      </c>
      <c r="D8" s="15"/>
    </row>
    <row r="9" spans="1:4">
      <c r="A9" s="19" t="s">
        <v>1129</v>
      </c>
      <c r="B9" s="20"/>
      <c r="C9" s="20">
        <f>0 + 0</f>
        <v>0</v>
      </c>
      <c r="D9" s="15"/>
    </row>
    <row r="10" spans="1:4">
      <c r="A10" s="19" t="s">
        <v>122</v>
      </c>
      <c r="B10" s="20"/>
      <c r="C10" s="20">
        <f>(POLps103mar!E187) + (POLps103mar!G187)</f>
        <v>0</v>
      </c>
      <c r="D10" s="15"/>
    </row>
    <row r="11" spans="1:4">
      <c r="A11" s="19" t="s">
        <v>1130</v>
      </c>
      <c r="B11" s="20"/>
      <c r="C11" s="20">
        <f>(C9 + C10) * PAps103mar!B19 / 100</f>
        <v>0</v>
      </c>
      <c r="D11" s="15"/>
    </row>
    <row r="12" spans="1:4">
      <c r="A12" s="21" t="s">
        <v>1131</v>
      </c>
      <c r="B12" s="22">
        <f>B7</f>
        <v>0</v>
      </c>
      <c r="C12" s="22">
        <f>C7 + C8 + C9 + C10 + C11</f>
        <v>0</v>
      </c>
      <c r="D12" s="15"/>
    </row>
    <row r="13" spans="1:4">
      <c r="A13" s="19" t="s">
        <v>1132</v>
      </c>
      <c r="B13" s="20"/>
      <c r="C13" s="20">
        <f>(B12 + C12) * PAps103mar!B20 / 100</f>
        <v>0</v>
      </c>
      <c r="D13" s="15"/>
    </row>
    <row r="14" spans="1:4">
      <c r="A14" s="19" t="s">
        <v>1133</v>
      </c>
      <c r="B14" s="20"/>
      <c r="C14" s="20">
        <f>(B12 + C12) * PAps103mar!B21 / 100</f>
        <v>0</v>
      </c>
      <c r="D14" s="15"/>
    </row>
    <row r="15" spans="1:4">
      <c r="A15" s="19" t="s">
        <v>1134</v>
      </c>
      <c r="B15" s="20"/>
      <c r="C15" s="20">
        <f>(B7 + C7) * PAps103mar!B22 / 100</f>
        <v>0</v>
      </c>
      <c r="D15" s="15"/>
    </row>
    <row r="16" spans="1:4">
      <c r="A16" s="17" t="s">
        <v>1135</v>
      </c>
      <c r="B16" s="18"/>
      <c r="C16" s="18">
        <f>B12 + C12 + C13 + C14 + C15</f>
        <v>0</v>
      </c>
      <c r="D16" s="15"/>
    </row>
    <row r="17" spans="1:4">
      <c r="A17" s="19" t="s">
        <v>216</v>
      </c>
      <c r="B17" s="20"/>
      <c r="C17" s="20"/>
      <c r="D17" s="15"/>
    </row>
    <row r="18" spans="1:4">
      <c r="A18" s="17" t="s">
        <v>29</v>
      </c>
      <c r="B18" s="18"/>
      <c r="C18" s="18"/>
      <c r="D18" s="15"/>
    </row>
    <row r="19" spans="1:4">
      <c r="A19" s="19" t="s">
        <v>1136</v>
      </c>
      <c r="B19" s="20"/>
      <c r="C19" s="20">
        <f>C12 * PAps103mar!B23 / 100</f>
        <v>0</v>
      </c>
      <c r="D19" s="15"/>
    </row>
    <row r="20" spans="1:4">
      <c r="A20" s="19" t="s">
        <v>1137</v>
      </c>
      <c r="B20" s="20"/>
      <c r="C20" s="20">
        <f>C12 * PAps103mar!B24 / 100</f>
        <v>0</v>
      </c>
      <c r="D20" s="15"/>
    </row>
    <row r="21" spans="1:4">
      <c r="A21" s="17" t="s">
        <v>1138</v>
      </c>
      <c r="B21" s="18"/>
      <c r="C21" s="18">
        <f>C19 + C20</f>
        <v>0</v>
      </c>
      <c r="D21" s="15"/>
    </row>
    <row r="22" spans="1:4">
      <c r="A22" s="19" t="s">
        <v>1139</v>
      </c>
      <c r="B22" s="20"/>
      <c r="C22" s="20">
        <f>PAps103mar!B25 * PAps103mar!B28 * (C16 * PAps103mar!B27)^PAps103mar!B26</f>
        <v>0</v>
      </c>
      <c r="D22" s="15"/>
    </row>
    <row r="23" spans="1:4">
      <c r="A23" s="19" t="s">
        <v>216</v>
      </c>
      <c r="B23" s="20"/>
      <c r="C23" s="20"/>
      <c r="D23" s="15"/>
    </row>
    <row r="24" spans="1:4">
      <c r="A24" s="23" t="s">
        <v>1140</v>
      </c>
      <c r="B24" s="24"/>
      <c r="C24" s="24">
        <f>C16 + C21 + C22</f>
        <v>0</v>
      </c>
      <c r="D24" s="15"/>
    </row>
    <row r="25" spans="1:4">
      <c r="A25" s="19" t="s">
        <v>1141</v>
      </c>
      <c r="B25" s="20">
        <f>(SUM(POLps103mar!E50:E55)+SUM(POLps103mar!E59:E60,POLps103mar!E62:E63,POLps103mar!E65:E66,POLps103mar!E68:E69,POLps103mar!E71:E72,POLps103mar!E74:E75,POLps103mar!E77:E81,POLps103mar!E83:E85,POLps103mar!E87:E88,POLps103mar!E90:E92,POLps103mar!E94:E95,POLps103mar!E97:E98,POLps103mar!E100:E101,POLps103mar!E103:E105,POLps103mar!E107:E109,POLps103mar!E111:E112,POLps103mar!E114:E115,POLps103mar!E117:E118,POLps103mar!E120:E123,POLps103mar!E125:E127,POLps103mar!E129:E143,POLps103mar!E145)+SUM(POLps103mar!E149:E150,POLps103mar!E152:E153,POLps103mar!E155:E156,POLps103mar!E158:E159,POLps103mar!E161:E162,POLps103mar!E164:E165,POLps103mar!E167:E168,POLps103mar!E170:E171,POLps103mar!E173:E174,POLps103mar!E176:E177,POLps103mar!E179:E180,POLps103mar!E182:E184,POLps103mar!E186)) + (SUM(POLps103mar!G50:G55)+SUM(POLps103mar!G59:G60,POLps103mar!G62:G63,POLps103mar!G65:G66,POLps103mar!G68:G69,POLps103mar!G71:G72,POLps103mar!G74:G75,POLps103mar!G77:G81,POLps103mar!G83:G85,POLps103mar!G87:G88,POLps103mar!G90:G92,POLps103mar!G94:G95,POLps103mar!G97:G98,POLps103mar!G100:G101,POLps103mar!G103:G105,POLps103mar!G107:G109,POLps103mar!G111:G112,POLps103mar!G114:G115,POLps103mar!G117:G118,POLps103mar!G120:G123,POLps103mar!G125:G127,POLps103mar!G129:G143)+SUM(POLps103mar!G149:G150,POLps103mar!G152:G153,POLps103mar!G155:G156,POLps103mar!G158:G159,POLps103mar!G161:G162,POLps103mar!G164:G165,POLps103mar!G167:G168,POLps103mar!G170:G171,POLps103mar!G173:G174,POLps103mar!G176:G177,POLps103mar!G179:G180,POLps103mar!G182:G184,POLps103mar!G186)) + B4 + C4 + C8 + C11 + C13 + C14 + C15 + C21 + C22</f>
        <v>0</v>
      </c>
      <c r="C25" s="20">
        <f>B25 * PAps103mar!B31 / 100</f>
        <v>0</v>
      </c>
      <c r="D25" s="15"/>
    </row>
    <row r="26" spans="1:4">
      <c r="A26" s="19" t="s">
        <v>1142</v>
      </c>
      <c r="B26" s="20">
        <f>(SUM(POLps103mar!E59,POLps103mar!E62,POLps103mar!E65,POLps103mar!E68,POLps103mar!E71,POLps103mar!E74,POLps103mar!E77:E79,POLps103mar!E83,POLps103mar!E87,POLps103mar!E90:E91,POLps103mar!E94,POLps103mar!E97,POLps103mar!E100,POLps103mar!E103:E104,POLps103mar!E107:E108,POLps103mar!E111,POLps103mar!E114,POLps103mar!E117,POLps103mar!E120,POLps103mar!E125,POLps103mar!E129,POLps103mar!E136,POLps103mar!E138,POLps103mar!E140:E141)+SUM(POLps103mar!E149,POLps103mar!E152,POLps103mar!E155,POLps103mar!E158,POLps103mar!E161,POLps103mar!E164,POLps103mar!E167,POLps103mar!E170,POLps103mar!E173,POLps103mar!E176,POLps103mar!E179,POLps103mar!E182)) + (SUM(POLps103mar!G59,POLps103mar!G62,POLps103mar!G65,POLps103mar!G68,POLps103mar!G71,POLps103mar!G74,POLps103mar!G77:G79,POLps103mar!G83,POLps103mar!G87,POLps103mar!G90:G91,POLps103mar!G94,POLps103mar!G97,POLps103mar!G100,POLps103mar!G103:G104,POLps103mar!G107:G108,POLps103mar!G111,POLps103mar!G114,POLps103mar!G117,POLps103mar!G120,POLps103mar!G125,POLps103mar!G129,POLps103mar!G136,POLps103mar!G138,POLps103mar!G140:G141)+SUM(POLps103mar!G149,POLps103mar!G152,POLps103mar!G155,POLps103mar!G158,POLps103mar!G161,POLps103mar!G164,POLps103mar!G167,POLps103mar!G170,POLps103mar!G173,POLps103mar!G176,POLps103mar!G179,POLps103mar!G182))</f>
        <v>0</v>
      </c>
      <c r="C26" s="20">
        <f>B26 * PAps103mar!B32 / 100</f>
        <v>0</v>
      </c>
      <c r="D26" s="15"/>
    </row>
    <row r="27" spans="1:4">
      <c r="A27" s="23" t="s">
        <v>1143</v>
      </c>
      <c r="B27" s="24"/>
      <c r="C27" s="24">
        <f>C24 + C25 + C26</f>
        <v>0</v>
      </c>
      <c r="D27" s="15"/>
    </row>
    <row r="28" spans="1:4">
      <c r="A28" s="19" t="s">
        <v>216</v>
      </c>
      <c r="B28" s="20"/>
      <c r="C28" s="20"/>
      <c r="D28" s="15"/>
    </row>
    <row r="29" spans="1:4">
      <c r="A29" s="19" t="s">
        <v>1144</v>
      </c>
      <c r="B29" s="20"/>
      <c r="C29" s="20">
        <f>C24 * PAps103mar!B29 / 100</f>
        <v>0</v>
      </c>
      <c r="D29" s="15"/>
    </row>
    <row r="30" spans="1:4">
      <c r="A30" s="19" t="s">
        <v>1144</v>
      </c>
      <c r="B30" s="20"/>
      <c r="C30" s="20">
        <f>C24 * PAps103mar!B30 / 100</f>
        <v>0</v>
      </c>
      <c r="D30" s="15"/>
    </row>
    <row r="31" spans="1:4">
      <c r="A31" s="17" t="s">
        <v>1145</v>
      </c>
      <c r="B31" s="25" t="s">
        <v>1146</v>
      </c>
      <c r="C31" s="25" t="s">
        <v>33</v>
      </c>
      <c r="D31" s="15"/>
    </row>
    <row r="32" spans="1:4">
      <c r="A32" s="19" t="s">
        <v>1556</v>
      </c>
      <c r="B32" s="20">
        <f>(POLps103mar!E4)</f>
        <v>0</v>
      </c>
      <c r="C32" s="20">
        <f>(POLps103mar!G4)</f>
        <v>0</v>
      </c>
      <c r="D32" s="15"/>
    </row>
    <row r="33" spans="1:4">
      <c r="A33" s="19" t="s">
        <v>1557</v>
      </c>
      <c r="B33" s="20">
        <f>(POLps103mar!E8)</f>
        <v>0</v>
      </c>
      <c r="C33" s="20">
        <f>(POLps103mar!G8)</f>
        <v>0</v>
      </c>
      <c r="D33" s="15"/>
    </row>
    <row r="34" spans="1:4">
      <c r="A34" s="19" t="s">
        <v>1558</v>
      </c>
      <c r="B34" s="20">
        <f>(POLps103mar!E12)</f>
        <v>0</v>
      </c>
      <c r="C34" s="20">
        <f>(POLps103mar!G12)</f>
        <v>0</v>
      </c>
      <c r="D34" s="15"/>
    </row>
    <row r="35" spans="1:4">
      <c r="A35" s="19" t="s">
        <v>1559</v>
      </c>
      <c r="B35" s="20">
        <f>(POLps103mar!E16)</f>
        <v>0</v>
      </c>
      <c r="C35" s="20">
        <f>(POLps103mar!G16)</f>
        <v>0</v>
      </c>
      <c r="D35" s="15"/>
    </row>
    <row r="36" spans="1:4">
      <c r="A36" s="19" t="s">
        <v>1560</v>
      </c>
      <c r="B36" s="20">
        <f>(POLps103mar!E42)</f>
        <v>0</v>
      </c>
      <c r="C36" s="20">
        <f>(POLps103mar!G42)</f>
        <v>0</v>
      </c>
      <c r="D36" s="15"/>
    </row>
    <row r="37" spans="1:4">
      <c r="A37" s="19" t="s">
        <v>1561</v>
      </c>
      <c r="B37" s="20">
        <f>(POLps103mar!E47)</f>
        <v>0</v>
      </c>
      <c r="C37" s="20">
        <f>(POLps103mar!G47)</f>
        <v>0</v>
      </c>
      <c r="D37" s="15"/>
    </row>
    <row r="38" spans="1:4">
      <c r="A38" s="19" t="s">
        <v>1153</v>
      </c>
      <c r="B38" s="20">
        <f>(POLps103mar!E56)</f>
        <v>0</v>
      </c>
      <c r="C38" s="20">
        <f>(POLps103mar!G56)</f>
        <v>0</v>
      </c>
      <c r="D38" s="15"/>
    </row>
    <row r="39" spans="1:4">
      <c r="A39" s="19" t="s">
        <v>1154</v>
      </c>
      <c r="B39" s="20">
        <f>(POLps103mar!E146)</f>
        <v>0</v>
      </c>
      <c r="C39" s="20">
        <f>(POLps103mar!G146)</f>
        <v>0</v>
      </c>
      <c r="D39" s="15"/>
    </row>
    <row r="40" spans="1:4">
      <c r="A40" s="19" t="s">
        <v>122</v>
      </c>
      <c r="B40" s="20">
        <f>(POLps103mar!E187)</f>
        <v>0</v>
      </c>
      <c r="C40" s="20">
        <f>(POLps103mar!G187)</f>
        <v>0</v>
      </c>
      <c r="D40" s="15"/>
    </row>
  </sheetData>
  <sheetProtection password="D9BB" sheet="1"/>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188"/>
  <sheetViews>
    <sheetView view="pageBreakPreview" zoomScale="60" zoomScaleNormal="100" workbookViewId="0">
      <selection activeCell="F182" sqref="F182"/>
    </sheetView>
  </sheetViews>
  <sheetFormatPr defaultRowHeight="15"/>
  <cols>
    <col min="1" max="1" width="64.5703125" style="418" customWidth="1"/>
    <col min="2" max="2" width="4" style="311" bestFit="1" customWidth="1"/>
    <col min="3" max="3" width="6.42578125" style="312" bestFit="1" customWidth="1"/>
    <col min="4" max="4" width="8.85546875" style="312" bestFit="1" customWidth="1"/>
    <col min="5" max="5" width="13.42578125" style="312" bestFit="1" customWidth="1"/>
    <col min="6" max="6" width="8.85546875" style="312" bestFit="1" customWidth="1"/>
    <col min="7" max="7" width="12.5703125" style="312" bestFit="1" customWidth="1"/>
    <col min="8" max="8" width="9.85546875" style="312" bestFit="1" customWidth="1"/>
    <col min="9" max="9" width="11.42578125" style="312" bestFit="1" customWidth="1"/>
    <col min="10" max="11" width="9.140625" style="28"/>
    <col min="12" max="12" width="9" style="28" hidden="1" customWidth="1"/>
    <col min="13" max="16384" width="9.140625" style="28"/>
  </cols>
  <sheetData>
    <row r="1" spans="1:12">
      <c r="A1" s="410" t="s">
        <v>6</v>
      </c>
      <c r="B1" s="300" t="s">
        <v>1157</v>
      </c>
      <c r="C1" s="301" t="s">
        <v>1158</v>
      </c>
      <c r="D1" s="301" t="s">
        <v>1146</v>
      </c>
      <c r="E1" s="301" t="s">
        <v>1159</v>
      </c>
      <c r="F1" s="301" t="s">
        <v>33</v>
      </c>
      <c r="G1" s="301" t="s">
        <v>1160</v>
      </c>
      <c r="H1" s="301" t="s">
        <v>1161</v>
      </c>
      <c r="I1" s="301" t="s">
        <v>1</v>
      </c>
      <c r="J1" s="302"/>
      <c r="K1" s="302"/>
      <c r="L1" s="28">
        <f>PAps103mar!B33/100*E60+PAps103mar!B33/100*E63+PAps103mar!B33/100*E66+PAps103mar!B33/100*E69+PAps103mar!B33/100*E72+PAps103mar!B33/100*E75+PAps103mar!B33/100*E80+PAps103mar!B33/100*E81+PAps103mar!B33/100*E84+PAps103mar!B33/100*E85+PAps103mar!B33/100*E88+PAps103mar!B33/100*E92+PAps103mar!B33/100*E95+PAps103mar!B33/100*E98+PAps103mar!B33/100*E101+PAps103mar!B33/100*E105+PAps103mar!B33/100*E109+PAps103mar!B33/100*E112+PAps103mar!B33/100*E115+PAps103mar!B33/100*E118+PAps103mar!B33/100*E121+PAps103mar!B33/100*E122</f>
        <v>0</v>
      </c>
    </row>
    <row r="2" spans="1:12">
      <c r="A2" s="419" t="s">
        <v>1556</v>
      </c>
      <c r="B2" s="420" t="s">
        <v>216</v>
      </c>
      <c r="C2" s="421"/>
      <c r="D2" s="421"/>
      <c r="E2" s="421"/>
      <c r="F2" s="421"/>
      <c r="G2" s="421"/>
      <c r="H2" s="421"/>
      <c r="I2" s="421"/>
      <c r="J2" s="302"/>
      <c r="K2" s="302"/>
    </row>
    <row r="3" spans="1:12" ht="24.75">
      <c r="A3" s="413" t="s">
        <v>1562</v>
      </c>
      <c r="B3" s="307" t="s">
        <v>1164</v>
      </c>
      <c r="C3" s="308">
        <v>2</v>
      </c>
      <c r="D3" s="10"/>
      <c r="E3" s="308">
        <f>C3*D3</f>
        <v>0</v>
      </c>
      <c r="F3" s="10"/>
      <c r="G3" s="308">
        <f>C3*F3</f>
        <v>0</v>
      </c>
      <c r="H3" s="308">
        <f>D3+F3</f>
        <v>0</v>
      </c>
      <c r="I3" s="308">
        <f>E3+G3</f>
        <v>0</v>
      </c>
      <c r="J3" s="302"/>
      <c r="K3" s="302"/>
    </row>
    <row r="4" spans="1:12">
      <c r="A4" s="419" t="s">
        <v>1563</v>
      </c>
      <c r="B4" s="420" t="s">
        <v>216</v>
      </c>
      <c r="C4" s="421"/>
      <c r="D4" s="421"/>
      <c r="E4" s="421">
        <f>SUM(E3:E3)</f>
        <v>0</v>
      </c>
      <c r="F4" s="421"/>
      <c r="G4" s="421">
        <f>SUM(G3:G3)</f>
        <v>0</v>
      </c>
      <c r="H4" s="421"/>
      <c r="I4" s="421">
        <f>SUM(I3:I3)</f>
        <v>0</v>
      </c>
      <c r="J4" s="302"/>
      <c r="K4" s="302"/>
    </row>
    <row r="5" spans="1:12">
      <c r="A5" s="413" t="s">
        <v>216</v>
      </c>
      <c r="B5" s="307" t="s">
        <v>216</v>
      </c>
      <c r="C5" s="308"/>
      <c r="D5" s="308"/>
      <c r="E5" s="308"/>
      <c r="F5" s="308"/>
      <c r="G5" s="308"/>
      <c r="H5" s="308">
        <f>D5+F5</f>
        <v>0</v>
      </c>
      <c r="I5" s="308">
        <f>E5+G5</f>
        <v>0</v>
      </c>
      <c r="J5" s="302"/>
      <c r="K5" s="302"/>
    </row>
    <row r="6" spans="1:12">
      <c r="A6" s="411" t="s">
        <v>1557</v>
      </c>
      <c r="B6" s="303" t="s">
        <v>216</v>
      </c>
      <c r="C6" s="304"/>
      <c r="D6" s="304"/>
      <c r="E6" s="304"/>
      <c r="F6" s="304"/>
      <c r="G6" s="304"/>
      <c r="H6" s="304"/>
      <c r="I6" s="304"/>
      <c r="J6" s="302"/>
      <c r="K6" s="302"/>
    </row>
    <row r="7" spans="1:12" ht="24.75">
      <c r="A7" s="413" t="s">
        <v>1564</v>
      </c>
      <c r="B7" s="307" t="s">
        <v>1164</v>
      </c>
      <c r="C7" s="308">
        <v>1</v>
      </c>
      <c r="D7" s="10"/>
      <c r="E7" s="308">
        <f>C7*D7</f>
        <v>0</v>
      </c>
      <c r="F7" s="10"/>
      <c r="G7" s="308">
        <f>C7*F7</f>
        <v>0</v>
      </c>
      <c r="H7" s="308">
        <f>D7+F7</f>
        <v>0</v>
      </c>
      <c r="I7" s="308">
        <f>E7+G7</f>
        <v>0</v>
      </c>
      <c r="J7" s="302"/>
      <c r="K7" s="302"/>
    </row>
    <row r="8" spans="1:12">
      <c r="A8" s="411" t="s">
        <v>1565</v>
      </c>
      <c r="B8" s="303" t="s">
        <v>216</v>
      </c>
      <c r="C8" s="304"/>
      <c r="D8" s="304"/>
      <c r="E8" s="304">
        <f>SUM(E7:E7)</f>
        <v>0</v>
      </c>
      <c r="F8" s="304"/>
      <c r="G8" s="304">
        <f>SUM(G7:G7)</f>
        <v>0</v>
      </c>
      <c r="H8" s="304"/>
      <c r="I8" s="304">
        <f>SUM(I7:I7)</f>
        <v>0</v>
      </c>
      <c r="J8" s="302"/>
      <c r="K8" s="302"/>
    </row>
    <row r="9" spans="1:12">
      <c r="A9" s="413" t="s">
        <v>216</v>
      </c>
      <c r="B9" s="307" t="s">
        <v>216</v>
      </c>
      <c r="C9" s="308"/>
      <c r="D9" s="308"/>
      <c r="E9" s="308"/>
      <c r="F9" s="308"/>
      <c r="G9" s="308"/>
      <c r="H9" s="308">
        <f>D9+F9</f>
        <v>0</v>
      </c>
      <c r="I9" s="308">
        <f>E9+G9</f>
        <v>0</v>
      </c>
      <c r="J9" s="302"/>
      <c r="K9" s="302"/>
    </row>
    <row r="10" spans="1:12">
      <c r="A10" s="419" t="s">
        <v>1558</v>
      </c>
      <c r="B10" s="420" t="s">
        <v>216</v>
      </c>
      <c r="C10" s="421"/>
      <c r="D10" s="421"/>
      <c r="E10" s="421"/>
      <c r="F10" s="421"/>
      <c r="G10" s="421"/>
      <c r="H10" s="421"/>
      <c r="I10" s="421"/>
      <c r="J10" s="302"/>
      <c r="K10" s="302"/>
    </row>
    <row r="11" spans="1:12" ht="24.75">
      <c r="A11" s="413" t="s">
        <v>1566</v>
      </c>
      <c r="B11" s="307" t="s">
        <v>1164</v>
      </c>
      <c r="C11" s="308">
        <v>1</v>
      </c>
      <c r="D11" s="10"/>
      <c r="E11" s="308">
        <f>C11*D11</f>
        <v>0</v>
      </c>
      <c r="F11" s="10"/>
      <c r="G11" s="308">
        <f>C11*F11</f>
        <v>0</v>
      </c>
      <c r="H11" s="308">
        <f>D11+F11</f>
        <v>0</v>
      </c>
      <c r="I11" s="308">
        <f>E11+G11</f>
        <v>0</v>
      </c>
      <c r="J11" s="302"/>
      <c r="K11" s="302"/>
    </row>
    <row r="12" spans="1:12">
      <c r="A12" s="419" t="s">
        <v>1567</v>
      </c>
      <c r="B12" s="420" t="s">
        <v>216</v>
      </c>
      <c r="C12" s="421"/>
      <c r="D12" s="421"/>
      <c r="E12" s="421">
        <f>SUM(E11:E11)</f>
        <v>0</v>
      </c>
      <c r="F12" s="421"/>
      <c r="G12" s="421">
        <f>SUM(G11:G11)</f>
        <v>0</v>
      </c>
      <c r="H12" s="421"/>
      <c r="I12" s="421">
        <f>SUM(I11:I11)</f>
        <v>0</v>
      </c>
      <c r="J12" s="302"/>
      <c r="K12" s="302"/>
    </row>
    <row r="13" spans="1:12">
      <c r="A13" s="413" t="s">
        <v>216</v>
      </c>
      <c r="B13" s="307" t="s">
        <v>216</v>
      </c>
      <c r="C13" s="308"/>
      <c r="D13" s="308"/>
      <c r="E13" s="308"/>
      <c r="F13" s="308"/>
      <c r="G13" s="308"/>
      <c r="H13" s="308">
        <f>D13+F13</f>
        <v>0</v>
      </c>
      <c r="I13" s="308">
        <f>E13+G13</f>
        <v>0</v>
      </c>
      <c r="J13" s="302"/>
      <c r="K13" s="302"/>
    </row>
    <row r="14" spans="1:12">
      <c r="A14" s="419" t="s">
        <v>1559</v>
      </c>
      <c r="B14" s="420" t="s">
        <v>216</v>
      </c>
      <c r="C14" s="421"/>
      <c r="D14" s="421"/>
      <c r="E14" s="421"/>
      <c r="F14" s="421"/>
      <c r="G14" s="421"/>
      <c r="H14" s="421"/>
      <c r="I14" s="421"/>
      <c r="J14" s="302"/>
      <c r="K14" s="302"/>
    </row>
    <row r="15" spans="1:12">
      <c r="A15" s="413" t="s">
        <v>1568</v>
      </c>
      <c r="B15" s="307" t="s">
        <v>1164</v>
      </c>
      <c r="C15" s="308">
        <v>2</v>
      </c>
      <c r="D15" s="10"/>
      <c r="E15" s="308">
        <f>C15*D15</f>
        <v>0</v>
      </c>
      <c r="F15" s="10"/>
      <c r="G15" s="308">
        <f>C15*F15</f>
        <v>0</v>
      </c>
      <c r="H15" s="308">
        <f>D15+F15</f>
        <v>0</v>
      </c>
      <c r="I15" s="308">
        <f>E15+G15</f>
        <v>0</v>
      </c>
      <c r="J15" s="302"/>
      <c r="K15" s="302"/>
    </row>
    <row r="16" spans="1:12">
      <c r="A16" s="419" t="s">
        <v>1569</v>
      </c>
      <c r="B16" s="420" t="s">
        <v>216</v>
      </c>
      <c r="C16" s="421"/>
      <c r="D16" s="421"/>
      <c r="E16" s="421">
        <f>SUM(E15:E15)</f>
        <v>0</v>
      </c>
      <c r="F16" s="421"/>
      <c r="G16" s="421">
        <f>SUM(G15:G15)</f>
        <v>0</v>
      </c>
      <c r="H16" s="421"/>
      <c r="I16" s="421">
        <f>SUM(I15:I15)</f>
        <v>0</v>
      </c>
      <c r="J16" s="302"/>
      <c r="K16" s="302"/>
    </row>
    <row r="17" spans="1:11">
      <c r="A17" s="413" t="s">
        <v>216</v>
      </c>
      <c r="B17" s="307" t="s">
        <v>216</v>
      </c>
      <c r="C17" s="308"/>
      <c r="D17" s="308"/>
      <c r="E17" s="308"/>
      <c r="F17" s="308"/>
      <c r="G17" s="308"/>
      <c r="H17" s="308">
        <f>D17+F17</f>
        <v>0</v>
      </c>
      <c r="I17" s="308">
        <f>E17+G17</f>
        <v>0</v>
      </c>
      <c r="J17" s="302"/>
      <c r="K17" s="302"/>
    </row>
    <row r="18" spans="1:11">
      <c r="A18" s="419" t="s">
        <v>1560</v>
      </c>
      <c r="B18" s="420" t="s">
        <v>216</v>
      </c>
      <c r="C18" s="421"/>
      <c r="D18" s="421"/>
      <c r="E18" s="421"/>
      <c r="F18" s="421"/>
      <c r="G18" s="421"/>
      <c r="H18" s="421"/>
      <c r="I18" s="421"/>
      <c r="J18" s="302"/>
      <c r="K18" s="302"/>
    </row>
    <row r="19" spans="1:11">
      <c r="A19" s="413" t="s">
        <v>1570</v>
      </c>
      <c r="B19" s="307" t="s">
        <v>216</v>
      </c>
      <c r="C19" s="308"/>
      <c r="D19" s="308"/>
      <c r="E19" s="308"/>
      <c r="F19" s="308"/>
      <c r="G19" s="308"/>
      <c r="H19" s="308">
        <f t="shared" ref="H19:I41" si="0">D19+F19</f>
        <v>0</v>
      </c>
      <c r="I19" s="308">
        <f t="shared" si="0"/>
        <v>0</v>
      </c>
      <c r="J19" s="302"/>
      <c r="K19" s="302"/>
    </row>
    <row r="20" spans="1:11" ht="36.75">
      <c r="A20" s="413" t="s">
        <v>1571</v>
      </c>
      <c r="B20" s="307" t="s">
        <v>1164</v>
      </c>
      <c r="C20" s="308">
        <v>1</v>
      </c>
      <c r="D20" s="10"/>
      <c r="E20" s="308">
        <f>C20*D20</f>
        <v>0</v>
      </c>
      <c r="F20" s="10"/>
      <c r="G20" s="308">
        <f>C20*F20</f>
        <v>0</v>
      </c>
      <c r="H20" s="308">
        <f t="shared" si="0"/>
        <v>0</v>
      </c>
      <c r="I20" s="308">
        <f t="shared" si="0"/>
        <v>0</v>
      </c>
      <c r="J20" s="302"/>
      <c r="K20" s="302"/>
    </row>
    <row r="21" spans="1:11">
      <c r="A21" s="413" t="s">
        <v>216</v>
      </c>
      <c r="B21" s="307" t="s">
        <v>216</v>
      </c>
      <c r="C21" s="308"/>
      <c r="D21" s="10"/>
      <c r="E21" s="308"/>
      <c r="F21" s="10"/>
      <c r="G21" s="308"/>
      <c r="H21" s="308">
        <f t="shared" si="0"/>
        <v>0</v>
      </c>
      <c r="I21" s="308">
        <f t="shared" si="0"/>
        <v>0</v>
      </c>
      <c r="J21" s="302"/>
      <c r="K21" s="302"/>
    </row>
    <row r="22" spans="1:11">
      <c r="A22" s="413" t="s">
        <v>1572</v>
      </c>
      <c r="B22" s="307" t="s">
        <v>216</v>
      </c>
      <c r="C22" s="308"/>
      <c r="D22" s="10"/>
      <c r="E22" s="308"/>
      <c r="F22" s="10"/>
      <c r="G22" s="308"/>
      <c r="H22" s="308">
        <f t="shared" si="0"/>
        <v>0</v>
      </c>
      <c r="I22" s="308">
        <f t="shared" si="0"/>
        <v>0</v>
      </c>
      <c r="J22" s="302"/>
      <c r="K22" s="302"/>
    </row>
    <row r="23" spans="1:11" ht="36.75">
      <c r="A23" s="413" t="s">
        <v>1573</v>
      </c>
      <c r="B23" s="307" t="s">
        <v>1164</v>
      </c>
      <c r="C23" s="308">
        <v>2</v>
      </c>
      <c r="D23" s="10"/>
      <c r="E23" s="308">
        <f>C23*D23</f>
        <v>0</v>
      </c>
      <c r="F23" s="10"/>
      <c r="G23" s="308">
        <f>C23*F23</f>
        <v>0</v>
      </c>
      <c r="H23" s="308">
        <f t="shared" si="0"/>
        <v>0</v>
      </c>
      <c r="I23" s="308">
        <f t="shared" si="0"/>
        <v>0</v>
      </c>
      <c r="J23" s="302"/>
      <c r="K23" s="302"/>
    </row>
    <row r="24" spans="1:11">
      <c r="A24" s="413" t="s">
        <v>216</v>
      </c>
      <c r="B24" s="307" t="s">
        <v>216</v>
      </c>
      <c r="C24" s="308"/>
      <c r="D24" s="10"/>
      <c r="E24" s="308"/>
      <c r="F24" s="10"/>
      <c r="G24" s="308"/>
      <c r="H24" s="308">
        <f t="shared" si="0"/>
        <v>0</v>
      </c>
      <c r="I24" s="308">
        <f t="shared" si="0"/>
        <v>0</v>
      </c>
      <c r="J24" s="302"/>
      <c r="K24" s="302"/>
    </row>
    <row r="25" spans="1:11">
      <c r="A25" s="413" t="s">
        <v>1574</v>
      </c>
      <c r="B25" s="307" t="s">
        <v>216</v>
      </c>
      <c r="C25" s="308"/>
      <c r="D25" s="10"/>
      <c r="E25" s="308"/>
      <c r="F25" s="10"/>
      <c r="G25" s="308"/>
      <c r="H25" s="308">
        <f t="shared" si="0"/>
        <v>0</v>
      </c>
      <c r="I25" s="308">
        <f t="shared" si="0"/>
        <v>0</v>
      </c>
      <c r="J25" s="302"/>
      <c r="K25" s="302"/>
    </row>
    <row r="26" spans="1:11" ht="24.75">
      <c r="A26" s="413" t="s">
        <v>1575</v>
      </c>
      <c r="B26" s="307" t="s">
        <v>1164</v>
      </c>
      <c r="C26" s="308">
        <v>2</v>
      </c>
      <c r="D26" s="10"/>
      <c r="E26" s="308">
        <f>C26*D26</f>
        <v>0</v>
      </c>
      <c r="F26" s="10"/>
      <c r="G26" s="308">
        <f>C26*F26</f>
        <v>0</v>
      </c>
      <c r="H26" s="308">
        <f t="shared" si="0"/>
        <v>0</v>
      </c>
      <c r="I26" s="308">
        <f t="shared" si="0"/>
        <v>0</v>
      </c>
      <c r="J26" s="302"/>
      <c r="K26" s="302"/>
    </row>
    <row r="27" spans="1:11">
      <c r="A27" s="413" t="s">
        <v>216</v>
      </c>
      <c r="B27" s="307" t="s">
        <v>216</v>
      </c>
      <c r="C27" s="308"/>
      <c r="D27" s="10"/>
      <c r="E27" s="308"/>
      <c r="F27" s="10"/>
      <c r="G27" s="308"/>
      <c r="H27" s="308">
        <f t="shared" si="0"/>
        <v>0</v>
      </c>
      <c r="I27" s="308">
        <f t="shared" si="0"/>
        <v>0</v>
      </c>
      <c r="J27" s="302"/>
      <c r="K27" s="302"/>
    </row>
    <row r="28" spans="1:11">
      <c r="A28" s="413" t="s">
        <v>1576</v>
      </c>
      <c r="B28" s="307" t="s">
        <v>216</v>
      </c>
      <c r="C28" s="308"/>
      <c r="D28" s="10"/>
      <c r="E28" s="308"/>
      <c r="F28" s="10"/>
      <c r="G28" s="308"/>
      <c r="H28" s="308">
        <f t="shared" si="0"/>
        <v>0</v>
      </c>
      <c r="I28" s="308">
        <f t="shared" si="0"/>
        <v>0</v>
      </c>
      <c r="J28" s="302"/>
      <c r="K28" s="302"/>
    </row>
    <row r="29" spans="1:11">
      <c r="A29" s="413" t="s">
        <v>1577</v>
      </c>
      <c r="B29" s="307" t="s">
        <v>1164</v>
      </c>
      <c r="C29" s="308">
        <v>1</v>
      </c>
      <c r="D29" s="10"/>
      <c r="E29" s="308">
        <f>C29*D29</f>
        <v>0</v>
      </c>
      <c r="F29" s="10"/>
      <c r="G29" s="308">
        <f>C29*F29</f>
        <v>0</v>
      </c>
      <c r="H29" s="308">
        <f t="shared" si="0"/>
        <v>0</v>
      </c>
      <c r="I29" s="308">
        <f t="shared" si="0"/>
        <v>0</v>
      </c>
      <c r="J29" s="302"/>
      <c r="K29" s="302"/>
    </row>
    <row r="30" spans="1:11">
      <c r="A30" s="413" t="s">
        <v>216</v>
      </c>
      <c r="B30" s="307" t="s">
        <v>216</v>
      </c>
      <c r="C30" s="308"/>
      <c r="D30" s="10"/>
      <c r="E30" s="308"/>
      <c r="F30" s="10"/>
      <c r="G30" s="308"/>
      <c r="H30" s="308">
        <f t="shared" si="0"/>
        <v>0</v>
      </c>
      <c r="I30" s="308">
        <f t="shared" si="0"/>
        <v>0</v>
      </c>
      <c r="J30" s="302"/>
      <c r="K30" s="302"/>
    </row>
    <row r="31" spans="1:11">
      <c r="A31" s="413" t="s">
        <v>1578</v>
      </c>
      <c r="B31" s="307" t="s">
        <v>216</v>
      </c>
      <c r="C31" s="308"/>
      <c r="D31" s="10"/>
      <c r="E31" s="308"/>
      <c r="F31" s="10"/>
      <c r="G31" s="308"/>
      <c r="H31" s="308">
        <f t="shared" si="0"/>
        <v>0</v>
      </c>
      <c r="I31" s="308">
        <f t="shared" si="0"/>
        <v>0</v>
      </c>
      <c r="J31" s="302"/>
      <c r="K31" s="302"/>
    </row>
    <row r="32" spans="1:11" ht="24.75">
      <c r="A32" s="413" t="s">
        <v>1579</v>
      </c>
      <c r="B32" s="307" t="s">
        <v>1164</v>
      </c>
      <c r="C32" s="308">
        <v>1</v>
      </c>
      <c r="D32" s="10"/>
      <c r="E32" s="308">
        <f>C32*D32</f>
        <v>0</v>
      </c>
      <c r="F32" s="10"/>
      <c r="G32" s="308">
        <f>C32*F32</f>
        <v>0</v>
      </c>
      <c r="H32" s="308">
        <f t="shared" si="0"/>
        <v>0</v>
      </c>
      <c r="I32" s="308">
        <f t="shared" si="0"/>
        <v>0</v>
      </c>
      <c r="J32" s="302"/>
      <c r="K32" s="302"/>
    </row>
    <row r="33" spans="1:11">
      <c r="A33" s="413" t="s">
        <v>216</v>
      </c>
      <c r="B33" s="307" t="s">
        <v>216</v>
      </c>
      <c r="C33" s="308"/>
      <c r="D33" s="10"/>
      <c r="E33" s="308"/>
      <c r="F33" s="10"/>
      <c r="G33" s="308"/>
      <c r="H33" s="308">
        <f t="shared" si="0"/>
        <v>0</v>
      </c>
      <c r="I33" s="308">
        <f t="shared" si="0"/>
        <v>0</v>
      </c>
      <c r="J33" s="302"/>
      <c r="K33" s="302"/>
    </row>
    <row r="34" spans="1:11">
      <c r="A34" s="413" t="s">
        <v>1580</v>
      </c>
      <c r="B34" s="307" t="s">
        <v>216</v>
      </c>
      <c r="C34" s="308"/>
      <c r="D34" s="10"/>
      <c r="E34" s="308"/>
      <c r="F34" s="10"/>
      <c r="G34" s="308"/>
      <c r="H34" s="308">
        <f t="shared" si="0"/>
        <v>0</v>
      </c>
      <c r="I34" s="308">
        <f t="shared" si="0"/>
        <v>0</v>
      </c>
      <c r="J34" s="302"/>
      <c r="K34" s="302"/>
    </row>
    <row r="35" spans="1:11">
      <c r="A35" s="413" t="s">
        <v>1581</v>
      </c>
      <c r="B35" s="307" t="s">
        <v>1164</v>
      </c>
      <c r="C35" s="308">
        <v>1</v>
      </c>
      <c r="D35" s="10"/>
      <c r="E35" s="308">
        <f>C35*D35</f>
        <v>0</v>
      </c>
      <c r="F35" s="10"/>
      <c r="G35" s="308">
        <f>C35*F35</f>
        <v>0</v>
      </c>
      <c r="H35" s="308">
        <f t="shared" si="0"/>
        <v>0</v>
      </c>
      <c r="I35" s="308">
        <f t="shared" si="0"/>
        <v>0</v>
      </c>
      <c r="J35" s="302"/>
      <c r="K35" s="302"/>
    </row>
    <row r="36" spans="1:11">
      <c r="A36" s="413" t="s">
        <v>216</v>
      </c>
      <c r="B36" s="307" t="s">
        <v>216</v>
      </c>
      <c r="C36" s="308"/>
      <c r="D36" s="10"/>
      <c r="E36" s="308"/>
      <c r="F36" s="10"/>
      <c r="G36" s="308"/>
      <c r="H36" s="308">
        <f t="shared" si="0"/>
        <v>0</v>
      </c>
      <c r="I36" s="308">
        <f t="shared" si="0"/>
        <v>0</v>
      </c>
      <c r="J36" s="302"/>
      <c r="K36" s="302"/>
    </row>
    <row r="37" spans="1:11">
      <c r="A37" s="413" t="s">
        <v>1582</v>
      </c>
      <c r="B37" s="307" t="s">
        <v>1164</v>
      </c>
      <c r="C37" s="308">
        <v>1</v>
      </c>
      <c r="D37" s="10"/>
      <c r="E37" s="308">
        <f>C37*D37</f>
        <v>0</v>
      </c>
      <c r="F37" s="10"/>
      <c r="G37" s="308">
        <f>C37*F37</f>
        <v>0</v>
      </c>
      <c r="H37" s="308">
        <f t="shared" si="0"/>
        <v>0</v>
      </c>
      <c r="I37" s="308">
        <f t="shared" si="0"/>
        <v>0</v>
      </c>
      <c r="J37" s="302"/>
      <c r="K37" s="302"/>
    </row>
    <row r="38" spans="1:11">
      <c r="A38" s="413" t="s">
        <v>1583</v>
      </c>
      <c r="B38" s="307" t="s">
        <v>1164</v>
      </c>
      <c r="C38" s="308">
        <v>1</v>
      </c>
      <c r="D38" s="10"/>
      <c r="E38" s="308">
        <f>C38*D38</f>
        <v>0</v>
      </c>
      <c r="F38" s="10"/>
      <c r="G38" s="308">
        <f>C38*F38</f>
        <v>0</v>
      </c>
      <c r="H38" s="308">
        <f t="shared" si="0"/>
        <v>0</v>
      </c>
      <c r="I38" s="308">
        <f t="shared" si="0"/>
        <v>0</v>
      </c>
      <c r="J38" s="302"/>
      <c r="K38" s="302"/>
    </row>
    <row r="39" spans="1:11" ht="24.75">
      <c r="A39" s="413" t="s">
        <v>1584</v>
      </c>
      <c r="B39" s="307" t="s">
        <v>1164</v>
      </c>
      <c r="C39" s="308">
        <v>4</v>
      </c>
      <c r="D39" s="10"/>
      <c r="E39" s="308">
        <f>C39*D39</f>
        <v>0</v>
      </c>
      <c r="F39" s="10"/>
      <c r="G39" s="308">
        <f>C39*F39</f>
        <v>0</v>
      </c>
      <c r="H39" s="308">
        <f t="shared" si="0"/>
        <v>0</v>
      </c>
      <c r="I39" s="308">
        <f t="shared" si="0"/>
        <v>0</v>
      </c>
      <c r="J39" s="302"/>
      <c r="K39" s="302"/>
    </row>
    <row r="40" spans="1:11">
      <c r="A40" s="413" t="s">
        <v>216</v>
      </c>
      <c r="B40" s="307" t="s">
        <v>216</v>
      </c>
      <c r="C40" s="308"/>
      <c r="D40" s="10"/>
      <c r="E40" s="308"/>
      <c r="F40" s="10"/>
      <c r="G40" s="308"/>
      <c r="H40" s="308">
        <f t="shared" si="0"/>
        <v>0</v>
      </c>
      <c r="I40" s="308">
        <f t="shared" si="0"/>
        <v>0</v>
      </c>
      <c r="J40" s="302"/>
      <c r="K40" s="302"/>
    </row>
    <row r="41" spans="1:11">
      <c r="A41" s="413" t="s">
        <v>1585</v>
      </c>
      <c r="B41" s="307" t="s">
        <v>1295</v>
      </c>
      <c r="C41" s="308">
        <v>1</v>
      </c>
      <c r="D41" s="10"/>
      <c r="E41" s="308">
        <f>C41*D41</f>
        <v>0</v>
      </c>
      <c r="F41" s="10"/>
      <c r="G41" s="308">
        <f>C41*F41</f>
        <v>0</v>
      </c>
      <c r="H41" s="308">
        <f t="shared" si="0"/>
        <v>0</v>
      </c>
      <c r="I41" s="308">
        <f t="shared" si="0"/>
        <v>0</v>
      </c>
      <c r="J41" s="302"/>
      <c r="K41" s="302"/>
    </row>
    <row r="42" spans="1:11">
      <c r="A42" s="419" t="s">
        <v>1586</v>
      </c>
      <c r="B42" s="420" t="s">
        <v>216</v>
      </c>
      <c r="C42" s="421"/>
      <c r="D42" s="421"/>
      <c r="E42" s="421">
        <f>SUM(E19:E41)</f>
        <v>0</v>
      </c>
      <c r="F42" s="421"/>
      <c r="G42" s="421">
        <f>SUM(G19:G41)</f>
        <v>0</v>
      </c>
      <c r="H42" s="421"/>
      <c r="I42" s="421">
        <f>SUM(I19:I41)</f>
        <v>0</v>
      </c>
      <c r="J42" s="302"/>
      <c r="K42" s="302"/>
    </row>
    <row r="43" spans="1:11">
      <c r="A43" s="413" t="s">
        <v>216</v>
      </c>
      <c r="B43" s="307" t="s">
        <v>216</v>
      </c>
      <c r="C43" s="308"/>
      <c r="D43" s="308"/>
      <c r="E43" s="308"/>
      <c r="F43" s="308"/>
      <c r="G43" s="308"/>
      <c r="H43" s="308">
        <f>D43+F43</f>
        <v>0</v>
      </c>
      <c r="I43" s="308">
        <f>E43+G43</f>
        <v>0</v>
      </c>
      <c r="J43" s="302"/>
      <c r="K43" s="302"/>
    </row>
    <row r="44" spans="1:11">
      <c r="A44" s="411" t="s">
        <v>1561</v>
      </c>
      <c r="B44" s="303" t="s">
        <v>216</v>
      </c>
      <c r="C44" s="304"/>
      <c r="D44" s="304"/>
      <c r="E44" s="304"/>
      <c r="F44" s="304"/>
      <c r="G44" s="304"/>
      <c r="H44" s="304"/>
      <c r="I44" s="304"/>
      <c r="J44" s="302"/>
      <c r="K44" s="302"/>
    </row>
    <row r="45" spans="1:11">
      <c r="A45" s="413" t="s">
        <v>1587</v>
      </c>
      <c r="B45" s="307" t="s">
        <v>1387</v>
      </c>
      <c r="C45" s="308">
        <v>24</v>
      </c>
      <c r="D45" s="10"/>
      <c r="E45" s="308">
        <f>C45*D45</f>
        <v>0</v>
      </c>
      <c r="F45" s="10"/>
      <c r="G45" s="308">
        <f>C45*F45</f>
        <v>0</v>
      </c>
      <c r="H45" s="308">
        <f>D45+F45</f>
        <v>0</v>
      </c>
      <c r="I45" s="308">
        <f>E45+G45</f>
        <v>0</v>
      </c>
      <c r="J45" s="302"/>
      <c r="K45" s="302"/>
    </row>
    <row r="46" spans="1:11">
      <c r="A46" s="413" t="s">
        <v>1588</v>
      </c>
      <c r="B46" s="307" t="s">
        <v>1164</v>
      </c>
      <c r="C46" s="308">
        <v>1</v>
      </c>
      <c r="D46" s="10"/>
      <c r="E46" s="308">
        <f>C46*D46</f>
        <v>0</v>
      </c>
      <c r="F46" s="10"/>
      <c r="G46" s="308">
        <f>C46*F46</f>
        <v>0</v>
      </c>
      <c r="H46" s="308">
        <f>D46+F46</f>
        <v>0</v>
      </c>
      <c r="I46" s="308">
        <f>E46+G46</f>
        <v>0</v>
      </c>
      <c r="J46" s="302"/>
      <c r="K46" s="302"/>
    </row>
    <row r="47" spans="1:11">
      <c r="A47" s="411" t="s">
        <v>1589</v>
      </c>
      <c r="B47" s="303" t="s">
        <v>216</v>
      </c>
      <c r="C47" s="304"/>
      <c r="D47" s="304"/>
      <c r="E47" s="304">
        <f>SUM(E45:E46)</f>
        <v>0</v>
      </c>
      <c r="F47" s="304"/>
      <c r="G47" s="304">
        <f>SUM(G45:G46)</f>
        <v>0</v>
      </c>
      <c r="H47" s="304"/>
      <c r="I47" s="304">
        <f>SUM(I45:I46)</f>
        <v>0</v>
      </c>
      <c r="J47" s="302"/>
      <c r="K47" s="302"/>
    </row>
    <row r="48" spans="1:11">
      <c r="A48" s="413" t="s">
        <v>216</v>
      </c>
      <c r="B48" s="307" t="s">
        <v>216</v>
      </c>
      <c r="C48" s="308"/>
      <c r="D48" s="308"/>
      <c r="E48" s="308"/>
      <c r="F48" s="308"/>
      <c r="G48" s="308"/>
      <c r="H48" s="308">
        <f>D48+F48</f>
        <v>0</v>
      </c>
      <c r="I48" s="308">
        <f>E48+G48</f>
        <v>0</v>
      </c>
      <c r="J48" s="302"/>
      <c r="K48" s="302"/>
    </row>
    <row r="49" spans="1:11">
      <c r="A49" s="419" t="s">
        <v>1153</v>
      </c>
      <c r="B49" s="420" t="s">
        <v>216</v>
      </c>
      <c r="C49" s="421"/>
      <c r="D49" s="421"/>
      <c r="E49" s="421"/>
      <c r="F49" s="421"/>
      <c r="G49" s="421"/>
      <c r="H49" s="421"/>
      <c r="I49" s="421"/>
      <c r="J49" s="302"/>
      <c r="K49" s="302"/>
    </row>
    <row r="50" spans="1:11">
      <c r="A50" s="413" t="s">
        <v>1556</v>
      </c>
      <c r="B50" s="307" t="s">
        <v>1164</v>
      </c>
      <c r="C50" s="308">
        <v>1</v>
      </c>
      <c r="D50" s="308">
        <f>I4</f>
        <v>0</v>
      </c>
      <c r="E50" s="308">
        <f t="shared" ref="E50:E55" si="1">C50*D50</f>
        <v>0</v>
      </c>
      <c r="F50" s="308">
        <f>G4</f>
        <v>0</v>
      </c>
      <c r="G50" s="308">
        <f t="shared" ref="G50:G55" si="2">C50*F50</f>
        <v>0</v>
      </c>
      <c r="H50" s="308">
        <f t="shared" ref="H50:I55" si="3">D50+F50</f>
        <v>0</v>
      </c>
      <c r="I50" s="308">
        <f t="shared" si="3"/>
        <v>0</v>
      </c>
      <c r="J50" s="302"/>
      <c r="K50" s="302"/>
    </row>
    <row r="51" spans="1:11">
      <c r="A51" s="413" t="s">
        <v>1557</v>
      </c>
      <c r="B51" s="307" t="s">
        <v>1164</v>
      </c>
      <c r="C51" s="308">
        <v>1</v>
      </c>
      <c r="D51" s="308">
        <f>I8</f>
        <v>0</v>
      </c>
      <c r="E51" s="308">
        <f t="shared" si="1"/>
        <v>0</v>
      </c>
      <c r="F51" s="308">
        <f>G8</f>
        <v>0</v>
      </c>
      <c r="G51" s="308">
        <f t="shared" si="2"/>
        <v>0</v>
      </c>
      <c r="H51" s="308">
        <f t="shared" si="3"/>
        <v>0</v>
      </c>
      <c r="I51" s="308">
        <f t="shared" si="3"/>
        <v>0</v>
      </c>
      <c r="J51" s="302"/>
      <c r="K51" s="302"/>
    </row>
    <row r="52" spans="1:11">
      <c r="A52" s="413" t="s">
        <v>1558</v>
      </c>
      <c r="B52" s="307" t="s">
        <v>1164</v>
      </c>
      <c r="C52" s="308">
        <v>1</v>
      </c>
      <c r="D52" s="308">
        <f>I12</f>
        <v>0</v>
      </c>
      <c r="E52" s="308">
        <f t="shared" si="1"/>
        <v>0</v>
      </c>
      <c r="F52" s="308">
        <f>G12</f>
        <v>0</v>
      </c>
      <c r="G52" s="308">
        <f t="shared" si="2"/>
        <v>0</v>
      </c>
      <c r="H52" s="308">
        <f t="shared" si="3"/>
        <v>0</v>
      </c>
      <c r="I52" s="308">
        <f t="shared" si="3"/>
        <v>0</v>
      </c>
      <c r="J52" s="302"/>
      <c r="K52" s="302"/>
    </row>
    <row r="53" spans="1:11">
      <c r="A53" s="413" t="s">
        <v>1559</v>
      </c>
      <c r="B53" s="307" t="s">
        <v>1164</v>
      </c>
      <c r="C53" s="308">
        <v>1</v>
      </c>
      <c r="D53" s="308">
        <f>I16</f>
        <v>0</v>
      </c>
      <c r="E53" s="308">
        <f t="shared" si="1"/>
        <v>0</v>
      </c>
      <c r="F53" s="308">
        <f>G16</f>
        <v>0</v>
      </c>
      <c r="G53" s="308">
        <f t="shared" si="2"/>
        <v>0</v>
      </c>
      <c r="H53" s="308">
        <f t="shared" si="3"/>
        <v>0</v>
      </c>
      <c r="I53" s="308">
        <f t="shared" si="3"/>
        <v>0</v>
      </c>
      <c r="J53" s="302"/>
      <c r="K53" s="302"/>
    </row>
    <row r="54" spans="1:11">
      <c r="A54" s="413" t="s">
        <v>1560</v>
      </c>
      <c r="B54" s="307" t="s">
        <v>1164</v>
      </c>
      <c r="C54" s="308">
        <v>1</v>
      </c>
      <c r="D54" s="308">
        <f>I42</f>
        <v>0</v>
      </c>
      <c r="E54" s="308">
        <f t="shared" si="1"/>
        <v>0</v>
      </c>
      <c r="F54" s="308">
        <f>G42</f>
        <v>0</v>
      </c>
      <c r="G54" s="308">
        <f t="shared" si="2"/>
        <v>0</v>
      </c>
      <c r="H54" s="308">
        <f t="shared" si="3"/>
        <v>0</v>
      </c>
      <c r="I54" s="308">
        <f t="shared" si="3"/>
        <v>0</v>
      </c>
      <c r="J54" s="302"/>
      <c r="K54" s="302"/>
    </row>
    <row r="55" spans="1:11">
      <c r="A55" s="413" t="s">
        <v>1561</v>
      </c>
      <c r="B55" s="307" t="s">
        <v>1164</v>
      </c>
      <c r="C55" s="308">
        <v>1</v>
      </c>
      <c r="D55" s="308">
        <f>I47</f>
        <v>0</v>
      </c>
      <c r="E55" s="308">
        <f t="shared" si="1"/>
        <v>0</v>
      </c>
      <c r="F55" s="308">
        <f>G47</f>
        <v>0</v>
      </c>
      <c r="G55" s="308">
        <f t="shared" si="2"/>
        <v>0</v>
      </c>
      <c r="H55" s="308">
        <f t="shared" si="3"/>
        <v>0</v>
      </c>
      <c r="I55" s="308">
        <f t="shared" si="3"/>
        <v>0</v>
      </c>
      <c r="J55" s="302"/>
      <c r="K55" s="302"/>
    </row>
    <row r="56" spans="1:11">
      <c r="A56" s="419" t="s">
        <v>1322</v>
      </c>
      <c r="B56" s="420" t="s">
        <v>216</v>
      </c>
      <c r="C56" s="421"/>
      <c r="D56" s="421"/>
      <c r="E56" s="421">
        <f>SUM(E50:E55)</f>
        <v>0</v>
      </c>
      <c r="F56" s="421"/>
      <c r="G56" s="421">
        <f>SUM(G50:G55)</f>
        <v>0</v>
      </c>
      <c r="H56" s="421"/>
      <c r="I56" s="421">
        <f>SUM(I50:I55)</f>
        <v>0</v>
      </c>
      <c r="J56" s="302"/>
      <c r="K56" s="302"/>
    </row>
    <row r="57" spans="1:11">
      <c r="A57" s="413" t="s">
        <v>216</v>
      </c>
      <c r="B57" s="307" t="s">
        <v>216</v>
      </c>
      <c r="C57" s="308"/>
      <c r="D57" s="308"/>
      <c r="E57" s="308"/>
      <c r="F57" s="308"/>
      <c r="G57" s="308"/>
      <c r="H57" s="308">
        <f>D57+F57</f>
        <v>0</v>
      </c>
      <c r="I57" s="308">
        <f>E57+G57</f>
        <v>0</v>
      </c>
      <c r="J57" s="302"/>
      <c r="K57" s="302"/>
    </row>
    <row r="58" spans="1:11">
      <c r="A58" s="411" t="s">
        <v>1154</v>
      </c>
      <c r="B58" s="303" t="s">
        <v>216</v>
      </c>
      <c r="C58" s="304"/>
      <c r="D58" s="304"/>
      <c r="E58" s="304"/>
      <c r="F58" s="304"/>
      <c r="G58" s="304"/>
      <c r="H58" s="304"/>
      <c r="I58" s="304"/>
      <c r="J58" s="302"/>
      <c r="K58" s="302"/>
    </row>
    <row r="59" spans="1:11">
      <c r="A59" s="412" t="s">
        <v>1324</v>
      </c>
      <c r="B59" s="305" t="s">
        <v>216</v>
      </c>
      <c r="C59" s="306"/>
      <c r="D59" s="306"/>
      <c r="E59" s="306"/>
      <c r="F59" s="306"/>
      <c r="G59" s="306"/>
      <c r="H59" s="306"/>
      <c r="I59" s="306"/>
      <c r="J59" s="302"/>
      <c r="K59" s="302"/>
    </row>
    <row r="60" spans="1:11">
      <c r="A60" s="413" t="s">
        <v>1326</v>
      </c>
      <c r="B60" s="307" t="s">
        <v>401</v>
      </c>
      <c r="C60" s="308">
        <v>40</v>
      </c>
      <c r="D60" s="10"/>
      <c r="E60" s="308">
        <f>C60*D60</f>
        <v>0</v>
      </c>
      <c r="F60" s="10"/>
      <c r="G60" s="308">
        <f>C60*F60</f>
        <v>0</v>
      </c>
      <c r="H60" s="308">
        <f>D60+F60</f>
        <v>0</v>
      </c>
      <c r="I60" s="308">
        <f>E60+G60</f>
        <v>0</v>
      </c>
      <c r="J60" s="302"/>
      <c r="K60" s="302"/>
    </row>
    <row r="61" spans="1:11">
      <c r="A61" s="413" t="s">
        <v>216</v>
      </c>
      <c r="B61" s="307" t="s">
        <v>216</v>
      </c>
      <c r="C61" s="308"/>
      <c r="D61" s="10"/>
      <c r="E61" s="308"/>
      <c r="F61" s="10"/>
      <c r="G61" s="308"/>
      <c r="H61" s="308">
        <f>D61+F61</f>
        <v>0</v>
      </c>
      <c r="I61" s="308">
        <f>E61+G61</f>
        <v>0</v>
      </c>
      <c r="J61" s="302"/>
      <c r="K61" s="302"/>
    </row>
    <row r="62" spans="1:11">
      <c r="A62" s="412" t="s">
        <v>1590</v>
      </c>
      <c r="B62" s="305" t="s">
        <v>216</v>
      </c>
      <c r="C62" s="306"/>
      <c r="D62" s="10"/>
      <c r="E62" s="306"/>
      <c r="F62" s="10"/>
      <c r="G62" s="306"/>
      <c r="H62" s="306"/>
      <c r="I62" s="306"/>
      <c r="J62" s="302"/>
      <c r="K62" s="302"/>
    </row>
    <row r="63" spans="1:11">
      <c r="A63" s="413" t="s">
        <v>1591</v>
      </c>
      <c r="B63" s="307" t="s">
        <v>401</v>
      </c>
      <c r="C63" s="308">
        <v>275</v>
      </c>
      <c r="D63" s="10"/>
      <c r="E63" s="308">
        <f>C63*D63</f>
        <v>0</v>
      </c>
      <c r="F63" s="10"/>
      <c r="G63" s="308">
        <f>C63*F63</f>
        <v>0</v>
      </c>
      <c r="H63" s="308">
        <f>D63+F63</f>
        <v>0</v>
      </c>
      <c r="I63" s="308">
        <f>E63+G63</f>
        <v>0</v>
      </c>
      <c r="J63" s="302"/>
      <c r="K63" s="302"/>
    </row>
    <row r="64" spans="1:11">
      <c r="A64" s="413" t="s">
        <v>216</v>
      </c>
      <c r="B64" s="307" t="s">
        <v>216</v>
      </c>
      <c r="C64" s="308"/>
      <c r="D64" s="10"/>
      <c r="E64" s="308"/>
      <c r="F64" s="10"/>
      <c r="G64" s="308"/>
      <c r="H64" s="308">
        <f>D64+F64</f>
        <v>0</v>
      </c>
      <c r="I64" s="308">
        <f>E64+G64</f>
        <v>0</v>
      </c>
      <c r="J64" s="302"/>
      <c r="K64" s="302"/>
    </row>
    <row r="65" spans="1:11">
      <c r="A65" s="412" t="s">
        <v>1592</v>
      </c>
      <c r="B65" s="305" t="s">
        <v>216</v>
      </c>
      <c r="C65" s="306"/>
      <c r="D65" s="10"/>
      <c r="E65" s="306"/>
      <c r="F65" s="10"/>
      <c r="G65" s="306"/>
      <c r="H65" s="306"/>
      <c r="I65" s="306"/>
      <c r="J65" s="302"/>
      <c r="K65" s="302"/>
    </row>
    <row r="66" spans="1:11">
      <c r="A66" s="413" t="s">
        <v>1593</v>
      </c>
      <c r="B66" s="307" t="s">
        <v>401</v>
      </c>
      <c r="C66" s="308">
        <v>15</v>
      </c>
      <c r="D66" s="10"/>
      <c r="E66" s="308">
        <f>C66*D66</f>
        <v>0</v>
      </c>
      <c r="F66" s="10"/>
      <c r="G66" s="308">
        <f>C66*F66</f>
        <v>0</v>
      </c>
      <c r="H66" s="308">
        <f>D66+F66</f>
        <v>0</v>
      </c>
      <c r="I66" s="308">
        <f>E66+G66</f>
        <v>0</v>
      </c>
      <c r="J66" s="302"/>
      <c r="K66" s="302"/>
    </row>
    <row r="67" spans="1:11">
      <c r="A67" s="413" t="s">
        <v>216</v>
      </c>
      <c r="B67" s="307" t="s">
        <v>216</v>
      </c>
      <c r="C67" s="308"/>
      <c r="D67" s="10"/>
      <c r="E67" s="308"/>
      <c r="F67" s="10"/>
      <c r="G67" s="308"/>
      <c r="H67" s="308">
        <f>D67+F67</f>
        <v>0</v>
      </c>
      <c r="I67" s="308">
        <f>E67+G67</f>
        <v>0</v>
      </c>
      <c r="J67" s="302"/>
      <c r="K67" s="302"/>
    </row>
    <row r="68" spans="1:11">
      <c r="A68" s="412" t="s">
        <v>1594</v>
      </c>
      <c r="B68" s="305" t="s">
        <v>216</v>
      </c>
      <c r="C68" s="306"/>
      <c r="D68" s="10"/>
      <c r="E68" s="306"/>
      <c r="F68" s="10"/>
      <c r="G68" s="306"/>
      <c r="H68" s="306"/>
      <c r="I68" s="306"/>
      <c r="J68" s="302"/>
      <c r="K68" s="302"/>
    </row>
    <row r="69" spans="1:11">
      <c r="A69" s="413" t="s">
        <v>1595</v>
      </c>
      <c r="B69" s="307" t="s">
        <v>401</v>
      </c>
      <c r="C69" s="308">
        <v>10</v>
      </c>
      <c r="D69" s="10"/>
      <c r="E69" s="308">
        <f>C69*D69</f>
        <v>0</v>
      </c>
      <c r="F69" s="10"/>
      <c r="G69" s="308">
        <f>C69*F69</f>
        <v>0</v>
      </c>
      <c r="H69" s="308">
        <f>D69+F69</f>
        <v>0</v>
      </c>
      <c r="I69" s="308">
        <f>E69+G69</f>
        <v>0</v>
      </c>
      <c r="J69" s="302"/>
      <c r="K69" s="302"/>
    </row>
    <row r="70" spans="1:11">
      <c r="A70" s="413" t="s">
        <v>216</v>
      </c>
      <c r="B70" s="307" t="s">
        <v>216</v>
      </c>
      <c r="C70" s="308"/>
      <c r="D70" s="10"/>
      <c r="E70" s="308"/>
      <c r="F70" s="10"/>
      <c r="G70" s="308"/>
      <c r="H70" s="308">
        <f>D70+F70</f>
        <v>0</v>
      </c>
      <c r="I70" s="308">
        <f>E70+G70</f>
        <v>0</v>
      </c>
      <c r="J70" s="302"/>
      <c r="K70" s="302"/>
    </row>
    <row r="71" spans="1:11">
      <c r="A71" s="412" t="s">
        <v>1596</v>
      </c>
      <c r="B71" s="305" t="s">
        <v>216</v>
      </c>
      <c r="C71" s="306"/>
      <c r="D71" s="10"/>
      <c r="E71" s="306"/>
      <c r="F71" s="10"/>
      <c r="G71" s="306"/>
      <c r="H71" s="306"/>
      <c r="I71" s="306"/>
      <c r="J71" s="302"/>
      <c r="K71" s="302"/>
    </row>
    <row r="72" spans="1:11">
      <c r="A72" s="413" t="s">
        <v>1597</v>
      </c>
      <c r="B72" s="307" t="s">
        <v>401</v>
      </c>
      <c r="C72" s="308">
        <v>10</v>
      </c>
      <c r="D72" s="10"/>
      <c r="E72" s="308">
        <f>C72*D72</f>
        <v>0</v>
      </c>
      <c r="F72" s="10"/>
      <c r="G72" s="308">
        <f>C72*F72</f>
        <v>0</v>
      </c>
      <c r="H72" s="308">
        <f>D72+F72</f>
        <v>0</v>
      </c>
      <c r="I72" s="308">
        <f>E72+G72</f>
        <v>0</v>
      </c>
      <c r="J72" s="302"/>
      <c r="K72" s="302"/>
    </row>
    <row r="73" spans="1:11">
      <c r="A73" s="413" t="s">
        <v>216</v>
      </c>
      <c r="B73" s="307" t="s">
        <v>216</v>
      </c>
      <c r="C73" s="308"/>
      <c r="D73" s="10"/>
      <c r="E73" s="308"/>
      <c r="F73" s="10"/>
      <c r="G73" s="308"/>
      <c r="H73" s="308">
        <f>D73+F73</f>
        <v>0</v>
      </c>
      <c r="I73" s="308">
        <f>E73+G73</f>
        <v>0</v>
      </c>
      <c r="J73" s="302"/>
      <c r="K73" s="302"/>
    </row>
    <row r="74" spans="1:11">
      <c r="A74" s="414" t="s">
        <v>1333</v>
      </c>
      <c r="B74" s="309" t="s">
        <v>216</v>
      </c>
      <c r="C74" s="310"/>
      <c r="D74" s="10"/>
      <c r="E74" s="310"/>
      <c r="F74" s="10"/>
      <c r="G74" s="310"/>
      <c r="H74" s="310"/>
      <c r="I74" s="310"/>
      <c r="J74" s="302"/>
      <c r="K74" s="302"/>
    </row>
    <row r="75" spans="1:11">
      <c r="A75" s="413" t="s">
        <v>1334</v>
      </c>
      <c r="B75" s="307" t="s">
        <v>1164</v>
      </c>
      <c r="C75" s="308">
        <v>80</v>
      </c>
      <c r="D75" s="10"/>
      <c r="E75" s="308">
        <f>C75*D75</f>
        <v>0</v>
      </c>
      <c r="F75" s="10"/>
      <c r="G75" s="308">
        <f>C75*F75</f>
        <v>0</v>
      </c>
      <c r="H75" s="308">
        <f>D75+F75</f>
        <v>0</v>
      </c>
      <c r="I75" s="308">
        <f>E75+G75</f>
        <v>0</v>
      </c>
      <c r="J75" s="302"/>
      <c r="K75" s="302"/>
    </row>
    <row r="76" spans="1:11">
      <c r="A76" s="413" t="s">
        <v>216</v>
      </c>
      <c r="B76" s="307" t="s">
        <v>216</v>
      </c>
      <c r="C76" s="308"/>
      <c r="D76" s="10"/>
      <c r="E76" s="308"/>
      <c r="F76" s="10"/>
      <c r="G76" s="308"/>
      <c r="H76" s="308">
        <f>D76+F76</f>
        <v>0</v>
      </c>
      <c r="I76" s="308">
        <f>E76+G76</f>
        <v>0</v>
      </c>
      <c r="J76" s="302"/>
      <c r="K76" s="302"/>
    </row>
    <row r="77" spans="1:11">
      <c r="A77" s="412" t="s">
        <v>1337</v>
      </c>
      <c r="B77" s="305" t="s">
        <v>216</v>
      </c>
      <c r="C77" s="306"/>
      <c r="D77" s="10"/>
      <c r="E77" s="306"/>
      <c r="F77" s="10"/>
      <c r="G77" s="306"/>
      <c r="H77" s="306"/>
      <c r="I77" s="306"/>
      <c r="J77" s="302"/>
      <c r="K77" s="302"/>
    </row>
    <row r="78" spans="1:11">
      <c r="A78" s="412" t="s">
        <v>1338</v>
      </c>
      <c r="B78" s="305" t="s">
        <v>216</v>
      </c>
      <c r="C78" s="306"/>
      <c r="D78" s="10"/>
      <c r="E78" s="306"/>
      <c r="F78" s="10"/>
      <c r="G78" s="306"/>
      <c r="H78" s="306"/>
      <c r="I78" s="306"/>
      <c r="J78" s="302"/>
      <c r="K78" s="302"/>
    </row>
    <row r="79" spans="1:11">
      <c r="A79" s="412" t="s">
        <v>1339</v>
      </c>
      <c r="B79" s="305" t="s">
        <v>216</v>
      </c>
      <c r="C79" s="306"/>
      <c r="D79" s="10"/>
      <c r="E79" s="306"/>
      <c r="F79" s="10"/>
      <c r="G79" s="306"/>
      <c r="H79" s="306"/>
      <c r="I79" s="306"/>
      <c r="J79" s="302"/>
      <c r="K79" s="302"/>
    </row>
    <row r="80" spans="1:11">
      <c r="A80" s="413" t="s">
        <v>1340</v>
      </c>
      <c r="B80" s="307" t="s">
        <v>401</v>
      </c>
      <c r="C80" s="308">
        <v>45</v>
      </c>
      <c r="D80" s="10"/>
      <c r="E80" s="308">
        <f>C80*D80</f>
        <v>0</v>
      </c>
      <c r="F80" s="10"/>
      <c r="G80" s="308">
        <f>C80*F80</f>
        <v>0</v>
      </c>
      <c r="H80" s="308">
        <f t="shared" ref="H80:I82" si="4">D80+F80</f>
        <v>0</v>
      </c>
      <c r="I80" s="308">
        <f t="shared" si="4"/>
        <v>0</v>
      </c>
      <c r="J80" s="302"/>
      <c r="K80" s="302"/>
    </row>
    <row r="81" spans="1:11">
      <c r="A81" s="413" t="s">
        <v>1341</v>
      </c>
      <c r="B81" s="307" t="s">
        <v>401</v>
      </c>
      <c r="C81" s="308">
        <v>15</v>
      </c>
      <c r="D81" s="10"/>
      <c r="E81" s="308">
        <f>C81*D81</f>
        <v>0</v>
      </c>
      <c r="F81" s="10"/>
      <c r="G81" s="308">
        <f>C81*F81</f>
        <v>0</v>
      </c>
      <c r="H81" s="308">
        <f t="shared" si="4"/>
        <v>0</v>
      </c>
      <c r="I81" s="308">
        <f t="shared" si="4"/>
        <v>0</v>
      </c>
      <c r="J81" s="302"/>
      <c r="K81" s="302"/>
    </row>
    <row r="82" spans="1:11">
      <c r="A82" s="413" t="s">
        <v>216</v>
      </c>
      <c r="B82" s="307" t="s">
        <v>216</v>
      </c>
      <c r="C82" s="308"/>
      <c r="D82" s="10"/>
      <c r="E82" s="308"/>
      <c r="F82" s="10"/>
      <c r="G82" s="308"/>
      <c r="H82" s="308">
        <f t="shared" si="4"/>
        <v>0</v>
      </c>
      <c r="I82" s="308">
        <f t="shared" si="4"/>
        <v>0</v>
      </c>
      <c r="J82" s="302"/>
      <c r="K82" s="302"/>
    </row>
    <row r="83" spans="1:11">
      <c r="A83" s="412" t="s">
        <v>1342</v>
      </c>
      <c r="B83" s="305" t="s">
        <v>216</v>
      </c>
      <c r="C83" s="306"/>
      <c r="D83" s="10"/>
      <c r="E83" s="306"/>
      <c r="F83" s="10"/>
      <c r="G83" s="306"/>
      <c r="H83" s="306"/>
      <c r="I83" s="306"/>
      <c r="J83" s="302"/>
      <c r="K83" s="302"/>
    </row>
    <row r="84" spans="1:11">
      <c r="A84" s="413" t="s">
        <v>1343</v>
      </c>
      <c r="B84" s="307" t="s">
        <v>1164</v>
      </c>
      <c r="C84" s="308">
        <v>45</v>
      </c>
      <c r="D84" s="10"/>
      <c r="E84" s="308">
        <f>C84*D84</f>
        <v>0</v>
      </c>
      <c r="F84" s="10"/>
      <c r="G84" s="308">
        <f>C84*F84</f>
        <v>0</v>
      </c>
      <c r="H84" s="308">
        <f t="shared" ref="H84:I86" si="5">D84+F84</f>
        <v>0</v>
      </c>
      <c r="I84" s="308">
        <f t="shared" si="5"/>
        <v>0</v>
      </c>
      <c r="J84" s="302"/>
      <c r="K84" s="302"/>
    </row>
    <row r="85" spans="1:11">
      <c r="A85" s="413" t="s">
        <v>1344</v>
      </c>
      <c r="B85" s="307" t="s">
        <v>1164</v>
      </c>
      <c r="C85" s="308">
        <v>15</v>
      </c>
      <c r="D85" s="10"/>
      <c r="E85" s="308">
        <f>C85*D85</f>
        <v>0</v>
      </c>
      <c r="F85" s="10"/>
      <c r="G85" s="308">
        <f>C85*F85</f>
        <v>0</v>
      </c>
      <c r="H85" s="308">
        <f t="shared" si="5"/>
        <v>0</v>
      </c>
      <c r="I85" s="308">
        <f t="shared" si="5"/>
        <v>0</v>
      </c>
      <c r="J85" s="302"/>
      <c r="K85" s="302"/>
    </row>
    <row r="86" spans="1:11">
      <c r="A86" s="413" t="s">
        <v>216</v>
      </c>
      <c r="B86" s="307" t="s">
        <v>216</v>
      </c>
      <c r="C86" s="308"/>
      <c r="D86" s="10"/>
      <c r="E86" s="308"/>
      <c r="F86" s="10"/>
      <c r="G86" s="308"/>
      <c r="H86" s="308">
        <f t="shared" si="5"/>
        <v>0</v>
      </c>
      <c r="I86" s="308">
        <f t="shared" si="5"/>
        <v>0</v>
      </c>
      <c r="J86" s="302"/>
      <c r="K86" s="302"/>
    </row>
    <row r="87" spans="1:11">
      <c r="A87" s="412" t="s">
        <v>1345</v>
      </c>
      <c r="B87" s="305" t="s">
        <v>216</v>
      </c>
      <c r="C87" s="306"/>
      <c r="D87" s="10"/>
      <c r="E87" s="306"/>
      <c r="F87" s="10"/>
      <c r="G87" s="306"/>
      <c r="H87" s="306"/>
      <c r="I87" s="306"/>
      <c r="J87" s="302"/>
      <c r="K87" s="302"/>
    </row>
    <row r="88" spans="1:11">
      <c r="A88" s="413" t="s">
        <v>1346</v>
      </c>
      <c r="B88" s="307" t="s">
        <v>1164</v>
      </c>
      <c r="C88" s="308">
        <v>5</v>
      </c>
      <c r="D88" s="10"/>
      <c r="E88" s="308">
        <f>C88*D88</f>
        <v>0</v>
      </c>
      <c r="F88" s="10"/>
      <c r="G88" s="308">
        <f>C88*F88</f>
        <v>0</v>
      </c>
      <c r="H88" s="308">
        <f>D88+F88</f>
        <v>0</v>
      </c>
      <c r="I88" s="308">
        <f>E88+G88</f>
        <v>0</v>
      </c>
      <c r="J88" s="302"/>
      <c r="K88" s="302"/>
    </row>
    <row r="89" spans="1:11">
      <c r="A89" s="413" t="s">
        <v>216</v>
      </c>
      <c r="B89" s="307" t="s">
        <v>216</v>
      </c>
      <c r="C89" s="308"/>
      <c r="D89" s="10"/>
      <c r="E89" s="308"/>
      <c r="F89" s="10"/>
      <c r="G89" s="308"/>
      <c r="H89" s="308">
        <f>D89+F89</f>
        <v>0</v>
      </c>
      <c r="I89" s="308">
        <f>E89+G89</f>
        <v>0</v>
      </c>
      <c r="J89" s="302"/>
      <c r="K89" s="302"/>
    </row>
    <row r="90" spans="1:11">
      <c r="A90" s="414" t="s">
        <v>1347</v>
      </c>
      <c r="B90" s="309" t="s">
        <v>216</v>
      </c>
      <c r="C90" s="310"/>
      <c r="D90" s="10"/>
      <c r="E90" s="310"/>
      <c r="F90" s="10"/>
      <c r="G90" s="310"/>
      <c r="H90" s="310"/>
      <c r="I90" s="310"/>
      <c r="J90" s="302"/>
      <c r="K90" s="302"/>
    </row>
    <row r="91" spans="1:11">
      <c r="A91" s="414" t="s">
        <v>1348</v>
      </c>
      <c r="B91" s="309" t="s">
        <v>216</v>
      </c>
      <c r="C91" s="310"/>
      <c r="D91" s="10"/>
      <c r="E91" s="310"/>
      <c r="F91" s="10"/>
      <c r="G91" s="310"/>
      <c r="H91" s="310"/>
      <c r="I91" s="310"/>
      <c r="J91" s="302"/>
      <c r="K91" s="302"/>
    </row>
    <row r="92" spans="1:11">
      <c r="A92" s="413" t="s">
        <v>1349</v>
      </c>
      <c r="B92" s="307" t="s">
        <v>365</v>
      </c>
      <c r="C92" s="308">
        <v>5</v>
      </c>
      <c r="D92" s="10"/>
      <c r="E92" s="308">
        <f>C92*D92</f>
        <v>0</v>
      </c>
      <c r="F92" s="10"/>
      <c r="G92" s="308">
        <f>C92*F92</f>
        <v>0</v>
      </c>
      <c r="H92" s="308">
        <f>D92+F92</f>
        <v>0</v>
      </c>
      <c r="I92" s="308">
        <f>E92+G92</f>
        <v>0</v>
      </c>
      <c r="J92" s="302"/>
      <c r="K92" s="302"/>
    </row>
    <row r="93" spans="1:11">
      <c r="A93" s="413" t="s">
        <v>216</v>
      </c>
      <c r="B93" s="307" t="s">
        <v>216</v>
      </c>
      <c r="C93" s="308"/>
      <c r="D93" s="10"/>
      <c r="E93" s="308"/>
      <c r="F93" s="10"/>
      <c r="G93" s="308"/>
      <c r="H93" s="308">
        <f>D93+F93</f>
        <v>0</v>
      </c>
      <c r="I93" s="308">
        <f>E93+G93</f>
        <v>0</v>
      </c>
      <c r="J93" s="302"/>
      <c r="K93" s="302"/>
    </row>
    <row r="94" spans="1:11">
      <c r="A94" s="412" t="s">
        <v>1350</v>
      </c>
      <c r="B94" s="305" t="s">
        <v>216</v>
      </c>
      <c r="C94" s="306"/>
      <c r="D94" s="10"/>
      <c r="E94" s="306"/>
      <c r="F94" s="10"/>
      <c r="G94" s="306"/>
      <c r="H94" s="306"/>
      <c r="I94" s="306"/>
      <c r="J94" s="302"/>
      <c r="K94" s="302"/>
    </row>
    <row r="95" spans="1:11">
      <c r="A95" s="413" t="s">
        <v>1351</v>
      </c>
      <c r="B95" s="307" t="s">
        <v>401</v>
      </c>
      <c r="C95" s="308">
        <v>25</v>
      </c>
      <c r="D95" s="10"/>
      <c r="E95" s="308">
        <f>C95*D95</f>
        <v>0</v>
      </c>
      <c r="F95" s="10"/>
      <c r="G95" s="308">
        <f>C95*F95</f>
        <v>0</v>
      </c>
      <c r="H95" s="308">
        <f>D95+F95</f>
        <v>0</v>
      </c>
      <c r="I95" s="308">
        <f>E95+G95</f>
        <v>0</v>
      </c>
      <c r="J95" s="302"/>
      <c r="K95" s="302"/>
    </row>
    <row r="96" spans="1:11">
      <c r="A96" s="413" t="s">
        <v>216</v>
      </c>
      <c r="B96" s="307" t="s">
        <v>216</v>
      </c>
      <c r="C96" s="308"/>
      <c r="D96" s="10"/>
      <c r="E96" s="308"/>
      <c r="F96" s="10"/>
      <c r="G96" s="308"/>
      <c r="H96" s="308">
        <f>D96+F96</f>
        <v>0</v>
      </c>
      <c r="I96" s="308">
        <f>E96+G96</f>
        <v>0</v>
      </c>
      <c r="J96" s="302"/>
      <c r="K96" s="302"/>
    </row>
    <row r="97" spans="1:11">
      <c r="A97" s="412" t="s">
        <v>1353</v>
      </c>
      <c r="B97" s="305" t="s">
        <v>216</v>
      </c>
      <c r="C97" s="306"/>
      <c r="D97" s="10"/>
      <c r="E97" s="306"/>
      <c r="F97" s="10"/>
      <c r="G97" s="306"/>
      <c r="H97" s="306"/>
      <c r="I97" s="306"/>
      <c r="J97" s="302"/>
      <c r="K97" s="302"/>
    </row>
    <row r="98" spans="1:11">
      <c r="A98" s="413" t="s">
        <v>1354</v>
      </c>
      <c r="B98" s="307" t="s">
        <v>1164</v>
      </c>
      <c r="C98" s="308">
        <v>70</v>
      </c>
      <c r="D98" s="10"/>
      <c r="E98" s="308">
        <f>C98*D98</f>
        <v>0</v>
      </c>
      <c r="F98" s="10"/>
      <c r="G98" s="308">
        <f>C98*F98</f>
        <v>0</v>
      </c>
      <c r="H98" s="308">
        <f>D98+F98</f>
        <v>0</v>
      </c>
      <c r="I98" s="308">
        <f>E98+G98</f>
        <v>0</v>
      </c>
      <c r="J98" s="302"/>
      <c r="K98" s="302"/>
    </row>
    <row r="99" spans="1:11">
      <c r="A99" s="413" t="s">
        <v>216</v>
      </c>
      <c r="B99" s="307" t="s">
        <v>216</v>
      </c>
      <c r="C99" s="308"/>
      <c r="D99" s="10"/>
      <c r="E99" s="308"/>
      <c r="F99" s="10"/>
      <c r="G99" s="308"/>
      <c r="H99" s="308">
        <f>D99+F99</f>
        <v>0</v>
      </c>
      <c r="I99" s="308">
        <f>E99+G99</f>
        <v>0</v>
      </c>
      <c r="J99" s="302"/>
      <c r="K99" s="302"/>
    </row>
    <row r="100" spans="1:11">
      <c r="A100" s="412" t="s">
        <v>1356</v>
      </c>
      <c r="B100" s="305" t="s">
        <v>216</v>
      </c>
      <c r="C100" s="306"/>
      <c r="D100" s="10"/>
      <c r="E100" s="306"/>
      <c r="F100" s="10"/>
      <c r="G100" s="306"/>
      <c r="H100" s="306"/>
      <c r="I100" s="306"/>
      <c r="J100" s="302"/>
      <c r="K100" s="302"/>
    </row>
    <row r="101" spans="1:11">
      <c r="A101" s="413" t="s">
        <v>1357</v>
      </c>
      <c r="B101" s="307" t="s">
        <v>1164</v>
      </c>
      <c r="C101" s="308">
        <v>8</v>
      </c>
      <c r="D101" s="10"/>
      <c r="E101" s="308">
        <f>C101*D101</f>
        <v>0</v>
      </c>
      <c r="F101" s="10"/>
      <c r="G101" s="308">
        <f>C101*F101</f>
        <v>0</v>
      </c>
      <c r="H101" s="308">
        <f>D101+F101</f>
        <v>0</v>
      </c>
      <c r="I101" s="308">
        <f>E101+G101</f>
        <v>0</v>
      </c>
      <c r="J101" s="302"/>
      <c r="K101" s="302"/>
    </row>
    <row r="102" spans="1:11">
      <c r="A102" s="413" t="s">
        <v>216</v>
      </c>
      <c r="B102" s="307" t="s">
        <v>216</v>
      </c>
      <c r="C102" s="308"/>
      <c r="D102" s="10"/>
      <c r="E102" s="308"/>
      <c r="F102" s="10"/>
      <c r="G102" s="308"/>
      <c r="H102" s="308">
        <f>D102+F102</f>
        <v>0</v>
      </c>
      <c r="I102" s="308">
        <f>E102+G102</f>
        <v>0</v>
      </c>
      <c r="J102" s="302"/>
      <c r="K102" s="302"/>
    </row>
    <row r="103" spans="1:11">
      <c r="A103" s="412" t="s">
        <v>1360</v>
      </c>
      <c r="B103" s="305" t="s">
        <v>216</v>
      </c>
      <c r="C103" s="306"/>
      <c r="D103" s="10"/>
      <c r="E103" s="306"/>
      <c r="F103" s="10"/>
      <c r="G103" s="306"/>
      <c r="H103" s="306"/>
      <c r="I103" s="306"/>
      <c r="J103" s="302"/>
      <c r="K103" s="302"/>
    </row>
    <row r="104" spans="1:11">
      <c r="A104" s="412" t="s">
        <v>1361</v>
      </c>
      <c r="B104" s="305" t="s">
        <v>216</v>
      </c>
      <c r="C104" s="306"/>
      <c r="D104" s="10"/>
      <c r="E104" s="306"/>
      <c r="F104" s="10"/>
      <c r="G104" s="306"/>
      <c r="H104" s="306"/>
      <c r="I104" s="306"/>
      <c r="J104" s="302"/>
      <c r="K104" s="302"/>
    </row>
    <row r="105" spans="1:11">
      <c r="A105" s="413" t="s">
        <v>1362</v>
      </c>
      <c r="B105" s="307" t="s">
        <v>1164</v>
      </c>
      <c r="C105" s="308">
        <v>4</v>
      </c>
      <c r="D105" s="10"/>
      <c r="E105" s="308">
        <f>C105*D105</f>
        <v>0</v>
      </c>
      <c r="F105" s="10"/>
      <c r="G105" s="308">
        <f>C105*F105</f>
        <v>0</v>
      </c>
      <c r="H105" s="308">
        <f>D105+F105</f>
        <v>0</v>
      </c>
      <c r="I105" s="308">
        <f>E105+G105</f>
        <v>0</v>
      </c>
      <c r="J105" s="302"/>
      <c r="K105" s="302"/>
    </row>
    <row r="106" spans="1:11">
      <c r="A106" s="413" t="s">
        <v>216</v>
      </c>
      <c r="B106" s="307" t="s">
        <v>216</v>
      </c>
      <c r="C106" s="308"/>
      <c r="D106" s="10"/>
      <c r="E106" s="308"/>
      <c r="F106" s="10"/>
      <c r="G106" s="308"/>
      <c r="H106" s="308">
        <f>D106+F106</f>
        <v>0</v>
      </c>
      <c r="I106" s="308">
        <f>E106+G106</f>
        <v>0</v>
      </c>
      <c r="J106" s="302"/>
      <c r="K106" s="302"/>
    </row>
    <row r="107" spans="1:11">
      <c r="A107" s="412" t="s">
        <v>1365</v>
      </c>
      <c r="B107" s="305" t="s">
        <v>216</v>
      </c>
      <c r="C107" s="306"/>
      <c r="D107" s="10"/>
      <c r="E107" s="306"/>
      <c r="F107" s="10"/>
      <c r="G107" s="306"/>
      <c r="H107" s="306"/>
      <c r="I107" s="306"/>
      <c r="J107" s="302"/>
      <c r="K107" s="302"/>
    </row>
    <row r="108" spans="1:11">
      <c r="A108" s="412" t="s">
        <v>1366</v>
      </c>
      <c r="B108" s="305" t="s">
        <v>216</v>
      </c>
      <c r="C108" s="306"/>
      <c r="D108" s="10"/>
      <c r="E108" s="306"/>
      <c r="F108" s="10"/>
      <c r="G108" s="306"/>
      <c r="H108" s="306"/>
      <c r="I108" s="306"/>
      <c r="J108" s="302"/>
      <c r="K108" s="302"/>
    </row>
    <row r="109" spans="1:11">
      <c r="A109" s="413" t="s">
        <v>1367</v>
      </c>
      <c r="B109" s="307" t="s">
        <v>1164</v>
      </c>
      <c r="C109" s="308">
        <v>2</v>
      </c>
      <c r="D109" s="10"/>
      <c r="E109" s="308">
        <f>C109*D109</f>
        <v>0</v>
      </c>
      <c r="F109" s="10"/>
      <c r="G109" s="308">
        <f>C109*F109</f>
        <v>0</v>
      </c>
      <c r="H109" s="308">
        <f>D109+F109</f>
        <v>0</v>
      </c>
      <c r="I109" s="308">
        <f>E109+G109</f>
        <v>0</v>
      </c>
      <c r="J109" s="302"/>
      <c r="K109" s="302"/>
    </row>
    <row r="110" spans="1:11">
      <c r="A110" s="413" t="s">
        <v>216</v>
      </c>
      <c r="B110" s="307" t="s">
        <v>216</v>
      </c>
      <c r="C110" s="308"/>
      <c r="D110" s="10"/>
      <c r="E110" s="308"/>
      <c r="F110" s="10"/>
      <c r="G110" s="308"/>
      <c r="H110" s="308">
        <f>D110+F110</f>
        <v>0</v>
      </c>
      <c r="I110" s="308">
        <f>E110+G110</f>
        <v>0</v>
      </c>
      <c r="J110" s="302"/>
      <c r="K110" s="302"/>
    </row>
    <row r="111" spans="1:11">
      <c r="A111" s="412" t="s">
        <v>1368</v>
      </c>
      <c r="B111" s="305" t="s">
        <v>216</v>
      </c>
      <c r="C111" s="306"/>
      <c r="D111" s="10"/>
      <c r="E111" s="306"/>
      <c r="F111" s="10"/>
      <c r="G111" s="306"/>
      <c r="H111" s="306"/>
      <c r="I111" s="306"/>
      <c r="J111" s="302"/>
      <c r="K111" s="302"/>
    </row>
    <row r="112" spans="1:11">
      <c r="A112" s="413" t="s">
        <v>1369</v>
      </c>
      <c r="B112" s="307" t="s">
        <v>401</v>
      </c>
      <c r="C112" s="308">
        <v>10</v>
      </c>
      <c r="D112" s="10"/>
      <c r="E112" s="308">
        <f>C112*D112</f>
        <v>0</v>
      </c>
      <c r="F112" s="10"/>
      <c r="G112" s="308">
        <f>C112*F112</f>
        <v>0</v>
      </c>
      <c r="H112" s="308">
        <f>D112+F112</f>
        <v>0</v>
      </c>
      <c r="I112" s="308">
        <f>E112+G112</f>
        <v>0</v>
      </c>
      <c r="J112" s="302"/>
      <c r="K112" s="302"/>
    </row>
    <row r="113" spans="1:11">
      <c r="A113" s="413" t="s">
        <v>216</v>
      </c>
      <c r="B113" s="307" t="s">
        <v>216</v>
      </c>
      <c r="C113" s="308"/>
      <c r="D113" s="10"/>
      <c r="E113" s="308"/>
      <c r="F113" s="10"/>
      <c r="G113" s="308"/>
      <c r="H113" s="308">
        <f>D113+F113</f>
        <v>0</v>
      </c>
      <c r="I113" s="308">
        <f>E113+G113</f>
        <v>0</v>
      </c>
      <c r="J113" s="302"/>
      <c r="K113" s="302"/>
    </row>
    <row r="114" spans="1:11">
      <c r="A114" s="412" t="s">
        <v>1370</v>
      </c>
      <c r="B114" s="305" t="s">
        <v>216</v>
      </c>
      <c r="C114" s="306"/>
      <c r="D114" s="10"/>
      <c r="E114" s="306"/>
      <c r="F114" s="10"/>
      <c r="G114" s="306"/>
      <c r="H114" s="306"/>
      <c r="I114" s="306"/>
      <c r="J114" s="302"/>
      <c r="K114" s="302"/>
    </row>
    <row r="115" spans="1:11">
      <c r="A115" s="413" t="s">
        <v>1371</v>
      </c>
      <c r="B115" s="307" t="s">
        <v>401</v>
      </c>
      <c r="C115" s="308">
        <v>10</v>
      </c>
      <c r="D115" s="10"/>
      <c r="E115" s="308">
        <f>C115*D115</f>
        <v>0</v>
      </c>
      <c r="F115" s="10"/>
      <c r="G115" s="308">
        <f>C115*F115</f>
        <v>0</v>
      </c>
      <c r="H115" s="308">
        <f>D115+F115</f>
        <v>0</v>
      </c>
      <c r="I115" s="308">
        <f>E115+G115</f>
        <v>0</v>
      </c>
      <c r="J115" s="302"/>
      <c r="K115" s="302"/>
    </row>
    <row r="116" spans="1:11">
      <c r="A116" s="413" t="s">
        <v>216</v>
      </c>
      <c r="B116" s="307" t="s">
        <v>216</v>
      </c>
      <c r="C116" s="308"/>
      <c r="D116" s="10"/>
      <c r="E116" s="308"/>
      <c r="F116" s="10"/>
      <c r="G116" s="308"/>
      <c r="H116" s="308">
        <f>D116+F116</f>
        <v>0</v>
      </c>
      <c r="I116" s="308">
        <f>E116+G116</f>
        <v>0</v>
      </c>
      <c r="J116" s="302"/>
      <c r="K116" s="302"/>
    </row>
    <row r="117" spans="1:11">
      <c r="A117" s="412" t="s">
        <v>1372</v>
      </c>
      <c r="B117" s="305" t="s">
        <v>216</v>
      </c>
      <c r="C117" s="306"/>
      <c r="D117" s="10"/>
      <c r="E117" s="306"/>
      <c r="F117" s="10"/>
      <c r="G117" s="306"/>
      <c r="H117" s="306"/>
      <c r="I117" s="306"/>
      <c r="J117" s="302"/>
      <c r="K117" s="302"/>
    </row>
    <row r="118" spans="1:11">
      <c r="A118" s="413" t="s">
        <v>1373</v>
      </c>
      <c r="B118" s="307" t="s">
        <v>401</v>
      </c>
      <c r="C118" s="308">
        <v>45</v>
      </c>
      <c r="D118" s="10"/>
      <c r="E118" s="308">
        <f>C118*D118</f>
        <v>0</v>
      </c>
      <c r="F118" s="10"/>
      <c r="G118" s="308">
        <f>C118*F118</f>
        <v>0</v>
      </c>
      <c r="H118" s="308">
        <f>D118+F118</f>
        <v>0</v>
      </c>
      <c r="I118" s="308">
        <f>E118+G118</f>
        <v>0</v>
      </c>
      <c r="J118" s="302"/>
      <c r="K118" s="302"/>
    </row>
    <row r="119" spans="1:11">
      <c r="A119" s="413" t="s">
        <v>216</v>
      </c>
      <c r="B119" s="307" t="s">
        <v>216</v>
      </c>
      <c r="C119" s="308"/>
      <c r="D119" s="10"/>
      <c r="E119" s="308"/>
      <c r="F119" s="10"/>
      <c r="G119" s="308"/>
      <c r="H119" s="308">
        <f>D119+F119</f>
        <v>0</v>
      </c>
      <c r="I119" s="308">
        <f>E119+G119</f>
        <v>0</v>
      </c>
      <c r="J119" s="302"/>
      <c r="K119" s="302"/>
    </row>
    <row r="120" spans="1:11">
      <c r="A120" s="412" t="s">
        <v>1374</v>
      </c>
      <c r="B120" s="305" t="s">
        <v>216</v>
      </c>
      <c r="C120" s="306"/>
      <c r="D120" s="10"/>
      <c r="E120" s="306"/>
      <c r="F120" s="10"/>
      <c r="G120" s="306"/>
      <c r="H120" s="306"/>
      <c r="I120" s="306"/>
      <c r="J120" s="302"/>
      <c r="K120" s="302"/>
    </row>
    <row r="121" spans="1:11">
      <c r="A121" s="413" t="s">
        <v>1375</v>
      </c>
      <c r="B121" s="307" t="s">
        <v>1164</v>
      </c>
      <c r="C121" s="308">
        <v>12</v>
      </c>
      <c r="D121" s="10"/>
      <c r="E121" s="308">
        <f>C121*D121</f>
        <v>0</v>
      </c>
      <c r="F121" s="10"/>
      <c r="G121" s="308">
        <f>C121*F121</f>
        <v>0</v>
      </c>
      <c r="H121" s="308">
        <f t="shared" ref="H121:I124" si="6">D121+F121</f>
        <v>0</v>
      </c>
      <c r="I121" s="308">
        <f t="shared" si="6"/>
        <v>0</v>
      </c>
      <c r="J121" s="302"/>
      <c r="K121" s="302"/>
    </row>
    <row r="122" spans="1:11">
      <c r="A122" s="413" t="s">
        <v>1376</v>
      </c>
      <c r="B122" s="307" t="s">
        <v>1164</v>
      </c>
      <c r="C122" s="308">
        <v>10</v>
      </c>
      <c r="D122" s="10"/>
      <c r="E122" s="308">
        <f>C122*D122</f>
        <v>0</v>
      </c>
      <c r="F122" s="10"/>
      <c r="G122" s="308">
        <f>C122*F122</f>
        <v>0</v>
      </c>
      <c r="H122" s="308">
        <f t="shared" si="6"/>
        <v>0</v>
      </c>
      <c r="I122" s="308">
        <f t="shared" si="6"/>
        <v>0</v>
      </c>
      <c r="J122" s="302"/>
      <c r="K122" s="302"/>
    </row>
    <row r="123" spans="1:11">
      <c r="A123" s="413" t="s">
        <v>1377</v>
      </c>
      <c r="B123" s="307" t="s">
        <v>1164</v>
      </c>
      <c r="C123" s="308">
        <v>15</v>
      </c>
      <c r="D123" s="10"/>
      <c r="E123" s="308">
        <f>C123*D123</f>
        <v>0</v>
      </c>
      <c r="F123" s="10"/>
      <c r="G123" s="308">
        <f>C123*F123</f>
        <v>0</v>
      </c>
      <c r="H123" s="308">
        <f t="shared" si="6"/>
        <v>0</v>
      </c>
      <c r="I123" s="308">
        <f t="shared" si="6"/>
        <v>0</v>
      </c>
      <c r="J123" s="302"/>
      <c r="K123" s="302"/>
    </row>
    <row r="124" spans="1:11">
      <c r="A124" s="413" t="s">
        <v>216</v>
      </c>
      <c r="B124" s="307" t="s">
        <v>216</v>
      </c>
      <c r="C124" s="308"/>
      <c r="D124" s="10"/>
      <c r="E124" s="308"/>
      <c r="F124" s="10"/>
      <c r="G124" s="308"/>
      <c r="H124" s="308">
        <f t="shared" si="6"/>
        <v>0</v>
      </c>
      <c r="I124" s="308">
        <f t="shared" si="6"/>
        <v>0</v>
      </c>
      <c r="J124" s="302"/>
      <c r="K124" s="302"/>
    </row>
    <row r="125" spans="1:11">
      <c r="A125" s="412" t="s">
        <v>1378</v>
      </c>
      <c r="B125" s="305" t="s">
        <v>216</v>
      </c>
      <c r="C125" s="306"/>
      <c r="D125" s="10"/>
      <c r="E125" s="306"/>
      <c r="F125" s="10"/>
      <c r="G125" s="306"/>
      <c r="H125" s="306"/>
      <c r="I125" s="306"/>
      <c r="J125" s="302"/>
      <c r="K125" s="302"/>
    </row>
    <row r="126" spans="1:11">
      <c r="A126" s="413" t="s">
        <v>1379</v>
      </c>
      <c r="B126" s="307" t="s">
        <v>1164</v>
      </c>
      <c r="C126" s="308">
        <v>18</v>
      </c>
      <c r="D126" s="10"/>
      <c r="E126" s="308">
        <f>C126*D126</f>
        <v>0</v>
      </c>
      <c r="F126" s="10"/>
      <c r="G126" s="308">
        <f>C126*F126</f>
        <v>0</v>
      </c>
      <c r="H126" s="308">
        <f t="shared" ref="H126:I128" si="7">D126+F126</f>
        <v>0</v>
      </c>
      <c r="I126" s="308">
        <f t="shared" si="7"/>
        <v>0</v>
      </c>
      <c r="J126" s="302"/>
      <c r="K126" s="302"/>
    </row>
    <row r="127" spans="1:11">
      <c r="A127" s="413" t="s">
        <v>1380</v>
      </c>
      <c r="B127" s="307" t="s">
        <v>1164</v>
      </c>
      <c r="C127" s="308">
        <v>18</v>
      </c>
      <c r="D127" s="10"/>
      <c r="E127" s="308">
        <f>C127*D127</f>
        <v>0</v>
      </c>
      <c r="F127" s="10"/>
      <c r="G127" s="308">
        <f>C127*F127</f>
        <v>0</v>
      </c>
      <c r="H127" s="308">
        <f t="shared" si="7"/>
        <v>0</v>
      </c>
      <c r="I127" s="308">
        <f t="shared" si="7"/>
        <v>0</v>
      </c>
      <c r="J127" s="302"/>
      <c r="K127" s="302"/>
    </row>
    <row r="128" spans="1:11">
      <c r="A128" s="413" t="s">
        <v>216</v>
      </c>
      <c r="B128" s="307" t="s">
        <v>216</v>
      </c>
      <c r="C128" s="308"/>
      <c r="D128" s="10"/>
      <c r="E128" s="308"/>
      <c r="F128" s="10"/>
      <c r="G128" s="308"/>
      <c r="H128" s="308">
        <f t="shared" si="7"/>
        <v>0</v>
      </c>
      <c r="I128" s="308">
        <f t="shared" si="7"/>
        <v>0</v>
      </c>
      <c r="J128" s="302"/>
      <c r="K128" s="302"/>
    </row>
    <row r="129" spans="1:11">
      <c r="A129" s="412" t="s">
        <v>1383</v>
      </c>
      <c r="B129" s="305" t="s">
        <v>216</v>
      </c>
      <c r="C129" s="306"/>
      <c r="D129" s="10"/>
      <c r="E129" s="306"/>
      <c r="F129" s="10"/>
      <c r="G129" s="306"/>
      <c r="H129" s="306"/>
      <c r="I129" s="306"/>
      <c r="J129" s="302"/>
      <c r="K129" s="302"/>
    </row>
    <row r="130" spans="1:11">
      <c r="A130" s="413" t="s">
        <v>1598</v>
      </c>
      <c r="B130" s="307" t="s">
        <v>1387</v>
      </c>
      <c r="C130" s="308">
        <v>60</v>
      </c>
      <c r="D130" s="10"/>
      <c r="E130" s="308">
        <f t="shared" ref="E130:E135" si="8">C130*D130</f>
        <v>0</v>
      </c>
      <c r="F130" s="10"/>
      <c r="G130" s="308">
        <f t="shared" ref="G130:G135" si="9">C130*F130</f>
        <v>0</v>
      </c>
      <c r="H130" s="308">
        <f t="shared" ref="H130:I135" si="10">D130+F130</f>
        <v>0</v>
      </c>
      <c r="I130" s="308">
        <f t="shared" si="10"/>
        <v>0</v>
      </c>
      <c r="J130" s="302"/>
      <c r="K130" s="302"/>
    </row>
    <row r="131" spans="1:11">
      <c r="A131" s="413" t="s">
        <v>1599</v>
      </c>
      <c r="B131" s="307" t="s">
        <v>1387</v>
      </c>
      <c r="C131" s="308">
        <v>16</v>
      </c>
      <c r="D131" s="10"/>
      <c r="E131" s="308">
        <f t="shared" si="8"/>
        <v>0</v>
      </c>
      <c r="F131" s="10"/>
      <c r="G131" s="308">
        <f t="shared" si="9"/>
        <v>0</v>
      </c>
      <c r="H131" s="308">
        <f t="shared" si="10"/>
        <v>0</v>
      </c>
      <c r="I131" s="308">
        <f t="shared" si="10"/>
        <v>0</v>
      </c>
      <c r="J131" s="302"/>
      <c r="K131" s="302"/>
    </row>
    <row r="132" spans="1:11">
      <c r="A132" s="413" t="s">
        <v>1386</v>
      </c>
      <c r="B132" s="307" t="s">
        <v>1387</v>
      </c>
      <c r="C132" s="308">
        <v>16</v>
      </c>
      <c r="D132" s="10"/>
      <c r="E132" s="308">
        <f t="shared" si="8"/>
        <v>0</v>
      </c>
      <c r="F132" s="10"/>
      <c r="G132" s="308">
        <f t="shared" si="9"/>
        <v>0</v>
      </c>
      <c r="H132" s="308">
        <f t="shared" si="10"/>
        <v>0</v>
      </c>
      <c r="I132" s="308">
        <f t="shared" si="10"/>
        <v>0</v>
      </c>
      <c r="J132" s="302"/>
      <c r="K132" s="302"/>
    </row>
    <row r="133" spans="1:11">
      <c r="A133" s="413" t="s">
        <v>1388</v>
      </c>
      <c r="B133" s="307" t="s">
        <v>1387</v>
      </c>
      <c r="C133" s="308">
        <v>8</v>
      </c>
      <c r="D133" s="10"/>
      <c r="E133" s="308">
        <f t="shared" si="8"/>
        <v>0</v>
      </c>
      <c r="F133" s="10"/>
      <c r="G133" s="308">
        <f t="shared" si="9"/>
        <v>0</v>
      </c>
      <c r="H133" s="308">
        <f t="shared" si="10"/>
        <v>0</v>
      </c>
      <c r="I133" s="308">
        <f t="shared" si="10"/>
        <v>0</v>
      </c>
      <c r="J133" s="302"/>
      <c r="K133" s="302"/>
    </row>
    <row r="134" spans="1:11">
      <c r="A134" s="413" t="s">
        <v>1389</v>
      </c>
      <c r="B134" s="307" t="s">
        <v>1387</v>
      </c>
      <c r="C134" s="308">
        <v>16</v>
      </c>
      <c r="D134" s="10"/>
      <c r="E134" s="308">
        <f t="shared" si="8"/>
        <v>0</v>
      </c>
      <c r="F134" s="10"/>
      <c r="G134" s="308">
        <f t="shared" si="9"/>
        <v>0</v>
      </c>
      <c r="H134" s="308">
        <f t="shared" si="10"/>
        <v>0</v>
      </c>
      <c r="I134" s="308">
        <f t="shared" si="10"/>
        <v>0</v>
      </c>
      <c r="J134" s="302"/>
      <c r="K134" s="302"/>
    </row>
    <row r="135" spans="1:11">
      <c r="A135" s="413" t="s">
        <v>1390</v>
      </c>
      <c r="B135" s="307" t="s">
        <v>1387</v>
      </c>
      <c r="C135" s="308">
        <v>16</v>
      </c>
      <c r="D135" s="10"/>
      <c r="E135" s="308">
        <f t="shared" si="8"/>
        <v>0</v>
      </c>
      <c r="F135" s="10"/>
      <c r="G135" s="308">
        <f t="shared" si="9"/>
        <v>0</v>
      </c>
      <c r="H135" s="308">
        <f t="shared" si="10"/>
        <v>0</v>
      </c>
      <c r="I135" s="308">
        <f t="shared" si="10"/>
        <v>0</v>
      </c>
      <c r="J135" s="302"/>
      <c r="K135" s="302"/>
    </row>
    <row r="136" spans="1:11">
      <c r="A136" s="412" t="s">
        <v>1391</v>
      </c>
      <c r="B136" s="305" t="s">
        <v>216</v>
      </c>
      <c r="C136" s="306"/>
      <c r="D136" s="10"/>
      <c r="E136" s="306"/>
      <c r="F136" s="10"/>
      <c r="G136" s="306"/>
      <c r="H136" s="306"/>
      <c r="I136" s="306"/>
      <c r="J136" s="302"/>
      <c r="K136" s="302"/>
    </row>
    <row r="137" spans="1:11">
      <c r="A137" s="413" t="s">
        <v>1392</v>
      </c>
      <c r="B137" s="307" t="s">
        <v>1387</v>
      </c>
      <c r="C137" s="308">
        <v>24</v>
      </c>
      <c r="D137" s="10"/>
      <c r="E137" s="308">
        <f>C137*D137</f>
        <v>0</v>
      </c>
      <c r="F137" s="10"/>
      <c r="G137" s="308">
        <f>C137*F137</f>
        <v>0</v>
      </c>
      <c r="H137" s="308">
        <f>D137+F137</f>
        <v>0</v>
      </c>
      <c r="I137" s="308">
        <f>E137+G137</f>
        <v>0</v>
      </c>
      <c r="J137" s="302"/>
      <c r="K137" s="302"/>
    </row>
    <row r="138" spans="1:11">
      <c r="A138" s="412" t="s">
        <v>1393</v>
      </c>
      <c r="B138" s="305" t="s">
        <v>216</v>
      </c>
      <c r="C138" s="306"/>
      <c r="D138" s="10"/>
      <c r="E138" s="306"/>
      <c r="F138" s="10"/>
      <c r="G138" s="306"/>
      <c r="H138" s="306"/>
      <c r="I138" s="306"/>
      <c r="J138" s="302"/>
      <c r="K138" s="302"/>
    </row>
    <row r="139" spans="1:11">
      <c r="A139" s="413" t="s">
        <v>1394</v>
      </c>
      <c r="B139" s="307" t="s">
        <v>1387</v>
      </c>
      <c r="C139" s="308">
        <v>12</v>
      </c>
      <c r="D139" s="10"/>
      <c r="E139" s="308">
        <f>C139*D139</f>
        <v>0</v>
      </c>
      <c r="F139" s="10"/>
      <c r="G139" s="308">
        <f>C139*F139</f>
        <v>0</v>
      </c>
      <c r="H139" s="308">
        <f>D139+F139</f>
        <v>0</v>
      </c>
      <c r="I139" s="308">
        <f>E139+G139</f>
        <v>0</v>
      </c>
      <c r="J139" s="302"/>
      <c r="K139" s="302"/>
    </row>
    <row r="140" spans="1:11">
      <c r="A140" s="412" t="s">
        <v>1395</v>
      </c>
      <c r="B140" s="305" t="s">
        <v>216</v>
      </c>
      <c r="C140" s="306"/>
      <c r="D140" s="10"/>
      <c r="E140" s="306"/>
      <c r="F140" s="10"/>
      <c r="G140" s="306"/>
      <c r="H140" s="306"/>
      <c r="I140" s="306"/>
      <c r="J140" s="302"/>
      <c r="K140" s="302"/>
    </row>
    <row r="141" spans="1:11">
      <c r="A141" s="412" t="s">
        <v>1396</v>
      </c>
      <c r="B141" s="305" t="s">
        <v>216</v>
      </c>
      <c r="C141" s="306"/>
      <c r="D141" s="10"/>
      <c r="E141" s="306"/>
      <c r="F141" s="10"/>
      <c r="G141" s="306"/>
      <c r="H141" s="306"/>
      <c r="I141" s="306"/>
      <c r="J141" s="302"/>
      <c r="K141" s="302"/>
    </row>
    <row r="142" spans="1:11">
      <c r="A142" s="413" t="s">
        <v>1397</v>
      </c>
      <c r="B142" s="307" t="s">
        <v>1387</v>
      </c>
      <c r="C142" s="308">
        <v>6</v>
      </c>
      <c r="D142" s="10"/>
      <c r="E142" s="308">
        <f>C142*D142</f>
        <v>0</v>
      </c>
      <c r="F142" s="10"/>
      <c r="G142" s="308">
        <f>C142*F142</f>
        <v>0</v>
      </c>
      <c r="H142" s="308">
        <f t="shared" ref="H142:I145" si="11">D142+F142</f>
        <v>0</v>
      </c>
      <c r="I142" s="308">
        <f t="shared" si="11"/>
        <v>0</v>
      </c>
      <c r="J142" s="302"/>
      <c r="K142" s="302"/>
    </row>
    <row r="143" spans="1:11">
      <c r="A143" s="413" t="s">
        <v>1398</v>
      </c>
      <c r="B143" s="307" t="s">
        <v>1387</v>
      </c>
      <c r="C143" s="308">
        <v>24</v>
      </c>
      <c r="D143" s="10"/>
      <c r="E143" s="308">
        <f>C143*D143</f>
        <v>0</v>
      </c>
      <c r="F143" s="10"/>
      <c r="G143" s="308">
        <f>C143*F143</f>
        <v>0</v>
      </c>
      <c r="H143" s="308">
        <f t="shared" si="11"/>
        <v>0</v>
      </c>
      <c r="I143" s="308">
        <f t="shared" si="11"/>
        <v>0</v>
      </c>
      <c r="J143" s="302"/>
      <c r="K143" s="302"/>
    </row>
    <row r="144" spans="1:11">
      <c r="A144" s="413" t="s">
        <v>216</v>
      </c>
      <c r="B144" s="307" t="s">
        <v>216</v>
      </c>
      <c r="C144" s="308"/>
      <c r="D144" s="308"/>
      <c r="E144" s="308"/>
      <c r="F144" s="308"/>
      <c r="G144" s="308"/>
      <c r="H144" s="308">
        <f t="shared" si="11"/>
        <v>0</v>
      </c>
      <c r="I144" s="308">
        <f t="shared" si="11"/>
        <v>0</v>
      </c>
      <c r="J144" s="302"/>
      <c r="K144" s="302"/>
    </row>
    <row r="145" spans="1:11">
      <c r="A145" s="413" t="s">
        <v>1400</v>
      </c>
      <c r="B145" s="307" t="s">
        <v>216</v>
      </c>
      <c r="C145" s="308"/>
      <c r="D145" s="308"/>
      <c r="E145" s="308">
        <f>L1+PAps103mar!B33/100*E123+PAps103mar!B33/100*E126+PAps103mar!B33/100*E127+PAps103mar!B33/100*E130+PAps103mar!B33/100*E131+PAps103mar!B33/100*E132+PAps103mar!B33/100*E133+PAps103mar!B33/100*E134+PAps103mar!B33/100*E135+PAps103mar!B33/100*E137+PAps103mar!B33/100*E139+PAps103mar!B33/100*E142+PAps103mar!B33/100*E143</f>
        <v>0</v>
      </c>
      <c r="F145" s="308"/>
      <c r="G145" s="308"/>
      <c r="H145" s="308">
        <f t="shared" si="11"/>
        <v>0</v>
      </c>
      <c r="I145" s="308">
        <f t="shared" si="11"/>
        <v>0</v>
      </c>
      <c r="J145" s="302"/>
      <c r="K145" s="302"/>
    </row>
    <row r="146" spans="1:11">
      <c r="A146" s="411" t="s">
        <v>1401</v>
      </c>
      <c r="B146" s="303" t="s">
        <v>216</v>
      </c>
      <c r="C146" s="304"/>
      <c r="D146" s="304"/>
      <c r="E146" s="304">
        <f>SUM(E59:E145)</f>
        <v>0</v>
      </c>
      <c r="F146" s="304"/>
      <c r="G146" s="304">
        <f>SUM(G59:G145)</f>
        <v>0</v>
      </c>
      <c r="H146" s="304"/>
      <c r="I146" s="304">
        <f>SUM(I59:I145)</f>
        <v>0</v>
      </c>
      <c r="J146" s="302"/>
      <c r="K146" s="302"/>
    </row>
    <row r="147" spans="1:11">
      <c r="A147" s="413" t="s">
        <v>216</v>
      </c>
      <c r="B147" s="307" t="s">
        <v>216</v>
      </c>
      <c r="C147" s="308"/>
      <c r="D147" s="308"/>
      <c r="E147" s="308"/>
      <c r="F147" s="308"/>
      <c r="G147" s="308"/>
      <c r="H147" s="308">
        <f>D147+F147</f>
        <v>0</v>
      </c>
      <c r="I147" s="308">
        <f>E147+G147</f>
        <v>0</v>
      </c>
      <c r="J147" s="302"/>
      <c r="K147" s="302"/>
    </row>
    <row r="148" spans="1:11">
      <c r="A148" s="411" t="s">
        <v>122</v>
      </c>
      <c r="B148" s="303" t="s">
        <v>216</v>
      </c>
      <c r="C148" s="304"/>
      <c r="D148" s="304"/>
      <c r="E148" s="304"/>
      <c r="F148" s="304"/>
      <c r="G148" s="304"/>
      <c r="H148" s="304"/>
      <c r="I148" s="304"/>
      <c r="J148" s="302"/>
      <c r="K148" s="302"/>
    </row>
    <row r="149" spans="1:11">
      <c r="A149" s="412" t="s">
        <v>1402</v>
      </c>
      <c r="B149" s="305" t="s">
        <v>216</v>
      </c>
      <c r="C149" s="306"/>
      <c r="D149" s="306"/>
      <c r="E149" s="306"/>
      <c r="F149" s="306"/>
      <c r="G149" s="306"/>
      <c r="H149" s="306"/>
      <c r="I149" s="306"/>
      <c r="J149" s="302"/>
      <c r="K149" s="302"/>
    </row>
    <row r="150" spans="1:11">
      <c r="A150" s="413" t="s">
        <v>1403</v>
      </c>
      <c r="B150" s="307" t="s">
        <v>1404</v>
      </c>
      <c r="C150" s="308">
        <v>0.03</v>
      </c>
      <c r="D150" s="10"/>
      <c r="E150" s="308">
        <f>C150*D150</f>
        <v>0</v>
      </c>
      <c r="F150" s="10"/>
      <c r="G150" s="308">
        <f>C150*F150</f>
        <v>0</v>
      </c>
      <c r="H150" s="308">
        <f>D150+F150</f>
        <v>0</v>
      </c>
      <c r="I150" s="308">
        <f>E150+G150</f>
        <v>0</v>
      </c>
      <c r="J150" s="302"/>
      <c r="K150" s="302"/>
    </row>
    <row r="151" spans="1:11">
      <c r="A151" s="413" t="s">
        <v>216</v>
      </c>
      <c r="B151" s="307" t="s">
        <v>216</v>
      </c>
      <c r="C151" s="308"/>
      <c r="D151" s="10"/>
      <c r="E151" s="308"/>
      <c r="F151" s="10"/>
      <c r="G151" s="308"/>
      <c r="H151" s="308">
        <f>D151+F151</f>
        <v>0</v>
      </c>
      <c r="I151" s="308">
        <f>E151+G151</f>
        <v>0</v>
      </c>
      <c r="J151" s="302"/>
      <c r="K151" s="302"/>
    </row>
    <row r="152" spans="1:11">
      <c r="A152" s="412" t="s">
        <v>1405</v>
      </c>
      <c r="B152" s="305" t="s">
        <v>216</v>
      </c>
      <c r="C152" s="306"/>
      <c r="D152" s="10"/>
      <c r="E152" s="306"/>
      <c r="F152" s="10"/>
      <c r="G152" s="306"/>
      <c r="H152" s="306"/>
      <c r="I152" s="306"/>
      <c r="J152" s="302"/>
      <c r="K152" s="302"/>
    </row>
    <row r="153" spans="1:11">
      <c r="A153" s="413" t="s">
        <v>1406</v>
      </c>
      <c r="B153" s="307" t="s">
        <v>233</v>
      </c>
      <c r="C153" s="308">
        <v>5</v>
      </c>
      <c r="D153" s="10"/>
      <c r="E153" s="308">
        <f>C153*D153</f>
        <v>0</v>
      </c>
      <c r="F153" s="10"/>
      <c r="G153" s="308">
        <f>C153*F153</f>
        <v>0</v>
      </c>
      <c r="H153" s="308">
        <f>D153+F153</f>
        <v>0</v>
      </c>
      <c r="I153" s="308">
        <f>E153+G153</f>
        <v>0</v>
      </c>
      <c r="J153" s="302"/>
      <c r="K153" s="302"/>
    </row>
    <row r="154" spans="1:11">
      <c r="A154" s="413" t="s">
        <v>216</v>
      </c>
      <c r="B154" s="307" t="s">
        <v>216</v>
      </c>
      <c r="C154" s="308"/>
      <c r="D154" s="10"/>
      <c r="E154" s="308"/>
      <c r="F154" s="10"/>
      <c r="G154" s="308"/>
      <c r="H154" s="308">
        <f>D154+F154</f>
        <v>0</v>
      </c>
      <c r="I154" s="308">
        <f>E154+G154</f>
        <v>0</v>
      </c>
      <c r="J154" s="302"/>
      <c r="K154" s="302"/>
    </row>
    <row r="155" spans="1:11">
      <c r="A155" s="412" t="s">
        <v>1407</v>
      </c>
      <c r="B155" s="305" t="s">
        <v>216</v>
      </c>
      <c r="C155" s="306"/>
      <c r="D155" s="10"/>
      <c r="E155" s="306"/>
      <c r="F155" s="10"/>
      <c r="G155" s="306"/>
      <c r="H155" s="306"/>
      <c r="I155" s="306"/>
      <c r="J155" s="302"/>
      <c r="K155" s="302"/>
    </row>
    <row r="156" spans="1:11">
      <c r="A156" s="413" t="s">
        <v>1408</v>
      </c>
      <c r="B156" s="307" t="s">
        <v>241</v>
      </c>
      <c r="C156" s="308">
        <v>1</v>
      </c>
      <c r="D156" s="10"/>
      <c r="E156" s="308">
        <f>C156*D156</f>
        <v>0</v>
      </c>
      <c r="F156" s="10"/>
      <c r="G156" s="308">
        <f>C156*F156</f>
        <v>0</v>
      </c>
      <c r="H156" s="308">
        <f>D156+F156</f>
        <v>0</v>
      </c>
      <c r="I156" s="308">
        <f>E156+G156</f>
        <v>0</v>
      </c>
      <c r="J156" s="302"/>
      <c r="K156" s="302"/>
    </row>
    <row r="157" spans="1:11">
      <c r="A157" s="413" t="s">
        <v>216</v>
      </c>
      <c r="B157" s="307" t="s">
        <v>216</v>
      </c>
      <c r="C157" s="308"/>
      <c r="D157" s="10"/>
      <c r="E157" s="308"/>
      <c r="F157" s="10"/>
      <c r="G157" s="308"/>
      <c r="H157" s="308">
        <f>D157+F157</f>
        <v>0</v>
      </c>
      <c r="I157" s="308">
        <f>E157+G157</f>
        <v>0</v>
      </c>
      <c r="J157" s="302"/>
      <c r="K157" s="302"/>
    </row>
    <row r="158" spans="1:11">
      <c r="A158" s="412" t="s">
        <v>1409</v>
      </c>
      <c r="B158" s="305" t="s">
        <v>216</v>
      </c>
      <c r="C158" s="306"/>
      <c r="D158" s="10"/>
      <c r="E158" s="306"/>
      <c r="F158" s="10"/>
      <c r="G158" s="306"/>
      <c r="H158" s="306"/>
      <c r="I158" s="306"/>
      <c r="J158" s="302"/>
      <c r="K158" s="302"/>
    </row>
    <row r="159" spans="1:11">
      <c r="A159" s="413" t="s">
        <v>1600</v>
      </c>
      <c r="B159" s="307" t="s">
        <v>401</v>
      </c>
      <c r="C159" s="308">
        <v>25</v>
      </c>
      <c r="D159" s="10"/>
      <c r="E159" s="308">
        <f>C159*D159</f>
        <v>0</v>
      </c>
      <c r="F159" s="10"/>
      <c r="G159" s="308">
        <f>C159*F159</f>
        <v>0</v>
      </c>
      <c r="H159" s="308">
        <f>D159+F159</f>
        <v>0</v>
      </c>
      <c r="I159" s="308">
        <f>E159+G159</f>
        <v>0</v>
      </c>
      <c r="J159" s="302"/>
      <c r="K159" s="302"/>
    </row>
    <row r="160" spans="1:11">
      <c r="A160" s="413" t="s">
        <v>216</v>
      </c>
      <c r="B160" s="307" t="s">
        <v>216</v>
      </c>
      <c r="C160" s="308"/>
      <c r="D160" s="10"/>
      <c r="E160" s="308"/>
      <c r="F160" s="10"/>
      <c r="G160" s="308"/>
      <c r="H160" s="308">
        <f>D160+F160</f>
        <v>0</v>
      </c>
      <c r="I160" s="308">
        <f>E160+G160</f>
        <v>0</v>
      </c>
      <c r="J160" s="302"/>
      <c r="K160" s="302"/>
    </row>
    <row r="161" spans="1:11">
      <c r="A161" s="412" t="s">
        <v>1411</v>
      </c>
      <c r="B161" s="305" t="s">
        <v>216</v>
      </c>
      <c r="C161" s="306"/>
      <c r="D161" s="10"/>
      <c r="E161" s="306"/>
      <c r="F161" s="10"/>
      <c r="G161" s="306"/>
      <c r="H161" s="306"/>
      <c r="I161" s="306"/>
      <c r="J161" s="302"/>
      <c r="K161" s="302"/>
    </row>
    <row r="162" spans="1:11">
      <c r="A162" s="413" t="s">
        <v>1412</v>
      </c>
      <c r="B162" s="307" t="s">
        <v>401</v>
      </c>
      <c r="C162" s="308">
        <v>25</v>
      </c>
      <c r="D162" s="10"/>
      <c r="E162" s="308">
        <f>C162*D162</f>
        <v>0</v>
      </c>
      <c r="F162" s="10"/>
      <c r="G162" s="308">
        <f>C162*F162</f>
        <v>0</v>
      </c>
      <c r="H162" s="308">
        <f>D162+F162</f>
        <v>0</v>
      </c>
      <c r="I162" s="308">
        <f>E162+G162</f>
        <v>0</v>
      </c>
      <c r="J162" s="302"/>
      <c r="K162" s="302"/>
    </row>
    <row r="163" spans="1:11">
      <c r="A163" s="413" t="s">
        <v>216</v>
      </c>
      <c r="B163" s="307" t="s">
        <v>216</v>
      </c>
      <c r="C163" s="308"/>
      <c r="D163" s="10"/>
      <c r="E163" s="308"/>
      <c r="F163" s="10"/>
      <c r="G163" s="308"/>
      <c r="H163" s="308">
        <f>D163+F163</f>
        <v>0</v>
      </c>
      <c r="I163" s="308">
        <f>E163+G163</f>
        <v>0</v>
      </c>
      <c r="J163" s="302"/>
      <c r="K163" s="302"/>
    </row>
    <row r="164" spans="1:11">
      <c r="A164" s="412" t="s">
        <v>1413</v>
      </c>
      <c r="B164" s="305" t="s">
        <v>216</v>
      </c>
      <c r="C164" s="306"/>
      <c r="D164" s="10"/>
      <c r="E164" s="306"/>
      <c r="F164" s="10"/>
      <c r="G164" s="306"/>
      <c r="H164" s="306"/>
      <c r="I164" s="306"/>
      <c r="J164" s="302"/>
      <c r="K164" s="302"/>
    </row>
    <row r="165" spans="1:11">
      <c r="A165" s="413" t="s">
        <v>1414</v>
      </c>
      <c r="B165" s="307" t="s">
        <v>401</v>
      </c>
      <c r="C165" s="308">
        <v>25</v>
      </c>
      <c r="D165" s="10"/>
      <c r="E165" s="308">
        <f>C165*D165</f>
        <v>0</v>
      </c>
      <c r="F165" s="10"/>
      <c r="G165" s="308">
        <f>C165*F165</f>
        <v>0</v>
      </c>
      <c r="H165" s="308">
        <f>D165+F165</f>
        <v>0</v>
      </c>
      <c r="I165" s="308">
        <f>E165+G165</f>
        <v>0</v>
      </c>
      <c r="J165" s="302"/>
      <c r="K165" s="302"/>
    </row>
    <row r="166" spans="1:11">
      <c r="A166" s="413" t="s">
        <v>216</v>
      </c>
      <c r="B166" s="307" t="s">
        <v>216</v>
      </c>
      <c r="C166" s="308"/>
      <c r="D166" s="10"/>
      <c r="E166" s="308"/>
      <c r="F166" s="10"/>
      <c r="G166" s="308"/>
      <c r="H166" s="308">
        <f>D166+F166</f>
        <v>0</v>
      </c>
      <c r="I166" s="308">
        <f>E166+G166</f>
        <v>0</v>
      </c>
      <c r="J166" s="302"/>
      <c r="K166" s="302"/>
    </row>
    <row r="167" spans="1:11">
      <c r="A167" s="412" t="s">
        <v>1415</v>
      </c>
      <c r="B167" s="305" t="s">
        <v>216</v>
      </c>
      <c r="C167" s="306"/>
      <c r="D167" s="10"/>
      <c r="E167" s="306"/>
      <c r="F167" s="10"/>
      <c r="G167" s="306"/>
      <c r="H167" s="306"/>
      <c r="I167" s="306"/>
      <c r="J167" s="302"/>
      <c r="K167" s="302"/>
    </row>
    <row r="168" spans="1:11">
      <c r="A168" s="413" t="s">
        <v>1416</v>
      </c>
      <c r="B168" s="307" t="s">
        <v>1164</v>
      </c>
      <c r="C168" s="308">
        <v>4</v>
      </c>
      <c r="D168" s="10"/>
      <c r="E168" s="308">
        <f>C168*D168</f>
        <v>0</v>
      </c>
      <c r="F168" s="10"/>
      <c r="G168" s="308">
        <f>C168*F168</f>
        <v>0</v>
      </c>
      <c r="H168" s="308">
        <f>D168+F168</f>
        <v>0</v>
      </c>
      <c r="I168" s="308">
        <f>E168+G168</f>
        <v>0</v>
      </c>
      <c r="J168" s="302"/>
      <c r="K168" s="302"/>
    </row>
    <row r="169" spans="1:11">
      <c r="A169" s="413" t="s">
        <v>216</v>
      </c>
      <c r="B169" s="307" t="s">
        <v>216</v>
      </c>
      <c r="C169" s="308"/>
      <c r="D169" s="10"/>
      <c r="E169" s="308"/>
      <c r="F169" s="10"/>
      <c r="G169" s="308"/>
      <c r="H169" s="308">
        <f>D169+F169</f>
        <v>0</v>
      </c>
      <c r="I169" s="308">
        <f>E169+G169</f>
        <v>0</v>
      </c>
      <c r="J169" s="302"/>
      <c r="K169" s="302"/>
    </row>
    <row r="170" spans="1:11">
      <c r="A170" s="412" t="s">
        <v>1417</v>
      </c>
      <c r="B170" s="305" t="s">
        <v>216</v>
      </c>
      <c r="C170" s="306"/>
      <c r="D170" s="10"/>
      <c r="E170" s="306"/>
      <c r="F170" s="10"/>
      <c r="G170" s="306"/>
      <c r="H170" s="306"/>
      <c r="I170" s="306"/>
      <c r="J170" s="302"/>
      <c r="K170" s="302"/>
    </row>
    <row r="171" spans="1:11">
      <c r="A171" s="413" t="s">
        <v>1418</v>
      </c>
      <c r="B171" s="307" t="s">
        <v>401</v>
      </c>
      <c r="C171" s="308">
        <v>30</v>
      </c>
      <c r="D171" s="10"/>
      <c r="E171" s="308">
        <f>C171*D171</f>
        <v>0</v>
      </c>
      <c r="F171" s="10"/>
      <c r="G171" s="308">
        <f>C171*F171</f>
        <v>0</v>
      </c>
      <c r="H171" s="308">
        <f>D171+F171</f>
        <v>0</v>
      </c>
      <c r="I171" s="308">
        <f>E171+G171</f>
        <v>0</v>
      </c>
      <c r="J171" s="302"/>
      <c r="K171" s="302"/>
    </row>
    <row r="172" spans="1:11">
      <c r="A172" s="413" t="s">
        <v>216</v>
      </c>
      <c r="B172" s="307" t="s">
        <v>216</v>
      </c>
      <c r="C172" s="308"/>
      <c r="D172" s="10"/>
      <c r="E172" s="308"/>
      <c r="F172" s="10"/>
      <c r="G172" s="308"/>
      <c r="H172" s="308">
        <f>D172+F172</f>
        <v>0</v>
      </c>
      <c r="I172" s="308">
        <f>E172+G172</f>
        <v>0</v>
      </c>
      <c r="J172" s="302"/>
      <c r="K172" s="302"/>
    </row>
    <row r="173" spans="1:11">
      <c r="A173" s="412" t="s">
        <v>1419</v>
      </c>
      <c r="B173" s="305" t="s">
        <v>216</v>
      </c>
      <c r="C173" s="306"/>
      <c r="D173" s="10"/>
      <c r="E173" s="306"/>
      <c r="F173" s="10"/>
      <c r="G173" s="306"/>
      <c r="H173" s="306"/>
      <c r="I173" s="306"/>
      <c r="J173" s="302"/>
      <c r="K173" s="302"/>
    </row>
    <row r="174" spans="1:11">
      <c r="A174" s="413" t="s">
        <v>1420</v>
      </c>
      <c r="B174" s="307" t="s">
        <v>241</v>
      </c>
      <c r="C174" s="308">
        <v>0.6</v>
      </c>
      <c r="D174" s="10"/>
      <c r="E174" s="308">
        <f>C174*D174</f>
        <v>0</v>
      </c>
      <c r="F174" s="10"/>
      <c r="G174" s="308">
        <f>C174*F174</f>
        <v>0</v>
      </c>
      <c r="H174" s="308">
        <f>D174+F174</f>
        <v>0</v>
      </c>
      <c r="I174" s="308">
        <f>E174+G174</f>
        <v>0</v>
      </c>
      <c r="J174" s="302"/>
      <c r="K174" s="302"/>
    </row>
    <row r="175" spans="1:11">
      <c r="A175" s="413" t="s">
        <v>216</v>
      </c>
      <c r="B175" s="307" t="s">
        <v>216</v>
      </c>
      <c r="C175" s="308"/>
      <c r="D175" s="10"/>
      <c r="E175" s="308"/>
      <c r="F175" s="10"/>
      <c r="G175" s="308"/>
      <c r="H175" s="308">
        <f>D175+F175</f>
        <v>0</v>
      </c>
      <c r="I175" s="308">
        <f>E175+G175</f>
        <v>0</v>
      </c>
      <c r="J175" s="302"/>
      <c r="K175" s="302"/>
    </row>
    <row r="176" spans="1:11">
      <c r="A176" s="412" t="s">
        <v>1421</v>
      </c>
      <c r="B176" s="305" t="s">
        <v>216</v>
      </c>
      <c r="C176" s="306"/>
      <c r="D176" s="10"/>
      <c r="E176" s="306"/>
      <c r="F176" s="10"/>
      <c r="G176" s="306"/>
      <c r="H176" s="306"/>
      <c r="I176" s="306"/>
      <c r="J176" s="302"/>
      <c r="K176" s="302"/>
    </row>
    <row r="177" spans="1:11">
      <c r="A177" s="413" t="s">
        <v>1600</v>
      </c>
      <c r="B177" s="307" t="s">
        <v>401</v>
      </c>
      <c r="C177" s="308">
        <v>25</v>
      </c>
      <c r="D177" s="10"/>
      <c r="E177" s="308">
        <f>C177*D177</f>
        <v>0</v>
      </c>
      <c r="F177" s="10"/>
      <c r="G177" s="308">
        <f>C177*F177</f>
        <v>0</v>
      </c>
      <c r="H177" s="308">
        <f>D177+F177</f>
        <v>0</v>
      </c>
      <c r="I177" s="308">
        <f>E177+G177</f>
        <v>0</v>
      </c>
      <c r="J177" s="302"/>
      <c r="K177" s="302"/>
    </row>
    <row r="178" spans="1:11">
      <c r="A178" s="413" t="s">
        <v>216</v>
      </c>
      <c r="B178" s="307" t="s">
        <v>216</v>
      </c>
      <c r="C178" s="308"/>
      <c r="D178" s="10"/>
      <c r="E178" s="308"/>
      <c r="F178" s="10"/>
      <c r="G178" s="308"/>
      <c r="H178" s="308">
        <f>D178+F178</f>
        <v>0</v>
      </c>
      <c r="I178" s="308">
        <f>E178+G178</f>
        <v>0</v>
      </c>
      <c r="J178" s="302"/>
      <c r="K178" s="302"/>
    </row>
    <row r="179" spans="1:11">
      <c r="A179" s="412" t="s">
        <v>1422</v>
      </c>
      <c r="B179" s="305" t="s">
        <v>216</v>
      </c>
      <c r="C179" s="306"/>
      <c r="D179" s="10"/>
      <c r="E179" s="306"/>
      <c r="F179" s="10"/>
      <c r="G179" s="306"/>
      <c r="H179" s="306"/>
      <c r="I179" s="306"/>
      <c r="J179" s="302"/>
      <c r="K179" s="302"/>
    </row>
    <row r="180" spans="1:11">
      <c r="A180" s="413" t="s">
        <v>1423</v>
      </c>
      <c r="B180" s="307" t="s">
        <v>241</v>
      </c>
      <c r="C180" s="308">
        <v>2</v>
      </c>
      <c r="D180" s="10"/>
      <c r="E180" s="308">
        <f>C180*D180</f>
        <v>0</v>
      </c>
      <c r="F180" s="10"/>
      <c r="G180" s="308">
        <f>C180*F180</f>
        <v>0</v>
      </c>
      <c r="H180" s="308">
        <f>D180+F180</f>
        <v>0</v>
      </c>
      <c r="I180" s="308">
        <f>E180+G180</f>
        <v>0</v>
      </c>
      <c r="J180" s="302"/>
      <c r="K180" s="302"/>
    </row>
    <row r="181" spans="1:11">
      <c r="A181" s="413" t="s">
        <v>216</v>
      </c>
      <c r="B181" s="307" t="s">
        <v>216</v>
      </c>
      <c r="C181" s="308"/>
      <c r="D181" s="10"/>
      <c r="E181" s="308"/>
      <c r="F181" s="10"/>
      <c r="G181" s="308"/>
      <c r="H181" s="308">
        <f>D181+F181</f>
        <v>0</v>
      </c>
      <c r="I181" s="308">
        <f>E181+G181</f>
        <v>0</v>
      </c>
      <c r="J181" s="302"/>
      <c r="K181" s="302"/>
    </row>
    <row r="182" spans="1:11">
      <c r="A182" s="412" t="s">
        <v>1424</v>
      </c>
      <c r="B182" s="305" t="s">
        <v>216</v>
      </c>
      <c r="C182" s="306"/>
      <c r="D182" s="10"/>
      <c r="E182" s="306"/>
      <c r="F182" s="10"/>
      <c r="G182" s="306"/>
      <c r="H182" s="306"/>
      <c r="I182" s="306"/>
      <c r="J182" s="302"/>
      <c r="K182" s="302"/>
    </row>
    <row r="183" spans="1:11">
      <c r="A183" s="413" t="s">
        <v>1425</v>
      </c>
      <c r="B183" s="307" t="s">
        <v>233</v>
      </c>
      <c r="C183" s="308">
        <v>25</v>
      </c>
      <c r="D183" s="10"/>
      <c r="E183" s="308">
        <f>C183*D183</f>
        <v>0</v>
      </c>
      <c r="F183" s="10"/>
      <c r="G183" s="308">
        <f>C183*F183</f>
        <v>0</v>
      </c>
      <c r="H183" s="308">
        <f t="shared" ref="H183:I186" si="12">D183+F183</f>
        <v>0</v>
      </c>
      <c r="I183" s="308">
        <f t="shared" si="12"/>
        <v>0</v>
      </c>
      <c r="J183" s="302"/>
      <c r="K183" s="302"/>
    </row>
    <row r="184" spans="1:11">
      <c r="A184" s="413" t="s">
        <v>1426</v>
      </c>
      <c r="B184" s="307" t="s">
        <v>233</v>
      </c>
      <c r="C184" s="308">
        <v>25</v>
      </c>
      <c r="D184" s="10"/>
      <c r="E184" s="308">
        <f>C184*D184</f>
        <v>0</v>
      </c>
      <c r="F184" s="10"/>
      <c r="G184" s="308">
        <f>C184*F184</f>
        <v>0</v>
      </c>
      <c r="H184" s="308">
        <f t="shared" si="12"/>
        <v>0</v>
      </c>
      <c r="I184" s="308">
        <f t="shared" si="12"/>
        <v>0</v>
      </c>
      <c r="J184" s="302"/>
      <c r="K184" s="302"/>
    </row>
    <row r="185" spans="1:11">
      <c r="A185" s="413" t="s">
        <v>216</v>
      </c>
      <c r="B185" s="307" t="s">
        <v>216</v>
      </c>
      <c r="C185" s="308"/>
      <c r="D185" s="10"/>
      <c r="E185" s="308"/>
      <c r="F185" s="10"/>
      <c r="G185" s="308"/>
      <c r="H185" s="308">
        <f t="shared" si="12"/>
        <v>0</v>
      </c>
      <c r="I185" s="308">
        <f t="shared" si="12"/>
        <v>0</v>
      </c>
      <c r="J185" s="302"/>
      <c r="K185" s="302"/>
    </row>
    <row r="186" spans="1:11">
      <c r="A186" s="413" t="s">
        <v>1427</v>
      </c>
      <c r="B186" s="307" t="s">
        <v>401</v>
      </c>
      <c r="C186" s="308">
        <v>25</v>
      </c>
      <c r="D186" s="10"/>
      <c r="E186" s="308">
        <f>C186*D186</f>
        <v>0</v>
      </c>
      <c r="F186" s="10"/>
      <c r="G186" s="308">
        <f>C186*F186</f>
        <v>0</v>
      </c>
      <c r="H186" s="308">
        <f t="shared" si="12"/>
        <v>0</v>
      </c>
      <c r="I186" s="308">
        <f t="shared" si="12"/>
        <v>0</v>
      </c>
      <c r="J186" s="302"/>
      <c r="K186" s="302"/>
    </row>
    <row r="187" spans="1:11">
      <c r="A187" s="411" t="s">
        <v>1428</v>
      </c>
      <c r="B187" s="303" t="s">
        <v>216</v>
      </c>
      <c r="C187" s="304"/>
      <c r="D187" s="304"/>
      <c r="E187" s="304">
        <f>SUM(E149:E186)</f>
        <v>0</v>
      </c>
      <c r="F187" s="304"/>
      <c r="G187" s="304">
        <f>SUM(G149:G186)</f>
        <v>0</v>
      </c>
      <c r="H187" s="304"/>
      <c r="I187" s="304">
        <f>SUM(I149:I186)</f>
        <v>0</v>
      </c>
      <c r="J187" s="302"/>
      <c r="K187" s="302"/>
    </row>
    <row r="188" spans="1:11">
      <c r="A188" s="413" t="s">
        <v>216</v>
      </c>
      <c r="B188" s="307" t="s">
        <v>216</v>
      </c>
      <c r="C188" s="308"/>
      <c r="D188" s="308"/>
      <c r="E188" s="308"/>
      <c r="F188" s="308"/>
      <c r="G188" s="308"/>
      <c r="H188" s="308">
        <f>D188+F188</f>
        <v>0</v>
      </c>
      <c r="I188" s="308">
        <f>E188+G188</f>
        <v>0</v>
      </c>
      <c r="J188" s="302"/>
      <c r="K188" s="302"/>
    </row>
  </sheetData>
  <sheetProtection password="D9BB" sheet="1"/>
  <pageMargins left="0.7" right="0.7" top="0.78740157499999996" bottom="0.78740157499999996" header="0.3" footer="0.3"/>
  <pageSetup paperSize="9" scale="95" orientation="landscape" r:id="rId1"/>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34"/>
  <sheetViews>
    <sheetView view="pageBreakPreview" zoomScale="60" zoomScaleNormal="100" workbookViewId="0">
      <selection sqref="A1:IV65536"/>
    </sheetView>
  </sheetViews>
  <sheetFormatPr defaultRowHeight="15"/>
  <cols>
    <col min="1" max="1" width="28.42578125" style="26" bestFit="1" customWidth="1"/>
    <col min="2" max="2" width="63.42578125" style="26" bestFit="1" customWidth="1"/>
    <col min="3" max="3" width="9.140625" style="16"/>
    <col min="4" max="4" width="0" style="28" hidden="1" customWidth="1"/>
    <col min="5" max="16384" width="9.140625" style="16"/>
  </cols>
  <sheetData>
    <row r="1" spans="1:3">
      <c r="A1" s="13" t="s">
        <v>6</v>
      </c>
      <c r="B1" s="13" t="s">
        <v>1429</v>
      </c>
      <c r="C1" s="15"/>
    </row>
    <row r="2" spans="1:3">
      <c r="A2" s="13" t="s">
        <v>1430</v>
      </c>
      <c r="B2" s="23" t="s">
        <v>1431</v>
      </c>
      <c r="C2" s="15"/>
    </row>
    <row r="3" spans="1:3">
      <c r="A3" s="13" t="s">
        <v>1432</v>
      </c>
      <c r="B3" s="17" t="s">
        <v>1433</v>
      </c>
      <c r="C3" s="15"/>
    </row>
    <row r="4" spans="1:3" ht="26.25">
      <c r="A4" s="13" t="s">
        <v>1434</v>
      </c>
      <c r="B4" s="30" t="s">
        <v>1630</v>
      </c>
      <c r="C4" s="15"/>
    </row>
    <row r="5" spans="1:3">
      <c r="A5" s="13" t="s">
        <v>1436</v>
      </c>
      <c r="B5" s="17" t="s">
        <v>1645</v>
      </c>
      <c r="C5" s="15"/>
    </row>
    <row r="6" spans="1:3">
      <c r="A6" s="13" t="s">
        <v>1437</v>
      </c>
      <c r="B6" s="17" t="s">
        <v>1438</v>
      </c>
      <c r="C6" s="15"/>
    </row>
    <row r="7" spans="1:3">
      <c r="A7" s="13" t="s">
        <v>1439</v>
      </c>
      <c r="B7" s="17" t="s">
        <v>1631</v>
      </c>
      <c r="C7" s="15"/>
    </row>
    <row r="8" spans="1:3">
      <c r="A8" s="13" t="s">
        <v>1441</v>
      </c>
      <c r="B8" s="17" t="s">
        <v>216</v>
      </c>
      <c r="C8" s="15"/>
    </row>
    <row r="9" spans="1:3">
      <c r="A9" s="13" t="s">
        <v>1442</v>
      </c>
      <c r="B9" s="17" t="s">
        <v>1443</v>
      </c>
      <c r="C9" s="15"/>
    </row>
    <row r="10" spans="1:3">
      <c r="A10" s="13" t="s">
        <v>1444</v>
      </c>
      <c r="B10" s="17" t="s">
        <v>1445</v>
      </c>
      <c r="C10" s="15"/>
    </row>
    <row r="11" spans="1:3">
      <c r="A11" s="13" t="s">
        <v>1446</v>
      </c>
      <c r="B11" s="17" t="s">
        <v>1447</v>
      </c>
      <c r="C11" s="15"/>
    </row>
    <row r="12" spans="1:3">
      <c r="A12" s="13" t="s">
        <v>1448</v>
      </c>
      <c r="B12" s="17" t="s">
        <v>216</v>
      </c>
      <c r="C12" s="15"/>
    </row>
    <row r="13" spans="1:3">
      <c r="A13" s="13" t="s">
        <v>1449</v>
      </c>
      <c r="B13" s="17" t="s">
        <v>1450</v>
      </c>
      <c r="C13" s="15"/>
    </row>
    <row r="14" spans="1:3">
      <c r="A14" s="13" t="s">
        <v>1451</v>
      </c>
      <c r="B14" s="17" t="s">
        <v>1452</v>
      </c>
      <c r="C14" s="15"/>
    </row>
    <row r="15" spans="1:3">
      <c r="A15" s="13" t="s">
        <v>216</v>
      </c>
      <c r="B15" s="19" t="s">
        <v>216</v>
      </c>
      <c r="C15" s="15"/>
    </row>
    <row r="16" spans="1:3">
      <c r="A16" s="13" t="s">
        <v>1453</v>
      </c>
      <c r="B16" s="21" t="s">
        <v>1454</v>
      </c>
      <c r="C16" s="15"/>
    </row>
    <row r="17" spans="1:3">
      <c r="A17" s="13" t="s">
        <v>1455</v>
      </c>
      <c r="B17" s="21" t="s">
        <v>1456</v>
      </c>
      <c r="C17" s="15"/>
    </row>
    <row r="18" spans="1:3">
      <c r="A18" s="13" t="s">
        <v>1457</v>
      </c>
      <c r="B18" s="21" t="s">
        <v>1458</v>
      </c>
      <c r="C18" s="15"/>
    </row>
    <row r="19" spans="1:3">
      <c r="A19" s="13" t="s">
        <v>1459</v>
      </c>
      <c r="B19" s="21" t="s">
        <v>1456</v>
      </c>
      <c r="C19" s="15"/>
    </row>
    <row r="20" spans="1:3">
      <c r="A20" s="13" t="s">
        <v>1460</v>
      </c>
      <c r="B20" s="21" t="s">
        <v>1461</v>
      </c>
      <c r="C20" s="15"/>
    </row>
    <row r="21" spans="1:3">
      <c r="A21" s="13" t="s">
        <v>1462</v>
      </c>
      <c r="B21" s="21" t="s">
        <v>1461</v>
      </c>
      <c r="C21" s="15"/>
    </row>
    <row r="22" spans="1:3">
      <c r="A22" s="13" t="s">
        <v>1463</v>
      </c>
      <c r="B22" s="21" t="s">
        <v>1461</v>
      </c>
      <c r="C22" s="15"/>
    </row>
    <row r="23" spans="1:3">
      <c r="A23" s="13" t="s">
        <v>1464</v>
      </c>
      <c r="B23" s="21" t="s">
        <v>1554</v>
      </c>
      <c r="C23" s="15"/>
    </row>
    <row r="24" spans="1:3">
      <c r="A24" s="13" t="s">
        <v>1466</v>
      </c>
      <c r="B24" s="21" t="s">
        <v>1555</v>
      </c>
      <c r="C24" s="15"/>
    </row>
    <row r="25" spans="1:3">
      <c r="A25" s="13" t="s">
        <v>1468</v>
      </c>
      <c r="B25" s="21" t="s">
        <v>1461</v>
      </c>
      <c r="C25" s="15"/>
    </row>
    <row r="26" spans="1:3">
      <c r="A26" s="13" t="s">
        <v>1469</v>
      </c>
      <c r="B26" s="21" t="s">
        <v>1470</v>
      </c>
      <c r="C26" s="15"/>
    </row>
    <row r="27" spans="1:3">
      <c r="A27" s="13" t="s">
        <v>1471</v>
      </c>
      <c r="B27" s="21" t="s">
        <v>1461</v>
      </c>
      <c r="C27" s="15"/>
    </row>
    <row r="28" spans="1:3">
      <c r="A28" s="13" t="s">
        <v>1472</v>
      </c>
      <c r="B28" s="21" t="s">
        <v>1461</v>
      </c>
      <c r="C28" s="15"/>
    </row>
    <row r="29" spans="1:3">
      <c r="A29" s="13" t="s">
        <v>1473</v>
      </c>
      <c r="B29" s="21" t="s">
        <v>1461</v>
      </c>
      <c r="C29" s="15"/>
    </row>
    <row r="30" spans="1:3">
      <c r="A30" s="13" t="s">
        <v>1474</v>
      </c>
      <c r="B30" s="21" t="s">
        <v>1461</v>
      </c>
      <c r="C30" s="15"/>
    </row>
    <row r="31" spans="1:3" ht="24.75">
      <c r="A31" s="29" t="s">
        <v>1475</v>
      </c>
      <c r="B31" s="21" t="s">
        <v>1476</v>
      </c>
      <c r="C31" s="15"/>
    </row>
    <row r="32" spans="1:3">
      <c r="A32" s="13" t="s">
        <v>1477</v>
      </c>
      <c r="B32" s="21" t="s">
        <v>1478</v>
      </c>
      <c r="C32" s="15"/>
    </row>
    <row r="33" spans="1:2">
      <c r="A33" s="26" t="s">
        <v>1632</v>
      </c>
      <c r="B33" s="26">
        <v>5</v>
      </c>
    </row>
    <row r="34" spans="1:2">
      <c r="A34" s="26" t="s">
        <v>1633</v>
      </c>
      <c r="B34" s="26">
        <v>6</v>
      </c>
    </row>
  </sheetData>
  <sheetProtection password="D9BB" sheet="1"/>
  <pageMargins left="0.7" right="0.7" top="0.78740157499999996" bottom="0.78740157499999996" header="0.3" footer="0.3"/>
  <pageSetup paperSize="9" scale="9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37"/>
  <sheetViews>
    <sheetView view="pageBreakPreview" zoomScale="60" zoomScaleNormal="100" workbookViewId="0">
      <selection sqref="A1:IV65536"/>
    </sheetView>
  </sheetViews>
  <sheetFormatPr defaultRowHeight="15"/>
  <cols>
    <col min="1" max="1" width="39.28515625" style="26" bestFit="1" customWidth="1"/>
    <col min="2" max="2" width="9.85546875" style="27" bestFit="1" customWidth="1"/>
    <col min="3" max="3" width="11.28515625" style="27" bestFit="1" customWidth="1"/>
    <col min="4" max="5" width="9.140625" style="16"/>
    <col min="6" max="6" width="0" style="28" hidden="1" customWidth="1"/>
    <col min="7" max="16384" width="9.140625" style="16"/>
  </cols>
  <sheetData>
    <row r="1" spans="1:4">
      <c r="A1" s="13" t="s">
        <v>6</v>
      </c>
      <c r="B1" s="14" t="s">
        <v>1121</v>
      </c>
      <c r="C1" s="14" t="s">
        <v>1122</v>
      </c>
      <c r="D1" s="15"/>
    </row>
    <row r="2" spans="1:4">
      <c r="A2" s="17" t="s">
        <v>1123</v>
      </c>
      <c r="B2" s="18"/>
      <c r="C2" s="18"/>
      <c r="D2" s="15"/>
    </row>
    <row r="3" spans="1:4">
      <c r="A3" s="19" t="s">
        <v>32</v>
      </c>
      <c r="B3" s="20">
        <f>(POLps104dpř!E22)</f>
        <v>0</v>
      </c>
      <c r="C3" s="20"/>
      <c r="D3" s="15"/>
    </row>
    <row r="4" spans="1:4">
      <c r="A4" s="19" t="s">
        <v>1124</v>
      </c>
      <c r="B4" s="20">
        <f>B3 * PAps104dpř!B16 / 100</f>
        <v>0</v>
      </c>
      <c r="C4" s="20">
        <f>B3 * PAps104dpř!B17 / 100</f>
        <v>0</v>
      </c>
      <c r="D4" s="15"/>
    </row>
    <row r="5" spans="1:4">
      <c r="A5" s="19" t="s">
        <v>1125</v>
      </c>
      <c r="B5" s="20"/>
      <c r="C5" s="20">
        <f>(POLps104dpř!E69) + 0</f>
        <v>0</v>
      </c>
      <c r="D5" s="15"/>
    </row>
    <row r="6" spans="1:4">
      <c r="A6" s="19" t="s">
        <v>1126</v>
      </c>
      <c r="B6" s="20"/>
      <c r="C6" s="20">
        <f>(POLps104dpř!G22) + (POLps104dpř!G69) + 0</f>
        <v>0</v>
      </c>
      <c r="D6" s="15"/>
    </row>
    <row r="7" spans="1:4">
      <c r="A7" s="21" t="s">
        <v>1127</v>
      </c>
      <c r="B7" s="22">
        <f>B3 + B4</f>
        <v>0</v>
      </c>
      <c r="C7" s="22">
        <f>C3 + C4 + C5 + C6</f>
        <v>0</v>
      </c>
      <c r="D7" s="15"/>
    </row>
    <row r="8" spans="1:4">
      <c r="A8" s="19" t="s">
        <v>1128</v>
      </c>
      <c r="B8" s="20"/>
      <c r="C8" s="20">
        <f>(C5 + C6) * PAps104dpř!B18 / 100</f>
        <v>0</v>
      </c>
      <c r="D8" s="15"/>
    </row>
    <row r="9" spans="1:4">
      <c r="A9" s="19" t="s">
        <v>1129</v>
      </c>
      <c r="B9" s="20"/>
      <c r="C9" s="20">
        <f>0 + 0</f>
        <v>0</v>
      </c>
      <c r="D9" s="15"/>
    </row>
    <row r="10" spans="1:4">
      <c r="A10" s="19" t="s">
        <v>122</v>
      </c>
      <c r="B10" s="20"/>
      <c r="C10" s="20">
        <f>0 + 0</f>
        <v>0</v>
      </c>
      <c r="D10" s="15"/>
    </row>
    <row r="11" spans="1:4">
      <c r="A11" s="19" t="s">
        <v>1130</v>
      </c>
      <c r="B11" s="20"/>
      <c r="C11" s="20">
        <f>(C9 + C10) * PAps104dpř!B19 / 100</f>
        <v>0</v>
      </c>
      <c r="D11" s="15"/>
    </row>
    <row r="12" spans="1:4">
      <c r="A12" s="21" t="s">
        <v>1131</v>
      </c>
      <c r="B12" s="22">
        <f>B7</f>
        <v>0</v>
      </c>
      <c r="C12" s="22">
        <f>C7 + C8 + C9 + C10 + C11</f>
        <v>0</v>
      </c>
      <c r="D12" s="15"/>
    </row>
    <row r="13" spans="1:4">
      <c r="A13" s="19" t="s">
        <v>1132</v>
      </c>
      <c r="B13" s="20"/>
      <c r="C13" s="20">
        <f>(B12 + C12) * PAps104dpř!B20 / 100</f>
        <v>0</v>
      </c>
      <c r="D13" s="15"/>
    </row>
    <row r="14" spans="1:4">
      <c r="A14" s="19" t="s">
        <v>1133</v>
      </c>
      <c r="B14" s="20"/>
      <c r="C14" s="20">
        <f>(B12 + C12) * PAps104dpř!B21 / 100</f>
        <v>0</v>
      </c>
      <c r="D14" s="15"/>
    </row>
    <row r="15" spans="1:4">
      <c r="A15" s="19" t="s">
        <v>1134</v>
      </c>
      <c r="B15" s="20"/>
      <c r="C15" s="20">
        <f>(B7 + C7) * PAps104dpř!B22 / 100</f>
        <v>0</v>
      </c>
      <c r="D15" s="15"/>
    </row>
    <row r="16" spans="1:4">
      <c r="A16" s="17" t="s">
        <v>1135</v>
      </c>
      <c r="B16" s="18"/>
      <c r="C16" s="18">
        <f>B12 + C12 + C13 + C14 + C15</f>
        <v>0</v>
      </c>
      <c r="D16" s="15"/>
    </row>
    <row r="17" spans="1:4">
      <c r="A17" s="19" t="s">
        <v>216</v>
      </c>
      <c r="B17" s="20"/>
      <c r="C17" s="20"/>
      <c r="D17" s="15"/>
    </row>
    <row r="18" spans="1:4">
      <c r="A18" s="17" t="s">
        <v>29</v>
      </c>
      <c r="B18" s="18"/>
      <c r="C18" s="18"/>
      <c r="D18" s="15"/>
    </row>
    <row r="19" spans="1:4">
      <c r="A19" s="19" t="s">
        <v>1526</v>
      </c>
      <c r="B19" s="20"/>
      <c r="C19" s="20">
        <f>C12 * PAps104dpř!B23 / 100</f>
        <v>0</v>
      </c>
      <c r="D19" s="15"/>
    </row>
    <row r="20" spans="1:4">
      <c r="A20" s="19" t="s">
        <v>1527</v>
      </c>
      <c r="B20" s="20"/>
      <c r="C20" s="20">
        <f>C12 * PAps104dpř!B24 / 100</f>
        <v>0</v>
      </c>
      <c r="D20" s="15"/>
    </row>
    <row r="21" spans="1:4">
      <c r="A21" s="17" t="s">
        <v>1138</v>
      </c>
      <c r="B21" s="18"/>
      <c r="C21" s="18">
        <f>C19 + C20</f>
        <v>0</v>
      </c>
      <c r="D21" s="15"/>
    </row>
    <row r="22" spans="1:4">
      <c r="A22" s="19" t="s">
        <v>1139</v>
      </c>
      <c r="B22" s="20"/>
      <c r="C22" s="20">
        <f>PAps104dpř!B25 * PAps104dpř!B28 * (C16 * PAps104dpř!B27)^PAps104dpř!B26</f>
        <v>0</v>
      </c>
      <c r="D22" s="15"/>
    </row>
    <row r="23" spans="1:4">
      <c r="A23" s="19" t="s">
        <v>216</v>
      </c>
      <c r="B23" s="20"/>
      <c r="C23" s="20"/>
      <c r="D23" s="15"/>
    </row>
    <row r="24" spans="1:4">
      <c r="A24" s="23" t="s">
        <v>1140</v>
      </c>
      <c r="B24" s="24"/>
      <c r="C24" s="24">
        <f>C16 + C21 + C22</f>
        <v>0</v>
      </c>
      <c r="D24" s="15"/>
    </row>
    <row r="25" spans="1:4">
      <c r="A25" s="19" t="s">
        <v>1141</v>
      </c>
      <c r="B25" s="20">
        <f>(SUM(POLps104dpř!E20:E21)+SUM(POLps104dpř!E27,POLps104dpř!E29:E30,POLps104dpř!E35:E37,POLps104dpř!E39,POLps104dpř!E41:E43,POLps104dpř!E45,POLps104dpř!E47:E53,POLps104dpř!E55:E56,POLps104dpř!E58:E59,POLps104dpř!E61:E64,POLps104dpř!E68)) + (SUM(POLps104dpř!G20:G21)+SUM(POLps104dpř!G27,POLps104dpř!G29:G30,POLps104dpř!G35:G37,POLps104dpř!G39,POLps104dpř!G41:G43,POLps104dpř!G45,POLps104dpř!G47:G53,POLps104dpř!G55:G56,POLps104dpř!G58:G59,POLps104dpř!G61:G64)) + B4 + C4 + C8 + C11 + C13 + C14 + C15 + C21 + C22</f>
        <v>0</v>
      </c>
      <c r="C25" s="20">
        <f>B25 * PAps104dpř!B31 / 100</f>
        <v>0</v>
      </c>
      <c r="D25" s="15"/>
    </row>
    <row r="26" spans="1:4">
      <c r="A26" s="19" t="s">
        <v>1142</v>
      </c>
      <c r="B26" s="20">
        <f>(SUM(POLps104dpř!E29,POLps104dpř!E41,POLps104dpř!E47,POLps104dpř!E55,POLps104dpř!E58,POLps104dpř!E61:E62)) + (SUM(POLps104dpř!G29,POLps104dpř!G41,POLps104dpř!G47,POLps104dpř!G55,POLps104dpř!G58,POLps104dpř!G61:G62))</f>
        <v>0</v>
      </c>
      <c r="C26" s="20">
        <f>B26 * PAps104dpř!B32 / 100</f>
        <v>0</v>
      </c>
      <c r="D26" s="15"/>
    </row>
    <row r="27" spans="1:4">
      <c r="A27" s="23" t="s">
        <v>1143</v>
      </c>
      <c r="B27" s="24"/>
      <c r="C27" s="24">
        <f>C24 + C25 + C26</f>
        <v>0</v>
      </c>
      <c r="D27" s="15"/>
    </row>
    <row r="28" spans="1:4">
      <c r="A28" s="19" t="s">
        <v>216</v>
      </c>
      <c r="B28" s="20"/>
      <c r="C28" s="20"/>
      <c r="D28" s="15"/>
    </row>
    <row r="29" spans="1:4">
      <c r="A29" s="19" t="s">
        <v>1144</v>
      </c>
      <c r="B29" s="20"/>
      <c r="C29" s="20">
        <f>C24 * PAps104dpř!B29 / 100</f>
        <v>0</v>
      </c>
      <c r="D29" s="15"/>
    </row>
    <row r="30" spans="1:4">
      <c r="A30" s="19" t="s">
        <v>1144</v>
      </c>
      <c r="B30" s="20"/>
      <c r="C30" s="20">
        <f>C24 * PAps104dpř!B30 / 100</f>
        <v>0</v>
      </c>
      <c r="D30" s="15"/>
    </row>
    <row r="31" spans="1:4">
      <c r="A31" s="17" t="s">
        <v>1145</v>
      </c>
      <c r="B31" s="25" t="s">
        <v>1146</v>
      </c>
      <c r="C31" s="25" t="s">
        <v>33</v>
      </c>
      <c r="D31" s="15"/>
    </row>
    <row r="32" spans="1:4">
      <c r="A32" s="19" t="s">
        <v>1603</v>
      </c>
      <c r="B32" s="20">
        <f>(POLps104dpř!E13)</f>
        <v>0</v>
      </c>
      <c r="C32" s="20">
        <f>(POLps104dpř!G13)</f>
        <v>0</v>
      </c>
      <c r="D32" s="15"/>
    </row>
    <row r="33" spans="1:4">
      <c r="A33" s="19" t="s">
        <v>1604</v>
      </c>
      <c r="B33" s="20">
        <f>(POLps104dpř!E17)</f>
        <v>0</v>
      </c>
      <c r="C33" s="20">
        <f>(POLps104dpř!G17)</f>
        <v>0</v>
      </c>
      <c r="D33" s="15"/>
    </row>
    <row r="34" spans="1:4">
      <c r="A34" s="19" t="s">
        <v>1153</v>
      </c>
      <c r="B34" s="20">
        <f>(POLps104dpř!E22)</f>
        <v>0</v>
      </c>
      <c r="C34" s="20">
        <f>(POLps104dpř!G22)</f>
        <v>0</v>
      </c>
      <c r="D34" s="15"/>
    </row>
    <row r="35" spans="1:4">
      <c r="A35" s="19" t="s">
        <v>1154</v>
      </c>
      <c r="B35" s="20">
        <f>(POLps104dpř!E69)</f>
        <v>0</v>
      </c>
      <c r="C35" s="20">
        <f>(POLps104dpř!G69)</f>
        <v>0</v>
      </c>
      <c r="D35" s="15"/>
    </row>
    <row r="36" spans="1:4">
      <c r="A36" s="19" t="s">
        <v>1155</v>
      </c>
      <c r="B36" s="20">
        <f>(POLps104dpř!E32)</f>
        <v>0</v>
      </c>
      <c r="C36" s="20">
        <f>(POLps104dpř!G32)</f>
        <v>0</v>
      </c>
      <c r="D36" s="15"/>
    </row>
    <row r="37" spans="1:4">
      <c r="A37" s="19" t="s">
        <v>1605</v>
      </c>
      <c r="B37" s="20">
        <f>(POLps104dpř!E66)</f>
        <v>0</v>
      </c>
      <c r="C37" s="20">
        <f>(POLps104dpř!G66)</f>
        <v>0</v>
      </c>
      <c r="D37" s="15"/>
    </row>
  </sheetData>
  <sheetProtection password="D9BB" sheet="1"/>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70"/>
  <sheetViews>
    <sheetView view="pageBreakPreview" topLeftCell="A7" zoomScale="80" zoomScaleNormal="100" zoomScaleSheetLayoutView="80" workbookViewId="0">
      <selection activeCell="A42" sqref="A42"/>
    </sheetView>
  </sheetViews>
  <sheetFormatPr defaultRowHeight="15"/>
  <cols>
    <col min="1" max="1" width="72.7109375" style="418" customWidth="1"/>
    <col min="2" max="2" width="4" style="311" bestFit="1" customWidth="1"/>
    <col min="3" max="3" width="5.42578125" style="312" bestFit="1" customWidth="1"/>
    <col min="4" max="4" width="8.85546875" style="312" bestFit="1" customWidth="1"/>
    <col min="5" max="5" width="13.42578125" style="312" bestFit="1" customWidth="1"/>
    <col min="6" max="6" width="8.85546875" style="312" bestFit="1" customWidth="1"/>
    <col min="7" max="7" width="12.5703125" style="312" bestFit="1" customWidth="1"/>
    <col min="8" max="8" width="8.85546875" style="312" bestFit="1" customWidth="1"/>
    <col min="9" max="9" width="11.42578125" style="312" bestFit="1" customWidth="1"/>
    <col min="10" max="11" width="9.140625" style="28"/>
    <col min="12" max="12" width="0" style="28" hidden="1" customWidth="1"/>
    <col min="13" max="16384" width="9.140625" style="28"/>
  </cols>
  <sheetData>
    <row r="1" spans="1:11">
      <c r="A1" s="410" t="s">
        <v>6</v>
      </c>
      <c r="B1" s="300" t="s">
        <v>1157</v>
      </c>
      <c r="C1" s="301" t="s">
        <v>1158</v>
      </c>
      <c r="D1" s="301" t="s">
        <v>1146</v>
      </c>
      <c r="E1" s="301" t="s">
        <v>1159</v>
      </c>
      <c r="F1" s="301" t="s">
        <v>33</v>
      </c>
      <c r="G1" s="301" t="s">
        <v>1160</v>
      </c>
      <c r="H1" s="301" t="s">
        <v>1161</v>
      </c>
      <c r="I1" s="301" t="s">
        <v>1</v>
      </c>
      <c r="J1" s="302"/>
      <c r="K1" s="302"/>
    </row>
    <row r="2" spans="1:11">
      <c r="A2" s="422" t="s">
        <v>1603</v>
      </c>
      <c r="B2" s="423" t="s">
        <v>216</v>
      </c>
      <c r="C2" s="424"/>
      <c r="D2" s="424"/>
      <c r="E2" s="424"/>
      <c r="F2" s="424"/>
      <c r="G2" s="424"/>
      <c r="H2" s="424"/>
      <c r="I2" s="424"/>
      <c r="J2" s="302"/>
      <c r="K2" s="302"/>
    </row>
    <row r="3" spans="1:11">
      <c r="A3" s="412" t="s">
        <v>1606</v>
      </c>
      <c r="B3" s="305" t="s">
        <v>216</v>
      </c>
      <c r="C3" s="306"/>
      <c r="D3" s="306"/>
      <c r="E3" s="306"/>
      <c r="F3" s="306"/>
      <c r="G3" s="306"/>
      <c r="H3" s="306"/>
      <c r="I3" s="306"/>
      <c r="J3" s="302"/>
      <c r="K3" s="302"/>
    </row>
    <row r="4" spans="1:11">
      <c r="A4" s="413" t="s">
        <v>1607</v>
      </c>
      <c r="B4" s="307" t="s">
        <v>1164</v>
      </c>
      <c r="C4" s="308">
        <v>1</v>
      </c>
      <c r="D4" s="10"/>
      <c r="E4" s="308">
        <f>C4*D4</f>
        <v>0</v>
      </c>
      <c r="F4" s="10"/>
      <c r="G4" s="308">
        <f>C4*F4</f>
        <v>0</v>
      </c>
      <c r="H4" s="308">
        <f>D4+F4</f>
        <v>0</v>
      </c>
      <c r="I4" s="308">
        <f>E4+G4</f>
        <v>0</v>
      </c>
      <c r="J4" s="302"/>
      <c r="K4" s="302"/>
    </row>
    <row r="5" spans="1:11">
      <c r="A5" s="413" t="s">
        <v>216</v>
      </c>
      <c r="B5" s="307" t="s">
        <v>216</v>
      </c>
      <c r="C5" s="308"/>
      <c r="D5" s="10"/>
      <c r="E5" s="308"/>
      <c r="F5" s="10"/>
      <c r="G5" s="308"/>
      <c r="H5" s="308">
        <f>D5+F5</f>
        <v>0</v>
      </c>
      <c r="I5" s="308">
        <f>E5+G5</f>
        <v>0</v>
      </c>
      <c r="J5" s="302"/>
      <c r="K5" s="302"/>
    </row>
    <row r="6" spans="1:11">
      <c r="A6" s="412" t="s">
        <v>1608</v>
      </c>
      <c r="B6" s="305" t="s">
        <v>216</v>
      </c>
      <c r="C6" s="306"/>
      <c r="D6" s="10"/>
      <c r="E6" s="306"/>
      <c r="F6" s="10"/>
      <c r="G6" s="306"/>
      <c r="H6" s="306"/>
      <c r="I6" s="306"/>
      <c r="J6" s="302"/>
      <c r="K6" s="302"/>
    </row>
    <row r="7" spans="1:11">
      <c r="A7" s="413" t="s">
        <v>1609</v>
      </c>
      <c r="B7" s="307" t="s">
        <v>1164</v>
      </c>
      <c r="C7" s="308">
        <v>2</v>
      </c>
      <c r="D7" s="10"/>
      <c r="E7" s="308">
        <f>C7*D7</f>
        <v>0</v>
      </c>
      <c r="F7" s="10"/>
      <c r="G7" s="308">
        <f>C7*F7</f>
        <v>0</v>
      </c>
      <c r="H7" s="308">
        <f>D7+F7</f>
        <v>0</v>
      </c>
      <c r="I7" s="308">
        <f>E7+G7</f>
        <v>0</v>
      </c>
      <c r="J7" s="302"/>
      <c r="K7" s="302"/>
    </row>
    <row r="8" spans="1:11">
      <c r="A8" s="413" t="s">
        <v>216</v>
      </c>
      <c r="B8" s="307" t="s">
        <v>216</v>
      </c>
      <c r="C8" s="308"/>
      <c r="D8" s="10"/>
      <c r="E8" s="308"/>
      <c r="F8" s="10"/>
      <c r="G8" s="308"/>
      <c r="H8" s="308">
        <f>D8+F8</f>
        <v>0</v>
      </c>
      <c r="I8" s="308">
        <f>E8+G8</f>
        <v>0</v>
      </c>
      <c r="J8" s="302"/>
      <c r="K8" s="302"/>
    </row>
    <row r="9" spans="1:11">
      <c r="A9" s="412" t="s">
        <v>1610</v>
      </c>
      <c r="B9" s="305" t="s">
        <v>216</v>
      </c>
      <c r="C9" s="306"/>
      <c r="D9" s="10"/>
      <c r="E9" s="306"/>
      <c r="F9" s="10"/>
      <c r="G9" s="306"/>
      <c r="H9" s="306"/>
      <c r="I9" s="306"/>
      <c r="J9" s="302"/>
      <c r="K9" s="302"/>
    </row>
    <row r="10" spans="1:11">
      <c r="A10" s="413" t="s">
        <v>1611</v>
      </c>
      <c r="B10" s="307" t="s">
        <v>1164</v>
      </c>
      <c r="C10" s="308">
        <v>1</v>
      </c>
      <c r="D10" s="10"/>
      <c r="E10" s="308">
        <f>C10*D10</f>
        <v>0</v>
      </c>
      <c r="F10" s="10"/>
      <c r="G10" s="308">
        <f>C10*F10</f>
        <v>0</v>
      </c>
      <c r="H10" s="308">
        <f t="shared" ref="H10:I12" si="0">D10+F10</f>
        <v>0</v>
      </c>
      <c r="I10" s="308">
        <f t="shared" si="0"/>
        <v>0</v>
      </c>
      <c r="J10" s="302"/>
      <c r="K10" s="302"/>
    </row>
    <row r="11" spans="1:11">
      <c r="A11" s="413" t="s">
        <v>216</v>
      </c>
      <c r="B11" s="307" t="s">
        <v>216</v>
      </c>
      <c r="C11" s="308"/>
      <c r="D11" s="10"/>
      <c r="E11" s="308"/>
      <c r="F11" s="10"/>
      <c r="G11" s="308"/>
      <c r="H11" s="308">
        <f t="shared" si="0"/>
        <v>0</v>
      </c>
      <c r="I11" s="308">
        <f t="shared" si="0"/>
        <v>0</v>
      </c>
      <c r="J11" s="302"/>
      <c r="K11" s="302"/>
    </row>
    <row r="12" spans="1:11">
      <c r="A12" s="413" t="s">
        <v>1294</v>
      </c>
      <c r="B12" s="307" t="s">
        <v>1295</v>
      </c>
      <c r="C12" s="308">
        <v>1</v>
      </c>
      <c r="D12" s="10"/>
      <c r="E12" s="308">
        <f>C12*D12</f>
        <v>0</v>
      </c>
      <c r="F12" s="10"/>
      <c r="G12" s="308">
        <f>C12*F12</f>
        <v>0</v>
      </c>
      <c r="H12" s="308">
        <f t="shared" si="0"/>
        <v>0</v>
      </c>
      <c r="I12" s="308">
        <f t="shared" si="0"/>
        <v>0</v>
      </c>
      <c r="J12" s="302"/>
      <c r="K12" s="302"/>
    </row>
    <row r="13" spans="1:11">
      <c r="A13" s="422" t="s">
        <v>1612</v>
      </c>
      <c r="B13" s="423" t="s">
        <v>216</v>
      </c>
      <c r="C13" s="424"/>
      <c r="D13" s="424"/>
      <c r="E13" s="424">
        <f>SUM(E3:E12)</f>
        <v>0</v>
      </c>
      <c r="F13" s="424"/>
      <c r="G13" s="424">
        <f>SUM(G3:G12)</f>
        <v>0</v>
      </c>
      <c r="H13" s="424"/>
      <c r="I13" s="424">
        <f>SUM(I3:I12)</f>
        <v>0</v>
      </c>
      <c r="J13" s="302"/>
      <c r="K13" s="302"/>
    </row>
    <row r="14" spans="1:11">
      <c r="A14" s="413" t="s">
        <v>216</v>
      </c>
      <c r="B14" s="307" t="s">
        <v>216</v>
      </c>
      <c r="C14" s="308"/>
      <c r="D14" s="308"/>
      <c r="E14" s="308"/>
      <c r="F14" s="308"/>
      <c r="G14" s="308"/>
      <c r="H14" s="308">
        <f>D14+F14</f>
        <v>0</v>
      </c>
      <c r="I14" s="308">
        <f>E14+G14</f>
        <v>0</v>
      </c>
      <c r="J14" s="302"/>
      <c r="K14" s="302"/>
    </row>
    <row r="15" spans="1:11">
      <c r="A15" s="411" t="s">
        <v>1604</v>
      </c>
      <c r="B15" s="303" t="s">
        <v>216</v>
      </c>
      <c r="C15" s="304"/>
      <c r="D15" s="304"/>
      <c r="E15" s="304"/>
      <c r="F15" s="304"/>
      <c r="G15" s="304"/>
      <c r="H15" s="304"/>
      <c r="I15" s="304"/>
      <c r="J15" s="302"/>
      <c r="K15" s="302"/>
    </row>
    <row r="16" spans="1:11" ht="36.75">
      <c r="A16" s="413" t="s">
        <v>1613</v>
      </c>
      <c r="B16" s="307" t="s">
        <v>1164</v>
      </c>
      <c r="C16" s="308">
        <v>1</v>
      </c>
      <c r="D16" s="10"/>
      <c r="E16" s="308">
        <f>C16*D16</f>
        <v>0</v>
      </c>
      <c r="F16" s="10"/>
      <c r="G16" s="308">
        <f>C16*F16</f>
        <v>0</v>
      </c>
      <c r="H16" s="308">
        <f>D16+F16</f>
        <v>0</v>
      </c>
      <c r="I16" s="308">
        <f>E16+G16</f>
        <v>0</v>
      </c>
      <c r="J16" s="302"/>
      <c r="K16" s="302"/>
    </row>
    <row r="17" spans="1:11">
      <c r="A17" s="411" t="s">
        <v>1614</v>
      </c>
      <c r="B17" s="303" t="s">
        <v>216</v>
      </c>
      <c r="C17" s="304"/>
      <c r="D17" s="304"/>
      <c r="E17" s="304">
        <f>SUM(E16:E16)</f>
        <v>0</v>
      </c>
      <c r="F17" s="304"/>
      <c r="G17" s="304">
        <f>SUM(G16:G16)</f>
        <v>0</v>
      </c>
      <c r="H17" s="304"/>
      <c r="I17" s="304">
        <f>SUM(I16:I16)</f>
        <v>0</v>
      </c>
      <c r="J17" s="302"/>
      <c r="K17" s="302"/>
    </row>
    <row r="18" spans="1:11">
      <c r="A18" s="413" t="s">
        <v>216</v>
      </c>
      <c r="B18" s="307" t="s">
        <v>216</v>
      </c>
      <c r="C18" s="308"/>
      <c r="D18" s="308"/>
      <c r="E18" s="308"/>
      <c r="F18" s="308"/>
      <c r="G18" s="308"/>
      <c r="H18" s="308">
        <f>D18+F18</f>
        <v>0</v>
      </c>
      <c r="I18" s="308">
        <f>E18+G18</f>
        <v>0</v>
      </c>
      <c r="J18" s="302"/>
      <c r="K18" s="302"/>
    </row>
    <row r="19" spans="1:11">
      <c r="A19" s="411" t="s">
        <v>1153</v>
      </c>
      <c r="B19" s="303" t="s">
        <v>216</v>
      </c>
      <c r="C19" s="304"/>
      <c r="D19" s="304"/>
      <c r="E19" s="304"/>
      <c r="F19" s="304"/>
      <c r="G19" s="304"/>
      <c r="H19" s="304"/>
      <c r="I19" s="304"/>
      <c r="J19" s="302"/>
      <c r="K19" s="302"/>
    </row>
    <row r="20" spans="1:11">
      <c r="A20" s="413" t="s">
        <v>1603</v>
      </c>
      <c r="B20" s="307" t="s">
        <v>1164</v>
      </c>
      <c r="C20" s="308">
        <v>1</v>
      </c>
      <c r="D20" s="308">
        <f>I13</f>
        <v>0</v>
      </c>
      <c r="E20" s="308">
        <f>C20*D20</f>
        <v>0</v>
      </c>
      <c r="F20" s="308">
        <f>G13</f>
        <v>0</v>
      </c>
      <c r="G20" s="308">
        <f>C20*F20</f>
        <v>0</v>
      </c>
      <c r="H20" s="308">
        <f>D20+F20</f>
        <v>0</v>
      </c>
      <c r="I20" s="308">
        <f>E20+G20</f>
        <v>0</v>
      </c>
      <c r="J20" s="302"/>
      <c r="K20" s="302"/>
    </row>
    <row r="21" spans="1:11">
      <c r="A21" s="413" t="s">
        <v>1604</v>
      </c>
      <c r="B21" s="307" t="s">
        <v>1164</v>
      </c>
      <c r="C21" s="308">
        <v>1</v>
      </c>
      <c r="D21" s="308">
        <f>I17</f>
        <v>0</v>
      </c>
      <c r="E21" s="308">
        <f>C21*D21</f>
        <v>0</v>
      </c>
      <c r="F21" s="308">
        <f>G17</f>
        <v>0</v>
      </c>
      <c r="G21" s="308">
        <f>C21*F21</f>
        <v>0</v>
      </c>
      <c r="H21" s="308">
        <f>D21+F21</f>
        <v>0</v>
      </c>
      <c r="I21" s="308">
        <f>E21+G21</f>
        <v>0</v>
      </c>
      <c r="J21" s="302"/>
      <c r="K21" s="302"/>
    </row>
    <row r="22" spans="1:11">
      <c r="A22" s="411" t="s">
        <v>1322</v>
      </c>
      <c r="B22" s="303" t="s">
        <v>216</v>
      </c>
      <c r="C22" s="304"/>
      <c r="D22" s="304"/>
      <c r="E22" s="304">
        <f>SUM(E20:E21)</f>
        <v>0</v>
      </c>
      <c r="F22" s="304"/>
      <c r="G22" s="304">
        <f>SUM(G20:G21)</f>
        <v>0</v>
      </c>
      <c r="H22" s="304"/>
      <c r="I22" s="304">
        <f>SUM(I20:I21)</f>
        <v>0</v>
      </c>
      <c r="J22" s="302"/>
      <c r="K22" s="302"/>
    </row>
    <row r="23" spans="1:11">
      <c r="A23" s="413" t="s">
        <v>216</v>
      </c>
      <c r="B23" s="307" t="s">
        <v>216</v>
      </c>
      <c r="C23" s="308"/>
      <c r="D23" s="308"/>
      <c r="E23" s="308"/>
      <c r="F23" s="308"/>
      <c r="G23" s="308"/>
      <c r="H23" s="308">
        <f>D23+F23</f>
        <v>0</v>
      </c>
      <c r="I23" s="308">
        <f>E23+G23</f>
        <v>0</v>
      </c>
      <c r="J23" s="302"/>
      <c r="K23" s="302"/>
    </row>
    <row r="24" spans="1:11">
      <c r="A24" s="411" t="s">
        <v>1154</v>
      </c>
      <c r="B24" s="303" t="s">
        <v>216</v>
      </c>
      <c r="C24" s="304"/>
      <c r="D24" s="304"/>
      <c r="E24" s="304"/>
      <c r="F24" s="304"/>
      <c r="G24" s="304"/>
      <c r="H24" s="304"/>
      <c r="I24" s="304"/>
      <c r="J24" s="302"/>
      <c r="K24" s="302"/>
    </row>
    <row r="25" spans="1:11">
      <c r="A25" s="413" t="s">
        <v>216</v>
      </c>
      <c r="B25" s="307" t="s">
        <v>216</v>
      </c>
      <c r="C25" s="308"/>
      <c r="D25" s="308"/>
      <c r="E25" s="308"/>
      <c r="F25" s="308"/>
      <c r="G25" s="308"/>
      <c r="H25" s="308">
        <f>D25+F25</f>
        <v>0</v>
      </c>
      <c r="I25" s="308">
        <f>E25+G25</f>
        <v>0</v>
      </c>
      <c r="J25" s="302"/>
      <c r="K25" s="302"/>
    </row>
    <row r="26" spans="1:11">
      <c r="A26" s="415" t="s">
        <v>1323</v>
      </c>
      <c r="B26" s="416" t="s">
        <v>216</v>
      </c>
      <c r="C26" s="417"/>
      <c r="D26" s="417"/>
      <c r="E26" s="417"/>
      <c r="F26" s="417"/>
      <c r="G26" s="417"/>
      <c r="H26" s="417"/>
      <c r="I26" s="417"/>
      <c r="J26" s="302"/>
      <c r="K26" s="302"/>
    </row>
    <row r="27" spans="1:11">
      <c r="A27" s="413" t="s">
        <v>1615</v>
      </c>
      <c r="B27" s="307" t="s">
        <v>401</v>
      </c>
      <c r="C27" s="308">
        <v>3</v>
      </c>
      <c r="D27" s="10"/>
      <c r="E27" s="308">
        <f>C27*D27</f>
        <v>0</v>
      </c>
      <c r="F27" s="10"/>
      <c r="G27" s="308">
        <f>C27*F27</f>
        <v>0</v>
      </c>
      <c r="H27" s="308">
        <f>D27+F27</f>
        <v>0</v>
      </c>
      <c r="I27" s="308">
        <f>E27+G27</f>
        <v>0</v>
      </c>
      <c r="J27" s="302"/>
      <c r="K27" s="302"/>
    </row>
    <row r="28" spans="1:11">
      <c r="A28" s="413" t="s">
        <v>216</v>
      </c>
      <c r="B28" s="307" t="s">
        <v>216</v>
      </c>
      <c r="C28" s="308"/>
      <c r="D28" s="10"/>
      <c r="E28" s="308"/>
      <c r="F28" s="10"/>
      <c r="G28" s="308"/>
      <c r="H28" s="308">
        <f>D28+F28</f>
        <v>0</v>
      </c>
      <c r="I28" s="308">
        <f>E28+G28</f>
        <v>0</v>
      </c>
      <c r="J28" s="302"/>
      <c r="K28" s="302"/>
    </row>
    <row r="29" spans="1:11">
      <c r="A29" s="425" t="s">
        <v>1616</v>
      </c>
      <c r="B29" s="426" t="s">
        <v>216</v>
      </c>
      <c r="C29" s="427"/>
      <c r="D29" s="10"/>
      <c r="E29" s="427"/>
      <c r="F29" s="10"/>
      <c r="G29" s="427"/>
      <c r="H29" s="427"/>
      <c r="I29" s="427"/>
      <c r="J29" s="302"/>
      <c r="K29" s="302"/>
    </row>
    <row r="30" spans="1:11">
      <c r="A30" s="413" t="s">
        <v>1617</v>
      </c>
      <c r="B30" s="307" t="s">
        <v>401</v>
      </c>
      <c r="C30" s="308">
        <v>3</v>
      </c>
      <c r="D30" s="10"/>
      <c r="E30" s="308">
        <f>C30*D30</f>
        <v>0</v>
      </c>
      <c r="F30" s="10"/>
      <c r="G30" s="308">
        <f>C30*F30</f>
        <v>0</v>
      </c>
      <c r="H30" s="308">
        <f>D30+F30</f>
        <v>0</v>
      </c>
      <c r="I30" s="308">
        <f>E30+G30</f>
        <v>0</v>
      </c>
      <c r="J30" s="302"/>
      <c r="K30" s="302"/>
    </row>
    <row r="31" spans="1:11">
      <c r="A31" s="413" t="s">
        <v>216</v>
      </c>
      <c r="B31" s="307" t="s">
        <v>216</v>
      </c>
      <c r="C31" s="308"/>
      <c r="D31" s="10"/>
      <c r="E31" s="308"/>
      <c r="F31" s="10"/>
      <c r="G31" s="308"/>
      <c r="H31" s="308">
        <f>D31+F31</f>
        <v>0</v>
      </c>
      <c r="I31" s="308">
        <f>E31+G31</f>
        <v>0</v>
      </c>
      <c r="J31" s="302"/>
      <c r="K31" s="302"/>
    </row>
    <row r="32" spans="1:11">
      <c r="A32" s="415" t="s">
        <v>1381</v>
      </c>
      <c r="B32" s="416" t="s">
        <v>216</v>
      </c>
      <c r="C32" s="417"/>
      <c r="D32" s="417"/>
      <c r="E32" s="417">
        <f>SUM(E27:E31)</f>
        <v>0</v>
      </c>
      <c r="F32" s="417"/>
      <c r="G32" s="417">
        <f>SUM(G27:G31)</f>
        <v>0</v>
      </c>
      <c r="H32" s="417"/>
      <c r="I32" s="417">
        <f>SUM(I27:I31)</f>
        <v>0</v>
      </c>
      <c r="J32" s="302"/>
      <c r="K32" s="302"/>
    </row>
    <row r="33" spans="1:11">
      <c r="A33" s="413" t="s">
        <v>216</v>
      </c>
      <c r="B33" s="307" t="s">
        <v>216</v>
      </c>
      <c r="C33" s="308"/>
      <c r="D33" s="308"/>
      <c r="E33" s="308"/>
      <c r="F33" s="308"/>
      <c r="G33" s="308"/>
      <c r="H33" s="308">
        <f>D33+F33</f>
        <v>0</v>
      </c>
      <c r="I33" s="308">
        <f>E33+G33</f>
        <v>0</v>
      </c>
      <c r="J33" s="302"/>
      <c r="K33" s="302"/>
    </row>
    <row r="34" spans="1:11">
      <c r="A34" s="415" t="s">
        <v>1618</v>
      </c>
      <c r="B34" s="416" t="s">
        <v>216</v>
      </c>
      <c r="C34" s="417"/>
      <c r="D34" s="10"/>
      <c r="E34" s="417"/>
      <c r="F34" s="417"/>
      <c r="G34" s="417"/>
      <c r="H34" s="417"/>
      <c r="I34" s="417"/>
      <c r="J34" s="302"/>
      <c r="K34" s="302"/>
    </row>
    <row r="35" spans="1:11">
      <c r="A35" s="413" t="s">
        <v>1619</v>
      </c>
      <c r="B35" s="307" t="s">
        <v>1164</v>
      </c>
      <c r="C35" s="308">
        <v>1</v>
      </c>
      <c r="D35" s="10"/>
      <c r="E35" s="308">
        <f>C35*D35</f>
        <v>0</v>
      </c>
      <c r="F35" s="10"/>
      <c r="G35" s="308">
        <f>C35*F35</f>
        <v>0</v>
      </c>
      <c r="H35" s="308">
        <f t="shared" ref="H35:I40" si="1">D35+F35</f>
        <v>0</v>
      </c>
      <c r="I35" s="308">
        <f t="shared" si="1"/>
        <v>0</v>
      </c>
      <c r="J35" s="302"/>
      <c r="K35" s="302"/>
    </row>
    <row r="36" spans="1:11">
      <c r="A36" s="413" t="s">
        <v>1620</v>
      </c>
      <c r="B36" s="307" t="s">
        <v>1164</v>
      </c>
      <c r="C36" s="308">
        <v>1</v>
      </c>
      <c r="D36" s="10"/>
      <c r="E36" s="308">
        <f>C36*D36</f>
        <v>0</v>
      </c>
      <c r="F36" s="10"/>
      <c r="G36" s="308">
        <f>C36*F36</f>
        <v>0</v>
      </c>
      <c r="H36" s="308">
        <f t="shared" si="1"/>
        <v>0</v>
      </c>
      <c r="I36" s="308">
        <f t="shared" si="1"/>
        <v>0</v>
      </c>
      <c r="J36" s="302"/>
      <c r="K36" s="302"/>
    </row>
    <row r="37" spans="1:11">
      <c r="A37" s="413" t="s">
        <v>1621</v>
      </c>
      <c r="B37" s="307" t="s">
        <v>1164</v>
      </c>
      <c r="C37" s="308">
        <v>2</v>
      </c>
      <c r="D37" s="10"/>
      <c r="E37" s="308">
        <f>C37*D37</f>
        <v>0</v>
      </c>
      <c r="F37" s="10"/>
      <c r="G37" s="308">
        <f>C37*F37</f>
        <v>0</v>
      </c>
      <c r="H37" s="308">
        <f t="shared" si="1"/>
        <v>0</v>
      </c>
      <c r="I37" s="308">
        <f t="shared" si="1"/>
        <v>0</v>
      </c>
      <c r="J37" s="302"/>
      <c r="K37" s="302"/>
    </row>
    <row r="38" spans="1:11">
      <c r="A38" s="413" t="s">
        <v>216</v>
      </c>
      <c r="B38" s="307" t="s">
        <v>216</v>
      </c>
      <c r="C38" s="308"/>
      <c r="D38" s="10"/>
      <c r="E38" s="308"/>
      <c r="F38" s="10"/>
      <c r="G38" s="308"/>
      <c r="H38" s="308">
        <f t="shared" si="1"/>
        <v>0</v>
      </c>
      <c r="I38" s="308">
        <f t="shared" si="1"/>
        <v>0</v>
      </c>
      <c r="J38" s="302"/>
      <c r="K38" s="302"/>
    </row>
    <row r="39" spans="1:11">
      <c r="A39" s="413" t="s">
        <v>1622</v>
      </c>
      <c r="B39" s="307" t="s">
        <v>1164</v>
      </c>
      <c r="C39" s="308">
        <v>1</v>
      </c>
      <c r="D39" s="10"/>
      <c r="E39" s="308">
        <f>C39*D39</f>
        <v>0</v>
      </c>
      <c r="F39" s="10"/>
      <c r="G39" s="308">
        <f>C39*F39</f>
        <v>0</v>
      </c>
      <c r="H39" s="308">
        <f t="shared" si="1"/>
        <v>0</v>
      </c>
      <c r="I39" s="308">
        <f t="shared" si="1"/>
        <v>0</v>
      </c>
      <c r="J39" s="302"/>
      <c r="K39" s="302"/>
    </row>
    <row r="40" spans="1:11">
      <c r="A40" s="413" t="s">
        <v>216</v>
      </c>
      <c r="B40" s="307" t="s">
        <v>216</v>
      </c>
      <c r="C40" s="308"/>
      <c r="D40" s="10"/>
      <c r="E40" s="308"/>
      <c r="F40" s="10"/>
      <c r="G40" s="308"/>
      <c r="H40" s="308">
        <f t="shared" si="1"/>
        <v>0</v>
      </c>
      <c r="I40" s="308">
        <f t="shared" si="1"/>
        <v>0</v>
      </c>
      <c r="J40" s="302"/>
      <c r="K40" s="302"/>
    </row>
    <row r="41" spans="1:11">
      <c r="A41" s="412" t="s">
        <v>1623</v>
      </c>
      <c r="B41" s="305" t="s">
        <v>216</v>
      </c>
      <c r="C41" s="306"/>
      <c r="D41" s="10"/>
      <c r="E41" s="306"/>
      <c r="F41" s="10"/>
      <c r="G41" s="306"/>
      <c r="H41" s="306"/>
      <c r="I41" s="306"/>
      <c r="J41" s="302"/>
      <c r="K41" s="302"/>
    </row>
    <row r="42" spans="1:11" ht="24.75">
      <c r="A42" s="413" t="s">
        <v>1624</v>
      </c>
      <c r="B42" s="307" t="s">
        <v>1164</v>
      </c>
      <c r="C42" s="308">
        <v>1</v>
      </c>
      <c r="D42" s="10"/>
      <c r="E42" s="308">
        <f>C42*D42</f>
        <v>0</v>
      </c>
      <c r="F42" s="10"/>
      <c r="G42" s="308">
        <f>C42*F42</f>
        <v>0</v>
      </c>
      <c r="H42" s="308">
        <f t="shared" ref="H42:I46" si="2">D42+F42</f>
        <v>0</v>
      </c>
      <c r="I42" s="308">
        <f t="shared" si="2"/>
        <v>0</v>
      </c>
      <c r="J42" s="302"/>
      <c r="K42" s="302"/>
    </row>
    <row r="43" spans="1:11">
      <c r="A43" s="413" t="s">
        <v>1625</v>
      </c>
      <c r="B43" s="307" t="s">
        <v>1164</v>
      </c>
      <c r="C43" s="308">
        <v>2</v>
      </c>
      <c r="D43" s="10"/>
      <c r="E43" s="308">
        <f>C43*D43</f>
        <v>0</v>
      </c>
      <c r="F43" s="10"/>
      <c r="G43" s="308">
        <f>C43*F43</f>
        <v>0</v>
      </c>
      <c r="H43" s="308">
        <f t="shared" si="2"/>
        <v>0</v>
      </c>
      <c r="I43" s="308">
        <f t="shared" si="2"/>
        <v>0</v>
      </c>
      <c r="J43" s="302"/>
      <c r="K43" s="302"/>
    </row>
    <row r="44" spans="1:11">
      <c r="A44" s="413" t="s">
        <v>216</v>
      </c>
      <c r="B44" s="307" t="s">
        <v>216</v>
      </c>
      <c r="C44" s="308"/>
      <c r="D44" s="10"/>
      <c r="E44" s="308"/>
      <c r="F44" s="10"/>
      <c r="G44" s="308"/>
      <c r="H44" s="308">
        <f t="shared" si="2"/>
        <v>0</v>
      </c>
      <c r="I44" s="308">
        <f t="shared" si="2"/>
        <v>0</v>
      </c>
      <c r="J44" s="302"/>
      <c r="K44" s="302"/>
    </row>
    <row r="45" spans="1:11">
      <c r="A45" s="413" t="s">
        <v>1626</v>
      </c>
      <c r="B45" s="307" t="s">
        <v>1164</v>
      </c>
      <c r="C45" s="308">
        <v>1</v>
      </c>
      <c r="D45" s="10"/>
      <c r="E45" s="308">
        <f>C45*D45</f>
        <v>0</v>
      </c>
      <c r="F45" s="10"/>
      <c r="G45" s="308">
        <f>C45*F45</f>
        <v>0</v>
      </c>
      <c r="H45" s="308">
        <f t="shared" si="2"/>
        <v>0</v>
      </c>
      <c r="I45" s="308">
        <f t="shared" si="2"/>
        <v>0</v>
      </c>
      <c r="J45" s="302"/>
      <c r="K45" s="302"/>
    </row>
    <row r="46" spans="1:11">
      <c r="A46" s="413" t="s">
        <v>216</v>
      </c>
      <c r="B46" s="307" t="s">
        <v>216</v>
      </c>
      <c r="C46" s="308"/>
      <c r="D46" s="10"/>
      <c r="E46" s="308"/>
      <c r="F46" s="10"/>
      <c r="G46" s="308"/>
      <c r="H46" s="308">
        <f t="shared" si="2"/>
        <v>0</v>
      </c>
      <c r="I46" s="308">
        <f t="shared" si="2"/>
        <v>0</v>
      </c>
      <c r="J46" s="302"/>
      <c r="K46" s="302"/>
    </row>
    <row r="47" spans="1:11">
      <c r="A47" s="412" t="s">
        <v>1383</v>
      </c>
      <c r="B47" s="305" t="s">
        <v>216</v>
      </c>
      <c r="C47" s="306"/>
      <c r="D47" s="10"/>
      <c r="E47" s="306"/>
      <c r="F47" s="10"/>
      <c r="G47" s="306"/>
      <c r="H47" s="306"/>
      <c r="I47" s="306"/>
      <c r="J47" s="302"/>
      <c r="K47" s="302"/>
    </row>
    <row r="48" spans="1:11">
      <c r="A48" s="413" t="s">
        <v>1386</v>
      </c>
      <c r="B48" s="307" t="s">
        <v>1387</v>
      </c>
      <c r="C48" s="308">
        <v>4</v>
      </c>
      <c r="D48" s="10"/>
      <c r="E48" s="308">
        <f t="shared" ref="E48:E53" si="3">C48*D48</f>
        <v>0</v>
      </c>
      <c r="F48" s="10"/>
      <c r="G48" s="308">
        <f t="shared" ref="G48:G53" si="4">C48*F48</f>
        <v>0</v>
      </c>
      <c r="H48" s="308">
        <f t="shared" ref="H48:I54" si="5">D48+F48</f>
        <v>0</v>
      </c>
      <c r="I48" s="308">
        <f t="shared" si="5"/>
        <v>0</v>
      </c>
      <c r="J48" s="302"/>
      <c r="K48" s="302"/>
    </row>
    <row r="49" spans="1:11">
      <c r="A49" s="413" t="s">
        <v>1390</v>
      </c>
      <c r="B49" s="307" t="s">
        <v>1387</v>
      </c>
      <c r="C49" s="308">
        <v>16</v>
      </c>
      <c r="D49" s="10"/>
      <c r="E49" s="308">
        <f t="shared" si="3"/>
        <v>0</v>
      </c>
      <c r="F49" s="10"/>
      <c r="G49" s="308">
        <f t="shared" si="4"/>
        <v>0</v>
      </c>
      <c r="H49" s="308">
        <f t="shared" si="5"/>
        <v>0</v>
      </c>
      <c r="I49" s="308">
        <f t="shared" si="5"/>
        <v>0</v>
      </c>
      <c r="J49" s="302"/>
      <c r="K49" s="302"/>
    </row>
    <row r="50" spans="1:11">
      <c r="A50" s="413" t="s">
        <v>1389</v>
      </c>
      <c r="B50" s="307" t="s">
        <v>1387</v>
      </c>
      <c r="C50" s="308">
        <v>10</v>
      </c>
      <c r="D50" s="10"/>
      <c r="E50" s="308">
        <f t="shared" si="3"/>
        <v>0</v>
      </c>
      <c r="F50" s="10"/>
      <c r="G50" s="308">
        <f t="shared" si="4"/>
        <v>0</v>
      </c>
      <c r="H50" s="308">
        <f t="shared" si="5"/>
        <v>0</v>
      </c>
      <c r="I50" s="308">
        <f t="shared" si="5"/>
        <v>0</v>
      </c>
      <c r="J50" s="302"/>
      <c r="K50" s="302"/>
    </row>
    <row r="51" spans="1:11">
      <c r="A51" s="413" t="s">
        <v>1388</v>
      </c>
      <c r="B51" s="307" t="s">
        <v>1387</v>
      </c>
      <c r="C51" s="308">
        <v>2</v>
      </c>
      <c r="D51" s="10"/>
      <c r="E51" s="308">
        <f t="shared" si="3"/>
        <v>0</v>
      </c>
      <c r="F51" s="10"/>
      <c r="G51" s="308">
        <f t="shared" si="4"/>
        <v>0</v>
      </c>
      <c r="H51" s="308">
        <f t="shared" si="5"/>
        <v>0</v>
      </c>
      <c r="I51" s="308">
        <f t="shared" si="5"/>
        <v>0</v>
      </c>
      <c r="J51" s="302"/>
      <c r="K51" s="302"/>
    </row>
    <row r="52" spans="1:11">
      <c r="A52" s="413" t="s">
        <v>1627</v>
      </c>
      <c r="B52" s="307" t="s">
        <v>1387</v>
      </c>
      <c r="C52" s="308">
        <v>40</v>
      </c>
      <c r="D52" s="10"/>
      <c r="E52" s="308">
        <f t="shared" si="3"/>
        <v>0</v>
      </c>
      <c r="F52" s="10"/>
      <c r="G52" s="308">
        <f t="shared" si="4"/>
        <v>0</v>
      </c>
      <c r="H52" s="308">
        <f t="shared" si="5"/>
        <v>0</v>
      </c>
      <c r="I52" s="308">
        <f t="shared" si="5"/>
        <v>0</v>
      </c>
      <c r="J52" s="302"/>
      <c r="K52" s="302"/>
    </row>
    <row r="53" spans="1:11">
      <c r="A53" s="413" t="s">
        <v>1628</v>
      </c>
      <c r="B53" s="307" t="s">
        <v>1387</v>
      </c>
      <c r="C53" s="308">
        <v>8</v>
      </c>
      <c r="D53" s="10"/>
      <c r="E53" s="308">
        <f t="shared" si="3"/>
        <v>0</v>
      </c>
      <c r="F53" s="10"/>
      <c r="G53" s="308">
        <f t="shared" si="4"/>
        <v>0</v>
      </c>
      <c r="H53" s="308">
        <f t="shared" si="5"/>
        <v>0</v>
      </c>
      <c r="I53" s="308">
        <f t="shared" si="5"/>
        <v>0</v>
      </c>
      <c r="J53" s="302"/>
      <c r="K53" s="302"/>
    </row>
    <row r="54" spans="1:11">
      <c r="A54" s="413" t="s">
        <v>216</v>
      </c>
      <c r="B54" s="307" t="s">
        <v>216</v>
      </c>
      <c r="C54" s="308"/>
      <c r="D54" s="10"/>
      <c r="E54" s="308"/>
      <c r="F54" s="10"/>
      <c r="G54" s="308"/>
      <c r="H54" s="308">
        <f t="shared" si="5"/>
        <v>0</v>
      </c>
      <c r="I54" s="308">
        <f t="shared" si="5"/>
        <v>0</v>
      </c>
      <c r="J54" s="302"/>
      <c r="K54" s="302"/>
    </row>
    <row r="55" spans="1:11">
      <c r="A55" s="412" t="s">
        <v>1391</v>
      </c>
      <c r="B55" s="305" t="s">
        <v>216</v>
      </c>
      <c r="C55" s="306"/>
      <c r="D55" s="10"/>
      <c r="E55" s="306"/>
      <c r="F55" s="10"/>
      <c r="G55" s="306"/>
      <c r="H55" s="306"/>
      <c r="I55" s="306"/>
      <c r="J55" s="302"/>
      <c r="K55" s="302"/>
    </row>
    <row r="56" spans="1:11">
      <c r="A56" s="413" t="s">
        <v>1392</v>
      </c>
      <c r="B56" s="307" t="s">
        <v>1387</v>
      </c>
      <c r="C56" s="308">
        <v>16</v>
      </c>
      <c r="D56" s="10"/>
      <c r="E56" s="308">
        <f>C56*D56</f>
        <v>0</v>
      </c>
      <c r="F56" s="10"/>
      <c r="G56" s="308">
        <f>C56*F56</f>
        <v>0</v>
      </c>
      <c r="H56" s="308">
        <f>D56+F56</f>
        <v>0</v>
      </c>
      <c r="I56" s="308">
        <f>E56+G56</f>
        <v>0</v>
      </c>
      <c r="J56" s="302"/>
      <c r="K56" s="302"/>
    </row>
    <row r="57" spans="1:11">
      <c r="A57" s="413" t="s">
        <v>216</v>
      </c>
      <c r="B57" s="307" t="s">
        <v>216</v>
      </c>
      <c r="C57" s="308"/>
      <c r="D57" s="10"/>
      <c r="E57" s="308"/>
      <c r="F57" s="10"/>
      <c r="G57" s="308"/>
      <c r="H57" s="308">
        <f>D57+F57</f>
        <v>0</v>
      </c>
      <c r="I57" s="308">
        <f>E57+G57</f>
        <v>0</v>
      </c>
      <c r="J57" s="302"/>
      <c r="K57" s="302"/>
    </row>
    <row r="58" spans="1:11">
      <c r="A58" s="412" t="s">
        <v>1393</v>
      </c>
      <c r="B58" s="305" t="s">
        <v>216</v>
      </c>
      <c r="C58" s="306"/>
      <c r="D58" s="10"/>
      <c r="E58" s="306"/>
      <c r="F58" s="10"/>
      <c r="G58" s="306"/>
      <c r="H58" s="306"/>
      <c r="I58" s="306"/>
      <c r="J58" s="302"/>
      <c r="K58" s="302"/>
    </row>
    <row r="59" spans="1:11">
      <c r="A59" s="413" t="s">
        <v>1394</v>
      </c>
      <c r="B59" s="307" t="s">
        <v>1387</v>
      </c>
      <c r="C59" s="308">
        <v>4</v>
      </c>
      <c r="D59" s="10"/>
      <c r="E59" s="308">
        <f>C59*D59</f>
        <v>0</v>
      </c>
      <c r="F59" s="10"/>
      <c r="G59" s="308">
        <f>C59*F59</f>
        <v>0</v>
      </c>
      <c r="H59" s="308">
        <f>D59+F59</f>
        <v>0</v>
      </c>
      <c r="I59" s="308">
        <f>E59+G59</f>
        <v>0</v>
      </c>
      <c r="J59" s="302"/>
      <c r="K59" s="302"/>
    </row>
    <row r="60" spans="1:11">
      <c r="A60" s="413" t="s">
        <v>216</v>
      </c>
      <c r="B60" s="307" t="s">
        <v>216</v>
      </c>
      <c r="C60" s="308"/>
      <c r="D60" s="10"/>
      <c r="E60" s="308"/>
      <c r="F60" s="10"/>
      <c r="G60" s="308"/>
      <c r="H60" s="308">
        <f>D60+F60</f>
        <v>0</v>
      </c>
      <c r="I60" s="308">
        <f>E60+G60</f>
        <v>0</v>
      </c>
      <c r="J60" s="302"/>
      <c r="K60" s="302"/>
    </row>
    <row r="61" spans="1:11">
      <c r="A61" s="412" t="s">
        <v>1395</v>
      </c>
      <c r="B61" s="305" t="s">
        <v>216</v>
      </c>
      <c r="C61" s="306"/>
      <c r="D61" s="10"/>
      <c r="E61" s="306"/>
      <c r="F61" s="10"/>
      <c r="G61" s="306"/>
      <c r="H61" s="306"/>
      <c r="I61" s="306"/>
      <c r="J61" s="302"/>
      <c r="K61" s="302"/>
    </row>
    <row r="62" spans="1:11">
      <c r="A62" s="412" t="s">
        <v>1396</v>
      </c>
      <c r="B62" s="305" t="s">
        <v>216</v>
      </c>
      <c r="C62" s="306"/>
      <c r="D62" s="10"/>
      <c r="E62" s="306"/>
      <c r="F62" s="10"/>
      <c r="G62" s="306"/>
      <c r="H62" s="306"/>
      <c r="I62" s="306"/>
      <c r="J62" s="302"/>
      <c r="K62" s="302"/>
    </row>
    <row r="63" spans="1:11">
      <c r="A63" s="413" t="s">
        <v>1397</v>
      </c>
      <c r="B63" s="307" t="s">
        <v>1387</v>
      </c>
      <c r="C63" s="308">
        <v>2</v>
      </c>
      <c r="D63" s="10"/>
      <c r="E63" s="308">
        <f>C63*D63</f>
        <v>0</v>
      </c>
      <c r="F63" s="10"/>
      <c r="G63" s="308">
        <f>C63*F63</f>
        <v>0</v>
      </c>
      <c r="H63" s="308">
        <f t="shared" ref="H63:I65" si="6">D63+F63</f>
        <v>0</v>
      </c>
      <c r="I63" s="308">
        <f t="shared" si="6"/>
        <v>0</v>
      </c>
      <c r="J63" s="302"/>
      <c r="K63" s="302"/>
    </row>
    <row r="64" spans="1:11">
      <c r="A64" s="413" t="s">
        <v>1398</v>
      </c>
      <c r="B64" s="307" t="s">
        <v>1387</v>
      </c>
      <c r="C64" s="308">
        <v>12</v>
      </c>
      <c r="D64" s="10"/>
      <c r="E64" s="308">
        <f>C64*D64</f>
        <v>0</v>
      </c>
      <c r="F64" s="10"/>
      <c r="G64" s="308">
        <f>C64*F64</f>
        <v>0</v>
      </c>
      <c r="H64" s="308">
        <f t="shared" si="6"/>
        <v>0</v>
      </c>
      <c r="I64" s="308">
        <f t="shared" si="6"/>
        <v>0</v>
      </c>
      <c r="J64" s="302"/>
      <c r="K64" s="302"/>
    </row>
    <row r="65" spans="1:11">
      <c r="A65" s="413" t="s">
        <v>216</v>
      </c>
      <c r="B65" s="307" t="s">
        <v>216</v>
      </c>
      <c r="C65" s="308"/>
      <c r="D65" s="10"/>
      <c r="E65" s="308"/>
      <c r="F65" s="10"/>
      <c r="G65" s="308"/>
      <c r="H65" s="308">
        <f t="shared" si="6"/>
        <v>0</v>
      </c>
      <c r="I65" s="308">
        <f t="shared" si="6"/>
        <v>0</v>
      </c>
      <c r="J65" s="302"/>
      <c r="K65" s="302"/>
    </row>
    <row r="66" spans="1:11">
      <c r="A66" s="415" t="s">
        <v>1629</v>
      </c>
      <c r="B66" s="416" t="s">
        <v>216</v>
      </c>
      <c r="C66" s="417"/>
      <c r="D66" s="417"/>
      <c r="E66" s="417">
        <f>SUM(E35:E65)</f>
        <v>0</v>
      </c>
      <c r="F66" s="417"/>
      <c r="G66" s="417">
        <f>SUM(G35:G65)</f>
        <v>0</v>
      </c>
      <c r="H66" s="417"/>
      <c r="I66" s="417">
        <f>SUM(I35:I65)</f>
        <v>0</v>
      </c>
      <c r="J66" s="302"/>
      <c r="K66" s="302"/>
    </row>
    <row r="67" spans="1:11">
      <c r="A67" s="413" t="s">
        <v>216</v>
      </c>
      <c r="B67" s="307" t="s">
        <v>216</v>
      </c>
      <c r="C67" s="308"/>
      <c r="D67" s="308"/>
      <c r="E67" s="308"/>
      <c r="F67" s="308"/>
      <c r="G67" s="308"/>
      <c r="H67" s="308">
        <f>D67+F67</f>
        <v>0</v>
      </c>
      <c r="I67" s="308">
        <f>E67+G67</f>
        <v>0</v>
      </c>
      <c r="J67" s="302"/>
      <c r="K67" s="302"/>
    </row>
    <row r="68" spans="1:11">
      <c r="A68" s="413" t="s">
        <v>1400</v>
      </c>
      <c r="B68" s="307" t="s">
        <v>216</v>
      </c>
      <c r="C68" s="308"/>
      <c r="D68" s="308"/>
      <c r="E68" s="10">
        <f>PAps104dpř!B33/100*E30+PAps104dpř!B33/100*E48+PAps104dpř!B33/100*E49+PAps104dpř!B33/100*E50+PAps104dpř!B33/100*E51+PAps104dpř!B33/100*E52+PAps104dpř!B33/100*E53+PAps104dpř!B33/100*E56+PAps104dpř!B34/100*E59+PAps104dpř!B33/100*E63+PAps104dpř!B34/100*E64</f>
        <v>0</v>
      </c>
      <c r="F68" s="308"/>
      <c r="G68" s="308"/>
      <c r="H68" s="308">
        <f>D68+F68</f>
        <v>0</v>
      </c>
      <c r="I68" s="308">
        <f>E68+G68</f>
        <v>0</v>
      </c>
      <c r="J68" s="302"/>
      <c r="K68" s="302"/>
    </row>
    <row r="69" spans="1:11">
      <c r="A69" s="411" t="s">
        <v>1401</v>
      </c>
      <c r="B69" s="303" t="s">
        <v>216</v>
      </c>
      <c r="C69" s="304"/>
      <c r="D69" s="304"/>
      <c r="E69" s="304">
        <f>SUM(E25,E27:E31,E33,E35:E65,E67:E68)</f>
        <v>0</v>
      </c>
      <c r="F69" s="304"/>
      <c r="G69" s="304">
        <f>SUM(G25,G27:G31,G33,G35:G65,G67:G68)</f>
        <v>0</v>
      </c>
      <c r="H69" s="304"/>
      <c r="I69" s="304">
        <f>SUM(I25,I27:I31,I33,I35:I65,I67:I68)</f>
        <v>0</v>
      </c>
      <c r="J69" s="302"/>
      <c r="K69" s="302"/>
    </row>
    <row r="70" spans="1:11">
      <c r="A70" s="413" t="s">
        <v>216</v>
      </c>
      <c r="B70" s="307" t="s">
        <v>216</v>
      </c>
      <c r="C70" s="308"/>
      <c r="D70" s="308"/>
      <c r="E70" s="308"/>
      <c r="F70" s="308"/>
      <c r="G70" s="308"/>
      <c r="H70" s="308">
        <f>D70+F70</f>
        <v>0</v>
      </c>
      <c r="I70" s="308">
        <f>E70+G70</f>
        <v>0</v>
      </c>
      <c r="J70" s="302"/>
      <c r="K70" s="302"/>
    </row>
  </sheetData>
  <sheetProtection password="D9BB" sheet="1"/>
  <pageMargins left="0.7" right="0.7" top="0.78740157499999996" bottom="0.78740157499999996" header="0.3" footer="0.3"/>
  <pageSetup paperSize="9" scale="90" orientation="landscape" r:id="rId1"/>
  <rowBreaks count="1" manualBreakCount="1">
    <brk id="34" max="8" man="1"/>
  </rowBreaks>
  <colBreaks count="1" manualBreakCount="1">
    <brk id="9" max="1048575" man="1"/>
  </colBreaks>
</worksheet>
</file>

<file path=_xmlsignatures/_rels/origin.sigs.rels>&#65279;<?xml version="1.0" encoding="utf-8"?><Relationships xmlns="http://schemas.openxmlformats.org/package/2006/relationships"><Relationship Id="idRel1" Type="http://schemas.openxmlformats.org/package/2006/relationships/digital-signature/signature" Target="sig1.xml" TargetMode="Internal"/></Relationships>
</file>

<file path=_xmlsignatures/sig1.xml><?xml version="1.0" encoding="utf-8"?>
<ds:Signature xmlns:ds="http://www.w3.org/2000/09/xmldsig#" Id="idSignature1">
  <ds:SignedInfo>
    <ds:CanonicalizationMethod Algorithm="http://www.w3.org/TR/2001/REC-xml-c14n-20010315"/>
    <ds:SignatureMethod Algorithm="http://www.w3.org/2000/09/xmldsig#rsa-sha1"/>
    <ds:Reference Type="http://www.w3.org/2000/09/xmldsig#Object" URI="#idPackageObject">
      <ds:DigestMethod Algorithm="http://www.w3.org/2000/09/xmldsig#sha1"/>
      <ds:DigestValue>AxWBObUNklEju/2spaeP3Aae/rs=</ds:DigestValue>
    </ds:Reference>
  </ds:SignedInfo>
  <ds:SignatureValue>uUVhcwdx8bh/1LKqFXhuLqqh8GmTLMbOW5nc/utwhhfOfCTgL2QoLBfD1IE2k1pqQzr8HuytXBEc4bIAe/D4OAImzduzvsgt5xBrv36sqdIg3OP3WyhPDL/6OO+rmNHCKw+syPd1DJqPwYdohWczk9/l7YRW2reFw9+FQtBAo1jchH3AnyBXFCcNj/D17saeLYaVeY4kKp92GK4CHpp4QSyQjcowlHKfCzGNRLozWvRUS0ovvL71jb3WE9mju4cYZb1WZmumQ1MZ4CDrOKweergwjvo4gxek04jZryNXm4qmtBBpOT0+ZoELs8Ldnlr2OSRarIeDytNCBWs8rqCYQA==</ds:SignatureValue>
  <ds:KeyInfo>
    <ds:KeyValue>
      <ds:RSAKeyValue>
        <ds:Modulus>3A8waLiK46LdSd9/j9Z9r9QV82xiNFSLnD5ZLGZrnBFgttW5QGrP7IYqkVqeb2Fw9Zn2FlAGc8RRkBCLLcmjOaOg/4HY4O+mUGUrnHWamOluFxG/pO7U84baSZOFhLRGbmt3Ww0Wr7L7GbqZiGqmDdF1XHfvW0QxDhkp01qx2ugtmQsOlpGmjK6l2VX7t+jxL5RrshDKIJuJD/eT6O/zX47NTq1AtR340tCRHrI1rkdfwCeWI2ZSy5afQtq440k5GJ4leflvHCDQN4I0M6fmU9y2oodCvWpLlSjfLTNeCp55PbRwdELXrm4w/Aatnc5Obpc6ZSG5RQIntCCIBsGU2Q==</ds:Modulus>
        <ds:Exponent>AQAB</ds:Exponent>
      </ds:RSAKeyValue>
    </ds:KeyValue>
    <ds:X509Data>
      <ds:X509Certificate>MIIIRDCCByygAwIBAgIDLLrlMA0GCSqGSIb3DQEBCwUAMF8xCzAJBgNVBAYTAkNaMSwwKgYDVQQKDCPEjGVza8OhIHBvxaF0YSwgcy5wLiBbScSMIDQ3MTE0OTgzXTEiMCAGA1UEAxMZUG9zdFNpZ251bSBRdWFsaWZpZWQgQ0EgMjAeFw0xODAyMDIwNzU5MjJaFw0xOTAyMjIwNzU5MjJaMIIBQDELMAkGA1UEBhMCQ1oxFzAVBgNVBGETDk5UUkNaLTYwNDYwNTgwMUcwRQYDVQQKDD5Bcm3DoWRuw60gU2VydmlzbsOtLCBwxZnDrXNwxJt2a292w6Egb3JnYW5pemFjZSBbScSMIDYwNDYwNTgwXTE4MDYGA1UECwwvQXJtw6FkbsOtIFNlcnZpc27DrSwgcMWZw61zcMSbdmtvdsOhIG9yZ2FuaXphY2UxEDAOBgNVBAsTB1BFUjE2NTAxGzAZBgNVBAMMEkluZy4gTGVua2EgxIxlcm7DoTEQMA4GA1UEBAwHxIxlcm7DoTEOMAwGA1UEKhMFTGVua2ExEDAOBgNVBAUTB1A1MzQ4MjkxMjAwBgNVBAwMKVJlZmVyZW50IGFrdml6acSNbsOtaG8gb2RkxJtsZW7DrSAtIFByYWhhMIIBIjANBgkqhkiG9w0BAQEFAAOCAQ8AMIIBCgKCAQEA3A8waLiK46LdSd9/j9Z9r9QV82xiNFSLnD5ZLGZrnBFgttW5QGrP7IYqkVqeb2Fw9Zn2FlAGc8RRkBCLLcmjOaOg/4HY4O+mUGUrnHWamOluFxG/pO7U84baSZOFhLRGbmt3Ww0Wr7L7GbqZiGqmDdF1XHfvW0QxDhkp01qx2ugtmQsOlpGmjK6l2VX7t+jxL5RrshDKIJuJD/eT6O/zX47NTq1AtR340tCRHrI1rkdfwCeWI2ZSy5afQtq440k5GJ4leflvHCDQN4I0M6fmU9y2oodCvWpLlSjfLTNeCp55PbRwdELXrm4w/Aatnc5Obpc6ZSG5RQIntCCIBsGU2QIDAQABo4IEJDCCBCAwRQYDVR0RBD4wPIEUbGVua2EuY2VybmFAYXMtcG8uY3qgGQYJKwYBBAHcGQIBoAwTCjExNjA0OTkzMzCgCQYDVQQNoAITADAJBgNVHRMEAjAAMIIBKwYDVR0gBIIBIjCCAR4wggEPBghngQYBBAERbjCCAQE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JAYIKwYBBQUHAgEWGGh0dHA6Ly93d3cucG9zdHNpZ251bS5jejAJBgcEAIvsQAEAMIGbBggrBgEFBQcBAwSBjjCBizAIBgYEAI5GAQEwagYGBACORgEFMGAwLhYoaHR0cHM6Ly93d3cucG9zdHNpZ251bS5jei9wZHMvcGRzX2VuLnBkZhMCZW4wLhYoaHR0cHM6Ly93d3cucG9zdHNpZ251bS5jei9wZHMvcGRzX2NzLnBkZhMCY3MwEwYGBACORgEGMAkGBwQAjkYBBgEwgfoGCCsGAQUFBwEBBIHtMIHqMDsGCCsGAQUFBzAChi9odHRwOi8vd3d3LnBvc3RzaWdudW0uY3ovY3J0L3BzcXVhbGlmaWVkY2EyLmNydDA8BggrBgEFBQcwAoYwaHR0cDovL3d3dzIucG9zdHNpZ251bS5jei9jcnQvcHNxdWFsaWZpZWRjYTIuY3J0MDsGCCsGAQUFBzAChi9odHRwOi8vcG9zdHNpZ251bS50dGMuY3ovY3J0L3BzcXVhbGlmaWVkY2EyLmNydDAwBggrBgEFBQcwAYYkaHR0cDovL29jc3AucG9zdHNpZ251bS5jei9PQ1NQL1FDQTIvMA4GA1UdDwEB/wQEAwIF4DAfBgNVHSMEGDAWgBSJ6EzfiyY5PtckLhIOeufmJ+XWlzCBsQYDVR0fBIGpMIGmMDWgM6Axhi9odHRwOi8vd3d3LnBvc3RzaWdudW0uY3ovY3JsL3BzcXVhbGlmaWVkY2EyLmNybDA2oDSgMoYwaHR0cDovL3d3dzIucG9zdHNpZ251bS5jei9jcmwvcHNxdWFsaWZpZWRjYTIuY3JsMDWgM6Axhi9odHRwOi8vcG9zdHNpZ251bS50dGMuY3ovY3JsL3BzcXVhbGlmaWVkY2EyLmNybDAdBgNVHQ4EFgQUOwP+HWwmVWrndjYUfYQGjKlgGUkwDQYJKoZIhvcNAQELBQADggEBAE+sRkd4LcPEvEMutafM5xr6UScP/WC7CE9hARlIeswMa+z0Uo7/J3xSLIBuoxp5KX5BMhmlYbkETG3eLlf8u/F/pSS2t0vzO9z3fUurAZc+/zd1MIPc3MtHmZjFxW+UVOMEGk4rdrSMYV0YRM5uZh26zdVJnv6v9u0JE4qQYxq0/pkRrhKeREz9v21kqvKIIZBcPwYG8jLj/4guqsCGtU2ZK70QJ/PjAUUZ4wWC48kFu9cJn8Zc8kaHjRhRgGb9Jrt8LXj2rG/ojjNiuxdlx3FB3DTT/DVMfQyDCYopGEQWy/mSzaCt0gnt4gEycXy7tHnnhgaun5I8n0w1g9fu74w=</ds:X509Certificate>
    </ds:X509Data>
  </ds:KeyInfo>
  <ds:Object Id="idPackageObject">
    <ds:Manifest>
      <ds:Reference URI="/_rels/.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4"/>
            <RelationshipReference xmlns="http://schemas.openxmlformats.org/package/2006/digital-signature" SourceId="rId2"/>
          </ds:Transform>
          <ds:Transform Algorithm="http://www.w3.org/TR/2001/REC-xml-c14n-20010315"/>
        </ds:Transforms>
        <ds:DigestMethod Algorithm="http://www.w3.org/2000/09/xmldsig#sha1"/>
        <ds:DigestValue>SLlRBRV0x71rItH33umT00qtyJc=</ds:DigestValue>
      </ds:Reference>
      <ds:Reference URI="/xl/_rels/workbook.xml.rels?ContentType=application/vnd.openxmlformats-package.relationships+xml">
        <ds:Transforms>
          <ds:Transform Algorithm="http://schemas.openxmlformats.org/package/2006/RelationshipTransform">
            <RelationshipReference xmlns="http://schemas.openxmlformats.org/package/2006/digital-signature" SourceId="rId8"/>
            <RelationshipReference xmlns="http://schemas.openxmlformats.org/package/2006/digital-signature" SourceId="rId13"/>
            <RelationshipReference xmlns="http://schemas.openxmlformats.org/package/2006/digital-signature" SourceId="rId18"/>
            <RelationshipReference xmlns="http://schemas.openxmlformats.org/package/2006/digital-signature" SourceId="rId26"/>
            <RelationshipReference xmlns="http://schemas.openxmlformats.org/package/2006/digital-signature" SourceId="rId3"/>
            <RelationshipReference xmlns="http://schemas.openxmlformats.org/package/2006/digital-signature" SourceId="rId21"/>
            <RelationshipReference xmlns="http://schemas.openxmlformats.org/package/2006/digital-signature" SourceId="rId7"/>
            <RelationshipReference xmlns="http://schemas.openxmlformats.org/package/2006/digital-signature" SourceId="rId12"/>
            <RelationshipReference xmlns="http://schemas.openxmlformats.org/package/2006/digital-signature" SourceId="rId17"/>
            <RelationshipReference xmlns="http://schemas.openxmlformats.org/package/2006/digital-signature" SourceId="rId25"/>
            <RelationshipReference xmlns="http://schemas.openxmlformats.org/package/2006/digital-signature" SourceId="rId2"/>
            <RelationshipReference xmlns="http://schemas.openxmlformats.org/package/2006/digital-signature" SourceId="rId16"/>
            <RelationshipReference xmlns="http://schemas.openxmlformats.org/package/2006/digital-signature" SourceId="rId20"/>
            <RelationshipReference xmlns="http://schemas.openxmlformats.org/package/2006/digital-signature" SourceId="rId1"/>
            <RelationshipReference xmlns="http://schemas.openxmlformats.org/package/2006/digital-signature" SourceId="rId6"/>
            <RelationshipReference xmlns="http://schemas.openxmlformats.org/package/2006/digital-signature" SourceId="rId11"/>
            <RelationshipReference xmlns="http://schemas.openxmlformats.org/package/2006/digital-signature" SourceId="rId24"/>
            <RelationshipReference xmlns="http://schemas.openxmlformats.org/package/2006/digital-signature" SourceId="rId5"/>
            <RelationshipReference xmlns="http://schemas.openxmlformats.org/package/2006/digital-signature" SourceId="rId15"/>
            <RelationshipReference xmlns="http://schemas.openxmlformats.org/package/2006/digital-signature" SourceId="rId23"/>
            <RelationshipReference xmlns="http://schemas.openxmlformats.org/package/2006/digital-signature" SourceId="rId10"/>
            <RelationshipReference xmlns="http://schemas.openxmlformats.org/package/2006/digital-signature" SourceId="rId19"/>
            <RelationshipReference xmlns="http://schemas.openxmlformats.org/package/2006/digital-signature" SourceId="rId4"/>
            <RelationshipReference xmlns="http://schemas.openxmlformats.org/package/2006/digital-signature" SourceId="rId9"/>
            <RelationshipReference xmlns="http://schemas.openxmlformats.org/package/2006/digital-signature" SourceId="rId14"/>
            <RelationshipReference xmlns="http://schemas.openxmlformats.org/package/2006/digital-signature" SourceId="rId22"/>
            <RelationshipReference xmlns="http://schemas.openxmlformats.org/package/2006/digital-signature" SourceId="rId27"/>
          </ds:Transform>
          <ds:Transform Algorithm="http://www.w3.org/TR/2001/REC-xml-c14n-20010315"/>
        </ds:Transforms>
        <ds:DigestMethod Algorithm="http://www.w3.org/2000/09/xmldsig#sha1"/>
        <ds:DigestValue>Xb3I0dop96dwugoc3Bx5ZOhMUiQ=</ds:DigestValue>
      </ds:Reference>
      <ds:Reference URI="/xl/workbook.xml?ContentType=application/vnd.openxmlformats-officedocument.spreadsheetml.sheet.main+xml">
        <ds:DigestMethod Algorithm="http://www.w3.org/2000/09/xmldsig#sha1"/>
        <ds:DigestValue>4cOX7vhwSV7N8K9xloYbvGTwasI=</ds:DigestValue>
      </ds:Reference>
      <ds:Reference URI="/docProps/custom.xml?ContentType=application/vnd.openxmlformats-officedocument.custom-properties+xml">
        <ds:DigestMethod Algorithm="http://www.w3.org/2000/09/xmldsig#sha1"/>
        <ds:DigestValue>QWRdlKT8vIwCgc0ERB8SSGh7/54=</ds:DigestValue>
      </ds:Reference>
      <ds:Reference URI="/xl/worksheets/_rels/sheet8.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LPejZ6yBAfuuMiUZm6rOO7mcndA=</ds:DigestValue>
      </ds:Reference>
      <ds:Reference URI="/xl/worksheets/sheet8.xml?ContentType=application/vnd.openxmlformats-officedocument.spreadsheetml.worksheet+xml">
        <ds:DigestMethod Algorithm="http://www.w3.org/2000/09/xmldsig#sha1"/>
        <ds:DigestValue>hqKywQkovD9h9J+y8rzznP6o5PM=</ds:DigestValue>
      </ds:Reference>
      <ds:Reference URI="/xl/worksheets/_rels/sheet13.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wq4CjvcIXrAyAs/vmq7dZAl44ms=</ds:DigestValue>
      </ds:Reference>
      <ds:Reference URI="/xl/worksheets/sheet13.xml?ContentType=application/vnd.openxmlformats-officedocument.spreadsheetml.worksheet+xml">
        <ds:DigestMethod Algorithm="http://www.w3.org/2000/09/xmldsig#sha1"/>
        <ds:DigestValue>h0C59VRYrfdzHx+2jt2fUrrLP4I=</ds:DigestValue>
      </ds:Reference>
      <ds:Reference URI="/xl/worksheets/_rels/sheet18.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zFBIT+73NUIg0ZpWj1ECB0YRvIE=</ds:DigestValue>
      </ds:Reference>
      <ds:Reference URI="/xl/worksheets/sheet18.xml?ContentType=application/vnd.openxmlformats-officedocument.spreadsheetml.worksheet+xml">
        <ds:DigestMethod Algorithm="http://www.w3.org/2000/09/xmldsig#sha1"/>
        <ds:DigestValue>Zg5r1UdMvz5xRw+PIKTSX/6aA3k=</ds:DigestValue>
      </ds:Reference>
      <ds:Reference URI="/xl/sharedStrings.xml?ContentType=application/vnd.openxmlformats-officedocument.spreadsheetml.sharedStrings+xml">
        <ds:DigestMethod Algorithm="http://www.w3.org/2000/09/xmldsig#sha1"/>
        <ds:DigestValue>V215EZZ1ACQNlNwES+zEGz5tP2c=</ds:DigestValue>
      </ds:Reference>
      <ds:Reference URI="/xl/worksheets/_rels/sheet3.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pfU2CWNcrFgAf38vbzcM9Az48sE=</ds:DigestValue>
      </ds:Reference>
      <ds:Reference URI="/xl/worksheets/sheet3.xml?ContentType=application/vnd.openxmlformats-officedocument.spreadsheetml.worksheet+xml">
        <ds:DigestMethod Algorithm="http://www.w3.org/2000/09/xmldsig#sha1"/>
        <ds:DigestValue>Q5LiKXqZ7kfV5fbMpcTEhyV5tWI=</ds:DigestValue>
      </ds:Reference>
      <ds:Reference URI="/xl/externalLinks/_rels/externalLink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r+9F+ehd/YcGAqk8j81Krfu3t94=</ds:DigestValue>
      </ds:Reference>
      <ds:Reference URI="/xl/externalLinks/externalLink1.xml?ContentType=application/vnd.openxmlformats-officedocument.spreadsheetml.externalLink+xml">
        <ds:DigestMethod Algorithm="http://www.w3.org/2000/09/xmldsig#sha1"/>
        <ds:DigestValue>f41WmMRPNrTq4i/rtM7Zo5ycw/8=</ds:DigestValue>
      </ds:Reference>
      <ds:Reference URI="/xl/worksheets/_rels/sheet7.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N/uDggg8AIygyJh+dIPdIaS6kno=</ds:DigestValue>
      </ds:Reference>
      <ds:Reference URI="/xl/worksheets/sheet7.xml?ContentType=application/vnd.openxmlformats-officedocument.spreadsheetml.worksheet+xml">
        <ds:DigestMethod Algorithm="http://www.w3.org/2000/09/xmldsig#sha1"/>
        <ds:DigestValue>3ykEkiMoQdUk3D+5Zt0z/lYUzdc=</ds:DigestValue>
      </ds:Reference>
      <ds:Reference URI="/xl/worksheets/_rels/sheet12.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n+0vGARnVcePbMd38IPwNKCZjEA=</ds:DigestValue>
      </ds:Reference>
      <ds:Reference URI="/xl/worksheets/sheet12.xml?ContentType=application/vnd.openxmlformats-officedocument.spreadsheetml.worksheet+xml">
        <ds:DigestMethod Algorithm="http://www.w3.org/2000/09/xmldsig#sha1"/>
        <ds:DigestValue>/IH3/Yzgo5989FlHyEPvr7FjsHU=</ds:DigestValue>
      </ds:Reference>
      <ds:Reference URI="/xl/worksheets/_rels/sheet17.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4OyBNgaQZMCiDe/IHDjNth6hUhA=</ds:DigestValue>
      </ds:Reference>
      <ds:Reference URI="/xl/worksheets/sheet17.xml?ContentType=application/vnd.openxmlformats-officedocument.spreadsheetml.worksheet+xml">
        <ds:DigestMethod Algorithm="http://www.w3.org/2000/09/xmldsig#sha1"/>
        <ds:DigestValue>FueW2JQsI7v6K/ErY1Gp4IL9tsc=</ds:DigestValue>
      </ds:Reference>
      <ds:Reference URI="/xl/styles.xml?ContentType=application/vnd.openxmlformats-officedocument.spreadsheetml.styles+xml">
        <ds:DigestMethod Algorithm="http://www.w3.org/2000/09/xmldsig#sha1"/>
        <ds:DigestValue>k1+ITpbs+JSgDWprc3PM+h5+B5U=</ds:DigestValue>
      </ds:Reference>
      <ds:Reference URI="/xl/worksheets/_rels/sheet2.xml.rels?ContentType=application/vnd.openxmlformats-package.relationships+xml">
        <ds:Transforms>
          <ds:Transform Algorithm="http://schemas.openxmlformats.org/package/2006/RelationshipTransform">
            <RelationshipReference xmlns="http://schemas.openxmlformats.org/package/2006/digital-signature" SourceId="rId3"/>
            <RelationshipReference xmlns="http://schemas.openxmlformats.org/package/2006/digital-signature" SourceId="rId2"/>
            <RelationshipReference xmlns="http://schemas.openxmlformats.org/package/2006/digital-signature" SourceId="rId1"/>
            <RelationshipReference xmlns="http://schemas.openxmlformats.org/package/2006/digital-signature" SourceId="rId4"/>
          </ds:Transform>
          <ds:Transform Algorithm="http://www.w3.org/TR/2001/REC-xml-c14n-20010315"/>
        </ds:Transforms>
        <ds:DigestMethod Algorithm="http://www.w3.org/2000/09/xmldsig#sha1"/>
        <ds:DigestValue>LsULd2ixx7jXDv3QBpMWFbwYnkY=</ds:DigestValue>
      </ds:Reference>
      <ds:Reference URI="/xl/worksheets/sheet2.xml?ContentType=application/vnd.openxmlformats-officedocument.spreadsheetml.worksheet+xml">
        <ds:DigestMethod Algorithm="http://www.w3.org/2000/09/xmldsig#sha1"/>
        <ds:DigestValue>DwNB/nVlDMRD7j7FFTBKzYNvbQQ=</ds:DigestValue>
      </ds:Reference>
      <ds:Reference URI="/xl/worksheets/_rels/sheet16.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ibkiIuzQ2e+YaSZ+kFpdH5M+LcA=</ds:DigestValue>
      </ds:Reference>
      <ds:Reference URI="/xl/worksheets/sheet16.xml?ContentType=application/vnd.openxmlformats-officedocument.spreadsheetml.worksheet+xml">
        <ds:DigestMethod Algorithm="http://www.w3.org/2000/09/xmldsig#sha1"/>
        <ds:DigestValue>eTH7fAtiJYONnxvGwiar+TQv6hc=</ds:DigestValue>
      </ds:Reference>
      <ds:Reference URI="/xl/worksheets/_rels/sheet20.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IhTJiI3OEjL+6ddYq/bi5WEJH1U=</ds:DigestValue>
      </ds:Reference>
      <ds:Reference URI="/xl/worksheets/sheet20.xml?ContentType=application/vnd.openxmlformats-officedocument.spreadsheetml.worksheet+xml">
        <ds:DigestMethod Algorithm="http://www.w3.org/2000/09/xmldsig#sha1"/>
        <ds:DigestValue>2f3wnVxqjjrIJZ+1fCsL5D3MuY8=</ds:DigestValue>
      </ds:Reference>
      <ds:Reference URI="/xl/worksheets/_rels/sheet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x3OS0O1Zv90RqYPQ04JCQKrQR8U=</ds:DigestValue>
      </ds:Reference>
      <ds:Reference URI="/xl/worksheets/sheet1.xml?ContentType=application/vnd.openxmlformats-officedocument.spreadsheetml.worksheet+xml">
        <ds:DigestMethod Algorithm="http://www.w3.org/2000/09/xmldsig#sha1"/>
        <ds:DigestValue>MJxh56thGo8VXXpzq92MiaeVRaU=</ds:DigestValue>
      </ds:Reference>
      <ds:Reference URI="/xl/worksheets/_rels/sheet6.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evqmqFUdbvaL3aMipGrmdpdWthI=</ds:DigestValue>
      </ds:Reference>
      <ds:Reference URI="/xl/worksheets/sheet6.xml?ContentType=application/vnd.openxmlformats-officedocument.spreadsheetml.worksheet+xml">
        <ds:DigestMethod Algorithm="http://www.w3.org/2000/09/xmldsig#sha1"/>
        <ds:DigestValue>Yybz/q5fbd2TyhfrJlV1uPGCelc=</ds:DigestValue>
      </ds:Reference>
      <ds:Reference URI="/xl/worksheets/_rels/sheet1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U7CUEIIjus89uV8hommNXczPLCs=</ds:DigestValue>
      </ds:Reference>
      <ds:Reference URI="/xl/worksheets/sheet11.xml?ContentType=application/vnd.openxmlformats-officedocument.spreadsheetml.worksheet+xml">
        <ds:DigestMethod Algorithm="http://www.w3.org/2000/09/xmldsig#sha1"/>
        <ds:DigestValue>X4rTiLJLB00hFUx3rOd32kEnogI=</ds:DigestValue>
      </ds:Reference>
      <ds:Reference URI="/xl/theme/theme1.xml?ContentType=application/vnd.openxmlformats-officedocument.theme+xml">
        <ds:DigestMethod Algorithm="http://www.w3.org/2000/09/xmldsig#sha1"/>
        <ds:DigestValue>wkAbliBbvwd8Y67qU8zTCQyG+sk=</ds:DigestValue>
      </ds:Reference>
      <ds:Reference URI="/xl/worksheets/_rels/sheet5.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yMhQTw9PBMCmGwuuB9JTPShwImc=</ds:DigestValue>
      </ds:Reference>
      <ds:Reference URI="/xl/worksheets/sheet5.xml?ContentType=application/vnd.openxmlformats-officedocument.spreadsheetml.worksheet+xml">
        <ds:DigestMethod Algorithm="http://www.w3.org/2000/09/xmldsig#sha1"/>
        <ds:DigestValue>bg6Sv62Urhk9Y+Gy93TjoDClqsc=</ds:DigestValue>
      </ds:Reference>
      <ds:Reference URI="/xl/worksheets/_rels/sheet15.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90J5z1TBOhifoo6InYYUeFEUQFs=</ds:DigestValue>
      </ds:Reference>
      <ds:Reference URI="/xl/worksheets/sheet15.xml?ContentType=application/vnd.openxmlformats-officedocument.spreadsheetml.worksheet+xml">
        <ds:DigestMethod Algorithm="http://www.w3.org/2000/09/xmldsig#sha1"/>
        <ds:DigestValue>5wlsecVlM5DcDSejMdXvl5TGQzs=</ds:DigestValue>
      </ds:Reference>
      <ds:Reference URI="/xl/externalLinks/_rels/externalLink3.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qOnhIdckeOOveoFDD3uZ2bsWLno=</ds:DigestValue>
      </ds:Reference>
      <ds:Reference URI="/xl/externalLinks/externalLink3.xml?ContentType=application/vnd.openxmlformats-officedocument.spreadsheetml.externalLink+xml">
        <ds:DigestMethod Algorithm="http://www.w3.org/2000/09/xmldsig#sha1"/>
        <ds:DigestValue>NVMC7CYYodqW5ZcoSY3kBfoSee0=</ds:DigestValue>
      </ds:Reference>
      <ds:Reference URI="/xl/worksheets/_rels/sheet10.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Vclzwqg39PLFkJdzcx3F8AQsaJo=</ds:DigestValue>
      </ds:Reference>
      <ds:Reference URI="/xl/worksheets/sheet10.xml?ContentType=application/vnd.openxmlformats-officedocument.spreadsheetml.worksheet+xml">
        <ds:DigestMethod Algorithm="http://www.w3.org/2000/09/xmldsig#sha1"/>
        <ds:DigestValue>FAKID/HNQmwYl1Zvj7MdzxP+YgA=</ds:DigestValue>
      </ds:Reference>
      <ds:Reference URI="/xl/worksheets/_rels/sheet19.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LyuePC7sNA3MdcTaQLhlPFZ2YQg=</ds:DigestValue>
      </ds:Reference>
      <ds:Reference URI="/xl/worksheets/sheet19.xml?ContentType=application/vnd.openxmlformats-officedocument.spreadsheetml.worksheet+xml">
        <ds:DigestMethod Algorithm="http://www.w3.org/2000/09/xmldsig#sha1"/>
        <ds:DigestValue>VS+HzcKIM2NjSWC9CJkpB9neCMg=</ds:DigestValue>
      </ds:Reference>
      <ds:Reference URI="/xl/worksheets/_rels/sheet4.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pRTIgt3ZCwCHdZOTjQ1jGIvjSb8=</ds:DigestValue>
      </ds:Reference>
      <ds:Reference URI="/xl/worksheets/sheet4.xml?ContentType=application/vnd.openxmlformats-officedocument.spreadsheetml.worksheet+xml">
        <ds:DigestMethod Algorithm="http://www.w3.org/2000/09/xmldsig#sha1"/>
        <ds:DigestValue>A2Sx1La8Knr/X/j/snaB1r4yq5E=</ds:DigestValue>
      </ds:Reference>
      <ds:Reference URI="/xl/worksheets/_rels/sheet9.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PxK0qP4o06/lzq3VVh8E9mUG7h0=</ds:DigestValue>
      </ds:Reference>
      <ds:Reference URI="/xl/worksheets/sheet9.xml?ContentType=application/vnd.openxmlformats-officedocument.spreadsheetml.worksheet+xml">
        <ds:DigestMethod Algorithm="http://www.w3.org/2000/09/xmldsig#sha1"/>
        <ds:DigestValue>QBCO9wEfaXMYizs/RiFjI52jFcE=</ds:DigestValue>
      </ds:Reference>
      <ds:Reference URI="/xl/worksheets/_rels/sheet14.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DFdJzDLZ8OTJcoQLID9K1l3GaC8=</ds:DigestValue>
      </ds:Reference>
      <ds:Reference URI="/xl/worksheets/sheet14.xml?ContentType=application/vnd.openxmlformats-officedocument.spreadsheetml.worksheet+xml">
        <ds:DigestMethod Algorithm="http://www.w3.org/2000/09/xmldsig#sha1"/>
        <ds:DigestValue>UXcuX5tyuW6QkcC8Q55RGH/UT1k=</ds:DigestValue>
      </ds:Reference>
      <ds:Reference URI="/xl/externalLinks/_rels/externalLink2.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IO5bVgKmDc70zhqX613drQGj46I=</ds:DigestValue>
      </ds:Reference>
      <ds:Reference URI="/xl/externalLinks/externalLink2.xml?ContentType=application/vnd.openxmlformats-officedocument.spreadsheetml.externalLink+xml">
        <ds:DigestMethod Algorithm="http://www.w3.org/2000/09/xmldsig#sha1"/>
        <ds:DigestValue>kBWPKyb7OIdZ8+pRVPEVRkhcP8c=</ds:DigestValue>
      </ds:Reference>
      <ds:Reference URI="/xl/calcChain.xml?ContentType=application/vnd.openxmlformats-officedocument.spreadsheetml.calcChain+xml">
        <ds:DigestMethod Algorithm="http://www.w3.org/2000/09/xmldsig#sha1"/>
        <ds:DigestValue>NCUa+1Hwa0Y5WdwUfZ4znvqALK4=</ds:DigestValue>
      </ds:Reference>
      <ds:Reference URI="/xl/printerSettings/printerSettings10.bin?ContentType=application/vnd.openxmlformats-officedocument.spreadsheetml.printerSettings">
        <ds:DigestMethod Algorithm="http://www.w3.org/2000/09/xmldsig#sha1"/>
        <ds:DigestValue>8nFxB0WlutmtJ5DgvJUoxR8MKYE=</ds:DigestValue>
      </ds:Reference>
      <ds:Reference URI="/xl/printerSettings/printerSettings15.bin?ContentType=application/vnd.openxmlformats-officedocument.spreadsheetml.printerSettings">
        <ds:DigestMethod Algorithm="http://www.w3.org/2000/09/xmldsig#sha1"/>
        <ds:DigestValue>ZwgAkuUHtrMVQ70s8b61B5Qx6Ak=</ds:DigestValue>
      </ds:Reference>
      <ds:Reference URI="/xl/printerSettings/printerSettings20.bin?ContentType=application/vnd.openxmlformats-officedocument.spreadsheetml.printerSettings">
        <ds:DigestMethod Algorithm="http://www.w3.org/2000/09/xmldsig#sha1"/>
        <ds:DigestValue>8nFxB0WlutmtJ5DgvJUoxR8MKYE=</ds:DigestValue>
      </ds:Reference>
      <ds:Reference URI="/xl/printerSettings/printerSettings5.bin?ContentType=application/vnd.openxmlformats-officedocument.spreadsheetml.printerSettings">
        <ds:DigestMethod Algorithm="http://www.w3.org/2000/09/xmldsig#sha1"/>
        <ds:DigestValue>NCQfs/xeIzt4n+flGkHZVkXvgeM=</ds:DigestValue>
      </ds:Reference>
      <ds:Reference URI="/xl/printerSettings/printerSettings4.bin?ContentType=application/vnd.openxmlformats-officedocument.spreadsheetml.printerSettings">
        <ds:DigestMethod Algorithm="http://www.w3.org/2000/09/xmldsig#sha1"/>
        <ds:DigestValue>NCQfs/xeIzt4n+flGkHZVkXvgeM=</ds:DigestValue>
      </ds:Reference>
      <ds:Reference URI="/xl/printerSettings/printerSettings9.bin?ContentType=application/vnd.openxmlformats-officedocument.spreadsheetml.printerSettings">
        <ds:DigestMethod Algorithm="http://www.w3.org/2000/09/xmldsig#sha1"/>
        <ds:DigestValue>iYEr9tfy2NaVIBh6iZtwyJIvjec=</ds:DigestValue>
      </ds:Reference>
      <ds:Reference URI="/xl/printerSettings/printerSettings14.bin?ContentType=application/vnd.openxmlformats-officedocument.spreadsheetml.printerSettings">
        <ds:DigestMethod Algorithm="http://www.w3.org/2000/09/xmldsig#sha1"/>
        <ds:DigestValue>BTRKcMcGxYVkkRqOuig/Mc782Dg=</ds:DigestValue>
      </ds:Reference>
      <ds:Reference URI="/xl/printerSettings/printerSettings19.bin?ContentType=application/vnd.openxmlformats-officedocument.spreadsheetml.printerSettings">
        <ds:DigestMethod Algorithm="http://www.w3.org/2000/09/xmldsig#sha1"/>
        <ds:DigestValue>Pzus9rlUsjt5u7riLuhj/lscSOw=</ds:DigestValue>
      </ds:Reference>
      <ds:Reference URI="/xl/drawings/vmlDrawing1.vml?ContentType=application/vnd.openxmlformats-officedocument.vmlDrawing">
        <ds:DigestMethod Algorithm="http://www.w3.org/2000/09/xmldsig#sha1"/>
        <ds:DigestValue>QdyF+NpB39vRul64Mg4cQ61FMNk=</ds:DigestValue>
      </ds:Reference>
      <ds:Reference URI="/xl/printerSettings/printerSettings3.bin?ContentType=application/vnd.openxmlformats-officedocument.spreadsheetml.printerSettings">
        <ds:DigestMethod Algorithm="http://www.w3.org/2000/09/xmldsig#sha1"/>
        <ds:DigestValue>PUDzkGTH68XS+VZ0k2zCX04lu5E=</ds:DigestValue>
      </ds:Reference>
      <ds:Reference URI="/xl/printerSettings/printerSettings2.bin?ContentType=application/vnd.openxmlformats-officedocument.spreadsheetml.printerSettings">
        <ds:DigestMethod Algorithm="http://www.w3.org/2000/09/xmldsig#sha1"/>
        <ds:DigestValue>prPT9Kgslf0/W1mqFWIh6DZzhG4=</ds:DigestValue>
      </ds:Reference>
      <ds:Reference URI="/xl/comments1.xml?ContentType=application/vnd.openxmlformats-officedocument.spreadsheetml.comments+xml">
        <ds:DigestMethod Algorithm="http://www.w3.org/2000/09/xmldsig#sha1"/>
        <ds:DigestValue>iss1CCn5Mbaz0sFTkMidRDeXkgI=</ds:DigestValue>
      </ds:Reference>
      <ds:Reference URI="/xl/printerSettings/printerSettings18.bin?ContentType=application/vnd.openxmlformats-officedocument.spreadsheetml.printerSettings">
        <ds:DigestMethod Algorithm="http://www.w3.org/2000/09/xmldsig#sha1"/>
        <ds:DigestValue>DuuqMGDbnwHx7gM7z6sdE/DrxRU=</ds:DigestValue>
      </ds:Reference>
      <ds:Reference URI="/xl/printerSettings/printerSettings22.bin?ContentType=application/vnd.openxmlformats-officedocument.spreadsheetml.printerSettings">
        <ds:DigestMethod Algorithm="http://www.w3.org/2000/09/xmldsig#sha1"/>
        <ds:DigestValue>4e4bvS3D34Jbfw+rshf+yOG2b/k=</ds:DigestValue>
      </ds:Reference>
      <ds:Reference URI="/xl/printerSettings/printerSettings1.bin?ContentType=application/vnd.openxmlformats-officedocument.spreadsheetml.printerSettings">
        <ds:DigestMethod Algorithm="http://www.w3.org/2000/09/xmldsig#sha1"/>
        <ds:DigestValue>n5+TOBy9d9JLkkSVv5VdAu/SbsE=</ds:DigestValue>
      </ds:Reference>
      <ds:Reference URI="/xl/printerSettings/printerSettings8.bin?ContentType=application/vnd.openxmlformats-officedocument.spreadsheetml.printerSettings">
        <ds:DigestMethod Algorithm="http://www.w3.org/2000/09/xmldsig#sha1"/>
        <ds:DigestValue>iYEr9tfy2NaVIBh6iZtwyJIvjec=</ds:DigestValue>
      </ds:Reference>
      <ds:Reference URI="/xl/printerSettings/printerSettings13.bin?ContentType=application/vnd.openxmlformats-officedocument.spreadsheetml.printerSettings">
        <ds:DigestMethod Algorithm="http://www.w3.org/2000/09/xmldsig#sha1"/>
        <ds:DigestValue>f11+Knr6rpakPsfZkfWIYwNtEpQ=</ds:DigestValue>
      </ds:Reference>
      <ds:Reference URI="/xl/printerSettings/printerSettings7.bin?ContentType=application/vnd.openxmlformats-officedocument.spreadsheetml.printerSettings">
        <ds:DigestMethod Algorithm="http://www.w3.org/2000/09/xmldsig#sha1"/>
        <ds:DigestValue>iYEr9tfy2NaVIBh6iZtwyJIvjec=</ds:DigestValue>
      </ds:Reference>
      <ds:Reference URI="/xl/printerSettings/printerSettings17.bin?ContentType=application/vnd.openxmlformats-officedocument.spreadsheetml.printerSettings">
        <ds:DigestMethod Algorithm="http://www.w3.org/2000/09/xmldsig#sha1"/>
        <ds:DigestValue>sGkdkutk6s6M3rbOYuIkll8T/b8=</ds:DigestValue>
      </ds:Reference>
      <ds:Reference URI="/xl/printerSettings/printerSettings12.bin?ContentType=application/vnd.openxmlformats-officedocument.spreadsheetml.printerSettings">
        <ds:DigestMethod Algorithm="http://www.w3.org/2000/09/xmldsig#sha1"/>
        <ds:DigestValue>Pzus9rlUsjt5u7riLuhj/lscSOw=</ds:DigestValue>
      </ds:Reference>
      <ds:Reference URI="/xl/printerSettings/printerSettings21.bin?ContentType=application/vnd.openxmlformats-officedocument.spreadsheetml.printerSettings">
        <ds:DigestMethod Algorithm="http://www.w3.org/2000/09/xmldsig#sha1"/>
        <ds:DigestValue>xjwvjsQclrA78LInXtvs8spP8/0=</ds:DigestValue>
      </ds:Reference>
      <ds:Reference URI="/xl/printerSettings/printerSettings6.bin?ContentType=application/vnd.openxmlformats-officedocument.spreadsheetml.printerSettings">
        <ds:DigestMethod Algorithm="http://www.w3.org/2000/09/xmldsig#sha1"/>
        <ds:DigestValue>8Sa1dCtKet+HLglMrt4GzyOK02E=</ds:DigestValue>
      </ds:Reference>
      <ds:Reference URI="/xl/printerSettings/printerSettings11.bin?ContentType=application/vnd.openxmlformats-officedocument.spreadsheetml.printerSettings">
        <ds:DigestMethod Algorithm="http://www.w3.org/2000/09/xmldsig#sha1"/>
        <ds:DigestValue>xsThVspSEv5tZ4JQD4S/vxhACj0=</ds:DigestValue>
      </ds:Reference>
      <ds:Reference URI="/xl/printerSettings/printerSettings16.bin?ContentType=application/vnd.openxmlformats-officedocument.spreadsheetml.printerSettings">
        <ds:DigestMethod Algorithm="http://www.w3.org/2000/09/xmldsig#sha1"/>
        <ds:DigestValue>Pzus9rlUsjt5u7riLuhj/lscSOw=</ds:DigestValue>
      </ds:Reference>
      <ds:Reference URI="/docProps/core.xml?ContentType=application/vnd.openxmlformats-package.core-properties+xml">
        <ds:DigestMethod Algorithm="http://www.w3.org/2000/09/xmldsig#sha1"/>
        <ds:DigestValue>C/MQABSpk7cF5zrj++glkpgdQ1k=</ds:DigestValue>
      </ds:Reference>
    </ds:Manifest>
    <ds:SignatureProperties>
      <ds:SignatureProperty Id="idSignatureTime" Target="#idSignature1">
        <SignatureTime xmlns="http://schemas.openxmlformats.org/package/2006/digital-signature">
          <Format>YYYY-MM-DDThh:mm:ss.sTZD</Format>
          <Value>2018-04-05T12:47:01.8Z</Value>
        </SignatureTime>
      </ds:SignatureProperty>
    </ds:SignatureProperties>
  </ds:Object>
</ds: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54</vt:i4>
      </vt:variant>
    </vt:vector>
  </HeadingPairs>
  <TitlesOfParts>
    <vt:vector size="74" baseType="lpstr">
      <vt:lpstr>Pokyny pro vyplnění</vt:lpstr>
      <vt:lpstr>Stavba</vt:lpstr>
      <vt:lpstr>VzorPolozky</vt:lpstr>
      <vt:lpstr>00 016130 Naklady</vt:lpstr>
      <vt:lpstr>SO 01 016131 Pol</vt:lpstr>
      <vt:lpstr>SO 02 016128 Pol</vt:lpstr>
      <vt:lpstr>SO 03 016129 Pol</vt:lpstr>
      <vt:lpstr>PAso04hrom</vt:lpstr>
      <vt:lpstr>Rso04hrom</vt:lpstr>
      <vt:lpstr>POLso04hrom</vt:lpstr>
      <vt:lpstr>PS 101</vt:lpstr>
      <vt:lpstr>PAps102elzař</vt:lpstr>
      <vt:lpstr>Rps102elzař</vt:lpstr>
      <vt:lpstr>POLps102elzař</vt:lpstr>
      <vt:lpstr>PAps103mar</vt:lpstr>
      <vt:lpstr>Rps103mar</vt:lpstr>
      <vt:lpstr>POLps103mar</vt:lpstr>
      <vt:lpstr>PAps104dpř</vt:lpstr>
      <vt:lpstr>Rps104dpř</vt:lpstr>
      <vt:lpstr>POLps104dpř</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'PS 101'!Názvy_tisku</vt:lpstr>
      <vt:lpstr>oadresa</vt:lpstr>
      <vt:lpstr>Stavba!Objednatel</vt:lpstr>
      <vt:lpstr>Stavba!Objekt</vt:lpstr>
      <vt:lpstr>'00 016130 Naklady'!Oblast_tisku</vt:lpstr>
      <vt:lpstr>POLps102elzař!Oblast_tisku</vt:lpstr>
      <vt:lpstr>POLps103mar!Oblast_tisku</vt:lpstr>
      <vt:lpstr>POLps104dpř!Oblast_tisku</vt:lpstr>
      <vt:lpstr>POLso04hrom!Oblast_tisku</vt:lpstr>
      <vt:lpstr>'PS 101'!Oblast_tisku</vt:lpstr>
      <vt:lpstr>'SO 01 016131 Pol'!Oblast_tisku</vt:lpstr>
      <vt:lpstr>'SO 02 016128 Pol'!Oblast_tisku</vt:lpstr>
      <vt:lpstr>'SO 03 016129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Kozubík</dc:creator>
  <cp:lastModifiedBy>CERNA Lenka</cp:lastModifiedBy>
  <cp:lastPrinted>2014-02-28T09:52:57Z</cp:lastPrinted>
  <dcterms:created xsi:type="dcterms:W3CDTF">2009-04-08T07:15:50Z</dcterms:created>
  <dcterms:modified xsi:type="dcterms:W3CDTF">2018-04-05T12:44:29Z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-1248510139</vt:i4>
  </property>
  <property fmtid="{D5CDD505-2E9C-101B-9397-08002B2CF9AE}" pid="3" name="_NewReviewCycle">
    <vt:lpwstr/>
  </property>
  <property fmtid="{D5CDD505-2E9C-101B-9397-08002B2CF9AE}" pid="4" name="_EmailSubject">
    <vt:lpwstr>VDJ Přáslavice</vt:lpwstr>
  </property>
  <property fmtid="{D5CDD505-2E9C-101B-9397-08002B2CF9AE}" pid="5" name="_AuthorEmail">
    <vt:lpwstr>zamazal@centroprojekt.cz</vt:lpwstr>
  </property>
  <property fmtid="{D5CDD505-2E9C-101B-9397-08002B2CF9AE}" pid="6" name="_AuthorEmailDisplayName">
    <vt:lpwstr>Václav Zamazal</vt:lpwstr>
  </property>
  <property fmtid="{D5CDD505-2E9C-101B-9397-08002B2CF9AE}" pid="7" name="_PreviousAdHocReviewCycleID">
    <vt:i4>-1531160001</vt:i4>
  </property>
  <property fmtid="{D5CDD505-2E9C-101B-9397-08002B2CF9AE}" pid="8" name="_ReviewingToolsShownOnce">
    <vt:lpwstr/>
  </property>
</Properties>
</file>