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&#65279;<?xml version="1.0" encoding="utf-8"?><Relationships xmlns="http://schemas.openxmlformats.org/package/2006/relationships"><Relationship Id="rId3" Type="http://schemas.openxmlformats.org/officeDocument/2006/relationships/extended-properties" Target="docProps/app.xml" TargetMode="Internal"/><Relationship Id="rId2" Type="http://schemas.openxmlformats.org/package/2006/relationships/metadata/core-properties" Target="docProps/core.xml" TargetMode="Internal"/><Relationship Id="rId1" Type="http://schemas.openxmlformats.org/officeDocument/2006/relationships/officeDocument" Target="xl/workbook.xml" TargetMode="Internal"/><Relationship Id="idRel1" Type="http://schemas.openxmlformats.org/package/2006/relationships/digital-signature/origin" Target="_xmlsignatures/origin.sigs" TargetMode="Interna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3035" windowHeight="8955"/>
  </bookViews>
  <sheets>
    <sheet name="Rekapitulace stavby" sheetId="1" r:id="rId1"/>
    <sheet name="SO 01 - Zateplení objektu..." sheetId="2" r:id="rId2"/>
    <sheet name="SO 02 - Venkovní zpevněné..." sheetId="3" r:id="rId3"/>
    <sheet name="VO - Vedlejší a ostatní n..." sheetId="4" r:id="rId4"/>
    <sheet name="Pokyny pro vyplnění" sheetId="5" r:id="rId5"/>
  </sheets>
  <definedNames>
    <definedName name="_xlnm._FilterDatabase" localSheetId="1" hidden="1">'SO 01 - Zateplení objektu...'!$C$100:$K$100</definedName>
    <definedName name="_xlnm._FilterDatabase" localSheetId="2" hidden="1">'SO 02 - Venkovní zpevněné...'!$C$81:$K$81</definedName>
    <definedName name="_xlnm._FilterDatabase" localSheetId="3" hidden="1">'VO - Vedlejší a ostatní n...'!$C$77:$K$77</definedName>
    <definedName name="_xlnm.Print_Titles" localSheetId="0">'Rekapitulace stavby'!$49:$49</definedName>
    <definedName name="_xlnm.Print_Titles" localSheetId="1">'SO 01 - Zateplení objektu...'!$100:$100</definedName>
    <definedName name="_xlnm.Print_Titles" localSheetId="2">'SO 02 - Venkovní zpevněné...'!$81:$81</definedName>
    <definedName name="_xlnm.Print_Titles" localSheetId="3">'VO - Vedlejší a ostatní n...'!$77:$77</definedName>
    <definedName name="_xlnm.Print_Area" localSheetId="4">'Pokyny pro vyplnění'!$B$2:$K$69,'Pokyny pro vyplnění'!$B$72:$K$116,'Pokyny pro vyplnění'!$B$119:$K$184,'Pokyny pro vyplnění'!$B$187:$K$207</definedName>
    <definedName name="_xlnm.Print_Area" localSheetId="0">'Rekapitulace stavby'!$D$4:$AO$33,'Rekapitulace stavby'!$C$39:$AQ$55</definedName>
    <definedName name="_xlnm.Print_Area" localSheetId="1">'SO 01 - Zateplení objektu...'!$C$4:$J$36,'SO 01 - Zateplení objektu...'!$C$42:$J$82,'SO 01 - Zateplení objektu...'!$C$88:$K$1369</definedName>
    <definedName name="_xlnm.Print_Area" localSheetId="2">'SO 02 - Venkovní zpevněné...'!$C$4:$J$36,'SO 02 - Venkovní zpevněné...'!$C$42:$J$63,'SO 02 - Venkovní zpevněné...'!$C$69:$K$184</definedName>
    <definedName name="_xlnm.Print_Area" localSheetId="3">'VO - Vedlejší a ostatní n...'!$C$4:$J$36,'VO - Vedlejší a ostatní n...'!$C$42:$J$59,'VO - Vedlejší a ostatní n...'!$C$65:$K$114</definedName>
  </definedNames>
  <calcPr calcId="152511" fullCalcOnLoad="1" iterateCount="1"/>
</workbook>
</file>

<file path=xl/calcChain.xml><?xml version="1.0" encoding="utf-8"?>
<calcChain xmlns="http://schemas.openxmlformats.org/spreadsheetml/2006/main">
  <c r="L41" i="1" l="1"/>
  <c r="L42" i="1"/>
  <c r="L44" i="1"/>
  <c r="AM44" i="1"/>
  <c r="L46" i="1"/>
  <c r="AM46" i="1"/>
  <c r="L47" i="1"/>
  <c r="AS51" i="1"/>
  <c r="AX52" i="1"/>
  <c r="AY52" i="1"/>
  <c r="AX53" i="1"/>
  <c r="AY53" i="1"/>
  <c r="AX54" i="1"/>
  <c r="AY54" i="1"/>
  <c r="E7" i="2"/>
  <c r="J12" i="2"/>
  <c r="J17" i="2"/>
  <c r="E18" i="2"/>
  <c r="J18" i="2"/>
  <c r="E45" i="2"/>
  <c r="E47" i="2"/>
  <c r="F49" i="2"/>
  <c r="J49" i="2"/>
  <c r="F51" i="2"/>
  <c r="J51" i="2"/>
  <c r="F52" i="2"/>
  <c r="E91" i="2"/>
  <c r="E93" i="2"/>
  <c r="F95" i="2"/>
  <c r="J95" i="2"/>
  <c r="F97" i="2"/>
  <c r="J97" i="2"/>
  <c r="F98" i="2"/>
  <c r="J103" i="2"/>
  <c r="P103" i="2"/>
  <c r="R103" i="2"/>
  <c r="T103" i="2"/>
  <c r="BE103" i="2"/>
  <c r="BF103" i="2"/>
  <c r="BG103" i="2"/>
  <c r="BH103" i="2"/>
  <c r="BI103" i="2"/>
  <c r="BK103" i="2"/>
  <c r="J109" i="2"/>
  <c r="P109" i="2"/>
  <c r="R109" i="2"/>
  <c r="T109" i="2"/>
  <c r="BE109" i="2"/>
  <c r="BF109" i="2"/>
  <c r="BG109" i="2"/>
  <c r="BH109" i="2"/>
  <c r="BI109" i="2"/>
  <c r="BK109" i="2"/>
  <c r="J115" i="2"/>
  <c r="P115" i="2"/>
  <c r="R115" i="2"/>
  <c r="R108" i="2"/>
  <c r="T115" i="2"/>
  <c r="BE115" i="2"/>
  <c r="BF115" i="2"/>
  <c r="BG115" i="2"/>
  <c r="BH115" i="2"/>
  <c r="BI115" i="2"/>
  <c r="BK115" i="2"/>
  <c r="BK108" i="2"/>
  <c r="J108" i="2"/>
  <c r="J58" i="2"/>
  <c r="J121" i="2"/>
  <c r="P121" i="2"/>
  <c r="R121" i="2"/>
  <c r="T121" i="2"/>
  <c r="BE121" i="2"/>
  <c r="BF121" i="2"/>
  <c r="BG121" i="2"/>
  <c r="BH121" i="2"/>
  <c r="BI121" i="2"/>
  <c r="BK121" i="2"/>
  <c r="J126" i="2"/>
  <c r="P126" i="2"/>
  <c r="R126" i="2"/>
  <c r="T126" i="2"/>
  <c r="BE126" i="2"/>
  <c r="BF126" i="2"/>
  <c r="BG126" i="2"/>
  <c r="BH126" i="2"/>
  <c r="BI126" i="2"/>
  <c r="BK126" i="2"/>
  <c r="J131" i="2"/>
  <c r="P131" i="2"/>
  <c r="R131" i="2"/>
  <c r="T131" i="2"/>
  <c r="BE131" i="2"/>
  <c r="BF131" i="2"/>
  <c r="BG131" i="2"/>
  <c r="BH131" i="2"/>
  <c r="BI131" i="2"/>
  <c r="BK131" i="2"/>
  <c r="J136" i="2"/>
  <c r="P136" i="2"/>
  <c r="R136" i="2"/>
  <c r="T136" i="2"/>
  <c r="BE136" i="2"/>
  <c r="BF136" i="2"/>
  <c r="BG136" i="2"/>
  <c r="BH136" i="2"/>
  <c r="BI136" i="2"/>
  <c r="BK136" i="2"/>
  <c r="J141" i="2"/>
  <c r="P141" i="2"/>
  <c r="R141" i="2"/>
  <c r="T141" i="2"/>
  <c r="BE141" i="2"/>
  <c r="BF141" i="2"/>
  <c r="BG141" i="2"/>
  <c r="BH141" i="2"/>
  <c r="BI141" i="2"/>
  <c r="BK141" i="2"/>
  <c r="J146" i="2"/>
  <c r="P146" i="2"/>
  <c r="R146" i="2"/>
  <c r="T146" i="2"/>
  <c r="BE146" i="2"/>
  <c r="BF146" i="2"/>
  <c r="BG146" i="2"/>
  <c r="BH146" i="2"/>
  <c r="BI146" i="2"/>
  <c r="BK146" i="2"/>
  <c r="J151" i="2"/>
  <c r="P151" i="2"/>
  <c r="R151" i="2"/>
  <c r="T151" i="2"/>
  <c r="BE151" i="2"/>
  <c r="BF151" i="2"/>
  <c r="BG151" i="2"/>
  <c r="BH151" i="2"/>
  <c r="BI151" i="2"/>
  <c r="BK151" i="2"/>
  <c r="J156" i="2"/>
  <c r="P156" i="2"/>
  <c r="R156" i="2"/>
  <c r="T156" i="2"/>
  <c r="BE156" i="2"/>
  <c r="BF156" i="2"/>
  <c r="BG156" i="2"/>
  <c r="BH156" i="2"/>
  <c r="BI156" i="2"/>
  <c r="BK156" i="2"/>
  <c r="J161" i="2"/>
  <c r="P161" i="2"/>
  <c r="R161" i="2"/>
  <c r="T161" i="2"/>
  <c r="BE161" i="2"/>
  <c r="BF161" i="2"/>
  <c r="BG161" i="2"/>
  <c r="BH161" i="2"/>
  <c r="BI161" i="2"/>
  <c r="BK161" i="2"/>
  <c r="J168" i="2"/>
  <c r="P168" i="2"/>
  <c r="R168" i="2"/>
  <c r="T168" i="2"/>
  <c r="BE168" i="2"/>
  <c r="BF168" i="2"/>
  <c r="BG168" i="2"/>
  <c r="BH168" i="2"/>
  <c r="BI168" i="2"/>
  <c r="BK168" i="2"/>
  <c r="J173" i="2"/>
  <c r="P173" i="2"/>
  <c r="R173" i="2"/>
  <c r="T173" i="2"/>
  <c r="BE173" i="2"/>
  <c r="BF173" i="2"/>
  <c r="BG173" i="2"/>
  <c r="BH173" i="2"/>
  <c r="BI173" i="2"/>
  <c r="BK173" i="2"/>
  <c r="J178" i="2"/>
  <c r="P178" i="2"/>
  <c r="R178" i="2"/>
  <c r="T178" i="2"/>
  <c r="BE178" i="2"/>
  <c r="BF178" i="2"/>
  <c r="BG178" i="2"/>
  <c r="BH178" i="2"/>
  <c r="BI178" i="2"/>
  <c r="BK178" i="2"/>
  <c r="J182" i="2"/>
  <c r="P182" i="2"/>
  <c r="R182" i="2"/>
  <c r="T182" i="2"/>
  <c r="BE182" i="2"/>
  <c r="BF182" i="2"/>
  <c r="BG182" i="2"/>
  <c r="BH182" i="2"/>
  <c r="BI182" i="2"/>
  <c r="BK182" i="2"/>
  <c r="J186" i="2"/>
  <c r="P186" i="2"/>
  <c r="R186" i="2"/>
  <c r="T186" i="2"/>
  <c r="BE186" i="2"/>
  <c r="BF186" i="2"/>
  <c r="BG186" i="2"/>
  <c r="BH186" i="2"/>
  <c r="BI186" i="2"/>
  <c r="BK186" i="2"/>
  <c r="J196" i="2"/>
  <c r="P196" i="2"/>
  <c r="R196" i="2"/>
  <c r="T196" i="2"/>
  <c r="BE196" i="2"/>
  <c r="BF196" i="2"/>
  <c r="BG196" i="2"/>
  <c r="BH196" i="2"/>
  <c r="BI196" i="2"/>
  <c r="BK196" i="2"/>
  <c r="J201" i="2"/>
  <c r="P201" i="2"/>
  <c r="R201" i="2"/>
  <c r="T201" i="2"/>
  <c r="BE201" i="2"/>
  <c r="BF201" i="2"/>
  <c r="BG201" i="2"/>
  <c r="BH201" i="2"/>
  <c r="BI201" i="2"/>
  <c r="BK201" i="2"/>
  <c r="J208" i="2"/>
  <c r="P208" i="2"/>
  <c r="R208" i="2"/>
  <c r="T208" i="2"/>
  <c r="BE208" i="2"/>
  <c r="BF208" i="2"/>
  <c r="BG208" i="2"/>
  <c r="BH208" i="2"/>
  <c r="BI208" i="2"/>
  <c r="BK208" i="2"/>
  <c r="P215" i="2"/>
  <c r="J216" i="2"/>
  <c r="P216" i="2"/>
  <c r="R216" i="2"/>
  <c r="T216" i="2"/>
  <c r="T215" i="2"/>
  <c r="BE216" i="2"/>
  <c r="BF216" i="2"/>
  <c r="BG216" i="2"/>
  <c r="BH216" i="2"/>
  <c r="BI216" i="2"/>
  <c r="BK216" i="2"/>
  <c r="BK215" i="2"/>
  <c r="J215" i="2"/>
  <c r="J59" i="2"/>
  <c r="J221" i="2"/>
  <c r="P221" i="2"/>
  <c r="R221" i="2"/>
  <c r="T221" i="2"/>
  <c r="BE221" i="2"/>
  <c r="BF221" i="2"/>
  <c r="BG221" i="2"/>
  <c r="BH221" i="2"/>
  <c r="BI221" i="2"/>
  <c r="BK221" i="2"/>
  <c r="J225" i="2"/>
  <c r="P225" i="2"/>
  <c r="R225" i="2"/>
  <c r="T225" i="2"/>
  <c r="BE225" i="2"/>
  <c r="BF225" i="2"/>
  <c r="BG225" i="2"/>
  <c r="BH225" i="2"/>
  <c r="BI225" i="2"/>
  <c r="BK225" i="2"/>
  <c r="J230" i="2"/>
  <c r="P230" i="2"/>
  <c r="R230" i="2"/>
  <c r="T230" i="2"/>
  <c r="BE230" i="2"/>
  <c r="BF230" i="2"/>
  <c r="BG230" i="2"/>
  <c r="BH230" i="2"/>
  <c r="BI230" i="2"/>
  <c r="BK230" i="2"/>
  <c r="J234" i="2"/>
  <c r="P234" i="2"/>
  <c r="R234" i="2"/>
  <c r="T234" i="2"/>
  <c r="BE234" i="2"/>
  <c r="BF234" i="2"/>
  <c r="BG234" i="2"/>
  <c r="BH234" i="2"/>
  <c r="BI234" i="2"/>
  <c r="BK234" i="2"/>
  <c r="R240" i="2"/>
  <c r="J241" i="2"/>
  <c r="P241" i="2"/>
  <c r="R241" i="2"/>
  <c r="T241" i="2"/>
  <c r="BE241" i="2"/>
  <c r="BF241" i="2"/>
  <c r="BG241" i="2"/>
  <c r="BH241" i="2"/>
  <c r="BI241" i="2"/>
  <c r="BK241" i="2"/>
  <c r="J252" i="2"/>
  <c r="P252" i="2"/>
  <c r="R252" i="2"/>
  <c r="T252" i="2"/>
  <c r="BE252" i="2"/>
  <c r="BF252" i="2"/>
  <c r="BG252" i="2"/>
  <c r="BH252" i="2"/>
  <c r="BI252" i="2"/>
  <c r="BK252" i="2"/>
  <c r="J263" i="2"/>
  <c r="P263" i="2"/>
  <c r="R263" i="2"/>
  <c r="T263" i="2"/>
  <c r="BE263" i="2"/>
  <c r="BF263" i="2"/>
  <c r="BG263" i="2"/>
  <c r="BH263" i="2"/>
  <c r="BI263" i="2"/>
  <c r="BK263" i="2"/>
  <c r="J274" i="2"/>
  <c r="P274" i="2"/>
  <c r="R274" i="2"/>
  <c r="T274" i="2"/>
  <c r="BE274" i="2"/>
  <c r="BF274" i="2"/>
  <c r="BG274" i="2"/>
  <c r="BH274" i="2"/>
  <c r="BI274" i="2"/>
  <c r="BK274" i="2"/>
  <c r="J285" i="2"/>
  <c r="P285" i="2"/>
  <c r="R285" i="2"/>
  <c r="T285" i="2"/>
  <c r="BE285" i="2"/>
  <c r="BF285" i="2"/>
  <c r="BG285" i="2"/>
  <c r="BH285" i="2"/>
  <c r="BI285" i="2"/>
  <c r="BK285" i="2"/>
  <c r="J290" i="2"/>
  <c r="P290" i="2"/>
  <c r="R290" i="2"/>
  <c r="T290" i="2"/>
  <c r="BE290" i="2"/>
  <c r="BF290" i="2"/>
  <c r="BG290" i="2"/>
  <c r="BH290" i="2"/>
  <c r="BI290" i="2"/>
  <c r="BK290" i="2"/>
  <c r="J295" i="2"/>
  <c r="P295" i="2"/>
  <c r="R295" i="2"/>
  <c r="T295" i="2"/>
  <c r="BE295" i="2"/>
  <c r="BF295" i="2"/>
  <c r="BG295" i="2"/>
  <c r="BH295" i="2"/>
  <c r="BI295" i="2"/>
  <c r="BK295" i="2"/>
  <c r="J300" i="2"/>
  <c r="P300" i="2"/>
  <c r="R300" i="2"/>
  <c r="T300" i="2"/>
  <c r="BE300" i="2"/>
  <c r="BF300" i="2"/>
  <c r="BG300" i="2"/>
  <c r="BH300" i="2"/>
  <c r="BI300" i="2"/>
  <c r="BK300" i="2"/>
  <c r="P307" i="2"/>
  <c r="J308" i="2"/>
  <c r="P308" i="2"/>
  <c r="R308" i="2"/>
  <c r="T308" i="2"/>
  <c r="T307" i="2"/>
  <c r="BE308" i="2"/>
  <c r="BF308" i="2"/>
  <c r="BG308" i="2"/>
  <c r="BH308" i="2"/>
  <c r="BI308" i="2"/>
  <c r="BK308" i="2"/>
  <c r="BK307" i="2"/>
  <c r="J307" i="2"/>
  <c r="J61" i="2"/>
  <c r="J313" i="2"/>
  <c r="P313" i="2"/>
  <c r="R313" i="2"/>
  <c r="T313" i="2"/>
  <c r="BE313" i="2"/>
  <c r="BF313" i="2"/>
  <c r="BG313" i="2"/>
  <c r="BH313" i="2"/>
  <c r="BI313" i="2"/>
  <c r="BK313" i="2"/>
  <c r="J328" i="2"/>
  <c r="P328" i="2"/>
  <c r="R328" i="2"/>
  <c r="T328" i="2"/>
  <c r="BE328" i="2"/>
  <c r="BF328" i="2"/>
  <c r="BG328" i="2"/>
  <c r="BH328" i="2"/>
  <c r="BI328" i="2"/>
  <c r="BK328" i="2"/>
  <c r="J332" i="2"/>
  <c r="P332" i="2"/>
  <c r="R332" i="2"/>
  <c r="T332" i="2"/>
  <c r="BE332" i="2"/>
  <c r="BF332" i="2"/>
  <c r="BG332" i="2"/>
  <c r="BH332" i="2"/>
  <c r="BI332" i="2"/>
  <c r="BK332" i="2"/>
  <c r="J338" i="2"/>
  <c r="P338" i="2"/>
  <c r="R338" i="2"/>
  <c r="T338" i="2"/>
  <c r="BE338" i="2"/>
  <c r="BF338" i="2"/>
  <c r="BG338" i="2"/>
  <c r="BH338" i="2"/>
  <c r="BI338" i="2"/>
  <c r="BK338" i="2"/>
  <c r="J362" i="2"/>
  <c r="P362" i="2"/>
  <c r="R362" i="2"/>
  <c r="T362" i="2"/>
  <c r="BE362" i="2"/>
  <c r="BF362" i="2"/>
  <c r="BG362" i="2"/>
  <c r="BH362" i="2"/>
  <c r="BI362" i="2"/>
  <c r="BK362" i="2"/>
  <c r="J368" i="2"/>
  <c r="P368" i="2"/>
  <c r="R368" i="2"/>
  <c r="T368" i="2"/>
  <c r="BE368" i="2"/>
  <c r="BF368" i="2"/>
  <c r="BG368" i="2"/>
  <c r="BH368" i="2"/>
  <c r="BI368" i="2"/>
  <c r="BK368" i="2"/>
  <c r="J390" i="2"/>
  <c r="P390" i="2"/>
  <c r="R390" i="2"/>
  <c r="T390" i="2"/>
  <c r="BE390" i="2"/>
  <c r="BF390" i="2"/>
  <c r="BG390" i="2"/>
  <c r="BH390" i="2"/>
  <c r="BI390" i="2"/>
  <c r="BK390" i="2"/>
  <c r="J409" i="2"/>
  <c r="P409" i="2"/>
  <c r="R409" i="2"/>
  <c r="T409" i="2"/>
  <c r="BE409" i="2"/>
  <c r="BF409" i="2"/>
  <c r="BG409" i="2"/>
  <c r="BH409" i="2"/>
  <c r="BI409" i="2"/>
  <c r="BK409" i="2"/>
  <c r="J430" i="2"/>
  <c r="P430" i="2"/>
  <c r="R430" i="2"/>
  <c r="T430" i="2"/>
  <c r="BE430" i="2"/>
  <c r="BF430" i="2"/>
  <c r="BG430" i="2"/>
  <c r="BH430" i="2"/>
  <c r="BI430" i="2"/>
  <c r="BK430" i="2"/>
  <c r="J437" i="2"/>
  <c r="P437" i="2"/>
  <c r="R437" i="2"/>
  <c r="T437" i="2"/>
  <c r="BE437" i="2"/>
  <c r="BF437" i="2"/>
  <c r="BG437" i="2"/>
  <c r="BH437" i="2"/>
  <c r="BI437" i="2"/>
  <c r="BK437" i="2"/>
  <c r="J443" i="2"/>
  <c r="P443" i="2"/>
  <c r="R443" i="2"/>
  <c r="T443" i="2"/>
  <c r="BE443" i="2"/>
  <c r="BF443" i="2"/>
  <c r="BG443" i="2"/>
  <c r="BH443" i="2"/>
  <c r="BI443" i="2"/>
  <c r="BK443" i="2"/>
  <c r="J447" i="2"/>
  <c r="P447" i="2"/>
  <c r="R447" i="2"/>
  <c r="T447" i="2"/>
  <c r="BE447" i="2"/>
  <c r="BF447" i="2"/>
  <c r="BG447" i="2"/>
  <c r="BH447" i="2"/>
  <c r="BI447" i="2"/>
  <c r="BK447" i="2"/>
  <c r="J452" i="2"/>
  <c r="P452" i="2"/>
  <c r="R452" i="2"/>
  <c r="T452" i="2"/>
  <c r="BE452" i="2"/>
  <c r="BF452" i="2"/>
  <c r="BG452" i="2"/>
  <c r="BH452" i="2"/>
  <c r="BI452" i="2"/>
  <c r="BK452" i="2"/>
  <c r="J458" i="2"/>
  <c r="P458" i="2"/>
  <c r="R458" i="2"/>
  <c r="T458" i="2"/>
  <c r="BE458" i="2"/>
  <c r="BF458" i="2"/>
  <c r="BG458" i="2"/>
  <c r="BH458" i="2"/>
  <c r="BI458" i="2"/>
  <c r="BK458" i="2"/>
  <c r="J469" i="2"/>
  <c r="P469" i="2"/>
  <c r="R469" i="2"/>
  <c r="T469" i="2"/>
  <c r="BE469" i="2"/>
  <c r="BF469" i="2"/>
  <c r="BG469" i="2"/>
  <c r="BH469" i="2"/>
  <c r="BI469" i="2"/>
  <c r="BK469" i="2"/>
  <c r="J481" i="2"/>
  <c r="P481" i="2"/>
  <c r="R481" i="2"/>
  <c r="T481" i="2"/>
  <c r="BE481" i="2"/>
  <c r="BF481" i="2"/>
  <c r="BG481" i="2"/>
  <c r="BH481" i="2"/>
  <c r="BI481" i="2"/>
  <c r="BK481" i="2"/>
  <c r="J488" i="2"/>
  <c r="P488" i="2"/>
  <c r="R488" i="2"/>
  <c r="T488" i="2"/>
  <c r="BE488" i="2"/>
  <c r="BF488" i="2"/>
  <c r="BG488" i="2"/>
  <c r="BH488" i="2"/>
  <c r="BI488" i="2"/>
  <c r="BK488" i="2"/>
  <c r="J493" i="2"/>
  <c r="P493" i="2"/>
  <c r="R493" i="2"/>
  <c r="T493" i="2"/>
  <c r="BE493" i="2"/>
  <c r="BF493" i="2"/>
  <c r="BG493" i="2"/>
  <c r="BH493" i="2"/>
  <c r="BI493" i="2"/>
  <c r="BK493" i="2"/>
  <c r="J499" i="2"/>
  <c r="P499" i="2"/>
  <c r="R499" i="2"/>
  <c r="T499" i="2"/>
  <c r="BE499" i="2"/>
  <c r="BF499" i="2"/>
  <c r="BG499" i="2"/>
  <c r="BH499" i="2"/>
  <c r="BI499" i="2"/>
  <c r="BK499" i="2"/>
  <c r="J517" i="2"/>
  <c r="P517" i="2"/>
  <c r="R517" i="2"/>
  <c r="T517" i="2"/>
  <c r="BE517" i="2"/>
  <c r="BF517" i="2"/>
  <c r="BG517" i="2"/>
  <c r="BH517" i="2"/>
  <c r="BI517" i="2"/>
  <c r="BK517" i="2"/>
  <c r="J535" i="2"/>
  <c r="P535" i="2"/>
  <c r="R535" i="2"/>
  <c r="T535" i="2"/>
  <c r="BE535" i="2"/>
  <c r="BF535" i="2"/>
  <c r="BG535" i="2"/>
  <c r="BH535" i="2"/>
  <c r="BI535" i="2"/>
  <c r="BK535" i="2"/>
  <c r="J538" i="2"/>
  <c r="P538" i="2"/>
  <c r="R538" i="2"/>
  <c r="T538" i="2"/>
  <c r="BE538" i="2"/>
  <c r="BF538" i="2"/>
  <c r="BG538" i="2"/>
  <c r="BH538" i="2"/>
  <c r="BI538" i="2"/>
  <c r="BK538" i="2"/>
  <c r="J546" i="2"/>
  <c r="P546" i="2"/>
  <c r="R546" i="2"/>
  <c r="T546" i="2"/>
  <c r="BE546" i="2"/>
  <c r="BF546" i="2"/>
  <c r="BG546" i="2"/>
  <c r="BH546" i="2"/>
  <c r="BI546" i="2"/>
  <c r="BK546" i="2"/>
  <c r="J559" i="2"/>
  <c r="P559" i="2"/>
  <c r="R559" i="2"/>
  <c r="T559" i="2"/>
  <c r="BE559" i="2"/>
  <c r="BF559" i="2"/>
  <c r="BG559" i="2"/>
  <c r="BH559" i="2"/>
  <c r="BI559" i="2"/>
  <c r="BK559" i="2"/>
  <c r="J566" i="2"/>
  <c r="P566" i="2"/>
  <c r="R566" i="2"/>
  <c r="T566" i="2"/>
  <c r="BE566" i="2"/>
  <c r="BF566" i="2"/>
  <c r="BG566" i="2"/>
  <c r="BH566" i="2"/>
  <c r="BI566" i="2"/>
  <c r="BK566" i="2"/>
  <c r="J573" i="2"/>
  <c r="P573" i="2"/>
  <c r="R573" i="2"/>
  <c r="T573" i="2"/>
  <c r="BE573" i="2"/>
  <c r="BF573" i="2"/>
  <c r="BG573" i="2"/>
  <c r="BH573" i="2"/>
  <c r="BI573" i="2"/>
  <c r="BK573" i="2"/>
  <c r="J588" i="2"/>
  <c r="P588" i="2"/>
  <c r="R588" i="2"/>
  <c r="T588" i="2"/>
  <c r="BE588" i="2"/>
  <c r="BF588" i="2"/>
  <c r="BG588" i="2"/>
  <c r="BH588" i="2"/>
  <c r="BI588" i="2"/>
  <c r="BK588" i="2"/>
  <c r="J601" i="2"/>
  <c r="P601" i="2"/>
  <c r="R601" i="2"/>
  <c r="T601" i="2"/>
  <c r="BE601" i="2"/>
  <c r="BF601" i="2"/>
  <c r="BG601" i="2"/>
  <c r="BH601" i="2"/>
  <c r="BI601" i="2"/>
  <c r="BK601" i="2"/>
  <c r="J620" i="2"/>
  <c r="P620" i="2"/>
  <c r="R620" i="2"/>
  <c r="T620" i="2"/>
  <c r="BE620" i="2"/>
  <c r="BF620" i="2"/>
  <c r="BG620" i="2"/>
  <c r="BH620" i="2"/>
  <c r="BI620" i="2"/>
  <c r="BK620" i="2"/>
  <c r="J638" i="2"/>
  <c r="P638" i="2"/>
  <c r="R638" i="2"/>
  <c r="T638" i="2"/>
  <c r="BE638" i="2"/>
  <c r="BF638" i="2"/>
  <c r="BG638" i="2"/>
  <c r="BH638" i="2"/>
  <c r="BI638" i="2"/>
  <c r="BK638" i="2"/>
  <c r="J644" i="2"/>
  <c r="P644" i="2"/>
  <c r="R644" i="2"/>
  <c r="T644" i="2"/>
  <c r="BE644" i="2"/>
  <c r="BF644" i="2"/>
  <c r="BG644" i="2"/>
  <c r="BH644" i="2"/>
  <c r="BI644" i="2"/>
  <c r="BK644" i="2"/>
  <c r="J650" i="2"/>
  <c r="P650" i="2"/>
  <c r="R650" i="2"/>
  <c r="T650" i="2"/>
  <c r="BE650" i="2"/>
  <c r="BF650" i="2"/>
  <c r="BG650" i="2"/>
  <c r="BH650" i="2"/>
  <c r="BI650" i="2"/>
  <c r="BK650" i="2"/>
  <c r="J653" i="2"/>
  <c r="P653" i="2"/>
  <c r="R653" i="2"/>
  <c r="T653" i="2"/>
  <c r="BE653" i="2"/>
  <c r="BF653" i="2"/>
  <c r="BG653" i="2"/>
  <c r="BH653" i="2"/>
  <c r="BI653" i="2"/>
  <c r="BK653" i="2"/>
  <c r="J659" i="2"/>
  <c r="P659" i="2"/>
  <c r="R659" i="2"/>
  <c r="T659" i="2"/>
  <c r="BE659" i="2"/>
  <c r="BF659" i="2"/>
  <c r="BG659" i="2"/>
  <c r="BH659" i="2"/>
  <c r="BI659" i="2"/>
  <c r="BK659" i="2"/>
  <c r="J663" i="2"/>
  <c r="P663" i="2"/>
  <c r="R663" i="2"/>
  <c r="T663" i="2"/>
  <c r="BE663" i="2"/>
  <c r="BF663" i="2"/>
  <c r="BG663" i="2"/>
  <c r="BH663" i="2"/>
  <c r="BI663" i="2"/>
  <c r="BK663" i="2"/>
  <c r="J667" i="2"/>
  <c r="P667" i="2"/>
  <c r="R667" i="2"/>
  <c r="T667" i="2"/>
  <c r="BE667" i="2"/>
  <c r="BF667" i="2"/>
  <c r="BG667" i="2"/>
  <c r="BH667" i="2"/>
  <c r="BI667" i="2"/>
  <c r="BK667" i="2"/>
  <c r="J672" i="2"/>
  <c r="P672" i="2"/>
  <c r="R672" i="2"/>
  <c r="T672" i="2"/>
  <c r="BE672" i="2"/>
  <c r="BF672" i="2"/>
  <c r="BG672" i="2"/>
  <c r="BH672" i="2"/>
  <c r="BI672" i="2"/>
  <c r="BK672" i="2"/>
  <c r="J677" i="2"/>
  <c r="P677" i="2"/>
  <c r="R677" i="2"/>
  <c r="T677" i="2"/>
  <c r="BE677" i="2"/>
  <c r="BF677" i="2"/>
  <c r="BG677" i="2"/>
  <c r="BH677" i="2"/>
  <c r="BI677" i="2"/>
  <c r="BK677" i="2"/>
  <c r="J681" i="2"/>
  <c r="P681" i="2"/>
  <c r="R681" i="2"/>
  <c r="T681" i="2"/>
  <c r="BE681" i="2"/>
  <c r="BF681" i="2"/>
  <c r="BG681" i="2"/>
  <c r="BH681" i="2"/>
  <c r="BI681" i="2"/>
  <c r="BK681" i="2"/>
  <c r="J686" i="2"/>
  <c r="P686" i="2"/>
  <c r="R686" i="2"/>
  <c r="T686" i="2"/>
  <c r="BE686" i="2"/>
  <c r="BF686" i="2"/>
  <c r="BG686" i="2"/>
  <c r="BH686" i="2"/>
  <c r="BI686" i="2"/>
  <c r="BK686" i="2"/>
  <c r="J690" i="2"/>
  <c r="P690" i="2"/>
  <c r="R690" i="2"/>
  <c r="T690" i="2"/>
  <c r="BE690" i="2"/>
  <c r="BF690" i="2"/>
  <c r="BG690" i="2"/>
  <c r="BH690" i="2"/>
  <c r="BI690" i="2"/>
  <c r="BK690" i="2"/>
  <c r="J695" i="2"/>
  <c r="P695" i="2"/>
  <c r="P694" i="2"/>
  <c r="R695" i="2"/>
  <c r="T695" i="2"/>
  <c r="BE695" i="2"/>
  <c r="BF695" i="2"/>
  <c r="BG695" i="2"/>
  <c r="BH695" i="2"/>
  <c r="BI695" i="2"/>
  <c r="BK695" i="2"/>
  <c r="J699" i="2"/>
  <c r="P699" i="2"/>
  <c r="R699" i="2"/>
  <c r="T699" i="2"/>
  <c r="BE699" i="2"/>
  <c r="BF699" i="2"/>
  <c r="BG699" i="2"/>
  <c r="BH699" i="2"/>
  <c r="BI699" i="2"/>
  <c r="BK699" i="2"/>
  <c r="BK694" i="2"/>
  <c r="J694" i="2"/>
  <c r="J62" i="2"/>
  <c r="J704" i="2"/>
  <c r="P704" i="2"/>
  <c r="R704" i="2"/>
  <c r="T704" i="2"/>
  <c r="BE704" i="2"/>
  <c r="BF704" i="2"/>
  <c r="BG704" i="2"/>
  <c r="BH704" i="2"/>
  <c r="BI704" i="2"/>
  <c r="BK704" i="2"/>
  <c r="J707" i="2"/>
  <c r="P707" i="2"/>
  <c r="R707" i="2"/>
  <c r="T707" i="2"/>
  <c r="BE707" i="2"/>
  <c r="BF707" i="2"/>
  <c r="BG707" i="2"/>
  <c r="BH707" i="2"/>
  <c r="BI707" i="2"/>
  <c r="BK707" i="2"/>
  <c r="J710" i="2"/>
  <c r="P710" i="2"/>
  <c r="R710" i="2"/>
  <c r="R694" i="2"/>
  <c r="T710" i="2"/>
  <c r="BE710" i="2"/>
  <c r="BF710" i="2"/>
  <c r="BG710" i="2"/>
  <c r="BH710" i="2"/>
  <c r="BI710" i="2"/>
  <c r="BK710" i="2"/>
  <c r="J714" i="2"/>
  <c r="P714" i="2"/>
  <c r="R714" i="2"/>
  <c r="T714" i="2"/>
  <c r="BE714" i="2"/>
  <c r="BF714" i="2"/>
  <c r="BG714" i="2"/>
  <c r="BH714" i="2"/>
  <c r="BI714" i="2"/>
  <c r="BK714" i="2"/>
  <c r="J718" i="2"/>
  <c r="P718" i="2"/>
  <c r="R718" i="2"/>
  <c r="T718" i="2"/>
  <c r="BE718" i="2"/>
  <c r="BF718" i="2"/>
  <c r="BG718" i="2"/>
  <c r="BH718" i="2"/>
  <c r="BI718" i="2"/>
  <c r="BK718" i="2"/>
  <c r="J722" i="2"/>
  <c r="P722" i="2"/>
  <c r="R722" i="2"/>
  <c r="T722" i="2"/>
  <c r="BE722" i="2"/>
  <c r="BF722" i="2"/>
  <c r="BG722" i="2"/>
  <c r="BH722" i="2"/>
  <c r="BI722" i="2"/>
  <c r="BK722" i="2"/>
  <c r="J726" i="2"/>
  <c r="P726" i="2"/>
  <c r="R726" i="2"/>
  <c r="T726" i="2"/>
  <c r="BE726" i="2"/>
  <c r="BF726" i="2"/>
  <c r="BG726" i="2"/>
  <c r="BH726" i="2"/>
  <c r="BI726" i="2"/>
  <c r="BK726" i="2"/>
  <c r="J730" i="2"/>
  <c r="P730" i="2"/>
  <c r="R730" i="2"/>
  <c r="T730" i="2"/>
  <c r="BE730" i="2"/>
  <c r="BF730" i="2"/>
  <c r="BG730" i="2"/>
  <c r="BH730" i="2"/>
  <c r="BI730" i="2"/>
  <c r="BK730" i="2"/>
  <c r="J734" i="2"/>
  <c r="P734" i="2"/>
  <c r="R734" i="2"/>
  <c r="T734" i="2"/>
  <c r="BE734" i="2"/>
  <c r="BF734" i="2"/>
  <c r="BG734" i="2"/>
  <c r="BH734" i="2"/>
  <c r="BI734" i="2"/>
  <c r="BK734" i="2"/>
  <c r="P739" i="2"/>
  <c r="J740" i="2"/>
  <c r="P740" i="2"/>
  <c r="R740" i="2"/>
  <c r="R739" i="2"/>
  <c r="T740" i="2"/>
  <c r="T739" i="2"/>
  <c r="BE740" i="2"/>
  <c r="BF740" i="2"/>
  <c r="BG740" i="2"/>
  <c r="BH740" i="2"/>
  <c r="BI740" i="2"/>
  <c r="BK740" i="2"/>
  <c r="BK739" i="2"/>
  <c r="J739" i="2"/>
  <c r="J63" i="2"/>
  <c r="J749" i="2"/>
  <c r="P749" i="2"/>
  <c r="R749" i="2"/>
  <c r="T749" i="2"/>
  <c r="BE749" i="2"/>
  <c r="BF749" i="2"/>
  <c r="BG749" i="2"/>
  <c r="BH749" i="2"/>
  <c r="BI749" i="2"/>
  <c r="BK749" i="2"/>
  <c r="J753" i="2"/>
  <c r="P753" i="2"/>
  <c r="R753" i="2"/>
  <c r="T753" i="2"/>
  <c r="BE753" i="2"/>
  <c r="BF753" i="2"/>
  <c r="BG753" i="2"/>
  <c r="BH753" i="2"/>
  <c r="BI753" i="2"/>
  <c r="BK753" i="2"/>
  <c r="J762" i="2"/>
  <c r="P762" i="2"/>
  <c r="R762" i="2"/>
  <c r="T762" i="2"/>
  <c r="BE762" i="2"/>
  <c r="BF762" i="2"/>
  <c r="BG762" i="2"/>
  <c r="BH762" i="2"/>
  <c r="BI762" i="2"/>
  <c r="BK762" i="2"/>
  <c r="J771" i="2"/>
  <c r="P771" i="2"/>
  <c r="R771" i="2"/>
  <c r="T771" i="2"/>
  <c r="BE771" i="2"/>
  <c r="BF771" i="2"/>
  <c r="BG771" i="2"/>
  <c r="BH771" i="2"/>
  <c r="BI771" i="2"/>
  <c r="BK771" i="2"/>
  <c r="J775" i="2"/>
  <c r="P775" i="2"/>
  <c r="R775" i="2"/>
  <c r="T775" i="2"/>
  <c r="BE775" i="2"/>
  <c r="BF775" i="2"/>
  <c r="BG775" i="2"/>
  <c r="BH775" i="2"/>
  <c r="BI775" i="2"/>
  <c r="BK775" i="2"/>
  <c r="J784" i="2"/>
  <c r="P784" i="2"/>
  <c r="R784" i="2"/>
  <c r="T784" i="2"/>
  <c r="BE784" i="2"/>
  <c r="BF784" i="2"/>
  <c r="BG784" i="2"/>
  <c r="BH784" i="2"/>
  <c r="BI784" i="2"/>
  <c r="BK784" i="2"/>
  <c r="J789" i="2"/>
  <c r="P789" i="2"/>
  <c r="R789" i="2"/>
  <c r="T789" i="2"/>
  <c r="BE789" i="2"/>
  <c r="BF789" i="2"/>
  <c r="BG789" i="2"/>
  <c r="BH789" i="2"/>
  <c r="BI789" i="2"/>
  <c r="BK789" i="2"/>
  <c r="J794" i="2"/>
  <c r="P794" i="2"/>
  <c r="R794" i="2"/>
  <c r="T794" i="2"/>
  <c r="BE794" i="2"/>
  <c r="BF794" i="2"/>
  <c r="BG794" i="2"/>
  <c r="BH794" i="2"/>
  <c r="BI794" i="2"/>
  <c r="BK794" i="2"/>
  <c r="J799" i="2"/>
  <c r="P799" i="2"/>
  <c r="R799" i="2"/>
  <c r="T799" i="2"/>
  <c r="BE799" i="2"/>
  <c r="BF799" i="2"/>
  <c r="BG799" i="2"/>
  <c r="BH799" i="2"/>
  <c r="BI799" i="2"/>
  <c r="BK799" i="2"/>
  <c r="J803" i="2"/>
  <c r="P803" i="2"/>
  <c r="R803" i="2"/>
  <c r="T803" i="2"/>
  <c r="BE803" i="2"/>
  <c r="BF803" i="2"/>
  <c r="BG803" i="2"/>
  <c r="BH803" i="2"/>
  <c r="BI803" i="2"/>
  <c r="BK803" i="2"/>
  <c r="J808" i="2"/>
  <c r="P808" i="2"/>
  <c r="R808" i="2"/>
  <c r="T808" i="2"/>
  <c r="BE808" i="2"/>
  <c r="BF808" i="2"/>
  <c r="BG808" i="2"/>
  <c r="BH808" i="2"/>
  <c r="BI808" i="2"/>
  <c r="BK808" i="2"/>
  <c r="J813" i="2"/>
  <c r="P813" i="2"/>
  <c r="R813" i="2"/>
  <c r="T813" i="2"/>
  <c r="BE813" i="2"/>
  <c r="BF813" i="2"/>
  <c r="BG813" i="2"/>
  <c r="BH813" i="2"/>
  <c r="BI813" i="2"/>
  <c r="BK813" i="2"/>
  <c r="J819" i="2"/>
  <c r="P819" i="2"/>
  <c r="R819" i="2"/>
  <c r="T819" i="2"/>
  <c r="BE819" i="2"/>
  <c r="BF819" i="2"/>
  <c r="BG819" i="2"/>
  <c r="BH819" i="2"/>
  <c r="BI819" i="2"/>
  <c r="BK819" i="2"/>
  <c r="J823" i="2"/>
  <c r="P823" i="2"/>
  <c r="R823" i="2"/>
  <c r="T823" i="2"/>
  <c r="BE823" i="2"/>
  <c r="BF823" i="2"/>
  <c r="BG823" i="2"/>
  <c r="BH823" i="2"/>
  <c r="BI823" i="2"/>
  <c r="BK823" i="2"/>
  <c r="J828" i="2"/>
  <c r="P828" i="2"/>
  <c r="R828" i="2"/>
  <c r="T828" i="2"/>
  <c r="BE828" i="2"/>
  <c r="BF828" i="2"/>
  <c r="BG828" i="2"/>
  <c r="BH828" i="2"/>
  <c r="BI828" i="2"/>
  <c r="BK828" i="2"/>
  <c r="J833" i="2"/>
  <c r="P833" i="2"/>
  <c r="R833" i="2"/>
  <c r="T833" i="2"/>
  <c r="BE833" i="2"/>
  <c r="BF833" i="2"/>
  <c r="BG833" i="2"/>
  <c r="BH833" i="2"/>
  <c r="BI833" i="2"/>
  <c r="BK833" i="2"/>
  <c r="J848" i="2"/>
  <c r="P848" i="2"/>
  <c r="R848" i="2"/>
  <c r="T848" i="2"/>
  <c r="BE848" i="2"/>
  <c r="BF848" i="2"/>
  <c r="BG848" i="2"/>
  <c r="BH848" i="2"/>
  <c r="BI848" i="2"/>
  <c r="BK848" i="2"/>
  <c r="J855" i="2"/>
  <c r="P855" i="2"/>
  <c r="R855" i="2"/>
  <c r="T855" i="2"/>
  <c r="BE855" i="2"/>
  <c r="BF855" i="2"/>
  <c r="BG855" i="2"/>
  <c r="BH855" i="2"/>
  <c r="BI855" i="2"/>
  <c r="BK855" i="2"/>
  <c r="J858" i="2"/>
  <c r="P858" i="2"/>
  <c r="R858" i="2"/>
  <c r="T858" i="2"/>
  <c r="BE858" i="2"/>
  <c r="BF858" i="2"/>
  <c r="BG858" i="2"/>
  <c r="BH858" i="2"/>
  <c r="BI858" i="2"/>
  <c r="BK858" i="2"/>
  <c r="J862" i="2"/>
  <c r="P862" i="2"/>
  <c r="R862" i="2"/>
  <c r="T862" i="2"/>
  <c r="BE862" i="2"/>
  <c r="BF862" i="2"/>
  <c r="BG862" i="2"/>
  <c r="BH862" i="2"/>
  <c r="BI862" i="2"/>
  <c r="BK862" i="2"/>
  <c r="J887" i="2"/>
  <c r="P887" i="2"/>
  <c r="R887" i="2"/>
  <c r="T887" i="2"/>
  <c r="BE887" i="2"/>
  <c r="BF887" i="2"/>
  <c r="BG887" i="2"/>
  <c r="BH887" i="2"/>
  <c r="BI887" i="2"/>
  <c r="BK887" i="2"/>
  <c r="J892" i="2"/>
  <c r="P892" i="2"/>
  <c r="R892" i="2"/>
  <c r="T892" i="2"/>
  <c r="BE892" i="2"/>
  <c r="BF892" i="2"/>
  <c r="BG892" i="2"/>
  <c r="BH892" i="2"/>
  <c r="BI892" i="2"/>
  <c r="BK892" i="2"/>
  <c r="J896" i="2"/>
  <c r="P896" i="2"/>
  <c r="R896" i="2"/>
  <c r="T896" i="2"/>
  <c r="BE896" i="2"/>
  <c r="BF896" i="2"/>
  <c r="BG896" i="2"/>
  <c r="BH896" i="2"/>
  <c r="BI896" i="2"/>
  <c r="BK896" i="2"/>
  <c r="R899" i="2"/>
  <c r="BK899" i="2"/>
  <c r="J899" i="2"/>
  <c r="J64" i="2"/>
  <c r="J900" i="2"/>
  <c r="P900" i="2"/>
  <c r="P899" i="2"/>
  <c r="R900" i="2"/>
  <c r="T900" i="2"/>
  <c r="T899" i="2"/>
  <c r="BE900" i="2"/>
  <c r="BF900" i="2"/>
  <c r="BG900" i="2"/>
  <c r="BH900" i="2"/>
  <c r="BI900" i="2"/>
  <c r="BK900" i="2"/>
  <c r="P902" i="2"/>
  <c r="T902" i="2"/>
  <c r="J903" i="2"/>
  <c r="P903" i="2"/>
  <c r="R903" i="2"/>
  <c r="R902" i="2"/>
  <c r="T903" i="2"/>
  <c r="BE903" i="2"/>
  <c r="BF903" i="2"/>
  <c r="BG903" i="2"/>
  <c r="BH903" i="2"/>
  <c r="BI903" i="2"/>
  <c r="BK903" i="2"/>
  <c r="BK902" i="2"/>
  <c r="J902" i="2"/>
  <c r="J65" i="2"/>
  <c r="P906" i="2"/>
  <c r="T906" i="2"/>
  <c r="J907" i="2"/>
  <c r="P907" i="2"/>
  <c r="R907" i="2"/>
  <c r="R906" i="2"/>
  <c r="T907" i="2"/>
  <c r="BE907" i="2"/>
  <c r="BF907" i="2"/>
  <c r="BG907" i="2"/>
  <c r="BH907" i="2"/>
  <c r="BI907" i="2"/>
  <c r="BK907" i="2"/>
  <c r="BK906" i="2"/>
  <c r="J910" i="2"/>
  <c r="P910" i="2"/>
  <c r="R910" i="2"/>
  <c r="T910" i="2"/>
  <c r="BE910" i="2"/>
  <c r="BF910" i="2"/>
  <c r="BG910" i="2"/>
  <c r="BH910" i="2"/>
  <c r="BI910" i="2"/>
  <c r="BK910" i="2"/>
  <c r="J913" i="2"/>
  <c r="P913" i="2"/>
  <c r="P912" i="2"/>
  <c r="R913" i="2"/>
  <c r="T913" i="2"/>
  <c r="BE913" i="2"/>
  <c r="BF913" i="2"/>
  <c r="BG913" i="2"/>
  <c r="BH913" i="2"/>
  <c r="BI913" i="2"/>
  <c r="BK913" i="2"/>
  <c r="J917" i="2"/>
  <c r="P917" i="2"/>
  <c r="R917" i="2"/>
  <c r="T917" i="2"/>
  <c r="BE917" i="2"/>
  <c r="BF917" i="2"/>
  <c r="BG917" i="2"/>
  <c r="BH917" i="2"/>
  <c r="BI917" i="2"/>
  <c r="BK917" i="2"/>
  <c r="BK912" i="2"/>
  <c r="J912" i="2"/>
  <c r="J68" i="2"/>
  <c r="J921" i="2"/>
  <c r="P921" i="2"/>
  <c r="R921" i="2"/>
  <c r="T921" i="2"/>
  <c r="BE921" i="2"/>
  <c r="BF921" i="2"/>
  <c r="BG921" i="2"/>
  <c r="BH921" i="2"/>
  <c r="BI921" i="2"/>
  <c r="BK921" i="2"/>
  <c r="J925" i="2"/>
  <c r="P925" i="2"/>
  <c r="R925" i="2"/>
  <c r="T925" i="2"/>
  <c r="BE925" i="2"/>
  <c r="BF925" i="2"/>
  <c r="BG925" i="2"/>
  <c r="BH925" i="2"/>
  <c r="BI925" i="2"/>
  <c r="BK925" i="2"/>
  <c r="J931" i="2"/>
  <c r="P931" i="2"/>
  <c r="R931" i="2"/>
  <c r="R912" i="2"/>
  <c r="T931" i="2"/>
  <c r="BE931" i="2"/>
  <c r="BF931" i="2"/>
  <c r="BG931" i="2"/>
  <c r="BH931" i="2"/>
  <c r="BI931" i="2"/>
  <c r="BK931" i="2"/>
  <c r="J936" i="2"/>
  <c r="P936" i="2"/>
  <c r="R936" i="2"/>
  <c r="T936" i="2"/>
  <c r="BE936" i="2"/>
  <c r="BF936" i="2"/>
  <c r="BG936" i="2"/>
  <c r="BH936" i="2"/>
  <c r="BI936" i="2"/>
  <c r="BK936" i="2"/>
  <c r="T938" i="2"/>
  <c r="J939" i="2"/>
  <c r="P939" i="2"/>
  <c r="R939" i="2"/>
  <c r="T939" i="2"/>
  <c r="BE939" i="2"/>
  <c r="BF939" i="2"/>
  <c r="BG939" i="2"/>
  <c r="BH939" i="2"/>
  <c r="BI939" i="2"/>
  <c r="BK939" i="2"/>
  <c r="BK938" i="2"/>
  <c r="J938" i="2"/>
  <c r="J69" i="2"/>
  <c r="J943" i="2"/>
  <c r="P943" i="2"/>
  <c r="R943" i="2"/>
  <c r="T943" i="2"/>
  <c r="BE943" i="2"/>
  <c r="BF943" i="2"/>
  <c r="BG943" i="2"/>
  <c r="BH943" i="2"/>
  <c r="BI943" i="2"/>
  <c r="BK943" i="2"/>
  <c r="J947" i="2"/>
  <c r="P947" i="2"/>
  <c r="R947" i="2"/>
  <c r="T947" i="2"/>
  <c r="BE947" i="2"/>
  <c r="BF947" i="2"/>
  <c r="BG947" i="2"/>
  <c r="BH947" i="2"/>
  <c r="BI947" i="2"/>
  <c r="BK947" i="2"/>
  <c r="J950" i="2"/>
  <c r="P950" i="2"/>
  <c r="P938" i="2"/>
  <c r="R950" i="2"/>
  <c r="T950" i="2"/>
  <c r="BE950" i="2"/>
  <c r="BF950" i="2"/>
  <c r="BG950" i="2"/>
  <c r="BH950" i="2"/>
  <c r="BI950" i="2"/>
  <c r="BK950" i="2"/>
  <c r="J954" i="2"/>
  <c r="P954" i="2"/>
  <c r="R954" i="2"/>
  <c r="T954" i="2"/>
  <c r="BE954" i="2"/>
  <c r="BF954" i="2"/>
  <c r="BG954" i="2"/>
  <c r="BH954" i="2"/>
  <c r="BI954" i="2"/>
  <c r="BK954" i="2"/>
  <c r="J959" i="2"/>
  <c r="P959" i="2"/>
  <c r="R959" i="2"/>
  <c r="T959" i="2"/>
  <c r="BE959" i="2"/>
  <c r="BF959" i="2"/>
  <c r="BG959" i="2"/>
  <c r="BH959" i="2"/>
  <c r="BI959" i="2"/>
  <c r="BK959" i="2"/>
  <c r="R961" i="2"/>
  <c r="J962" i="2"/>
  <c r="P962" i="2"/>
  <c r="P961" i="2"/>
  <c r="R962" i="2"/>
  <c r="T962" i="2"/>
  <c r="T961" i="2"/>
  <c r="BE962" i="2"/>
  <c r="BF962" i="2"/>
  <c r="BG962" i="2"/>
  <c r="BH962" i="2"/>
  <c r="BI962" i="2"/>
  <c r="BK962" i="2"/>
  <c r="BK961" i="2"/>
  <c r="J961" i="2"/>
  <c r="J70" i="2"/>
  <c r="T966" i="2"/>
  <c r="J967" i="2"/>
  <c r="P967" i="2"/>
  <c r="R967" i="2"/>
  <c r="T967" i="2"/>
  <c r="BE967" i="2"/>
  <c r="BF967" i="2"/>
  <c r="BG967" i="2"/>
  <c r="BH967" i="2"/>
  <c r="BI967" i="2"/>
  <c r="BK967" i="2"/>
  <c r="BK966" i="2"/>
  <c r="J966" i="2"/>
  <c r="J71" i="2"/>
  <c r="J971" i="2"/>
  <c r="P971" i="2"/>
  <c r="R971" i="2"/>
  <c r="T971" i="2"/>
  <c r="BE971" i="2"/>
  <c r="BF971" i="2"/>
  <c r="BG971" i="2"/>
  <c r="BH971" i="2"/>
  <c r="BI971" i="2"/>
  <c r="BK971" i="2"/>
  <c r="J975" i="2"/>
  <c r="P975" i="2"/>
  <c r="R975" i="2"/>
  <c r="T975" i="2"/>
  <c r="BE975" i="2"/>
  <c r="BF975" i="2"/>
  <c r="BG975" i="2"/>
  <c r="BH975" i="2"/>
  <c r="BI975" i="2"/>
  <c r="BK975" i="2"/>
  <c r="J980" i="2"/>
  <c r="P980" i="2"/>
  <c r="R980" i="2"/>
  <c r="T980" i="2"/>
  <c r="BE980" i="2"/>
  <c r="BF980" i="2"/>
  <c r="BG980" i="2"/>
  <c r="BH980" i="2"/>
  <c r="BI980" i="2"/>
  <c r="BK980" i="2"/>
  <c r="J984" i="2"/>
  <c r="P984" i="2"/>
  <c r="P966" i="2"/>
  <c r="R984" i="2"/>
  <c r="T984" i="2"/>
  <c r="BE984" i="2"/>
  <c r="BF984" i="2"/>
  <c r="BG984" i="2"/>
  <c r="BH984" i="2"/>
  <c r="BI984" i="2"/>
  <c r="BK984" i="2"/>
  <c r="J989" i="2"/>
  <c r="P989" i="2"/>
  <c r="R989" i="2"/>
  <c r="T989" i="2"/>
  <c r="BE989" i="2"/>
  <c r="BF989" i="2"/>
  <c r="BG989" i="2"/>
  <c r="BH989" i="2"/>
  <c r="BI989" i="2"/>
  <c r="BK989" i="2"/>
  <c r="J993" i="2"/>
  <c r="P993" i="2"/>
  <c r="R993" i="2"/>
  <c r="T993" i="2"/>
  <c r="BE993" i="2"/>
  <c r="BF993" i="2"/>
  <c r="BG993" i="2"/>
  <c r="BH993" i="2"/>
  <c r="BI993" i="2"/>
  <c r="BK993" i="2"/>
  <c r="J998" i="2"/>
  <c r="P998" i="2"/>
  <c r="R998" i="2"/>
  <c r="T998" i="2"/>
  <c r="BE998" i="2"/>
  <c r="BF998" i="2"/>
  <c r="BG998" i="2"/>
  <c r="BH998" i="2"/>
  <c r="BI998" i="2"/>
  <c r="BK998" i="2"/>
  <c r="J1002" i="2"/>
  <c r="P1002" i="2"/>
  <c r="R1002" i="2"/>
  <c r="T1002" i="2"/>
  <c r="BE1002" i="2"/>
  <c r="BF1002" i="2"/>
  <c r="BG1002" i="2"/>
  <c r="BH1002" i="2"/>
  <c r="BI1002" i="2"/>
  <c r="BK1002" i="2"/>
  <c r="J1006" i="2"/>
  <c r="P1006" i="2"/>
  <c r="R1006" i="2"/>
  <c r="T1006" i="2"/>
  <c r="BE1006" i="2"/>
  <c r="BF1006" i="2"/>
  <c r="BG1006" i="2"/>
  <c r="BH1006" i="2"/>
  <c r="BI1006" i="2"/>
  <c r="BK1006" i="2"/>
  <c r="J1010" i="2"/>
  <c r="P1010" i="2"/>
  <c r="R1010" i="2"/>
  <c r="T1010" i="2"/>
  <c r="BE1010" i="2"/>
  <c r="BF1010" i="2"/>
  <c r="BG1010" i="2"/>
  <c r="BH1010" i="2"/>
  <c r="BI1010" i="2"/>
  <c r="BK1010" i="2"/>
  <c r="J1014" i="2"/>
  <c r="P1014" i="2"/>
  <c r="R1014" i="2"/>
  <c r="T1014" i="2"/>
  <c r="BE1014" i="2"/>
  <c r="BF1014" i="2"/>
  <c r="BG1014" i="2"/>
  <c r="BH1014" i="2"/>
  <c r="BI1014" i="2"/>
  <c r="BK1014" i="2"/>
  <c r="J1018" i="2"/>
  <c r="P1018" i="2"/>
  <c r="R1018" i="2"/>
  <c r="T1018" i="2"/>
  <c r="BE1018" i="2"/>
  <c r="BF1018" i="2"/>
  <c r="BG1018" i="2"/>
  <c r="BH1018" i="2"/>
  <c r="BI1018" i="2"/>
  <c r="BK1018" i="2"/>
  <c r="J1022" i="2"/>
  <c r="P1022" i="2"/>
  <c r="R1022" i="2"/>
  <c r="T1022" i="2"/>
  <c r="BE1022" i="2"/>
  <c r="BF1022" i="2"/>
  <c r="BG1022" i="2"/>
  <c r="BH1022" i="2"/>
  <c r="BI1022" i="2"/>
  <c r="BK1022" i="2"/>
  <c r="J1027" i="2"/>
  <c r="P1027" i="2"/>
  <c r="R1027" i="2"/>
  <c r="T1027" i="2"/>
  <c r="BE1027" i="2"/>
  <c r="BF1027" i="2"/>
  <c r="BG1027" i="2"/>
  <c r="BH1027" i="2"/>
  <c r="BI1027" i="2"/>
  <c r="BK1027" i="2"/>
  <c r="J1031" i="2"/>
  <c r="P1031" i="2"/>
  <c r="R1031" i="2"/>
  <c r="T1031" i="2"/>
  <c r="BE1031" i="2"/>
  <c r="BF1031" i="2"/>
  <c r="BG1031" i="2"/>
  <c r="BH1031" i="2"/>
  <c r="BI1031" i="2"/>
  <c r="BK1031" i="2"/>
  <c r="J1035" i="2"/>
  <c r="P1035" i="2"/>
  <c r="R1035" i="2"/>
  <c r="T1035" i="2"/>
  <c r="BE1035" i="2"/>
  <c r="BF1035" i="2"/>
  <c r="BG1035" i="2"/>
  <c r="BH1035" i="2"/>
  <c r="BI1035" i="2"/>
  <c r="BK1035" i="2"/>
  <c r="J1038" i="2"/>
  <c r="P1038" i="2"/>
  <c r="R1038" i="2"/>
  <c r="T1038" i="2"/>
  <c r="BE1038" i="2"/>
  <c r="BF1038" i="2"/>
  <c r="BG1038" i="2"/>
  <c r="BH1038" i="2"/>
  <c r="BI1038" i="2"/>
  <c r="BK1038" i="2"/>
  <c r="J1041" i="2"/>
  <c r="P1041" i="2"/>
  <c r="R1041" i="2"/>
  <c r="T1041" i="2"/>
  <c r="BE1041" i="2"/>
  <c r="BF1041" i="2"/>
  <c r="BG1041" i="2"/>
  <c r="BH1041" i="2"/>
  <c r="BI1041" i="2"/>
  <c r="BK1041" i="2"/>
  <c r="J1044" i="2"/>
  <c r="P1044" i="2"/>
  <c r="R1044" i="2"/>
  <c r="T1044" i="2"/>
  <c r="BE1044" i="2"/>
  <c r="BF1044" i="2"/>
  <c r="BG1044" i="2"/>
  <c r="BH1044" i="2"/>
  <c r="BI1044" i="2"/>
  <c r="BK1044" i="2"/>
  <c r="J1047" i="2"/>
  <c r="P1047" i="2"/>
  <c r="R1047" i="2"/>
  <c r="T1047" i="2"/>
  <c r="BE1047" i="2"/>
  <c r="BF1047" i="2"/>
  <c r="BG1047" i="2"/>
  <c r="BH1047" i="2"/>
  <c r="BI1047" i="2"/>
  <c r="BK1047" i="2"/>
  <c r="J1050" i="2"/>
  <c r="P1050" i="2"/>
  <c r="R1050" i="2"/>
  <c r="T1050" i="2"/>
  <c r="BE1050" i="2"/>
  <c r="BF1050" i="2"/>
  <c r="BG1050" i="2"/>
  <c r="BH1050" i="2"/>
  <c r="BI1050" i="2"/>
  <c r="BK1050" i="2"/>
  <c r="J1053" i="2"/>
  <c r="P1053" i="2"/>
  <c r="R1053" i="2"/>
  <c r="T1053" i="2"/>
  <c r="BE1053" i="2"/>
  <c r="BF1053" i="2"/>
  <c r="BG1053" i="2"/>
  <c r="BH1053" i="2"/>
  <c r="BI1053" i="2"/>
  <c r="BK1053" i="2"/>
  <c r="J1057" i="2"/>
  <c r="P1057" i="2"/>
  <c r="R1057" i="2"/>
  <c r="T1057" i="2"/>
  <c r="BE1057" i="2"/>
  <c r="BF1057" i="2"/>
  <c r="BG1057" i="2"/>
  <c r="BH1057" i="2"/>
  <c r="BI1057" i="2"/>
  <c r="BK1057" i="2"/>
  <c r="R1061" i="2"/>
  <c r="J1062" i="2"/>
  <c r="P1062" i="2"/>
  <c r="P1061" i="2"/>
  <c r="R1062" i="2"/>
  <c r="T1062" i="2"/>
  <c r="T1061" i="2"/>
  <c r="BE1062" i="2"/>
  <c r="BF1062" i="2"/>
  <c r="BG1062" i="2"/>
  <c r="BH1062" i="2"/>
  <c r="BI1062" i="2"/>
  <c r="BK1062" i="2"/>
  <c r="BK1061" i="2"/>
  <c r="J1061" i="2"/>
  <c r="J72" i="2"/>
  <c r="J1065" i="2"/>
  <c r="P1065" i="2"/>
  <c r="R1065" i="2"/>
  <c r="T1065" i="2"/>
  <c r="BE1065" i="2"/>
  <c r="BF1065" i="2"/>
  <c r="BG1065" i="2"/>
  <c r="BH1065" i="2"/>
  <c r="BI1065" i="2"/>
  <c r="BK1065" i="2"/>
  <c r="P1068" i="2"/>
  <c r="T1068" i="2"/>
  <c r="J1069" i="2"/>
  <c r="P1069" i="2"/>
  <c r="R1069" i="2"/>
  <c r="T1069" i="2"/>
  <c r="BE1069" i="2"/>
  <c r="BF1069" i="2"/>
  <c r="BG1069" i="2"/>
  <c r="BH1069" i="2"/>
  <c r="BI1069" i="2"/>
  <c r="BK1069" i="2"/>
  <c r="BK1068" i="2"/>
  <c r="J1068" i="2"/>
  <c r="J73" i="2"/>
  <c r="J1074" i="2"/>
  <c r="P1074" i="2"/>
  <c r="R1074" i="2"/>
  <c r="T1074" i="2"/>
  <c r="BE1074" i="2"/>
  <c r="BF1074" i="2"/>
  <c r="BG1074" i="2"/>
  <c r="BH1074" i="2"/>
  <c r="BI1074" i="2"/>
  <c r="BK1074" i="2"/>
  <c r="J1079" i="2"/>
  <c r="P1079" i="2"/>
  <c r="R1079" i="2"/>
  <c r="T1079" i="2"/>
  <c r="BE1079" i="2"/>
  <c r="BF1079" i="2"/>
  <c r="BG1079" i="2"/>
  <c r="BH1079" i="2"/>
  <c r="BI1079" i="2"/>
  <c r="BK1079" i="2"/>
  <c r="J1082" i="2"/>
  <c r="P1082" i="2"/>
  <c r="R1082" i="2"/>
  <c r="T1082" i="2"/>
  <c r="BE1082" i="2"/>
  <c r="BF1082" i="2"/>
  <c r="BG1082" i="2"/>
  <c r="BH1082" i="2"/>
  <c r="BI1082" i="2"/>
  <c r="BK1082" i="2"/>
  <c r="J1085" i="2"/>
  <c r="P1085" i="2"/>
  <c r="R1085" i="2"/>
  <c r="T1085" i="2"/>
  <c r="BE1085" i="2"/>
  <c r="BF1085" i="2"/>
  <c r="BG1085" i="2"/>
  <c r="BH1085" i="2"/>
  <c r="BI1085" i="2"/>
  <c r="BK1085" i="2"/>
  <c r="J1096" i="2"/>
  <c r="P1096" i="2"/>
  <c r="R1096" i="2"/>
  <c r="T1096" i="2"/>
  <c r="BE1096" i="2"/>
  <c r="BF1096" i="2"/>
  <c r="BG1096" i="2"/>
  <c r="BH1096" i="2"/>
  <c r="BI1096" i="2"/>
  <c r="BK1096" i="2"/>
  <c r="BK1084" i="2"/>
  <c r="J1084" i="2"/>
  <c r="J74" i="2"/>
  <c r="J1100" i="2"/>
  <c r="P1100" i="2"/>
  <c r="R1100" i="2"/>
  <c r="T1100" i="2"/>
  <c r="BE1100" i="2"/>
  <c r="BF1100" i="2"/>
  <c r="BG1100" i="2"/>
  <c r="BH1100" i="2"/>
  <c r="BI1100" i="2"/>
  <c r="BK1100" i="2"/>
  <c r="J1104" i="2"/>
  <c r="P1104" i="2"/>
  <c r="R1104" i="2"/>
  <c r="T1104" i="2"/>
  <c r="BE1104" i="2"/>
  <c r="BF1104" i="2"/>
  <c r="BG1104" i="2"/>
  <c r="BH1104" i="2"/>
  <c r="BI1104" i="2"/>
  <c r="BK1104" i="2"/>
  <c r="J1108" i="2"/>
  <c r="P1108" i="2"/>
  <c r="R1108" i="2"/>
  <c r="T1108" i="2"/>
  <c r="BE1108" i="2"/>
  <c r="BF1108" i="2"/>
  <c r="BG1108" i="2"/>
  <c r="BH1108" i="2"/>
  <c r="BI1108" i="2"/>
  <c r="BK1108" i="2"/>
  <c r="J1112" i="2"/>
  <c r="P1112" i="2"/>
  <c r="R1112" i="2"/>
  <c r="T1112" i="2"/>
  <c r="BE1112" i="2"/>
  <c r="BF1112" i="2"/>
  <c r="BG1112" i="2"/>
  <c r="BH1112" i="2"/>
  <c r="BI1112" i="2"/>
  <c r="BK1112" i="2"/>
  <c r="J1116" i="2"/>
  <c r="P1116" i="2"/>
  <c r="R1116" i="2"/>
  <c r="T1116" i="2"/>
  <c r="BE1116" i="2"/>
  <c r="BF1116" i="2"/>
  <c r="BG1116" i="2"/>
  <c r="BH1116" i="2"/>
  <c r="BI1116" i="2"/>
  <c r="BK1116" i="2"/>
  <c r="J1120" i="2"/>
  <c r="P1120" i="2"/>
  <c r="R1120" i="2"/>
  <c r="R1084" i="2"/>
  <c r="T1120" i="2"/>
  <c r="BE1120" i="2"/>
  <c r="BF1120" i="2"/>
  <c r="BG1120" i="2"/>
  <c r="BH1120" i="2"/>
  <c r="BI1120" i="2"/>
  <c r="BK1120" i="2"/>
  <c r="J1123" i="2"/>
  <c r="P1123" i="2"/>
  <c r="R1123" i="2"/>
  <c r="T1123" i="2"/>
  <c r="BE1123" i="2"/>
  <c r="BF1123" i="2"/>
  <c r="BG1123" i="2"/>
  <c r="BH1123" i="2"/>
  <c r="BI1123" i="2"/>
  <c r="BK1123" i="2"/>
  <c r="P1125" i="2"/>
  <c r="J1126" i="2"/>
  <c r="P1126" i="2"/>
  <c r="R1126" i="2"/>
  <c r="T1126" i="2"/>
  <c r="BE1126" i="2"/>
  <c r="BF1126" i="2"/>
  <c r="BG1126" i="2"/>
  <c r="BH1126" i="2"/>
  <c r="BI1126" i="2"/>
  <c r="BK1126" i="2"/>
  <c r="BK1125" i="2"/>
  <c r="J1125" i="2"/>
  <c r="J75" i="2"/>
  <c r="J1130" i="2"/>
  <c r="P1130" i="2"/>
  <c r="R1130" i="2"/>
  <c r="T1130" i="2"/>
  <c r="BE1130" i="2"/>
  <c r="BF1130" i="2"/>
  <c r="BG1130" i="2"/>
  <c r="BH1130" i="2"/>
  <c r="BI1130" i="2"/>
  <c r="BK1130" i="2"/>
  <c r="J1134" i="2"/>
  <c r="P1134" i="2"/>
  <c r="R1134" i="2"/>
  <c r="T1134" i="2"/>
  <c r="BE1134" i="2"/>
  <c r="BF1134" i="2"/>
  <c r="BG1134" i="2"/>
  <c r="BH1134" i="2"/>
  <c r="BI1134" i="2"/>
  <c r="BK1134" i="2"/>
  <c r="J1155" i="2"/>
  <c r="P1155" i="2"/>
  <c r="R1155" i="2"/>
  <c r="T1155" i="2"/>
  <c r="BE1155" i="2"/>
  <c r="BF1155" i="2"/>
  <c r="BG1155" i="2"/>
  <c r="BH1155" i="2"/>
  <c r="BI1155" i="2"/>
  <c r="BK1155" i="2"/>
  <c r="J1159" i="2"/>
  <c r="P1159" i="2"/>
  <c r="R1159" i="2"/>
  <c r="T1159" i="2"/>
  <c r="BE1159" i="2"/>
  <c r="BF1159" i="2"/>
  <c r="BG1159" i="2"/>
  <c r="BH1159" i="2"/>
  <c r="BI1159" i="2"/>
  <c r="BK1159" i="2"/>
  <c r="J1164" i="2"/>
  <c r="P1164" i="2"/>
  <c r="R1164" i="2"/>
  <c r="T1164" i="2"/>
  <c r="T1125" i="2"/>
  <c r="BE1164" i="2"/>
  <c r="BF1164" i="2"/>
  <c r="BG1164" i="2"/>
  <c r="BH1164" i="2"/>
  <c r="BI1164" i="2"/>
  <c r="BK1164" i="2"/>
  <c r="J1168" i="2"/>
  <c r="P1168" i="2"/>
  <c r="R1168" i="2"/>
  <c r="T1168" i="2"/>
  <c r="BE1168" i="2"/>
  <c r="BF1168" i="2"/>
  <c r="BG1168" i="2"/>
  <c r="BH1168" i="2"/>
  <c r="BI1168" i="2"/>
  <c r="BK1168" i="2"/>
  <c r="J1172" i="2"/>
  <c r="P1172" i="2"/>
  <c r="R1172" i="2"/>
  <c r="T1172" i="2"/>
  <c r="BE1172" i="2"/>
  <c r="BF1172" i="2"/>
  <c r="BG1172" i="2"/>
  <c r="BH1172" i="2"/>
  <c r="BI1172" i="2"/>
  <c r="BK1172" i="2"/>
  <c r="J1177" i="2"/>
  <c r="P1177" i="2"/>
  <c r="R1177" i="2"/>
  <c r="T1177" i="2"/>
  <c r="BE1177" i="2"/>
  <c r="BF1177" i="2"/>
  <c r="BG1177" i="2"/>
  <c r="BH1177" i="2"/>
  <c r="BI1177" i="2"/>
  <c r="BK1177" i="2"/>
  <c r="J1198" i="2"/>
  <c r="P1198" i="2"/>
  <c r="R1198" i="2"/>
  <c r="T1198" i="2"/>
  <c r="BE1198" i="2"/>
  <c r="BF1198" i="2"/>
  <c r="BG1198" i="2"/>
  <c r="BH1198" i="2"/>
  <c r="BI1198" i="2"/>
  <c r="BK1198" i="2"/>
  <c r="J1204" i="2"/>
  <c r="P1204" i="2"/>
  <c r="R1204" i="2"/>
  <c r="T1204" i="2"/>
  <c r="BE1204" i="2"/>
  <c r="BF1204" i="2"/>
  <c r="BG1204" i="2"/>
  <c r="BH1204" i="2"/>
  <c r="BI1204" i="2"/>
  <c r="BK1204" i="2"/>
  <c r="J1209" i="2"/>
  <c r="P1209" i="2"/>
  <c r="R1209" i="2"/>
  <c r="T1209" i="2"/>
  <c r="BE1209" i="2"/>
  <c r="BF1209" i="2"/>
  <c r="BG1209" i="2"/>
  <c r="BH1209" i="2"/>
  <c r="BI1209" i="2"/>
  <c r="BK1209" i="2"/>
  <c r="J1214" i="2"/>
  <c r="P1214" i="2"/>
  <c r="R1214" i="2"/>
  <c r="T1214" i="2"/>
  <c r="BE1214" i="2"/>
  <c r="BF1214" i="2"/>
  <c r="BG1214" i="2"/>
  <c r="BH1214" i="2"/>
  <c r="BI1214" i="2"/>
  <c r="BK1214" i="2"/>
  <c r="J1219" i="2"/>
  <c r="P1219" i="2"/>
  <c r="R1219" i="2"/>
  <c r="T1219" i="2"/>
  <c r="BE1219" i="2"/>
  <c r="BF1219" i="2"/>
  <c r="BG1219" i="2"/>
  <c r="BH1219" i="2"/>
  <c r="BI1219" i="2"/>
  <c r="BK1219" i="2"/>
  <c r="J1224" i="2"/>
  <c r="P1224" i="2"/>
  <c r="R1224" i="2"/>
  <c r="T1224" i="2"/>
  <c r="BE1224" i="2"/>
  <c r="BF1224" i="2"/>
  <c r="BG1224" i="2"/>
  <c r="BH1224" i="2"/>
  <c r="BI1224" i="2"/>
  <c r="BK1224" i="2"/>
  <c r="J1229" i="2"/>
  <c r="P1229" i="2"/>
  <c r="R1229" i="2"/>
  <c r="T1229" i="2"/>
  <c r="BE1229" i="2"/>
  <c r="BF1229" i="2"/>
  <c r="BG1229" i="2"/>
  <c r="BH1229" i="2"/>
  <c r="BI1229" i="2"/>
  <c r="BK1229" i="2"/>
  <c r="J1232" i="2"/>
  <c r="P1232" i="2"/>
  <c r="R1232" i="2"/>
  <c r="T1232" i="2"/>
  <c r="BE1232" i="2"/>
  <c r="BF1232" i="2"/>
  <c r="BG1232" i="2"/>
  <c r="BH1232" i="2"/>
  <c r="BI1232" i="2"/>
  <c r="BK1232" i="2"/>
  <c r="R1234" i="2"/>
  <c r="J1235" i="2"/>
  <c r="P1235" i="2"/>
  <c r="R1235" i="2"/>
  <c r="T1235" i="2"/>
  <c r="BE1235" i="2"/>
  <c r="BF1235" i="2"/>
  <c r="BG1235" i="2"/>
  <c r="BH1235" i="2"/>
  <c r="BI1235" i="2"/>
  <c r="BK1235" i="2"/>
  <c r="J1246" i="2"/>
  <c r="P1246" i="2"/>
  <c r="R1246" i="2"/>
  <c r="T1246" i="2"/>
  <c r="BE1246" i="2"/>
  <c r="BF1246" i="2"/>
  <c r="BG1246" i="2"/>
  <c r="BH1246" i="2"/>
  <c r="BI1246" i="2"/>
  <c r="BK1246" i="2"/>
  <c r="J1251" i="2"/>
  <c r="P1251" i="2"/>
  <c r="R1251" i="2"/>
  <c r="T1251" i="2"/>
  <c r="BE1251" i="2"/>
  <c r="BF1251" i="2"/>
  <c r="BG1251" i="2"/>
  <c r="BH1251" i="2"/>
  <c r="BI1251" i="2"/>
  <c r="BK1251" i="2"/>
  <c r="J1262" i="2"/>
  <c r="P1262" i="2"/>
  <c r="R1262" i="2"/>
  <c r="T1262" i="2"/>
  <c r="BE1262" i="2"/>
  <c r="BF1262" i="2"/>
  <c r="BG1262" i="2"/>
  <c r="BH1262" i="2"/>
  <c r="BI1262" i="2"/>
  <c r="BK1262" i="2"/>
  <c r="J1266" i="2"/>
  <c r="P1266" i="2"/>
  <c r="R1266" i="2"/>
  <c r="T1266" i="2"/>
  <c r="BE1266" i="2"/>
  <c r="BF1266" i="2"/>
  <c r="BG1266" i="2"/>
  <c r="BH1266" i="2"/>
  <c r="BI1266" i="2"/>
  <c r="BK1266" i="2"/>
  <c r="P1268" i="2"/>
  <c r="T1268" i="2"/>
  <c r="J1269" i="2"/>
  <c r="P1269" i="2"/>
  <c r="R1269" i="2"/>
  <c r="T1269" i="2"/>
  <c r="BE1269" i="2"/>
  <c r="BF1269" i="2"/>
  <c r="BG1269" i="2"/>
  <c r="BH1269" i="2"/>
  <c r="BI1269" i="2"/>
  <c r="BK1269" i="2"/>
  <c r="BK1268" i="2"/>
  <c r="J1268" i="2"/>
  <c r="J77" i="2"/>
  <c r="J1273" i="2"/>
  <c r="P1273" i="2"/>
  <c r="R1273" i="2"/>
  <c r="T1273" i="2"/>
  <c r="BE1273" i="2"/>
  <c r="BF1273" i="2"/>
  <c r="BG1273" i="2"/>
  <c r="BH1273" i="2"/>
  <c r="BI1273" i="2"/>
  <c r="BK1273" i="2"/>
  <c r="J1277" i="2"/>
  <c r="P1277" i="2"/>
  <c r="R1277" i="2"/>
  <c r="T1277" i="2"/>
  <c r="BE1277" i="2"/>
  <c r="BF1277" i="2"/>
  <c r="BG1277" i="2"/>
  <c r="BH1277" i="2"/>
  <c r="BI1277" i="2"/>
  <c r="BK1277" i="2"/>
  <c r="J1281" i="2"/>
  <c r="P1281" i="2"/>
  <c r="R1281" i="2"/>
  <c r="T1281" i="2"/>
  <c r="BE1281" i="2"/>
  <c r="BF1281" i="2"/>
  <c r="BG1281" i="2"/>
  <c r="BH1281" i="2"/>
  <c r="BI1281" i="2"/>
  <c r="BK1281" i="2"/>
  <c r="J1285" i="2"/>
  <c r="P1285" i="2"/>
  <c r="R1285" i="2"/>
  <c r="T1285" i="2"/>
  <c r="BE1285" i="2"/>
  <c r="BF1285" i="2"/>
  <c r="BG1285" i="2"/>
  <c r="BH1285" i="2"/>
  <c r="BI1285" i="2"/>
  <c r="BK1285" i="2"/>
  <c r="J1288" i="2"/>
  <c r="P1288" i="2"/>
  <c r="P1287" i="2"/>
  <c r="R1288" i="2"/>
  <c r="T1288" i="2"/>
  <c r="BE1288" i="2"/>
  <c r="BF1288" i="2"/>
  <c r="BG1288" i="2"/>
  <c r="BH1288" i="2"/>
  <c r="BI1288" i="2"/>
  <c r="BK1288" i="2"/>
  <c r="J1291" i="2"/>
  <c r="P1291" i="2"/>
  <c r="R1291" i="2"/>
  <c r="T1291" i="2"/>
  <c r="BE1291" i="2"/>
  <c r="BF1291" i="2"/>
  <c r="BG1291" i="2"/>
  <c r="BH1291" i="2"/>
  <c r="BI1291" i="2"/>
  <c r="BK1291" i="2"/>
  <c r="BK1287" i="2"/>
  <c r="J1287" i="2"/>
  <c r="J78" i="2"/>
  <c r="J1294" i="2"/>
  <c r="P1294" i="2"/>
  <c r="R1294" i="2"/>
  <c r="T1294" i="2"/>
  <c r="BE1294" i="2"/>
  <c r="BF1294" i="2"/>
  <c r="BG1294" i="2"/>
  <c r="BH1294" i="2"/>
  <c r="BI1294" i="2"/>
  <c r="BK1294" i="2"/>
  <c r="J1297" i="2"/>
  <c r="P1297" i="2"/>
  <c r="R1297" i="2"/>
  <c r="T1297" i="2"/>
  <c r="BE1297" i="2"/>
  <c r="BF1297" i="2"/>
  <c r="BG1297" i="2"/>
  <c r="BH1297" i="2"/>
  <c r="BI1297" i="2"/>
  <c r="BK1297" i="2"/>
  <c r="J1300" i="2"/>
  <c r="P1300" i="2"/>
  <c r="R1300" i="2"/>
  <c r="T1300" i="2"/>
  <c r="BE1300" i="2"/>
  <c r="BF1300" i="2"/>
  <c r="BG1300" i="2"/>
  <c r="BH1300" i="2"/>
  <c r="BI1300" i="2"/>
  <c r="BK1300" i="2"/>
  <c r="J1303" i="2"/>
  <c r="P1303" i="2"/>
  <c r="R1303" i="2"/>
  <c r="R1287" i="2"/>
  <c r="T1303" i="2"/>
  <c r="BE1303" i="2"/>
  <c r="BF1303" i="2"/>
  <c r="BG1303" i="2"/>
  <c r="BH1303" i="2"/>
  <c r="BI1303" i="2"/>
  <c r="BK1303" i="2"/>
  <c r="J1306" i="2"/>
  <c r="P1306" i="2"/>
  <c r="R1306" i="2"/>
  <c r="T1306" i="2"/>
  <c r="BE1306" i="2"/>
  <c r="BF1306" i="2"/>
  <c r="BG1306" i="2"/>
  <c r="BH1306" i="2"/>
  <c r="BI1306" i="2"/>
  <c r="BK1306" i="2"/>
  <c r="J1309" i="2"/>
  <c r="P1309" i="2"/>
  <c r="R1309" i="2"/>
  <c r="T1309" i="2"/>
  <c r="BE1309" i="2"/>
  <c r="BF1309" i="2"/>
  <c r="BG1309" i="2"/>
  <c r="BH1309" i="2"/>
  <c r="BI1309" i="2"/>
  <c r="BK1309" i="2"/>
  <c r="J1312" i="2"/>
  <c r="P1312" i="2"/>
  <c r="R1312" i="2"/>
  <c r="T1312" i="2"/>
  <c r="BE1312" i="2"/>
  <c r="BF1312" i="2"/>
  <c r="BG1312" i="2"/>
  <c r="BH1312" i="2"/>
  <c r="BI1312" i="2"/>
  <c r="BK1312" i="2"/>
  <c r="J1315" i="2"/>
  <c r="P1315" i="2"/>
  <c r="R1315" i="2"/>
  <c r="T1315" i="2"/>
  <c r="BE1315" i="2"/>
  <c r="BF1315" i="2"/>
  <c r="BG1315" i="2"/>
  <c r="BH1315" i="2"/>
  <c r="BI1315" i="2"/>
  <c r="BK1315" i="2"/>
  <c r="J1318" i="2"/>
  <c r="P1318" i="2"/>
  <c r="R1318" i="2"/>
  <c r="T1318" i="2"/>
  <c r="BE1318" i="2"/>
  <c r="BF1318" i="2"/>
  <c r="BG1318" i="2"/>
  <c r="BH1318" i="2"/>
  <c r="BI1318" i="2"/>
  <c r="BK1318" i="2"/>
  <c r="J1321" i="2"/>
  <c r="P1321" i="2"/>
  <c r="R1321" i="2"/>
  <c r="T1321" i="2"/>
  <c r="BE1321" i="2"/>
  <c r="BF1321" i="2"/>
  <c r="BG1321" i="2"/>
  <c r="BH1321" i="2"/>
  <c r="BI1321" i="2"/>
  <c r="BK1321" i="2"/>
  <c r="T1323" i="2"/>
  <c r="J1324" i="2"/>
  <c r="P1324" i="2"/>
  <c r="P1323" i="2"/>
  <c r="R1324" i="2"/>
  <c r="R1323" i="2"/>
  <c r="T1324" i="2"/>
  <c r="BE1324" i="2"/>
  <c r="BF1324" i="2"/>
  <c r="BG1324" i="2"/>
  <c r="BH1324" i="2"/>
  <c r="BI1324" i="2"/>
  <c r="BK1324" i="2"/>
  <c r="BK1323" i="2"/>
  <c r="J1323" i="2"/>
  <c r="J79" i="2"/>
  <c r="J1341" i="2"/>
  <c r="P1341" i="2"/>
  <c r="R1341" i="2"/>
  <c r="T1341" i="2"/>
  <c r="BE1341" i="2"/>
  <c r="BF1341" i="2"/>
  <c r="BG1341" i="2"/>
  <c r="BH1341" i="2"/>
  <c r="BI1341" i="2"/>
  <c r="BK1341" i="2"/>
  <c r="P1346" i="2"/>
  <c r="P1345" i="2"/>
  <c r="J1347" i="2"/>
  <c r="P1347" i="2"/>
  <c r="R1347" i="2"/>
  <c r="R1346" i="2"/>
  <c r="R1345" i="2"/>
  <c r="T1347" i="2"/>
  <c r="BE1347" i="2"/>
  <c r="BF1347" i="2"/>
  <c r="BG1347" i="2"/>
  <c r="BH1347" i="2"/>
  <c r="BI1347" i="2"/>
  <c r="BK1347" i="2"/>
  <c r="BK1346" i="2"/>
  <c r="J1352" i="2"/>
  <c r="P1352" i="2"/>
  <c r="R1352" i="2"/>
  <c r="T1352" i="2"/>
  <c r="T1346" i="2"/>
  <c r="T1345" i="2"/>
  <c r="BE1352" i="2"/>
  <c r="BF1352" i="2"/>
  <c r="BG1352" i="2"/>
  <c r="BH1352" i="2"/>
  <c r="BI1352" i="2"/>
  <c r="BK1352" i="2"/>
  <c r="J1355" i="2"/>
  <c r="P1355" i="2"/>
  <c r="R1355" i="2"/>
  <c r="T1355" i="2"/>
  <c r="BE1355" i="2"/>
  <c r="BF1355" i="2"/>
  <c r="BG1355" i="2"/>
  <c r="BH1355" i="2"/>
  <c r="BI1355" i="2"/>
  <c r="BK1355" i="2"/>
  <c r="J1358" i="2"/>
  <c r="P1358" i="2"/>
  <c r="R1358" i="2"/>
  <c r="T1358" i="2"/>
  <c r="BE1358" i="2"/>
  <c r="BF1358" i="2"/>
  <c r="BG1358" i="2"/>
  <c r="BH1358" i="2"/>
  <c r="BI1358" i="2"/>
  <c r="BK1358" i="2"/>
  <c r="J1361" i="2"/>
  <c r="P1361" i="2"/>
  <c r="R1361" i="2"/>
  <c r="T1361" i="2"/>
  <c r="BE1361" i="2"/>
  <c r="BF1361" i="2"/>
  <c r="BG1361" i="2"/>
  <c r="BH1361" i="2"/>
  <c r="BI1361" i="2"/>
  <c r="BK1361" i="2"/>
  <c r="J1364" i="2"/>
  <c r="P1364" i="2"/>
  <c r="R1364" i="2"/>
  <c r="T1364" i="2"/>
  <c r="BE1364" i="2"/>
  <c r="BF1364" i="2"/>
  <c r="BG1364" i="2"/>
  <c r="BH1364" i="2"/>
  <c r="BI1364" i="2"/>
  <c r="BK1364" i="2"/>
  <c r="J1367" i="2"/>
  <c r="P1367" i="2"/>
  <c r="R1367" i="2"/>
  <c r="T1367" i="2"/>
  <c r="BE1367" i="2"/>
  <c r="BF1367" i="2"/>
  <c r="BG1367" i="2"/>
  <c r="BH1367" i="2"/>
  <c r="BI1367" i="2"/>
  <c r="BK1367" i="2"/>
  <c r="E7" i="3"/>
  <c r="J12" i="3"/>
  <c r="J17" i="3"/>
  <c r="E18" i="3"/>
  <c r="J18" i="3"/>
  <c r="E45" i="3"/>
  <c r="E47" i="3"/>
  <c r="F49" i="3"/>
  <c r="J49" i="3"/>
  <c r="F51" i="3"/>
  <c r="J51" i="3"/>
  <c r="F52" i="3"/>
  <c r="E72" i="3"/>
  <c r="E74" i="3"/>
  <c r="F76" i="3"/>
  <c r="J76" i="3"/>
  <c r="F78" i="3"/>
  <c r="J78" i="3"/>
  <c r="F79" i="3"/>
  <c r="P84" i="3"/>
  <c r="J85" i="3"/>
  <c r="P85" i="3"/>
  <c r="R85" i="3"/>
  <c r="R84" i="3"/>
  <c r="T85" i="3"/>
  <c r="BE85" i="3"/>
  <c r="BF85" i="3"/>
  <c r="BG85" i="3"/>
  <c r="BH85" i="3"/>
  <c r="BI85" i="3"/>
  <c r="BK85" i="3"/>
  <c r="BK84" i="3"/>
  <c r="J89" i="3"/>
  <c r="P89" i="3"/>
  <c r="R89" i="3"/>
  <c r="T89" i="3"/>
  <c r="BE89" i="3"/>
  <c r="BF89" i="3"/>
  <c r="BG89" i="3"/>
  <c r="F32" i="3"/>
  <c r="BB53" i="1"/>
  <c r="BH89" i="3"/>
  <c r="BI89" i="3"/>
  <c r="BK89" i="3"/>
  <c r="J93" i="3"/>
  <c r="P93" i="3"/>
  <c r="R93" i="3"/>
  <c r="T93" i="3"/>
  <c r="BE93" i="3"/>
  <c r="BF93" i="3"/>
  <c r="BG93" i="3"/>
  <c r="BH93" i="3"/>
  <c r="BI93" i="3"/>
  <c r="BK93" i="3"/>
  <c r="J97" i="3"/>
  <c r="P97" i="3"/>
  <c r="R97" i="3"/>
  <c r="T97" i="3"/>
  <c r="T84" i="3"/>
  <c r="BE97" i="3"/>
  <c r="BF97" i="3"/>
  <c r="BG97" i="3"/>
  <c r="BH97" i="3"/>
  <c r="BI97" i="3"/>
  <c r="BK97" i="3"/>
  <c r="J101" i="3"/>
  <c r="P101" i="3"/>
  <c r="R101" i="3"/>
  <c r="T101" i="3"/>
  <c r="BE101" i="3"/>
  <c r="BF101" i="3"/>
  <c r="BG101" i="3"/>
  <c r="BH101" i="3"/>
  <c r="BI101" i="3"/>
  <c r="BK101" i="3"/>
  <c r="J106" i="3"/>
  <c r="P106" i="3"/>
  <c r="R106" i="3"/>
  <c r="T106" i="3"/>
  <c r="BE106" i="3"/>
  <c r="BF106" i="3"/>
  <c r="BG106" i="3"/>
  <c r="BH106" i="3"/>
  <c r="BI106" i="3"/>
  <c r="BK106" i="3"/>
  <c r="J111" i="3"/>
  <c r="P111" i="3"/>
  <c r="R111" i="3"/>
  <c r="T111" i="3"/>
  <c r="BE111" i="3"/>
  <c r="BF111" i="3"/>
  <c r="BG111" i="3"/>
  <c r="BH111" i="3"/>
  <c r="BI111" i="3"/>
  <c r="BK111" i="3"/>
  <c r="J115" i="3"/>
  <c r="P115" i="3"/>
  <c r="R115" i="3"/>
  <c r="T115" i="3"/>
  <c r="BE115" i="3"/>
  <c r="BF115" i="3"/>
  <c r="BG115" i="3"/>
  <c r="BH115" i="3"/>
  <c r="BI115" i="3"/>
  <c r="BK115" i="3"/>
  <c r="J119" i="3"/>
  <c r="P119" i="3"/>
  <c r="R119" i="3"/>
  <c r="T119" i="3"/>
  <c r="BE119" i="3"/>
  <c r="BF119" i="3"/>
  <c r="BG119" i="3"/>
  <c r="BH119" i="3"/>
  <c r="BI119" i="3"/>
  <c r="BK119" i="3"/>
  <c r="J123" i="3"/>
  <c r="P123" i="3"/>
  <c r="R123" i="3"/>
  <c r="T123" i="3"/>
  <c r="BE123" i="3"/>
  <c r="BF123" i="3"/>
  <c r="BG123" i="3"/>
  <c r="BH123" i="3"/>
  <c r="BI123" i="3"/>
  <c r="BK123" i="3"/>
  <c r="J126" i="3"/>
  <c r="P126" i="3"/>
  <c r="R126" i="3"/>
  <c r="T126" i="3"/>
  <c r="BE126" i="3"/>
  <c r="BF126" i="3"/>
  <c r="BG126" i="3"/>
  <c r="BH126" i="3"/>
  <c r="BI126" i="3"/>
  <c r="BK126" i="3"/>
  <c r="J130" i="3"/>
  <c r="P130" i="3"/>
  <c r="R130" i="3"/>
  <c r="T130" i="3"/>
  <c r="BE130" i="3"/>
  <c r="BF130" i="3"/>
  <c r="BG130" i="3"/>
  <c r="BH130" i="3"/>
  <c r="BI130" i="3"/>
  <c r="BK130" i="3"/>
  <c r="J135" i="3"/>
  <c r="P135" i="3"/>
  <c r="R135" i="3"/>
  <c r="T135" i="3"/>
  <c r="BE135" i="3"/>
  <c r="BF135" i="3"/>
  <c r="BG135" i="3"/>
  <c r="BH135" i="3"/>
  <c r="BI135" i="3"/>
  <c r="BK135" i="3"/>
  <c r="J139" i="3"/>
  <c r="P139" i="3"/>
  <c r="R139" i="3"/>
  <c r="T139" i="3"/>
  <c r="BE139" i="3"/>
  <c r="BF139" i="3"/>
  <c r="BG139" i="3"/>
  <c r="BH139" i="3"/>
  <c r="BI139" i="3"/>
  <c r="BK139" i="3"/>
  <c r="BK134" i="3"/>
  <c r="J134" i="3"/>
  <c r="J59" i="3"/>
  <c r="J143" i="3"/>
  <c r="P143" i="3"/>
  <c r="R143" i="3"/>
  <c r="T143" i="3"/>
  <c r="BE143" i="3"/>
  <c r="BF143" i="3"/>
  <c r="BG143" i="3"/>
  <c r="BH143" i="3"/>
  <c r="BI143" i="3"/>
  <c r="BK143" i="3"/>
  <c r="J147" i="3"/>
  <c r="P147" i="3"/>
  <c r="R147" i="3"/>
  <c r="T147" i="3"/>
  <c r="BE147" i="3"/>
  <c r="BF147" i="3"/>
  <c r="BG147" i="3"/>
  <c r="BH147" i="3"/>
  <c r="BI147" i="3"/>
  <c r="BK147" i="3"/>
  <c r="J152" i="3"/>
  <c r="P152" i="3"/>
  <c r="R152" i="3"/>
  <c r="T152" i="3"/>
  <c r="BE152" i="3"/>
  <c r="BF152" i="3"/>
  <c r="BG152" i="3"/>
  <c r="BH152" i="3"/>
  <c r="BI152" i="3"/>
  <c r="BK152" i="3"/>
  <c r="J157" i="3"/>
  <c r="P157" i="3"/>
  <c r="R157" i="3"/>
  <c r="R134" i="3"/>
  <c r="T157" i="3"/>
  <c r="BE157" i="3"/>
  <c r="BF157" i="3"/>
  <c r="BG157" i="3"/>
  <c r="BH157" i="3"/>
  <c r="BI157" i="3"/>
  <c r="BK157" i="3"/>
  <c r="J162" i="3"/>
  <c r="P162" i="3"/>
  <c r="R162" i="3"/>
  <c r="T162" i="3"/>
  <c r="BE162" i="3"/>
  <c r="BF162" i="3"/>
  <c r="BG162" i="3"/>
  <c r="BH162" i="3"/>
  <c r="BI162" i="3"/>
  <c r="BK162" i="3"/>
  <c r="P167" i="3"/>
  <c r="T167" i="3"/>
  <c r="J168" i="3"/>
  <c r="P168" i="3"/>
  <c r="R168" i="3"/>
  <c r="T168" i="3"/>
  <c r="BE168" i="3"/>
  <c r="BF168" i="3"/>
  <c r="BG168" i="3"/>
  <c r="BH168" i="3"/>
  <c r="BI168" i="3"/>
  <c r="BK168" i="3"/>
  <c r="BK167" i="3"/>
  <c r="J167" i="3"/>
  <c r="J60" i="3"/>
  <c r="J172" i="3"/>
  <c r="P172" i="3"/>
  <c r="R172" i="3"/>
  <c r="T172" i="3"/>
  <c r="BE172" i="3"/>
  <c r="BF172" i="3"/>
  <c r="BG172" i="3"/>
  <c r="BH172" i="3"/>
  <c r="BI172" i="3"/>
  <c r="BK172" i="3"/>
  <c r="J176" i="3"/>
  <c r="P176" i="3"/>
  <c r="R176" i="3"/>
  <c r="T176" i="3"/>
  <c r="BE176" i="3"/>
  <c r="BF176" i="3"/>
  <c r="BG176" i="3"/>
  <c r="BH176" i="3"/>
  <c r="BI176" i="3"/>
  <c r="BK176" i="3"/>
  <c r="R179" i="3"/>
  <c r="J180" i="3"/>
  <c r="P180" i="3"/>
  <c r="P179" i="3"/>
  <c r="R180" i="3"/>
  <c r="T180" i="3"/>
  <c r="T179" i="3"/>
  <c r="BE180" i="3"/>
  <c r="BF180" i="3"/>
  <c r="BG180" i="3"/>
  <c r="BH180" i="3"/>
  <c r="BI180" i="3"/>
  <c r="BK180" i="3"/>
  <c r="BK179" i="3"/>
  <c r="J179" i="3"/>
  <c r="J61" i="3"/>
  <c r="P182" i="3"/>
  <c r="T182" i="3"/>
  <c r="J183" i="3"/>
  <c r="P183" i="3"/>
  <c r="R183" i="3"/>
  <c r="R182" i="3"/>
  <c r="T183" i="3"/>
  <c r="BE183" i="3"/>
  <c r="BF183" i="3"/>
  <c r="BG183" i="3"/>
  <c r="BH183" i="3"/>
  <c r="BI183" i="3"/>
  <c r="BK183" i="3"/>
  <c r="BK182" i="3"/>
  <c r="J182" i="3"/>
  <c r="J62" i="3"/>
  <c r="E7" i="4"/>
  <c r="E45" i="4"/>
  <c r="J12" i="4"/>
  <c r="J17" i="4"/>
  <c r="E18" i="4"/>
  <c r="J18" i="4"/>
  <c r="F31" i="4"/>
  <c r="BA54" i="1"/>
  <c r="E47" i="4"/>
  <c r="F49" i="4"/>
  <c r="J49" i="4"/>
  <c r="F51" i="4"/>
  <c r="J51" i="4"/>
  <c r="F52" i="4"/>
  <c r="E68" i="4"/>
  <c r="E70" i="4"/>
  <c r="F72" i="4"/>
  <c r="J72" i="4"/>
  <c r="F74" i="4"/>
  <c r="J74" i="4"/>
  <c r="F75" i="4"/>
  <c r="BK79" i="4"/>
  <c r="BK78" i="4"/>
  <c r="J78" i="4"/>
  <c r="T80" i="4"/>
  <c r="T79" i="4"/>
  <c r="T78" i="4"/>
  <c r="J81" i="4"/>
  <c r="P81" i="4"/>
  <c r="R81" i="4"/>
  <c r="T81" i="4"/>
  <c r="BE81" i="4"/>
  <c r="BF81" i="4"/>
  <c r="J31" i="4"/>
  <c r="AW54" i="1"/>
  <c r="BG81" i="4"/>
  <c r="BH81" i="4"/>
  <c r="F33" i="4"/>
  <c r="BC54" i="1"/>
  <c r="BI81" i="4"/>
  <c r="BK81" i="4"/>
  <c r="BK80" i="4"/>
  <c r="J80" i="4"/>
  <c r="J58" i="4"/>
  <c r="J90" i="4"/>
  <c r="P90" i="4"/>
  <c r="R90" i="4"/>
  <c r="T90" i="4"/>
  <c r="BE90" i="4"/>
  <c r="BF90" i="4"/>
  <c r="BG90" i="4"/>
  <c r="BH90" i="4"/>
  <c r="BI90" i="4"/>
  <c r="F34" i="4"/>
  <c r="BD54" i="1"/>
  <c r="BK90" i="4"/>
  <c r="J93" i="4"/>
  <c r="P93" i="4"/>
  <c r="R93" i="4"/>
  <c r="T93" i="4"/>
  <c r="BE93" i="4"/>
  <c r="BF93" i="4"/>
  <c r="BG93" i="4"/>
  <c r="BH93" i="4"/>
  <c r="BI93" i="4"/>
  <c r="BK93" i="4"/>
  <c r="J97" i="4"/>
  <c r="P97" i="4"/>
  <c r="P80" i="4"/>
  <c r="P79" i="4"/>
  <c r="P78" i="4"/>
  <c r="AU54" i="1"/>
  <c r="R97" i="4"/>
  <c r="T97" i="4"/>
  <c r="BE97" i="4"/>
  <c r="BF97" i="4"/>
  <c r="BG97" i="4"/>
  <c r="BH97" i="4"/>
  <c r="BI97" i="4"/>
  <c r="BK97" i="4"/>
  <c r="J100" i="4"/>
  <c r="P100" i="4"/>
  <c r="R100" i="4"/>
  <c r="T100" i="4"/>
  <c r="BE100" i="4"/>
  <c r="BF100" i="4"/>
  <c r="BG100" i="4"/>
  <c r="BH100" i="4"/>
  <c r="BI100" i="4"/>
  <c r="BK100" i="4"/>
  <c r="J103" i="4"/>
  <c r="P103" i="4"/>
  <c r="R103" i="4"/>
  <c r="T103" i="4"/>
  <c r="BE103" i="4"/>
  <c r="BF103" i="4"/>
  <c r="BG103" i="4"/>
  <c r="BH103" i="4"/>
  <c r="BI103" i="4"/>
  <c r="BK103" i="4"/>
  <c r="J109" i="4"/>
  <c r="P109" i="4"/>
  <c r="R109" i="4"/>
  <c r="T109" i="4"/>
  <c r="BE109" i="4"/>
  <c r="BF109" i="4"/>
  <c r="BG109" i="4"/>
  <c r="BH109" i="4"/>
  <c r="BI109" i="4"/>
  <c r="BK109" i="4"/>
  <c r="R307" i="2"/>
  <c r="T240" i="2"/>
  <c r="T102" i="2"/>
  <c r="T101" i="2"/>
  <c r="BK240" i="2"/>
  <c r="J240" i="2"/>
  <c r="J60" i="2"/>
  <c r="P240" i="2"/>
  <c r="P102" i="2"/>
  <c r="R215" i="2"/>
  <c r="R102" i="2"/>
  <c r="F30" i="2"/>
  <c r="AZ52" i="1"/>
  <c r="T108" i="2"/>
  <c r="F33" i="2"/>
  <c r="BC52" i="1"/>
  <c r="F32" i="2"/>
  <c r="BB52" i="1"/>
  <c r="BB51" i="1"/>
  <c r="BK1234" i="2"/>
  <c r="J1234" i="2"/>
  <c r="J76" i="2"/>
  <c r="R80" i="4"/>
  <c r="R79" i="4"/>
  <c r="R78" i="4"/>
  <c r="T134" i="3"/>
  <c r="T83" i="3"/>
  <c r="T82" i="3"/>
  <c r="F31" i="3"/>
  <c r="BA53" i="1"/>
  <c r="BK1345" i="2"/>
  <c r="J1345" i="2"/>
  <c r="J80" i="2"/>
  <c r="J1346" i="2"/>
  <c r="J81" i="2"/>
  <c r="F34" i="3"/>
  <c r="BD53" i="1"/>
  <c r="J30" i="3"/>
  <c r="AV53" i="1"/>
  <c r="AT53" i="1"/>
  <c r="T1287" i="2"/>
  <c r="T1234" i="2"/>
  <c r="R1125" i="2"/>
  <c r="P1084" i="2"/>
  <c r="R966" i="2"/>
  <c r="R938" i="2"/>
  <c r="R905" i="2"/>
  <c r="T912" i="2"/>
  <c r="BK905" i="2"/>
  <c r="J905" i="2"/>
  <c r="J66" i="2"/>
  <c r="J906" i="2"/>
  <c r="J67" i="2"/>
  <c r="P108" i="2"/>
  <c r="BK102" i="2"/>
  <c r="F31" i="2"/>
  <c r="BA52" i="1"/>
  <c r="BA51" i="1"/>
  <c r="P1234" i="2"/>
  <c r="P905" i="2"/>
  <c r="T1084" i="2"/>
  <c r="T905" i="2"/>
  <c r="F32" i="4"/>
  <c r="BB54" i="1"/>
  <c r="J27" i="4"/>
  <c r="J56" i="4"/>
  <c r="BK83" i="3"/>
  <c r="J84" i="3"/>
  <c r="J58" i="3"/>
  <c r="J79" i="4"/>
  <c r="J57" i="4"/>
  <c r="R167" i="3"/>
  <c r="R83" i="3"/>
  <c r="R82" i="3"/>
  <c r="F30" i="4"/>
  <c r="AZ54" i="1"/>
  <c r="P134" i="3"/>
  <c r="P83" i="3"/>
  <c r="P82" i="3"/>
  <c r="AU53" i="1"/>
  <c r="F33" i="3"/>
  <c r="BC53" i="1"/>
  <c r="F30" i="3"/>
  <c r="AZ53" i="1"/>
  <c r="R1268" i="2"/>
  <c r="R1068" i="2"/>
  <c r="T694" i="2"/>
  <c r="F34" i="2"/>
  <c r="BD52" i="1"/>
  <c r="BD51" i="1"/>
  <c r="W30" i="1"/>
  <c r="J30" i="2"/>
  <c r="AV52" i="1"/>
  <c r="AT52" i="1"/>
  <c r="J30" i="4"/>
  <c r="AV54" i="1"/>
  <c r="AT54" i="1"/>
  <c r="J31" i="3"/>
  <c r="AW53" i="1"/>
  <c r="J31" i="2"/>
  <c r="AW52" i="1"/>
  <c r="P101" i="2"/>
  <c r="AU52" i="1"/>
  <c r="AU51" i="1"/>
  <c r="R101" i="2"/>
  <c r="AG54" i="1"/>
  <c r="AN54" i="1"/>
  <c r="J36" i="4"/>
  <c r="AW51" i="1"/>
  <c r="AK27" i="1"/>
  <c r="W27" i="1"/>
  <c r="BC51" i="1"/>
  <c r="J102" i="2"/>
  <c r="J57" i="2"/>
  <c r="BK101" i="2"/>
  <c r="J101" i="2"/>
  <c r="W28" i="1"/>
  <c r="AX51" i="1"/>
  <c r="BK82" i="3"/>
  <c r="J82" i="3"/>
  <c r="J83" i="3"/>
  <c r="J57" i="3"/>
  <c r="AZ51" i="1"/>
  <c r="AY51" i="1"/>
  <c r="W29" i="1"/>
  <c r="W26" i="1"/>
  <c r="AV51" i="1"/>
  <c r="J27" i="3"/>
  <c r="J56" i="3"/>
  <c r="J27" i="2"/>
  <c r="J56" i="2"/>
  <c r="AG52" i="1"/>
  <c r="J36" i="2"/>
  <c r="AK26" i="1"/>
  <c r="AT51" i="1"/>
  <c r="AG53" i="1"/>
  <c r="AN53" i="1"/>
  <c r="J36" i="3"/>
  <c r="AG51" i="1"/>
  <c r="AN52" i="1"/>
  <c r="AK23" i="1"/>
  <c r="AK32" i="1"/>
  <c r="AN51" i="1"/>
</calcChain>
</file>

<file path=xl/sharedStrings.xml><?xml version="1.0" encoding="utf-8"?>
<sst xmlns="http://schemas.openxmlformats.org/spreadsheetml/2006/main" count="12689" uniqueCount="1754">
  <si>
    <t>Export VZ</t>
  </si>
  <si>
    <t>List obsahuje:</t>
  </si>
  <si>
    <t>3.0</t>
  </si>
  <si>
    <t>False</t>
  </si>
  <si>
    <t>{09753361-86E9-400D-BCBC-F438DD42B403}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</si>
  <si>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</si>
  <si>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</si>
  <si>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</si>
  <si>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</si>
  <si>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</si>
  <si>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</si>
  <si>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</si>
  <si>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</si>
  <si>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</si>
  <si>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E0008</t>
  </si>
  <si>
    <t>Měnit lze pouze buňky se žlutým podbarvením!
1) v Rekapitulaci stavby vyplňte údaje o Uchazeči (přenesou se do ostatních sestav i v jiných listech)
2) na vybraných listech vyplňte v sestavě Soupis prací ceny u položek
Podrobnosti k vyplnění naleznete na poslední záložce s Pokyny pro vyplnění</t>
  </si>
  <si>
    <t>Stavba:</t>
  </si>
  <si>
    <t>ZATEPLENÍ OBJEKTU VUZ KBELY</t>
  </si>
  <si>
    <t>0,1</t>
  </si>
  <si>
    <t>KSO:</t>
  </si>
  <si>
    <t>CC-CZ:</t>
  </si>
  <si>
    <t>1</t>
  </si>
  <si>
    <t>Místo:</t>
  </si>
  <si>
    <t>Praha Kbely</t>
  </si>
  <si>
    <t>Datum:</t>
  </si>
  <si>
    <t>09.04.2016</t>
  </si>
  <si>
    <t>10</t>
  </si>
  <si>
    <t>100</t>
  </si>
  <si>
    <t>Zadavatel:</t>
  </si>
  <si>
    <t>IČ:</t>
  </si>
  <si>
    <t>Armádní servisní,př.org.,Podbabská 1589/1,PRAHA 6</t>
  </si>
  <si>
    <t>DIČ:</t>
  </si>
  <si>
    <t>Uchazeč:</t>
  </si>
  <si>
    <t>Vyplň údaj</t>
  </si>
  <si>
    <t>Projektant:</t>
  </si>
  <si>
    <t>ARCHIPRO s.r.o. Tábor</t>
  </si>
  <si>
    <t>True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</si>
  <si>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</si>
  <si>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</si>
  <si>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</si>
  <si>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</si>
  <si>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</si>
  <si>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</si>
  <si>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</si>
  <si>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</si>
  <si>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</si>
  <si>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</si>
  <si>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</si>
  <si>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</si>
  <si>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</si>
  <si>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</si>
  <si>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</si>
  <si>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</si>
  <si>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</si>
  <si>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Objekt, Soupis prací</t>
  </si>
  <si>
    <t>Cena bez DPH [CZK]</t>
  </si>
  <si>
    <t>Cena s DPH [CZK]</t>
  </si>
  <si>
    <t>Typ</t>
  </si>
  <si>
    <t>z toho Ostat.
náklady [CZK]</t>
  </si>
  <si>
    <t>DPH [CZK]</t>
  </si>
  <si>
    <t>Normohodiny [h]</t>
  </si>
  <si>
    <t>DPH základní [CZK]</t>
  </si>
  <si>
    <t>DPH snížená [CZK]</t>
  </si>
  <si>
    <t>DPH základní přenesená
[CZK]</t>
  </si>
  <si>
    <t>DPH snížená přenesená
[CZK]</t>
  </si>
  <si>
    <t>Základna
DPH základní</t>
  </si>
  <si>
    <t>Základna
DPH snížená</t>
  </si>
  <si>
    <t>Základna
DPH zákl. přenesená</t>
  </si>
  <si>
    <t>Základna
DPH sníž. přenesená</t>
  </si>
  <si>
    <t>Základna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</si>
  <si>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</si>
  <si>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</si>
  <si>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</si>
  <si>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</si>
  <si>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</si>
  <si>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</si>
  <si>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SO 01</t>
  </si>
  <si>
    <t>Zateplení objektu VUZ</t>
  </si>
  <si>
    <t>STA</t>
  </si>
  <si>
    <t>{304A90F6-AF8F-4A18-B262-85AB8BCCFCAB}</t>
  </si>
  <si>
    <t>2</t>
  </si>
  <si>
    <t>SO 02</t>
  </si>
  <si>
    <t>Venkovní zpevněné plochy</t>
  </si>
  <si>
    <t>{0CE8EA08-16D6-4872-A139-81C98E27C361}</t>
  </si>
  <si>
    <t>VO</t>
  </si>
  <si>
    <t>Vedlejší a ostatní náklady</t>
  </si>
  <si>
    <t>{2DC60425-CD1E-4BAE-8B1F-D0D706BD2820}</t>
  </si>
  <si>
    <t>Zpět na list:</t>
  </si>
  <si>
    <t>KRYCÍ LIST SOUPISU</t>
  </si>
  <si>
    <t>Objekt:</t>
  </si>
  <si>
    <t>SO 01 - Zateplení objektu VUZ</t>
  </si>
  <si>
    <t>REKAPITULACE ČLENĚNÍ SOUPISU PRACÍ</t>
  </si>
  <si>
    <t>Kód dílu - Popis</t>
  </si>
  <si>
    <t>Cena celkem [CZK]</t>
  </si>
  <si>
    <t>Náklady soupisu celkem</t>
  </si>
  <si>
    <t>-1</t>
  </si>
  <si>
    <t>HSV - Práce a dodávky HSV</t>
  </si>
  <si>
    <t xml:space="preserve">    1 - Zemní práce</t>
  </si>
  <si>
    <t xml:space="preserve">    3 - Svislé a kompletní konstrukce</t>
  </si>
  <si>
    <t xml:space="preserve">    4 - Vodorovné konstrukce</t>
  </si>
  <si>
    <t xml:space="preserve">    6 - Úpravy povrchů, podlahy a osazování výplní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</si>
  <si>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</si>
  <si>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</si>
  <si>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</si>
  <si>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</si>
  <si>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</si>
  <si>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</si>
  <si>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713 - Izolace tepelné</t>
  </si>
  <si>
    <t xml:space="preserve">    721 - Zdravotechnika - vnitřní kanalizace</t>
  </si>
  <si>
    <t xml:space="preserve">    740 - Elektromontáže - zkoušky a revize</t>
  </si>
  <si>
    <t xml:space="preserve">    743 - Elektromontáže - hrubá montáž</t>
  </si>
  <si>
    <t xml:space="preserve">    749 - Elektromontáže - ostatní práce a konstrukce</t>
  </si>
  <si>
    <t xml:space="preserve">    751 - Vzduchotechnika</t>
  </si>
  <si>
    <t xml:space="preserve">    762 - Konstrukce tesařské</t>
  </si>
  <si>
    <t xml:space="preserve">    764 - Konstrukce klempířské</t>
  </si>
  <si>
    <t xml:space="preserve">    765 - Krytina skládaná</t>
  </si>
  <si>
    <t xml:space="preserve">    766 - Konstrukce truhlářské</t>
  </si>
  <si>
    <t xml:space="preserve">    767 - Konstrukce zámečnické</t>
  </si>
  <si>
    <t xml:space="preserve">    783 - Dokončovací práce - nátěry</t>
  </si>
  <si>
    <t>M - Práce a dodávky M</t>
  </si>
  <si>
    <t xml:space="preserve">    21-M - Elektromontáže</t>
  </si>
  <si>
    <t>SOUPIS PRACÍ</t>
  </si>
  <si>
    <t>PČ</t>
  </si>
  <si>
    <t>Popis</t>
  </si>
  <si>
    <t>MJ</t>
  </si>
  <si>
    <t>Množství</t>
  </si>
  <si>
    <t>J.cena [CZK]</t>
  </si>
  <si>
    <t>Cena celkem
[CZK]</t>
  </si>
  <si>
    <t>Cenová soustava</t>
  </si>
  <si>
    <t>Poznámka</t>
  </si>
  <si>
    <t>J. Nh [h]</t>
  </si>
  <si>
    <t>Nh celkem [h]</t>
  </si>
  <si>
    <t>J. hmotnost
[t]</t>
  </si>
  <si>
    <t>Hmotnost
celkem [t]</t>
  </si>
  <si>
    <t>J. suť [t]</t>
  </si>
  <si>
    <t>Suť Celkem [t]</t>
  </si>
  <si>
    <t>HSV</t>
  </si>
  <si>
    <t>Práce a dodávky HSV</t>
  </si>
  <si>
    <t>ROZPOCET</t>
  </si>
  <si>
    <t>K</t>
  </si>
  <si>
    <t>640001</t>
  </si>
  <si>
    <t>Montáž a dodávka  okno dvoukřídlé  otev. a výklopné s horním nadsvětlíkem 2500x1300 ozn.001</t>
  </si>
  <si>
    <t>kus</t>
  </si>
  <si>
    <t>4</t>
  </si>
  <si>
    <t>-1551063144</t>
  </si>
  <si>
    <t>VV</t>
  </si>
  <si>
    <t>" okno v plast. rámu ,celoobvodové kování,izol.dvojsklo vakuované čiré s tkz teplým rámečkem"</t>
  </si>
  <si>
    <t>" dvojité těsnění, barva bíllá Uw=1,2 W/m2K"</t>
  </si>
  <si>
    <t>Součet</t>
  </si>
  <si>
    <t>Zemní práce</t>
  </si>
  <si>
    <t>131203102</t>
  </si>
  <si>
    <t>Hloubení jam ručním nebo pneum nářadím v nesoudržných horninách tř. 3</t>
  </si>
  <si>
    <t>m3</t>
  </si>
  <si>
    <t>CS ÚRS 2015 01</t>
  </si>
  <si>
    <t>884747725</t>
  </si>
  <si>
    <t>PP</t>
  </si>
  <si>
    <t>Hloubení zapažených i nezapažených jam ručním nebo pneumatickým nářadím s urovnáním dna do předepsaného profilu a spádu v horninách tř. 3 nesoudržných</t>
  </si>
  <si>
    <t>"B06"</t>
  </si>
  <si>
    <t>92*0,15</t>
  </si>
  <si>
    <t>3</t>
  </si>
  <si>
    <t>131203109</t>
  </si>
  <si>
    <t>Příplatek za lepivost u hloubení jam ručním nebo pneum nářadím v hornině tř. 3</t>
  </si>
  <si>
    <t>1788010475</t>
  </si>
  <si>
    <t>Hloubení zapažených i nezapažených jam ručním nebo pneumatickým nářadím s urovnáním dna do předepsaného profilu a spádu v horninách tř. 3 Příplatek k cenám za lepivost horniny tř. 3</t>
  </si>
  <si>
    <t>132201101</t>
  </si>
  <si>
    <t>Hloubení rýh š do 600 mm v hornině tř. 3 objemu do 100 m3</t>
  </si>
  <si>
    <t>21452588</t>
  </si>
  <si>
    <t>Hloubení zapažených i nezapažených rýh šířky do 600 mm s urovnáním dna do předepsaného profilu a spádu v hornině tř. 3 do 100 m3</t>
  </si>
  <si>
    <t>" kanalizace"</t>
  </si>
  <si>
    <t>(3,85+17+7,9+20,8)*0,6*1,75</t>
  </si>
  <si>
    <t>5</t>
  </si>
  <si>
    <t>132201109</t>
  </si>
  <si>
    <t>Příplatek za lepivost k hloubení rýh š do 600 mm v hornině tř. 3</t>
  </si>
  <si>
    <t>-1351026339</t>
  </si>
  <si>
    <t>Hloubení zapažených i nezapažených rýh šířky do 600 mm s urovnáním dna do předepsaného profilu a spádu v hornině tř. 3 Příplatek k cenám za lepivost horniny tř. 3</t>
  </si>
  <si>
    <t>6</t>
  </si>
  <si>
    <t>132212101</t>
  </si>
  <si>
    <t>Hloubení rýh š do 600 mm ručním nebo pneum nářadím v soudržných horninách tř. 3</t>
  </si>
  <si>
    <t>-1240906116</t>
  </si>
  <si>
    <t>Hloubení zapažených i nezapažených rýh šířky do 600 mm ručním nebo pneumatickým nářadím s urovnáním dna do předepsaného profilu a spádu v horninách tř. 3 soudržných</t>
  </si>
  <si>
    <t>" pro uložení okružního uzemňovacího pásku"</t>
  </si>
  <si>
    <t>(12,5+18+7,5+6+6,7+1,5+14,5+8,5+5+27+8+13,5+1)*0,3*0,3</t>
  </si>
  <si>
    <t>7</t>
  </si>
  <si>
    <t>132212102</t>
  </si>
  <si>
    <t>Hloubení rýh š do 600 mm ručním nebo pneum nářadím v nesoudržných horninách tř. 3</t>
  </si>
  <si>
    <t>47549559</t>
  </si>
  <si>
    <t>Hloubení zapažených i nezapažených rýh šířky do 600 mm ručním nebo pneumatickým nářadím s urovnáním dna do předepsaného profilu a spádu v horninách tř. 3 nesoudržných</t>
  </si>
  <si>
    <t>"kanalizace"</t>
  </si>
  <si>
    <t>(6,4+2,4+2,4+6,4)*0,6*1,2</t>
  </si>
  <si>
    <t>8</t>
  </si>
  <si>
    <t>132212109</t>
  </si>
  <si>
    <t>Příplatek za lepivost u hloubení rýh š do 600 mm ručním nebo pneum nářadím v hornině tř. 3</t>
  </si>
  <si>
    <t>713835776</t>
  </si>
  <si>
    <t>Hloubení zapažených i nezapažených rýh šířky do 600 mm ručním nebo pneumatickým nářadím s urovnáním dna do předepsaného profilu a spádu v horninách tř. 3 Příplatek k cenám za lepivost horniny tř. 3</t>
  </si>
  <si>
    <t>9</t>
  </si>
  <si>
    <t>1398990349</t>
  </si>
  <si>
    <t>151101101</t>
  </si>
  <si>
    <t>Zřízení příložného pažení a rozepření stěn rýh hl do 2 m</t>
  </si>
  <si>
    <t>m2</t>
  </si>
  <si>
    <t>-1196870122</t>
  </si>
  <si>
    <t>Zřízení pažení a rozepření stěn rýh pro podzemní vedení pro všechny šířky rýhy příložné pro jakoukoliv mezerovitost, hloubky do 2 m</t>
  </si>
  <si>
    <t>(3,85+17+7,9+20,8)*1,75*2</t>
  </si>
  <si>
    <t>11</t>
  </si>
  <si>
    <t>151101111</t>
  </si>
  <si>
    <t>Odstranění příložného pažení a rozepření stěn rýh hl do 2 m</t>
  </si>
  <si>
    <t>1802207971</t>
  </si>
  <si>
    <t>Odstranění pažení a rozepření stěn rýh pro podzemní vedení s uložením materiálu na vzdálenost do 3 m od kraje výkopu příložné, hloubky do 2 m</t>
  </si>
  <si>
    <t>12</t>
  </si>
  <si>
    <t>161101101</t>
  </si>
  <si>
    <t>Svislé přemístění výkopku z horniny tř. 1 až 4 hl výkopu do 2,5 m</t>
  </si>
  <si>
    <t>-1111444930</t>
  </si>
  <si>
    <t>Svislé přemístění výkopku bez naložení do dopravní nádoby avšak s vyprázdněním dopravní nádoby na hromadu nebo do dopravního prostředku z horniny tř. 1 až 4, při hloubce výkopu přes 1 do 2,5 m</t>
  </si>
  <si>
    <t>13</t>
  </si>
  <si>
    <t>161101501</t>
  </si>
  <si>
    <t>Svislé přemístění výkopku nošením svisle do v 3 m v hornině tř. 1 až 4</t>
  </si>
  <si>
    <t>109390826</t>
  </si>
  <si>
    <t>Svislé přemístění výkopku nošením bez naložení, avšak s vyprázdněním nádoby na hromady nebo do dopravního prostředku, na každých, třeba i započatých 3 m výšky z horniny tř. 1 až 4</t>
  </si>
  <si>
    <t>14</t>
  </si>
  <si>
    <t>162201211</t>
  </si>
  <si>
    <t>Vodorovné přemístění výkopku z horniny tř. 1 až 4 stavebním kolečkem do 10 m</t>
  </si>
  <si>
    <t>-1749395981</t>
  </si>
  <si>
    <t>Vodorovné přemístění výkopku stavebním kolečkem s vyprázdněním kolečka na hromady nebo do dopravního prostředku na vzdálenost do 10 m z horniny tř. 1 až 4</t>
  </si>
  <si>
    <t>1627011011</t>
  </si>
  <si>
    <t>Vodorovné přemístění výkopku/sypaniny z horniny tř. 1 až 4 na skládku zhotovitele vč.všech poplatků</t>
  </si>
  <si>
    <t>954820460</t>
  </si>
  <si>
    <t>Vodorovné přemístění výkopku nebo sypaniny po suchu na obvyklém dopravním prostředku, bez naložení výkopku, avšak se složením bez rozhrnutí z horniny tř. 1 až 4 na vzdálenost přes 9 000 do 10 000 m</t>
  </si>
  <si>
    <t>69,79</t>
  </si>
  <si>
    <t>16</t>
  </si>
  <si>
    <t>167101101</t>
  </si>
  <si>
    <t>Nakládání výkopku z hornin tř. 1 až 4 do 100 m3</t>
  </si>
  <si>
    <t>1685925102</t>
  </si>
  <si>
    <t>Nakládání, skládání a překládání neulehlého výkopku nebo sypaniny nakládání, množství do 100 m3, z hornin tř. 1 až 4</t>
  </si>
  <si>
    <t>17</t>
  </si>
  <si>
    <t>174101101</t>
  </si>
  <si>
    <t>Zásyp jam, šachet rýh nebo kolem objektů sypaninou se zhutněním</t>
  </si>
  <si>
    <t>-1332401216</t>
  </si>
  <si>
    <t>Zásyp sypaninou z jakékoliv horniny s uložením výkopku ve vrstvách se zhutněním jam, šachet, rýh nebo kolem objektů v těchto vykopávkách</t>
  </si>
  <si>
    <t>(6,4+2,4+2,4+6,4)*0,6*0,9</t>
  </si>
  <si>
    <t>(3,85+17+7,9+20,8)*0,6*1,45</t>
  </si>
  <si>
    <t>" odpočet vytlačené zeminy"</t>
  </si>
  <si>
    <t>-(6,4+2,4+2,4+6,4)*3,14*0,075*0,075</t>
  </si>
  <si>
    <t>-(3,85+17+7,9+20,8)*3,14*0,075*0,075</t>
  </si>
  <si>
    <t>18</t>
  </si>
  <si>
    <t>-1667248464</t>
  </si>
  <si>
    <t>19</t>
  </si>
  <si>
    <t>175111101</t>
  </si>
  <si>
    <t>Obsypání potrubí ručně sypaninou bez prohození, uloženou do 3 m</t>
  </si>
  <si>
    <t>-1910471969</t>
  </si>
  <si>
    <t>Obsypání potrubí ručně sypaninou z vhodných hornin tř. 1 až 4 nebo materiálem připraveným podél výkopu ve vzdálenosti do 3 m od jeho kraje, pro jakoukoliv hloubku výkopu a míru zhutnění bez prohození sypaniny</t>
  </si>
  <si>
    <t>(3,85+17+7,9+20,8)*0,6*0,3</t>
  </si>
  <si>
    <t>(6,4+2,4+2,4+6,4)*0,6*0,3</t>
  </si>
  <si>
    <t>20</t>
  </si>
  <si>
    <t>175111109</t>
  </si>
  <si>
    <t>Příplatek k obsypání potrubí za ruční prohození sypaniny, uložené do 3 m</t>
  </si>
  <si>
    <t>-1073826242</t>
  </si>
  <si>
    <t>Obsypání potrubí ručně sypaninou z vhodných hornin tř. 1 až 4 nebo materiálem připraveným podél výkopu ve vzdálenosti do 3 m od jeho kraje, pro jakoukoliv hloubku výkopu a míru zhutnění Příplatek k ceně za prohození sypaniny</t>
  </si>
  <si>
    <t>Svislé a kompletní konstrukce</t>
  </si>
  <si>
    <t>341351105</t>
  </si>
  <si>
    <t>Zřízení bednění oboustranného stěn nosných</t>
  </si>
  <si>
    <t>1116255447</t>
  </si>
  <si>
    <t>Bednění stěn a příček nosných včetně vzpěr nebo jiného zajištění svislé nebo šikmé (odkloněné), půdorysně přímé nebo zalomené oboustranné za každou stranu - zřízení</t>
  </si>
  <si>
    <t>"B05"</t>
  </si>
  <si>
    <t>(20,5+4,2+4,2+1,5+1,5)*0,15*2</t>
  </si>
  <si>
    <t>22</t>
  </si>
  <si>
    <t>341351106</t>
  </si>
  <si>
    <t>Odstranění bednění oboustranného stěn nosných</t>
  </si>
  <si>
    <t>1962780073</t>
  </si>
  <si>
    <t>Bednění stěn a příček nosných včetně vzpěr nebo jiného zajištění svislé nebo šikmé (odkloněné), půdorysně přímé nebo zalomené oboustranné za každou stranu - odstranění</t>
  </si>
  <si>
    <t>23</t>
  </si>
  <si>
    <t>342321510</t>
  </si>
  <si>
    <t>Stěny výplňové ze ŽB tř. C 20/25</t>
  </si>
  <si>
    <t>-1723074519</t>
  </si>
  <si>
    <t>Stěny a příčky z betonu železového (bez výztuže) výplňové a oddělovací pevné, ochranné přizdívky tř. C 20/25</t>
  </si>
  <si>
    <t>(20,5+4,2+4,2+1,5+1,5)*0,5*0,05</t>
  </si>
  <si>
    <t>24</t>
  </si>
  <si>
    <t>6302511</t>
  </si>
  <si>
    <t>Beton   beton.žlabu C16/20</t>
  </si>
  <si>
    <t>1836935170</t>
  </si>
  <si>
    <t>(20,5+4,2+4,2+1,5+1,5)*0,42*0,34</t>
  </si>
  <si>
    <t>25</t>
  </si>
  <si>
    <t>631361821</t>
  </si>
  <si>
    <t>Výztuž mazanin betonářskou ocelí 10 505</t>
  </si>
  <si>
    <t>t</t>
  </si>
  <si>
    <t>1711958507</t>
  </si>
  <si>
    <t>Výztuž mazanin 10 505 (R) nebo BSt 500</t>
  </si>
  <si>
    <t>(20,5+4,2+4,2+1,5+1,5)*4*0,625*0,001</t>
  </si>
  <si>
    <t>0,012</t>
  </si>
  <si>
    <t>Vodorovné konstrukce</t>
  </si>
  <si>
    <t>26</t>
  </si>
  <si>
    <t>411321515</t>
  </si>
  <si>
    <t>Stropy deskové ze ŽB tř. C 20/25</t>
  </si>
  <si>
    <t>-1859043674</t>
  </si>
  <si>
    <t>Stropy z betonu železového (bez výztuže) stropů deskových, plochých střech, desek balkonových, desek hřibových stropů včetně hlavic hřibových sloupů tř. C 20/25</t>
  </si>
  <si>
    <t>"zakrytí po ubouraných komínech"</t>
  </si>
  <si>
    <t>0,45*0,45*0,06*4</t>
  </si>
  <si>
    <t>0,45*1,15*0,06</t>
  </si>
  <si>
    <t>0,45*0,45*0,06</t>
  </si>
  <si>
    <t>0,975*0,45*0,06</t>
  </si>
  <si>
    <t>0,75*0,45*0,06</t>
  </si>
  <si>
    <t>2*0,45*0,06</t>
  </si>
  <si>
    <t>0,75*0,6*0,06</t>
  </si>
  <si>
    <t>27</t>
  </si>
  <si>
    <t>411351101</t>
  </si>
  <si>
    <t>Zřízení bednění stropů deskových</t>
  </si>
  <si>
    <t>1686784009</t>
  </si>
  <si>
    <t>Bednění stropů, kleneb nebo skořepin bez podpěrné konstrukce stropů deskových, balkonových nebo plošných konzol plné, rovné, popř. s náběhy zřízení</t>
  </si>
  <si>
    <t>0,45*4*0,06*4</t>
  </si>
  <si>
    <t>3,2*0,06</t>
  </si>
  <si>
    <t>0,45*4*0,06</t>
  </si>
  <si>
    <t>(0,975+0,45+0,45+0,975)*0,06</t>
  </si>
  <si>
    <t>(0,75+0,45+0,45+0,75)*0,06</t>
  </si>
  <si>
    <t>4,9*0,06</t>
  </si>
  <si>
    <t>2,7*0,06</t>
  </si>
  <si>
    <t>28</t>
  </si>
  <si>
    <t>411351102</t>
  </si>
  <si>
    <t>Odstranění bednění stropů deskových</t>
  </si>
  <si>
    <t>1824391084</t>
  </si>
  <si>
    <t>Bednění stropů, kleneb nebo skořepin bez podpěrné konstrukce stropů deskových, balkonových nebo plošných konzol plné, rovné, popř. s náběhy odstranění</t>
  </si>
  <si>
    <t>29</t>
  </si>
  <si>
    <t>411362021</t>
  </si>
  <si>
    <t>Výztuž stropů svařovanými sítěmi Kari</t>
  </si>
  <si>
    <t>-1115763816</t>
  </si>
  <si>
    <t>Výztuž stropů prostě uložených, vetknutých, spojitých, deskových, trámových (žebrových, kazetových), s keramickými a jinými vložkami, konsolových nebo balkonových, hřibových včetně hlavic hřibových sloupů, plochých střech a pro zavěšení železobetonových podhledů ze svařovaných sítí z drátů typu KARI</t>
  </si>
  <si>
    <t>0,45*0,45*0,0044*4</t>
  </si>
  <si>
    <t>0,45*1,15*0,0044</t>
  </si>
  <si>
    <t>0,45*0,45*0,0044</t>
  </si>
  <si>
    <t>0,975*0,45*0,0044</t>
  </si>
  <si>
    <t>0,75*0,45*0,0044</t>
  </si>
  <si>
    <t>2*0,45*0,0044</t>
  </si>
  <si>
    <t>0,75*0,6*0,0044</t>
  </si>
  <si>
    <t>30</t>
  </si>
  <si>
    <t>417321414</t>
  </si>
  <si>
    <t>Ztužující pásy a věnce ze ŽB tř. C 20/25</t>
  </si>
  <si>
    <t>1554559650</t>
  </si>
  <si>
    <t>Ztužující pásy a věnce z betonu železového (bez výztuže) tř. C 20/25</t>
  </si>
  <si>
    <t>"zábradlí"</t>
  </si>
  <si>
    <t>(20,5+4,2+4,2+1,5+1,5)*0,35*0,2</t>
  </si>
  <si>
    <t>31</t>
  </si>
  <si>
    <t>417351115</t>
  </si>
  <si>
    <t>Zřízení bednění ztužujících věnců</t>
  </si>
  <si>
    <t>753165170</t>
  </si>
  <si>
    <t>Bednění bočnic ztužujících pásů a věnců včetně vzpěr zřízení</t>
  </si>
  <si>
    <t>(20,5+4,2+4,2+1,5+1,5)*2*0,2</t>
  </si>
  <si>
    <t>32</t>
  </si>
  <si>
    <t>417351116</t>
  </si>
  <si>
    <t>Odstranění bednění ztužujících věnců</t>
  </si>
  <si>
    <t>-1656513886</t>
  </si>
  <si>
    <t>Bednění bočnic ztužujících pásů a věnců včetně vzpěr odstranění</t>
  </si>
  <si>
    <t>33</t>
  </si>
  <si>
    <t>417361821</t>
  </si>
  <si>
    <t>Výztuž ztužujících pásů a věnců betonářskou ocelí 10 505</t>
  </si>
  <si>
    <t>-432112354</t>
  </si>
  <si>
    <t>Výztuž ztužujících pásů a věnců z betonářské oceli 10 505 (R) nebo BSt 500</t>
  </si>
  <si>
    <t>(20,5+4,2+4,2+1,5+1,5)*0,395*4*0,001</t>
  </si>
  <si>
    <t>(20,5+4,2+4,2+1,5+1,5)*0,222*1,1*4*0,001</t>
  </si>
  <si>
    <t>Úpravy povrchů, podlahy a osazování výplní</t>
  </si>
  <si>
    <t>34</t>
  </si>
  <si>
    <t>612325302</t>
  </si>
  <si>
    <t>Vápenocementová štuková omítka ostění nebo nadpraží</t>
  </si>
  <si>
    <t>2041969552</t>
  </si>
  <si>
    <t>Vápenocementová nebo vápenná omítka ostění nebo nadpraží štuková</t>
  </si>
  <si>
    <t>0,7*0,6*2</t>
  </si>
  <si>
    <t>0,9</t>
  </si>
  <si>
    <t>35</t>
  </si>
  <si>
    <t>622142001</t>
  </si>
  <si>
    <t>Potažení vnějších stěn sklovláknitým pletivem vtlačeným do tenkovrstvé hmoty</t>
  </si>
  <si>
    <t>-1659797052</t>
  </si>
  <si>
    <t>Potažení vnějších ploch pletivem v ploše nebo pruzích, na plném podkladu sklovláknitým vtlačením do tmelu stěn</t>
  </si>
  <si>
    <t>639,92</t>
  </si>
  <si>
    <t>121,6</t>
  </si>
  <si>
    <t>53,8</t>
  </si>
  <si>
    <t>38,4</t>
  </si>
  <si>
    <t>8,23</t>
  </si>
  <si>
    <t>6,72</t>
  </si>
  <si>
    <t>75,07</t>
  </si>
  <si>
    <t>36</t>
  </si>
  <si>
    <t>622143001</t>
  </si>
  <si>
    <t>Montáž omítkových plastových nebo pozinkovaných soklových profilů</t>
  </si>
  <si>
    <t>m</t>
  </si>
  <si>
    <t>1806545049</t>
  </si>
  <si>
    <t>Montáž omítkových profilů plastových nebo pozinkovaných, upevněných vtlačením do podkladní vrstvy nebo přibitím soklových</t>
  </si>
  <si>
    <t>35,05+35,05+14,18+14,18</t>
  </si>
  <si>
    <t>37</t>
  </si>
  <si>
    <t>M</t>
  </si>
  <si>
    <t>590516530</t>
  </si>
  <si>
    <t>lišta soklová Al s okapničkou, zakládací U 16 cm, 0,95/200 cm s okapničkou</t>
  </si>
  <si>
    <t>1197075146</t>
  </si>
  <si>
    <t>kontaktní zateplovací systémy příslušenství kontaktních zateplovacích systémů lišty soklové  - zakládací spodní profil U - Form s okapničkou, Al, délka 200 cm U 16 cm  0,95/200</t>
  </si>
  <si>
    <t>"prořez"</t>
  </si>
  <si>
    <t>0,98*4</t>
  </si>
  <si>
    <t>38</t>
  </si>
  <si>
    <t>622143003</t>
  </si>
  <si>
    <t>Montáž omítkových plastových nebo pozinkovaných rohových profilů s tkaninou</t>
  </si>
  <si>
    <t>-1705005000</t>
  </si>
  <si>
    <t>Montáž omítkových profilů plastových nebo pozinkovaných, upevněných vtlačením do podkladní vrstvy nebo přibitím rohových s tkaninou</t>
  </si>
  <si>
    <t>8,7*4</t>
  </si>
  <si>
    <t>10,2*4</t>
  </si>
  <si>
    <t>1,2*12</t>
  </si>
  <si>
    <t>(1,3+2,6+2,6)*6</t>
  </si>
  <si>
    <t>(1,5+3,2+3,2)*4*2</t>
  </si>
  <si>
    <t>(1,2+2,1+2,1)*6</t>
  </si>
  <si>
    <t>(1,5+2,2+2,2)*4</t>
  </si>
  <si>
    <t>(1+2,5+2,5)*5</t>
  </si>
  <si>
    <t>2+2+2,4</t>
  </si>
  <si>
    <t>1,2+2,5+2,5</t>
  </si>
  <si>
    <t>(0,8+2,1+2,1)*7</t>
  </si>
  <si>
    <t>(1,8+1+1)</t>
  </si>
  <si>
    <t>1,9+1,5+1,5</t>
  </si>
  <si>
    <t>1,5+2,4+2,4</t>
  </si>
  <si>
    <t>(0,5+2,2+2,2)*3</t>
  </si>
  <si>
    <t>1,4+2,2+2,2</t>
  </si>
  <si>
    <t>(0,9+2,5+2,5)*8</t>
  </si>
  <si>
    <t>5*1,5</t>
  </si>
  <si>
    <t>39</t>
  </si>
  <si>
    <t>590514820</t>
  </si>
  <si>
    <t>lišta rohová Al ,10/15 cm s tkaninou bal. 2,5 m</t>
  </si>
  <si>
    <t>-1700325541</t>
  </si>
  <si>
    <t>kontaktní zateplovací systémy příslušenství kontaktních zateplovacích systémů lišta rohová s tkaninou - rohovník  2,5m Al  10/15 cm</t>
  </si>
  <si>
    <t>8,7*4*1,04</t>
  </si>
  <si>
    <t>10,2*4*1,04</t>
  </si>
  <si>
    <t>14,4*1,04</t>
  </si>
  <si>
    <t>40</t>
  </si>
  <si>
    <t>590514800</t>
  </si>
  <si>
    <t>lišta rohová Al 10/10 cm s tkaninou bal. 2,5 m</t>
  </si>
  <si>
    <t>976724946</t>
  </si>
  <si>
    <t>kontaktní zateplovací systémy příslušenství kontaktních zateplovacích systémů lišta rohová s tkaninou - rohovník  2,5m Al 10/10 cm</t>
  </si>
  <si>
    <t>3,49*4</t>
  </si>
  <si>
    <t>41</t>
  </si>
  <si>
    <t>622143004</t>
  </si>
  <si>
    <t>Montáž omítkových samolepících začišťovacích profilů (APU lišt)</t>
  </si>
  <si>
    <t>-1129009337</t>
  </si>
  <si>
    <t>Montáž omítkových profilů plastových nebo pozinkovaných, upevněných vtlačením do podkladní vrstvy nebo přibitím začišťovacích samolepících (APU lišty)</t>
  </si>
  <si>
    <t>42</t>
  </si>
  <si>
    <t>590515160</t>
  </si>
  <si>
    <t>profil  APU lišty</t>
  </si>
  <si>
    <t>-478502147</t>
  </si>
  <si>
    <t>kontaktní zateplovací systémy příslušenství kontaktních zateplovacích systémů profil okenní s nepřiznanou okapnicí - Thermospoj ukončovací 14 mm PVC hrana (délka 3 m)</t>
  </si>
  <si>
    <t>3,4*3</t>
  </si>
  <si>
    <t>43</t>
  </si>
  <si>
    <t>622211001</t>
  </si>
  <si>
    <t>Montáž zateplení vnějších stěn z polystyrénových desek tl do 40 mm</t>
  </si>
  <si>
    <t>-87891634</t>
  </si>
  <si>
    <t>Montáž kontaktního zateplení z polystyrenových desek nebo z kombinovaných desek na vnější stěny, tloušťky desek do 40 mm</t>
  </si>
  <si>
    <t>"SO04"</t>
  </si>
  <si>
    <t>"SO05"</t>
  </si>
  <si>
    <t>53,80</t>
  </si>
  <si>
    <t>44</t>
  </si>
  <si>
    <t>283759300</t>
  </si>
  <si>
    <t>deska fasádní polystyrénová EPS 70 F 1000 x 500 x 20 mm</t>
  </si>
  <si>
    <t>-197025232</t>
  </si>
  <si>
    <t>desky z lehčených plastů desky polystyrénové fasádní typ EPS 70 F fasádní, stabilizovaný, samozhášivý objemová hmotnost 15 až 20 kg/m3 rozměr 1000 x 500 mm, lambda 0,039 W/m K 1000 x 500 x  20 mm</t>
  </si>
  <si>
    <t>P</t>
  </si>
  <si>
    <t>Poznámka k položce:
lambda=0,039 [W / m K]</t>
  </si>
  <si>
    <t>53,8*1,02</t>
  </si>
  <si>
    <t>45</t>
  </si>
  <si>
    <t>283764160</t>
  </si>
  <si>
    <t>deska z extrudovaného polystyrénu XPS 300 SF 40 mm</t>
  </si>
  <si>
    <t>1902366396</t>
  </si>
  <si>
    <t>desky z lehčených plastů desky z extrudovaného polystyrenu desky z extrudovaného polystyrenu BACHL BACHL XPS 300 SF hladký povrch, ozub po celém obvodu 1265 x 615 mm (krycí plocha 0,75 m2) 40 mm</t>
  </si>
  <si>
    <t>46</t>
  </si>
  <si>
    <t>622211021</t>
  </si>
  <si>
    <t>Montáž zateplení vnějších stěn z polystyrénových desek tl do 120 mm</t>
  </si>
  <si>
    <t>1972281102</t>
  </si>
  <si>
    <t>Montáž kontaktního zateplení z polystyrenových desek nebo z kombinovaných desek na vnější stěny, tloušťky desek přes 80 do 120 mm</t>
  </si>
  <si>
    <t>"SO07"</t>
  </si>
  <si>
    <t>47</t>
  </si>
  <si>
    <t>283759380</t>
  </si>
  <si>
    <t>deska fasádní polystyrénová EPS 70 F 1000 x 500 x 100 mm</t>
  </si>
  <si>
    <t>205186882</t>
  </si>
  <si>
    <t>desky z lehčených plastů desky polystyrénové fasádní typ EPS 70 F fasádní, stabilizovaný, samozhášivý objemová hmotnost 15 až 20 kg/m3 rozměr 1000 x 500 mm, lambda 0,039 W/m K 1000 x 500 x 100 mm</t>
  </si>
  <si>
    <t>8,23*1,02</t>
  </si>
  <si>
    <t>48</t>
  </si>
  <si>
    <t>622211031</t>
  </si>
  <si>
    <t>Montáž zateplení vnějších stěn z polystyrénových desek tl do 160 mm</t>
  </si>
  <si>
    <t>1360693251</t>
  </si>
  <si>
    <t>Montáž kontaktního zateplení z polystyrenových desek nebo z kombinovaných desek na vnější stěny, tloušťky desek přes 120 do 160 mm</t>
  </si>
  <si>
    <t>"S01"</t>
  </si>
  <si>
    <t>"S02"</t>
  </si>
  <si>
    <t>121,60</t>
  </si>
  <si>
    <t>"SO08"</t>
  </si>
  <si>
    <t>"SO10"</t>
  </si>
  <si>
    <t>49</t>
  </si>
  <si>
    <t>283759510</t>
  </si>
  <si>
    <t>deska fasádní polystyrénová EPS 70 F 1000 x 500 x 140 mm</t>
  </si>
  <si>
    <t>-860967872</t>
  </si>
  <si>
    <t>desky z lehčených plastů desky polystyrénové fasádní typ EPS 70 F fasádní, stabilizovaný, samozhášivý objemová hmotnost 15 až 20 kg/m3 rozměr 1000 x 500 mm, lambda 0,039 W/m K 1000 x 500 x 140 mm</t>
  </si>
  <si>
    <t>7,2171*2</t>
  </si>
  <si>
    <t>50</t>
  </si>
  <si>
    <t>283764240</t>
  </si>
  <si>
    <t>deska z extrudovaného polystyrénu  XPS tl.  140 mm</t>
  </si>
  <si>
    <t>-649902939</t>
  </si>
  <si>
    <t>desky z lehčených plastů desky z extrudovaného polystyrenu desky z extrudovaného polystyrenu BACHL BACHL XPS 300 SF hladký povrch, ozub po celém obvodu 1265 x 615 mm (krycí plocha 0,75 m2) 140 mm</t>
  </si>
  <si>
    <t>121,60*1,02</t>
  </si>
  <si>
    <t>"S010"</t>
  </si>
  <si>
    <t>75,07*1,02</t>
  </si>
  <si>
    <t>51</t>
  </si>
  <si>
    <t>622211051</t>
  </si>
  <si>
    <t>Montáž zateplení vnějších stěn z polystyrénových desek tl do 240 mm</t>
  </si>
  <si>
    <t>333856349</t>
  </si>
  <si>
    <t>Montáž kontaktního zateplení z polystyrenových desek nebo z kombinovaných desek na vnější stěny, tloušťky desek přes 200 do 240 mm</t>
  </si>
  <si>
    <t>"SO03"</t>
  </si>
  <si>
    <t>52</t>
  </si>
  <si>
    <t>283760500</t>
  </si>
  <si>
    <t>deska fasádní polystyrénová  EPS  1000 x 500 x 220 mm</t>
  </si>
  <si>
    <t>-1577658370</t>
  </si>
  <si>
    <t>desky z lehčených plastů desky  polystyrénové fasádní - speciální Isover EPS GreyWall 1000 x 500 x 220 mm</t>
  </si>
  <si>
    <t>Poznámka k položce:
lambda=0,032 [W / m K]</t>
  </si>
  <si>
    <t>10*1,02</t>
  </si>
  <si>
    <t>53</t>
  </si>
  <si>
    <t>62222100ik</t>
  </si>
  <si>
    <t>Montáž a dodávka rohového ochranného profilu s okapničkou - nadpraží otovrů</t>
  </si>
  <si>
    <t>-1523112383</t>
  </si>
  <si>
    <t>(1,3)*6</t>
  </si>
  <si>
    <t>(1,5)*4*2</t>
  </si>
  <si>
    <t>(1,2)*6</t>
  </si>
  <si>
    <t>(1,5)*4</t>
  </si>
  <si>
    <t>(1)*5</t>
  </si>
  <si>
    <t>1,2</t>
  </si>
  <si>
    <t>(0,8)*7</t>
  </si>
  <si>
    <t>(1,8)</t>
  </si>
  <si>
    <t>1,9</t>
  </si>
  <si>
    <t>1,5</t>
  </si>
  <si>
    <t>(0,5)*3</t>
  </si>
  <si>
    <t>1,4</t>
  </si>
  <si>
    <t>(0,9)*8</t>
  </si>
  <si>
    <t>54</t>
  </si>
  <si>
    <t>62222101ik</t>
  </si>
  <si>
    <t>Montáž a dodávka parapetního PVC  profilu</t>
  </si>
  <si>
    <t>687034548</t>
  </si>
  <si>
    <t>55</t>
  </si>
  <si>
    <t>62222102ik</t>
  </si>
  <si>
    <t>Příplatek za větší počet kotev  (8 ks/m2)</t>
  </si>
  <si>
    <t>-1929682782</t>
  </si>
  <si>
    <t>550</t>
  </si>
  <si>
    <t>56</t>
  </si>
  <si>
    <t>62222103ik</t>
  </si>
  <si>
    <t>Dekorativní omítka  soklu</t>
  </si>
  <si>
    <t>-1521559921</t>
  </si>
  <si>
    <t>6*0,8</t>
  </si>
  <si>
    <t>5,8*0,8</t>
  </si>
  <si>
    <t>35*0,5</t>
  </si>
  <si>
    <t>7*0,5</t>
  </si>
  <si>
    <t>3*0,5/2</t>
  </si>
  <si>
    <t>6,2*0,6+5*0,6</t>
  </si>
  <si>
    <t>57</t>
  </si>
  <si>
    <t>622251101</t>
  </si>
  <si>
    <t>Příplatek k cenám zateplení vnějších stěn za použití tepelněizolačních zátek z polystyrenu+použití zapušť,plast.tal.šroub.hmoždinky</t>
  </si>
  <si>
    <t>38400124</t>
  </si>
  <si>
    <t>Montáž kontaktního zateplení Příplatek k cenám za zápustnou montáž kotev s použitím tepelněizolačních zátek na vnější stěny z polystyrenu</t>
  </si>
  <si>
    <t>58</t>
  </si>
  <si>
    <t>622322141</t>
  </si>
  <si>
    <t>Vápenocementová lehčená omítka štuková dvouvrstvá vnějších stěn nanášená ručně</t>
  </si>
  <si>
    <t>-955858361</t>
  </si>
  <si>
    <t>Omítka vápenocementová lehčená vnějších ploch nanášená ručně dvouvrstvá, tloušťky jádrové omítky do 15 mm a tloušťky štuku do 3 mm štuková stěn</t>
  </si>
  <si>
    <t>"zábradlí terasy"</t>
  </si>
  <si>
    <t>38,40</t>
  </si>
  <si>
    <t>"SO06"</t>
  </si>
  <si>
    <t>59</t>
  </si>
  <si>
    <t>622322191</t>
  </si>
  <si>
    <t>Příplatek k vápenocementové lehčené omítce vnějších stěn za každých dalších 5 mm tloušťky ručně</t>
  </si>
  <si>
    <t>473536863</t>
  </si>
  <si>
    <t>Omítka vápenocementová lehčená vnějších ploch nanášená ručně Příplatek k cenám za každých dalších i započatých 5 mm tloušťky omítky přes 15 mm stěn</t>
  </si>
  <si>
    <t>38,40*2</t>
  </si>
  <si>
    <t>38,4*2</t>
  </si>
  <si>
    <t>60</t>
  </si>
  <si>
    <t>622325102</t>
  </si>
  <si>
    <t>Oprava vnější vápenné nebo vápenocementové hladké omítky složitosti 1 stěn v rozsahu do 30%</t>
  </si>
  <si>
    <t>-255785826</t>
  </si>
  <si>
    <t>Oprava vápenné nebo vápenocementové omítky vnějších ploch stupně členitosti I hladké stěn, v rozsahu opravované plochy přes 10 do 30%</t>
  </si>
  <si>
    <t>"S03"</t>
  </si>
  <si>
    <t>"S04"</t>
  </si>
  <si>
    <t>"S07"</t>
  </si>
  <si>
    <t>61</t>
  </si>
  <si>
    <t>622541011</t>
  </si>
  <si>
    <t>Tenkovrstvá probarvená zrnitá omítka tl. 1,5 mm včetně penetrace vnějších stěn , regul.vlhkost na povrchu fasády</t>
  </si>
  <si>
    <t>-3564686</t>
  </si>
  <si>
    <t>Omítka tenkovrstvá silikonsilikátová vnějších ploch hydrofobní, se samočistícím účinkem probarvená, včetně penetrace podkladu zrnitá, tloušťky 1,5 mm stěn</t>
  </si>
  <si>
    <t>62</t>
  </si>
  <si>
    <t>629991011</t>
  </si>
  <si>
    <t>Zakrytí výplní otvorů a svislých ploch fólií přilepenou lepící páskou</t>
  </si>
  <si>
    <t>1633476610</t>
  </si>
  <si>
    <t>Zakrytí vnějších ploch před znečištěním včetně pozdějšího odkrytí výplní otvorů a svislých ploch fólií přilepenou lepící páskou</t>
  </si>
  <si>
    <t>(1,3*2,6)*6</t>
  </si>
  <si>
    <t>(1,5*3,2)*4*2</t>
  </si>
  <si>
    <t>(1,2*2,1)*6</t>
  </si>
  <si>
    <t>(1,5*2,2)*4</t>
  </si>
  <si>
    <t>(1*2,5)*5</t>
  </si>
  <si>
    <t>2*2*2,4</t>
  </si>
  <si>
    <t>1,2*2,5</t>
  </si>
  <si>
    <t>(0,8*2,1)*7</t>
  </si>
  <si>
    <t>(1,8*1)</t>
  </si>
  <si>
    <t>1,9*1,5</t>
  </si>
  <si>
    <t>1,5*2,4</t>
  </si>
  <si>
    <t>(0,5*2,2)*3</t>
  </si>
  <si>
    <t>1,4*2,2</t>
  </si>
  <si>
    <t>(0,9*2,5)*8</t>
  </si>
  <si>
    <t>63</t>
  </si>
  <si>
    <t>629992011</t>
  </si>
  <si>
    <t>Umytí oken</t>
  </si>
  <si>
    <t>-1638446240</t>
  </si>
  <si>
    <t>64</t>
  </si>
  <si>
    <t>631311135</t>
  </si>
  <si>
    <t>Mazanina tl do 240 mm z betonu prostého tř. C 20/25</t>
  </si>
  <si>
    <t>-1951779869</t>
  </si>
  <si>
    <t>Mazanina z betonu prostého tl. přes 120 do 240 mm tř. C 20/25</t>
  </si>
  <si>
    <t>"B03"</t>
  </si>
  <si>
    <t>65</t>
  </si>
  <si>
    <t>63131113ik</t>
  </si>
  <si>
    <t>Příplatek za vytvoření dilatací</t>
  </si>
  <si>
    <t>-1717444428</t>
  </si>
  <si>
    <t>Mazanina z betonu prostého tl. přes 120 do 240 mm tř. C 25/30</t>
  </si>
  <si>
    <t>66</t>
  </si>
  <si>
    <t>6313114ik</t>
  </si>
  <si>
    <t>Odtahové zkoušky  zateplovacího systému</t>
  </si>
  <si>
    <t>soubor</t>
  </si>
  <si>
    <t>-1486164319</t>
  </si>
  <si>
    <t>67</t>
  </si>
  <si>
    <t>631319175</t>
  </si>
  <si>
    <t>Příplatek k mazanině tl do 240 mm za stržení povrchu spodní vrstvy před vložením výztuže</t>
  </si>
  <si>
    <t>266897935</t>
  </si>
  <si>
    <t>Příplatek k cenám mazanin za stržení povrchu spodní vrstvy mazaniny latí před vložením výztuže nebo pletiva pro tl. obou vrstev mazaniny přes 120 do 240 mm</t>
  </si>
  <si>
    <t>68</t>
  </si>
  <si>
    <t>631362021</t>
  </si>
  <si>
    <t>Výztuž mazanin svařovanými sítěmi Kari</t>
  </si>
  <si>
    <t>-2055131894</t>
  </si>
  <si>
    <t>Výztuž mazanin ze svařovaných sítí z drátů typu KARI</t>
  </si>
  <si>
    <t>92*0,00539</t>
  </si>
  <si>
    <t>69</t>
  </si>
  <si>
    <t>634111116</t>
  </si>
  <si>
    <t>Obvodová dilatace pružnou těsnicí páskou v 150 mm mezi stěnou a mazaninou</t>
  </si>
  <si>
    <t>-1749674843</t>
  </si>
  <si>
    <t>Obvodová dilatace mezi stěnou a mazaninou pružnou těsnicí páskou výšky 150 mm</t>
  </si>
  <si>
    <t>19,2+5,3+1,6+4,2+1,6+26+1,2+1,2</t>
  </si>
  <si>
    <t>70</t>
  </si>
  <si>
    <t>635111132</t>
  </si>
  <si>
    <t>Násyp pod podlahy z drobného kameniva 0-4 s udusáním</t>
  </si>
  <si>
    <t>348527422</t>
  </si>
  <si>
    <t>Násyp ze štěrkopísku, písku nebo kameniva pod podlahy s udusáním a urovnáním povrchu z kameniva drobného 0-4</t>
  </si>
  <si>
    <t>71</t>
  </si>
  <si>
    <t>635111141</t>
  </si>
  <si>
    <t>Násyp pod podlahy z hrubého kameniva 8-16 s udusáním</t>
  </si>
  <si>
    <t>-1917859763</t>
  </si>
  <si>
    <t>Násyp ze štěrkopísku, písku nebo kameniva pod podlahy s udusáním a urovnáním povrchu z kameniva hrubého 8-16</t>
  </si>
  <si>
    <t>72</t>
  </si>
  <si>
    <t>39347097</t>
  </si>
  <si>
    <t>(6,6+5,4+6,5+6,6+12,5+10,8+1,6+14,5)*0,25*0,15</t>
  </si>
  <si>
    <t>73</t>
  </si>
  <si>
    <t>636311123</t>
  </si>
  <si>
    <t>Kladení dlažby z betonových dlaždic 50x50cm na sucho na terče z umělé hmoty o výšce do 100 mm</t>
  </si>
  <si>
    <t>1889191676</t>
  </si>
  <si>
    <t>Kladení dlažby z betonových dlaždic na sucho na terče z umělé hmoty o rozměru dlažby 50x50 cm, o výšce terče přes 70 do 100 mm</t>
  </si>
  <si>
    <t>92</t>
  </si>
  <si>
    <t>74</t>
  </si>
  <si>
    <t>592456200</t>
  </si>
  <si>
    <t xml:space="preserve">dlažba desková betonová  tl.5cm  mrazuvzdorná protiskluzová </t>
  </si>
  <si>
    <t>-2110248717</t>
  </si>
  <si>
    <t>dlaždice betonové dlažba desková betonová HBB 50 x 50 x 6 šedá</t>
  </si>
  <si>
    <t>92*1,04</t>
  </si>
  <si>
    <t>75</t>
  </si>
  <si>
    <t>637211112</t>
  </si>
  <si>
    <t>Okapový chodník z betonových dlaždic tl 60 mm na MC 10</t>
  </si>
  <si>
    <t>1102678784</t>
  </si>
  <si>
    <t>Okapový chodník z dlaždic betonových se zalitím spár cementovou maltou do cementové malty MC-10, tl. dlaždic 60 mm</t>
  </si>
  <si>
    <t>(6,6+5,4+6,5+6,6+12,5+10,8+1,6+14,5)*0,25</t>
  </si>
  <si>
    <t>Trubní vedení</t>
  </si>
  <si>
    <t>76</t>
  </si>
  <si>
    <t>871265211</t>
  </si>
  <si>
    <t>Kanalizační potrubí z tvrdého PVC-systém KG tuhost třídy SN4 DN100</t>
  </si>
  <si>
    <t>410976630</t>
  </si>
  <si>
    <t>Kanalizační potrubí z tvrdého PVC systém KG v otevřeném výkopu ve sklonu do 20 %, tuhost třídy SN 4 DN 100</t>
  </si>
  <si>
    <t>2,4*2</t>
  </si>
  <si>
    <t>77</t>
  </si>
  <si>
    <t>871315211</t>
  </si>
  <si>
    <t>Kanalizační potrubí z tvrdého PVC-systém KG tuhost třídy SN4 DN150</t>
  </si>
  <si>
    <t>-1395367745</t>
  </si>
  <si>
    <t>Kanalizační potrubí z tvrdého PVC systém KG v otevřeném výkopu ve sklonu do 20 %, tuhost třídy SN 4 DN 150</t>
  </si>
  <si>
    <t>6,4+6,4</t>
  </si>
  <si>
    <t>20,8+7,9+17+3,85</t>
  </si>
  <si>
    <t>78</t>
  </si>
  <si>
    <t>87131555ik</t>
  </si>
  <si>
    <t xml:space="preserve">Montáž a dodávka plastové čistící a revizní šachty pr.400mm   </t>
  </si>
  <si>
    <t>-663321247</t>
  </si>
  <si>
    <t>79</t>
  </si>
  <si>
    <t>87131556ik</t>
  </si>
  <si>
    <t>Napojení na stávající kanal.šachtu hl.2,4 m</t>
  </si>
  <si>
    <t>-167704029</t>
  </si>
  <si>
    <t>80</t>
  </si>
  <si>
    <t>877310310</t>
  </si>
  <si>
    <t>Montáž kolen na potrubí z PP trub hladkých plnostěnných DN 150</t>
  </si>
  <si>
    <t>-638469171</t>
  </si>
  <si>
    <t>Montáž tvarovek na kanalizačním plastovém potrubí z polypropylenu PP hladkého plnostěnného kolen DN 150</t>
  </si>
  <si>
    <t>81</t>
  </si>
  <si>
    <t>286148680</t>
  </si>
  <si>
    <t>oblouk , d 110</t>
  </si>
  <si>
    <t>1395572724</t>
  </si>
  <si>
    <t>trubky z polypropylénu a kombinované pro rozvod pitné a teplé užitkové vody PE tvarovky - na tupo oblouk 90°, SDR 11, PE 100 RC, PN 16 d 110</t>
  </si>
  <si>
    <t>82</t>
  </si>
  <si>
    <t>286148710</t>
  </si>
  <si>
    <t>oblouk , d 160</t>
  </si>
  <si>
    <t>-1549168665</t>
  </si>
  <si>
    <t>trubky z polypropylénu a kombinované pro rozvod pitné a teplé užitkové vody PE tvarovky - na tupo oblouk 90°, SDR 11, PE 100 RC, PN 16 d 160</t>
  </si>
  <si>
    <t>83</t>
  </si>
  <si>
    <t>877310320</t>
  </si>
  <si>
    <t>Montáž odboček na potrubí z PP trub hladkých plnostěnných DN 150</t>
  </si>
  <si>
    <t>-1448637357</t>
  </si>
  <si>
    <t>Montáž tvarovek na kanalizačním plastovém potrubí z polypropylenu PP hladkého plnostěnného odboček DN 150</t>
  </si>
  <si>
    <t>84</t>
  </si>
  <si>
    <t>286172030</t>
  </si>
  <si>
    <t>odbočky 45° DN 150/DN100</t>
  </si>
  <si>
    <t>1654063390</t>
  </si>
  <si>
    <t>trubky z polypropylénu a kombinované potrubí kanalizační podzemní systém PP MASTER odbočky PP Master 45° DN 150/DN100</t>
  </si>
  <si>
    <t>85</t>
  </si>
  <si>
    <t>899102111</t>
  </si>
  <si>
    <t>Osazení poklopů litinových nebo ocelových včetně rámů hmotnosti nad 50 do 100 kg</t>
  </si>
  <si>
    <t>128635676</t>
  </si>
  <si>
    <t>Osazení poklopů litinových a ocelových včetně rámů hmotnosti jednotlivě přes 50 do 100 kg</t>
  </si>
  <si>
    <t>86</t>
  </si>
  <si>
    <t>286617600</t>
  </si>
  <si>
    <t xml:space="preserve">poklop + rám litinový  </t>
  </si>
  <si>
    <t>274836888</t>
  </si>
  <si>
    <t>revizní šachty a dvorní vpusti systém Wavin - kanalizační šachty revizní šachty  D 315 poklop litinový s rámem 315/10t na betonový kónus</t>
  </si>
  <si>
    <t>Poznámka k položce:
WAVIN, kód výrobku: IF173000W</t>
  </si>
  <si>
    <t>Ostatní konstrukce a práce, bourání</t>
  </si>
  <si>
    <t>87</t>
  </si>
  <si>
    <t>941111122</t>
  </si>
  <si>
    <t>Montáž lešení řadového trubkového lehkého s podlahami zatížení do 200 kg/m2 š do 1,2 m v do 25 m</t>
  </si>
  <si>
    <t>2089365912</t>
  </si>
  <si>
    <t>Montáž lešení řadového trubkového lehkého pracovního s podlahami s provozním zatížením tř. 3 do 200 kg/m2 šířky tř. W09 přes 0,9 do 1,2 m, výšky přes 10 do 25 m</t>
  </si>
  <si>
    <t>11,5*9*2</t>
  </si>
  <si>
    <t>(16+2+2)*10,3</t>
  </si>
  <si>
    <t>13,88*9*2</t>
  </si>
  <si>
    <t>1*1/2*8</t>
  </si>
  <si>
    <t>88</t>
  </si>
  <si>
    <t>941111222</t>
  </si>
  <si>
    <t>Příplatek k lešení řadovému trubkovému lehkému s podlahami š 1,2 m v 25 m za první a ZKD den použití</t>
  </si>
  <si>
    <t>-2142605904</t>
  </si>
  <si>
    <t>Montáž lešení řadového trubkového lehkého pracovního s podlahami s provozním zatížením tř. 3 do 200 kg/m2 Příplatek za první a každý další den použití lešení k ceně -1122</t>
  </si>
  <si>
    <t>1079,84*3*31</t>
  </si>
  <si>
    <t>89</t>
  </si>
  <si>
    <t>941111822</t>
  </si>
  <si>
    <t>Demontáž lešení řadového trubkového lehkého s podlahami zatížení do 200 kg/m2 š do 1,2 m v do 25 m</t>
  </si>
  <si>
    <t>-401039172</t>
  </si>
  <si>
    <t>Demontáž lešení řadového trubkového lehkého pracovního s podlahami s provozním zatížením tř. 3 do 200 kg/m2 šířky tř. W09 přes 0,9 do 1,2 m, výšky přes 10 do 25 m</t>
  </si>
  <si>
    <t>90</t>
  </si>
  <si>
    <t>944511111</t>
  </si>
  <si>
    <t>Montáž ochranné sítě z textilie z umělých vláken</t>
  </si>
  <si>
    <t>1975286210</t>
  </si>
  <si>
    <t>Montáž ochranné sítě zavěšené na konstrukci lešení z textilie z umělých vláken</t>
  </si>
  <si>
    <t>91</t>
  </si>
  <si>
    <t>944511211</t>
  </si>
  <si>
    <t>Příplatek k ochranné síti za první a ZKD den použití</t>
  </si>
  <si>
    <t>945597692</t>
  </si>
  <si>
    <t>Montáž ochranné sítě Příplatek za první a každý další den použití sítě k ceně -1111</t>
  </si>
  <si>
    <t>944511811</t>
  </si>
  <si>
    <t>Demontáž ochranné sítě z textilie z umělých vláken</t>
  </si>
  <si>
    <t>1855133468</t>
  </si>
  <si>
    <t>Demontáž ochranné sítě zavěšené na konstrukci lešení z textilie z umělých vláken</t>
  </si>
  <si>
    <t>93</t>
  </si>
  <si>
    <t>952901111</t>
  </si>
  <si>
    <t>Vyčištění budov bytové a občanské výstavby při výšce podlaží do 4 m</t>
  </si>
  <si>
    <t>1344885366</t>
  </si>
  <si>
    <t>Vyčištění budov nebo objektů před předáním do užívání budov bytové nebo občanské výstavby - zametení a umytí podlah, dlažeb, obkladů, schodů v místnostech, chodbách a schodištích, vyčištění a umytí oken, dveří s rámy, zárubněmi, umytí a vyčištění jiných zasklených a natíraných ploch a zařizovacích předmětů, při světlé výšce podlaží do 4 m</t>
  </si>
  <si>
    <t>" terasa"</t>
  </si>
  <si>
    <t>120</t>
  </si>
  <si>
    <t>94</t>
  </si>
  <si>
    <t>961055111</t>
  </si>
  <si>
    <t>Bourání základů ze ŽB</t>
  </si>
  <si>
    <t>883749131</t>
  </si>
  <si>
    <t>Bourání základů z betonu železového</t>
  </si>
  <si>
    <t>" krov"</t>
  </si>
  <si>
    <t>1,2*2*0,2</t>
  </si>
  <si>
    <t>95</t>
  </si>
  <si>
    <t>962032231</t>
  </si>
  <si>
    <t>Bourání zdiva z cihel pálených nebo vápenopískových na MV nebo MVC přes 1 m3</t>
  </si>
  <si>
    <t>-1165928026</t>
  </si>
  <si>
    <t>Bourání zdiva nadzákladového z cihel nebo tvárnic z cihel pálených nebo vápenopískových, na maltu vápennou nebo vápenocementovou, objemu přes 1 m3</t>
  </si>
  <si>
    <t>96</t>
  </si>
  <si>
    <t>962032631</t>
  </si>
  <si>
    <t>Bourání zdiva komínového nad střechou z cihel na MV nebo MVC</t>
  </si>
  <si>
    <t>-188400879</t>
  </si>
  <si>
    <t>Bourání zdiva nadzákladového z cihel nebo tvárnic komínového z cihel pálených, šamotových nebo vápenopískových nad střechou na maltu vápennou nebo vápenocementovou</t>
  </si>
  <si>
    <t>24,95</t>
  </si>
  <si>
    <t>97</t>
  </si>
  <si>
    <t>965042241</t>
  </si>
  <si>
    <t>Bourání podkladů pod dlažby nebo mazanin betonových nebo z litého asfaltu tl přes 100 mm pl pře 4 m2</t>
  </si>
  <si>
    <t>1113791880</t>
  </si>
  <si>
    <t>Bourání podkladů pod dlažby nebo litých celistvých podlah a mazanin betonových nebo z litého asfaltu tl. přes 100 mm, plochy přes 4 m2</t>
  </si>
  <si>
    <t>98</t>
  </si>
  <si>
    <t>965049112</t>
  </si>
  <si>
    <t>Příplatek k bourání betonových mazanin za bourání se svařovanou sítí tl přes 100 mm</t>
  </si>
  <si>
    <t>31365365</t>
  </si>
  <si>
    <t>Bourání podkladů pod dlažby nebo litých celistvých podlah a mazanin Příplatek k cenám za bourání mazanin betonových se svařovanou sítí, tl. přes 100 mm</t>
  </si>
  <si>
    <t>99</t>
  </si>
  <si>
    <t>965082941</t>
  </si>
  <si>
    <t>Odstranění násypů pod podlahy tl přes 200 mm</t>
  </si>
  <si>
    <t>119778487</t>
  </si>
  <si>
    <t>Odstranění násypu pod podlahami nebo ochranného násypu na střechách tl. přes 200 mm jakékoliv plochy</t>
  </si>
  <si>
    <t>177,45*0,3</t>
  </si>
  <si>
    <t>30*0,3</t>
  </si>
  <si>
    <t>968062376</t>
  </si>
  <si>
    <t>Vybourání dřevěných rámů oken zdvojených včetně křídel pl do 4 m2</t>
  </si>
  <si>
    <t>634531007</t>
  </si>
  <si>
    <t>Vybourání dřevěných rámů oken s křídly, dveřních zárubní, vrat, stěn, ostění nebo obkladů rámů oken s křídly zdvojených, plochy do 4 m2</t>
  </si>
  <si>
    <t>2,5*1,3</t>
  </si>
  <si>
    <t>101</t>
  </si>
  <si>
    <t>971033681</t>
  </si>
  <si>
    <t>Vybourání otvorů ve zdivu cihelném pl do 4 m2 na MVC nebo MV tl do 900 mm</t>
  </si>
  <si>
    <t>-1357833964</t>
  </si>
  <si>
    <t>Vybourání otvorů ve zdivu základovém nebo nadzákladovém z cihel, tvárnic, příčkovek z cihel pálených na maltu vápennou nebo vápenocementovou plochy do 4 m2, tl. do 900 mm</t>
  </si>
  <si>
    <t>"B02"</t>
  </si>
  <si>
    <t>1,4*0,6*0,7</t>
  </si>
  <si>
    <t>102</t>
  </si>
  <si>
    <t>976082131</t>
  </si>
  <si>
    <t>Vybourání objímek, držáků nebo věšáků ze zdiva cihelného</t>
  </si>
  <si>
    <t>-105972528</t>
  </si>
  <si>
    <t>Vybourání drobných zámečnických a jiných konstrukcí objímek, držáků, věšáků, záclonových konzol, lustrových skob apod., ze zdiva cihelného</t>
  </si>
  <si>
    <t>"B04"</t>
  </si>
  <si>
    <t>103</t>
  </si>
  <si>
    <t>978015341</t>
  </si>
  <si>
    <t>Otlučení vnější vápenné nebo vápenocementové vnější omítky stupně členitosti 1 a 2 rozsahu do 30%</t>
  </si>
  <si>
    <t>1130014293</t>
  </si>
  <si>
    <t>Otlučení vápenných nebo vápenocementových omítek vnějších ploch s vyškrabáním spar a s očištěním zdiva stupně členitosti 1 a 2, v rozsahu přes 10 do 30 %</t>
  </si>
  <si>
    <t>104</t>
  </si>
  <si>
    <t>978015391</t>
  </si>
  <si>
    <t>Otlučení vnější vápenné nebo vápenocementové vnější omítky stupně členitosti 1 a 2 rozsahu do 100%</t>
  </si>
  <si>
    <t>2071247860</t>
  </si>
  <si>
    <t>Otlučení vápenných nebo vápenocementových omítek vnějších ploch s vyškrabáním spar a s očištěním zdiva stupně členitosti 1 a 2, v rozsahu přes 80 do 100 %</t>
  </si>
  <si>
    <t>105</t>
  </si>
  <si>
    <t>97802ik</t>
  </si>
  <si>
    <t>Vybourání vnitřních parapetů</t>
  </si>
  <si>
    <t>1705794439</t>
  </si>
  <si>
    <t>1,3</t>
  </si>
  <si>
    <t>106</t>
  </si>
  <si>
    <t>981011313</t>
  </si>
  <si>
    <t>Demolice budov zděných na MVC podíl konstrukcí do 20 % postupným rozebíráním</t>
  </si>
  <si>
    <t>97014420</t>
  </si>
  <si>
    <t>Demolice budov postupným rozebíráním z cihel, kamene, smíšeného nebo hrázděného zdiva, tvárnic na maltu vápennou nebo vápenocementovou s podílem konstrukcí přes 15 do 20 %</t>
  </si>
  <si>
    <t>1,3*2,7*2,1</t>
  </si>
  <si>
    <t>107</t>
  </si>
  <si>
    <t>629995101</t>
  </si>
  <si>
    <t>Očištění vnějších ploch tlakovou vodou</t>
  </si>
  <si>
    <t>1728160571</t>
  </si>
  <si>
    <t>Očištění vnějších ploch tlakovou vodou omytím</t>
  </si>
  <si>
    <t>"SO09"</t>
  </si>
  <si>
    <t>108</t>
  </si>
  <si>
    <t>9853121299ik</t>
  </si>
  <si>
    <t>Stěrka k vyrovnání betonových ploch vysokotlaká cementová</t>
  </si>
  <si>
    <t>427612277</t>
  </si>
  <si>
    <t>Stěrka k vyrovnání ploch reprofilovaného betonu líce kleneb a podhledů, tloušťky do 5 mm</t>
  </si>
  <si>
    <t>109</t>
  </si>
  <si>
    <t>9853121300ik</t>
  </si>
  <si>
    <t>Vyspravení vysprávkovou cementovou maltou</t>
  </si>
  <si>
    <t>853666618</t>
  </si>
  <si>
    <t>110</t>
  </si>
  <si>
    <t>9853121301ik</t>
  </si>
  <si>
    <t>Montáž a dodávka  přístřešku  1,2x 4 m</t>
  </si>
  <si>
    <t>-1688933957</t>
  </si>
  <si>
    <t>997</t>
  </si>
  <si>
    <t>Přesun sutě</t>
  </si>
  <si>
    <t>111</t>
  </si>
  <si>
    <t>9970135ik</t>
  </si>
  <si>
    <t>Odvoz suti a vybouraných hmot na skládku zhotovitele  vč.všech poplatků+ vnitrostaveniští doprava suti</t>
  </si>
  <si>
    <t>147169892</t>
  </si>
  <si>
    <t>Odvoz suti a vybouraných hmot na skládku nebo meziskládku se složením, na vzdálenost do 1 km</t>
  </si>
  <si>
    <t>998</t>
  </si>
  <si>
    <t>Přesun hmot</t>
  </si>
  <si>
    <t>112</t>
  </si>
  <si>
    <t>998011002</t>
  </si>
  <si>
    <t>Přesun hmot pro budovy zděné v do 12 m</t>
  </si>
  <si>
    <t>1723605671</t>
  </si>
  <si>
    <t>Přesun hmot pro budovy občanské výstavby, bydlení, výrobu a služby s nosnou svislou konstrukcí zděnou z cihel, tvárnic nebo kamene vodorovná dopravní vzdálenost do 100 m pro budovy výšky přes 6 do 12 m</t>
  </si>
  <si>
    <t>PSV</t>
  </si>
  <si>
    <t>Práce a dodávky PSV</t>
  </si>
  <si>
    <t>711</t>
  </si>
  <si>
    <t>Izolace proti vodě, vlhkosti a plynům</t>
  </si>
  <si>
    <t>113</t>
  </si>
  <si>
    <t>711113117</t>
  </si>
  <si>
    <t xml:space="preserve">Izolace proti zemní vlhkosti vodorovná za studena  těsnicí stěrkou </t>
  </si>
  <si>
    <t>-1339006865</t>
  </si>
  <si>
    <t>Izolace proti zemní vlhkosti natěradly a tmely za studena SCHOMBURG na ploše vodorovné V těsnicí stěrkou AQUAFIN -1K</t>
  </si>
  <si>
    <t>114</t>
  </si>
  <si>
    <t>998711101</t>
  </si>
  <si>
    <t>Přesun hmot tonážní pro izolace proti vodě, vlhkosti a plynům v objektech výšky do 6 m</t>
  </si>
  <si>
    <t>865810896</t>
  </si>
  <si>
    <t>Přesun hmot pro izolace proti vodě, vlhkosti a plynům stanovený z hmotnosti přesunovaného materiálu vodorovná dopravní vzdálenost do 50 m v objektech výšky do 6 m</t>
  </si>
  <si>
    <t>713</t>
  </si>
  <si>
    <t>Izolace tepelné</t>
  </si>
  <si>
    <t>115</t>
  </si>
  <si>
    <t>713111111</t>
  </si>
  <si>
    <t>Montáž izolace tepelné vrchem stropů volně kladenými rohožemi, pásy, dílci, deskami</t>
  </si>
  <si>
    <t>-991694101</t>
  </si>
  <si>
    <t>Montáž tepelné izolace stropů rohožemi, pásy, dílci, deskami, bloky (izolační materiál ve specifikaci) vrchem bez překrytí lepenkou kladenými volně</t>
  </si>
  <si>
    <t>20,4</t>
  </si>
  <si>
    <t>116</t>
  </si>
  <si>
    <t>631481060</t>
  </si>
  <si>
    <t>deska minerální  izolační 600x1200 mm tl. 140 mm</t>
  </si>
  <si>
    <t>1726977581</t>
  </si>
  <si>
    <t>vlákno minerální a výrobky z něj (desky, skruže, pásy, rohože, vložkové pytle apod.) z minerální plsti ISOVER ISOVER - izolace pro suchou výstavbu deska ISOVER ORSIK izolace šikmých střech, rozměr 600x1200 mm, la = 0,037 W/mK tl.140 mm</t>
  </si>
  <si>
    <t>20,4*1,02</t>
  </si>
  <si>
    <t>117</t>
  </si>
  <si>
    <t>631481070</t>
  </si>
  <si>
    <t>deska minerální  izolační  600x1200 mm tl. 160 mm</t>
  </si>
  <si>
    <t>-1145701486</t>
  </si>
  <si>
    <t>vlákno minerální a výrobky z něj (desky, skruže, pásy, rohože, vložkové pytle apod.) z minerální plsti ISOVER ISOVER - izolace pro suchou výstavbu deska ISOVER ORSIK izolace šikmých střech, rozměr 600x1200 mm, la = 0,037 W/mK tl.160 mm</t>
  </si>
  <si>
    <t>118</t>
  </si>
  <si>
    <t>713152216</t>
  </si>
  <si>
    <t>Montáž foukané tepelné izolace z minerálních vláken tl do 220 mm střech šikmých sklon do 45°</t>
  </si>
  <si>
    <t>-1233965827</t>
  </si>
  <si>
    <t>Montáž tepelné foukané izolace střech šikmých z minerálních vláken, sklonu střechy do 45 st., tloušťky vrstvy přes 200 do 220 mm</t>
  </si>
  <si>
    <t>250</t>
  </si>
  <si>
    <t>119</t>
  </si>
  <si>
    <t>631511000</t>
  </si>
  <si>
    <t xml:space="preserve">vata minerální foukaná </t>
  </si>
  <si>
    <t>201115489</t>
  </si>
  <si>
    <t>vlna minerální volná a výrobky z ní (desky z minerální vlny a kombinované) vata minerální  foukaná IZOSpol foukaná minerální vata IZOSpol</t>
  </si>
  <si>
    <t>78,63*1,02</t>
  </si>
  <si>
    <t>41,4*1,02</t>
  </si>
  <si>
    <t>998713103</t>
  </si>
  <si>
    <t>Přesun hmot tonážní pro izolace tepelné v objektech v do 24 m</t>
  </si>
  <si>
    <t>448929297</t>
  </si>
  <si>
    <t>Přesun hmot pro izolace tepelné stanovený z hmotnosti přesunovaného materiálu vodorovná dopravní vzdálenost do 50 m v objektech výšky přes 12 m do 24 m</t>
  </si>
  <si>
    <t>721</t>
  </si>
  <si>
    <t>Zdravotechnika - vnitřní kanalizace</t>
  </si>
  <si>
    <t>121</t>
  </si>
  <si>
    <t>721242116</t>
  </si>
  <si>
    <t>Lapač střešních splavenin z PP se zápachovou klapkou a lapacím košem DN 125</t>
  </si>
  <si>
    <t>2144019790</t>
  </si>
  <si>
    <t>Lapače střešních splavenin z polypropylenu (PP) DN 125 (HL 600/2)</t>
  </si>
  <si>
    <t>122</t>
  </si>
  <si>
    <t>721242804</t>
  </si>
  <si>
    <t>Demontáž lapače střešních splavenin DN 125</t>
  </si>
  <si>
    <t>649873802</t>
  </si>
  <si>
    <t>Demontáž lapačů střešních splavenin DN 125</t>
  </si>
  <si>
    <t>123</t>
  </si>
  <si>
    <t>7212499ik</t>
  </si>
  <si>
    <t>Montáž a dodávka nerezové kanalizační vpusti 150x150 odpad DN110  spodní výtok</t>
  </si>
  <si>
    <t>195378829</t>
  </si>
  <si>
    <t>124</t>
  </si>
  <si>
    <t>721290111</t>
  </si>
  <si>
    <t>Zkouška těsnosti potrubí kanalizace vodou do DN 125</t>
  </si>
  <si>
    <t>1755320180</t>
  </si>
  <si>
    <t>Zkouška těsnosti kanalizace v objektech vodou do DN 125</t>
  </si>
  <si>
    <t>125</t>
  </si>
  <si>
    <t>721290112</t>
  </si>
  <si>
    <t>Zkouška těsnosti potrubí kanalizace vodou do DN 200</t>
  </si>
  <si>
    <t>-1615146971</t>
  </si>
  <si>
    <t>Zkouška těsnosti kanalizace v objektech vodou DN 150 nebo DN 200</t>
  </si>
  <si>
    <t>126</t>
  </si>
  <si>
    <t>998721101</t>
  </si>
  <si>
    <t>Přesun hmot tonážní pro vnitřní kanalizace v objektech v do 6 m</t>
  </si>
  <si>
    <t>1223476970</t>
  </si>
  <si>
    <t>Přesun hmot pro vnitřní kanalizace stanovený z hmotnosti přesunovaného materiálu vodorovná dopravní vzdálenost do 50 m v objektech výšky do 6 m</t>
  </si>
  <si>
    <t>740</t>
  </si>
  <si>
    <t>Elektromontáže - zkoušky a revize</t>
  </si>
  <si>
    <t>127</t>
  </si>
  <si>
    <t>740991100</t>
  </si>
  <si>
    <t>Celková prohlídka elektrického rozvodu a zařízení do 100 000,- Kč</t>
  </si>
  <si>
    <t>-2024530188</t>
  </si>
  <si>
    <t>Zkoušky a prohlídky elektrických rozvodů a zařízení celková prohlídka a vyhotovení revizní zprávy pro objem montážních prací do 100 tis. Kč</t>
  </si>
  <si>
    <t>743</t>
  </si>
  <si>
    <t>Elektromontáže - hrubá montáž</t>
  </si>
  <si>
    <t>128</t>
  </si>
  <si>
    <t>743611111</t>
  </si>
  <si>
    <t>Montáž vodič uzemňovací FeZn pásek D do 120 mm2 na povrchu</t>
  </si>
  <si>
    <t>615879822</t>
  </si>
  <si>
    <t>Montáž uzemňovacího vedení s upevněním, propojením a připojením pomocí svorek na povrchu vodičů FeZn pásku D do 120 mm2</t>
  </si>
  <si>
    <t>3*2</t>
  </si>
  <si>
    <t>129</t>
  </si>
  <si>
    <t>743612111</t>
  </si>
  <si>
    <t>Montáž vodič uzemňovací FeZn pásek průřezu do 120 mm2v městské zástavbě v zemi</t>
  </si>
  <si>
    <t>1401754442</t>
  </si>
  <si>
    <t>Montáž uzemňovacího vedení s upevněním, propojením a připojením pomocí svorek v zemi s izolací spojů vodičů FeZn pásku průřezu do 120 mm2 v městské zástavbě</t>
  </si>
  <si>
    <t>140</t>
  </si>
  <si>
    <t>130</t>
  </si>
  <si>
    <t>354420620</t>
  </si>
  <si>
    <t>pás zemnící 30 x 4 mm FeZn</t>
  </si>
  <si>
    <t>kg</t>
  </si>
  <si>
    <t>-12691666</t>
  </si>
  <si>
    <t>součásti pro hromosvody a uzemňování zemniče pásy zemnící 30 x 4 mm FeZn</t>
  </si>
  <si>
    <t>86,9*1,06</t>
  </si>
  <si>
    <t>6*2*1,7*1,06</t>
  </si>
  <si>
    <t>131</t>
  </si>
  <si>
    <t>743612121</t>
  </si>
  <si>
    <t>Montáž vodič uzemňovací drát nebo lano D do 10 mm v městské zástavbě</t>
  </si>
  <si>
    <t>638418494</t>
  </si>
  <si>
    <t>Montáž uzemňovacího vedení s upevněním, propojením a připojením pomocí svorek v zemi s izolací spojů vodičů FeZn drátu nebo lana D do 10 mm v městské zástavbě</t>
  </si>
  <si>
    <t>132</t>
  </si>
  <si>
    <t>354410730</t>
  </si>
  <si>
    <t>drát průměr 10 mm FeZn</t>
  </si>
  <si>
    <t>555697092</t>
  </si>
  <si>
    <t>součásti pro hromosvody a uzemňování vodiče  svodů dráty FeZn drát průměr 10 mm FeZn  1 kg=1,61m</t>
  </si>
  <si>
    <t>Poznámka k položce:
Hmotnost: 0,62 kg/m</t>
  </si>
  <si>
    <t>9,32*1,06</t>
  </si>
  <si>
    <t>133</t>
  </si>
  <si>
    <t>743621110</t>
  </si>
  <si>
    <t>Montáž drát nebo lano hromosvodné svodové D do 10 mm s podpěrou</t>
  </si>
  <si>
    <t>34294557</t>
  </si>
  <si>
    <t>Montáž hromosvodného vedení svodových drátů nebo lan s podpěrami, D do 10 mm</t>
  </si>
  <si>
    <t>134</t>
  </si>
  <si>
    <t>354410770</t>
  </si>
  <si>
    <t>drát průměr 8 mm AlMgSi</t>
  </si>
  <si>
    <t>710333715</t>
  </si>
  <si>
    <t>součásti pro hromosvody a uzemňování vodiče  svodů dráty AlMgSi drát průměr 8 mm AlMgSi  1 kg=7,4m</t>
  </si>
  <si>
    <t>Poznámka k položce:
Hmotnost: 0,135 kg/m</t>
  </si>
  <si>
    <t>12,16*1,06</t>
  </si>
  <si>
    <t>135</t>
  </si>
  <si>
    <t>743622100</t>
  </si>
  <si>
    <t>Montáž svorka hromosvodná typ SS, SR 03 se 2 šrouby</t>
  </si>
  <si>
    <t>336319702</t>
  </si>
  <si>
    <t>Montáž hromosvodného vedení svorek se 2 šrouby, typ SS, SR 03</t>
  </si>
  <si>
    <t>136</t>
  </si>
  <si>
    <t>354418950</t>
  </si>
  <si>
    <t xml:space="preserve">svorka  </t>
  </si>
  <si>
    <t>-2080469367</t>
  </si>
  <si>
    <t>součásti pro hromosvody a uzemňování svorky FeZn připojovací, ČSN  35 7633 SP 1   k připojení kovových částí</t>
  </si>
  <si>
    <t>137</t>
  </si>
  <si>
    <t>743622200</t>
  </si>
  <si>
    <t>Montáž svorka hromosvodná typ ST, SJ, SK, SZ, SR01, 02 se 3 šrouby</t>
  </si>
  <si>
    <t>-1031347992</t>
  </si>
  <si>
    <t>Montáž hromosvodného vedení svorek se 3 a více šrouby, typ ST, SJ, SK, SZ, SR 01 a 02</t>
  </si>
  <si>
    <t>138</t>
  </si>
  <si>
    <t>354419050</t>
  </si>
  <si>
    <t xml:space="preserve">svorka </t>
  </si>
  <si>
    <t>1671201871</t>
  </si>
  <si>
    <t>součásti pro hromosvody a uzemňování svorky FeZn připojovací, ČSN  35 7633 SO c   k připojení okapových žlabů</t>
  </si>
  <si>
    <t>139</t>
  </si>
  <si>
    <t>743624110</t>
  </si>
  <si>
    <t>Montáž vedení hromosvodné-úhelník nebo trubka s držáky do zdiva</t>
  </si>
  <si>
    <t>892758115</t>
  </si>
  <si>
    <t>Montáž hromosvodného vedení ochranných prvků úhelníků nebo trubek s držáky do zdiva</t>
  </si>
  <si>
    <t>354418310</t>
  </si>
  <si>
    <t>úhelník ochranný OU 2.0 na ochranu svodu 2 m</t>
  </si>
  <si>
    <t>759775195</t>
  </si>
  <si>
    <t>součásti pro hromosvody a uzemňování úhelníky  ochranné OU 2.0 na ochranu svodu  2 m    FeZn</t>
  </si>
  <si>
    <t>141</t>
  </si>
  <si>
    <t>743631400</t>
  </si>
  <si>
    <t>Montáž tyč jímací délky do 3 m na střešní hřeben</t>
  </si>
  <si>
    <t>694484510</t>
  </si>
  <si>
    <t>Montáž jímacích tyčí délky do 3 m, na střešní hřeben</t>
  </si>
  <si>
    <t>142</t>
  </si>
  <si>
    <t>354410400</t>
  </si>
  <si>
    <t xml:space="preserve">tyč jímací  2000 mm </t>
  </si>
  <si>
    <t>1594065945</t>
  </si>
  <si>
    <t>součásti pro hromosvody a uzemňování tyče jímací jímací tyč s vrutem do dřeva FeZn d = 19 mm JV 2,0  se závit. dřeva    2000 mm</t>
  </si>
  <si>
    <t>143</t>
  </si>
  <si>
    <t>354410050</t>
  </si>
  <si>
    <t xml:space="preserve">tyč jímací  1500 mm </t>
  </si>
  <si>
    <t>-130627298</t>
  </si>
  <si>
    <t>součásti pro hromosvody a uzemňování tyče jímací jímací tyč s vrutem do dřeva FeZn d = 19 mm JV 1,5 se závit. dřeva    1500 mm</t>
  </si>
  <si>
    <t>144</t>
  </si>
  <si>
    <t>74380001ik</t>
  </si>
  <si>
    <t>Štítek pro očísl.svodů M+D</t>
  </si>
  <si>
    <t>651885515</t>
  </si>
  <si>
    <t>145</t>
  </si>
  <si>
    <t>7438000ik</t>
  </si>
  <si>
    <t>Ochranná stříška k jím.tyči kruhová  M+D</t>
  </si>
  <si>
    <t>-585062324</t>
  </si>
  <si>
    <t>146</t>
  </si>
  <si>
    <t>7438001ik</t>
  </si>
  <si>
    <t>Osazení a dodávka bet.kabel.žlabu TK1</t>
  </si>
  <si>
    <t>1918054372</t>
  </si>
  <si>
    <t>147</t>
  </si>
  <si>
    <t>7438002ik</t>
  </si>
  <si>
    <t>Držák ochranného úhelníku s vrutem DUD</t>
  </si>
  <si>
    <t>1112798354</t>
  </si>
  <si>
    <t>148</t>
  </si>
  <si>
    <t>7438003ik</t>
  </si>
  <si>
    <t>Podpěrka na taškové hřebenáče  PV15</t>
  </si>
  <si>
    <t>1351982155</t>
  </si>
  <si>
    <t>149</t>
  </si>
  <si>
    <t>7438004ik</t>
  </si>
  <si>
    <t>Podpěrka s vrutem PV18</t>
  </si>
  <si>
    <t>-324520320</t>
  </si>
  <si>
    <t>150</t>
  </si>
  <si>
    <t>743991100</t>
  </si>
  <si>
    <t>Měření zemních odporů zemniče</t>
  </si>
  <si>
    <t>-176415108</t>
  </si>
  <si>
    <t>151</t>
  </si>
  <si>
    <t>7439912ik</t>
  </si>
  <si>
    <t>Demontáž stávajícího hromosvodu</t>
  </si>
  <si>
    <t>celek</t>
  </si>
  <si>
    <t>1666959412</t>
  </si>
  <si>
    <t>" cca 30 m"</t>
  </si>
  <si>
    <t>749</t>
  </si>
  <si>
    <t>Elektromontáže - ostatní práce a konstrukce</t>
  </si>
  <si>
    <t>152</t>
  </si>
  <si>
    <t>749111ik</t>
  </si>
  <si>
    <t>Demontáž stávající skříně elektro</t>
  </si>
  <si>
    <t>-322159140</t>
  </si>
  <si>
    <t>153</t>
  </si>
  <si>
    <t>749112ik</t>
  </si>
  <si>
    <t>Montáž a dodávka nové skříně elektro  na fasádě</t>
  </si>
  <si>
    <t>-1234265521</t>
  </si>
  <si>
    <t>751</t>
  </si>
  <si>
    <t>Vzduchotechnika</t>
  </si>
  <si>
    <t>154</t>
  </si>
  <si>
    <t>751510814</t>
  </si>
  <si>
    <t>Demontáž vzduchotechnického potrubí pozink čtyřhranného průřezu do 0,28 m2</t>
  </si>
  <si>
    <t>-252022920</t>
  </si>
  <si>
    <t>Demontáž vzduchotechnického potrubí z pozinkovaného plechu čtyřhranného s přírubou, průřezu přes 0,13 do 0,28 m2</t>
  </si>
  <si>
    <t>"B09"</t>
  </si>
  <si>
    <t>7+5,8+1+1,2+6,2</t>
  </si>
  <si>
    <t>155</t>
  </si>
  <si>
    <t>751511022</t>
  </si>
  <si>
    <t>Mtž potrubí plech skupiny I s přírubou tloušťky plechu 0,8 mm do 0,28 m2</t>
  </si>
  <si>
    <t>865577215</t>
  </si>
  <si>
    <t>Montáž potrubí plechového skupiny I čtyřhranného s přírubou tloušťky plechu 0,8 mm, průřezu přes 0,13 do 0,28 m2</t>
  </si>
  <si>
    <t>156</t>
  </si>
  <si>
    <t>75151200ik</t>
  </si>
  <si>
    <t>Prodloužení držáků potrubí</t>
  </si>
  <si>
    <t>667220274</t>
  </si>
  <si>
    <t>157</t>
  </si>
  <si>
    <t>998751101</t>
  </si>
  <si>
    <t>Přesun hmot tonážní pro vzduchotechniku v objektech v do 12 m</t>
  </si>
  <si>
    <t>-2104666977</t>
  </si>
  <si>
    <t>Přesun hmot pro vzduchotechniku stanovený z hmotnosti přesunovaného materiálu vodorovná dopravní vzdálenost do 100 m v objektech výšky do 12 m</t>
  </si>
  <si>
    <t>762</t>
  </si>
  <si>
    <t>Konstrukce tesařské</t>
  </si>
  <si>
    <t>158</t>
  </si>
  <si>
    <t>762342911</t>
  </si>
  <si>
    <t>Zalaťování otvorů ve střeše latěmi na vzdálenost do 0,22 m plochy jednotlivě do 1 m2</t>
  </si>
  <si>
    <t>-2082826180</t>
  </si>
  <si>
    <t>Bednění a laťování střech zalaťování otvorů latěmi tl. do 32/50 mm (materiál ve specifikaci) na vzdálenost do 0,22 m, otvoru plochy jednotlivě do 1 m2</t>
  </si>
  <si>
    <t>0,45*0,45*4*1,1</t>
  </si>
  <si>
    <t>0,45*1,15*1,1</t>
  </si>
  <si>
    <t>0,45*0,45*1,1</t>
  </si>
  <si>
    <t>0,975*0,45*1,1</t>
  </si>
  <si>
    <t>0,75*0,45*1,1</t>
  </si>
  <si>
    <t>2*0,45*1,1</t>
  </si>
  <si>
    <t>0,75*0,6*1,1</t>
  </si>
  <si>
    <t>159</t>
  </si>
  <si>
    <t>605141010</t>
  </si>
  <si>
    <t>řezivo jehličnaté lať jakost I 10 - 25 cm2</t>
  </si>
  <si>
    <t>-805331913</t>
  </si>
  <si>
    <t>řezivo jehličnaté drobné, neopracované (lišty a latě), (ČSN 49 1503, ČSN 49 2100) řezivo jehličnaté - latě průřez 10 - 25 cm2 latě jakost I.</t>
  </si>
  <si>
    <t>4*0,04*0,06*3*2*1,1</t>
  </si>
  <si>
    <t>160</t>
  </si>
  <si>
    <t>762512245</t>
  </si>
  <si>
    <t>Montáž podlahové kce podkladové z desek dřevotřískových nebo cementotřískových šroubovaných na dřevo</t>
  </si>
  <si>
    <t>-1587784597</t>
  </si>
  <si>
    <t>Podlahové konstrukce podkladové montáž z desek dřevotřískových, dřevoštěpkových nebo cementotřískových na podklad dřevěný šroubováním</t>
  </si>
  <si>
    <t>161</t>
  </si>
  <si>
    <t>607262850</t>
  </si>
  <si>
    <t>deska dřevoštěpková OSB 3 PD4 broušená 2500x675x20 mm</t>
  </si>
  <si>
    <t>-1647236096</t>
  </si>
  <si>
    <t>desky dřevoštěpkové OSB 3 PD4 - broušená 610 - 650 kg/m3 pero - drážka po celém obvodu desky OSB 3 PD4 b 2500x675x22 mm</t>
  </si>
  <si>
    <t>138*1,04</t>
  </si>
  <si>
    <t>162</t>
  </si>
  <si>
    <t>762526110</t>
  </si>
  <si>
    <t>Položení polštáře pod podlahy při osové vzdálenosti 65 cm</t>
  </si>
  <si>
    <t>1916771731</t>
  </si>
  <si>
    <t>Položení podlah položení polštářů pod podlahy osové vzdálenosti do 650 mm</t>
  </si>
  <si>
    <t>163</t>
  </si>
  <si>
    <t>605120110</t>
  </si>
  <si>
    <t>řezivo jehličnaté hranol jakost I nad 120 cm2</t>
  </si>
  <si>
    <t>-1995412610</t>
  </si>
  <si>
    <t>řezivo jehličnaté hraněné, neopracované (hranolky, hranoly) řezivo jehličnaté - hranoly nad 120 cm2 hranoly jakost I</t>
  </si>
  <si>
    <t>138*2*0,12*0,15*1,08</t>
  </si>
  <si>
    <t>164</t>
  </si>
  <si>
    <t>762595001</t>
  </si>
  <si>
    <t>Spojovací prostředky pro položení dřevěných podlah a zakrytí kanálů</t>
  </si>
  <si>
    <t>-1310332701</t>
  </si>
  <si>
    <t>Spojovací prostředky podlah, konstrukcí podkladových, zakrytí kanálů a výkopů hřebíky, vruty</t>
  </si>
  <si>
    <t>165</t>
  </si>
  <si>
    <t>76299851ik</t>
  </si>
  <si>
    <t xml:space="preserve">Montáž a dodávka  hranolů </t>
  </si>
  <si>
    <t>-1243512861</t>
  </si>
  <si>
    <t>7,07</t>
  </si>
  <si>
    <t>166</t>
  </si>
  <si>
    <t>998762103</t>
  </si>
  <si>
    <t>Přesun hmot tonážní pro kce tesařské v objektech v do 24 m</t>
  </si>
  <si>
    <t>629271722</t>
  </si>
  <si>
    <t>Přesun hmot pro konstrukce tesařské stanovený z hmotnosti přesunovaného materiálu vodorovná dopravní vzdálenost do 50 m v objektech výšky přes 12 do 24 m</t>
  </si>
  <si>
    <t>764</t>
  </si>
  <si>
    <t>Konstrukce klempířské</t>
  </si>
  <si>
    <t>167</t>
  </si>
  <si>
    <t>764001831</t>
  </si>
  <si>
    <t>Demontáž krytiny z taškových tabulí do suti</t>
  </si>
  <si>
    <t>-2086868626</t>
  </si>
  <si>
    <t>Demontáž klempířských konstrukcí krytiny z taškových tabulí do suti</t>
  </si>
  <si>
    <t>0,9*2,1</t>
  </si>
  <si>
    <t>168</t>
  </si>
  <si>
    <t>764002851</t>
  </si>
  <si>
    <t>Demontáž oplechování parapetů do suti</t>
  </si>
  <si>
    <t>-1715917308</t>
  </si>
  <si>
    <t>Demontáž klempířských konstrukcí oplechování parapetů do suti</t>
  </si>
  <si>
    <t>169</t>
  </si>
  <si>
    <t>1693326383</t>
  </si>
  <si>
    <t>" ozn. K01"</t>
  </si>
  <si>
    <t>1*19</t>
  </si>
  <si>
    <t>"ozn.K02"</t>
  </si>
  <si>
    <t>1,2*2</t>
  </si>
  <si>
    <t>"ozn.K03"</t>
  </si>
  <si>
    <t>1,6*16</t>
  </si>
  <si>
    <t>"ozn.K04"</t>
  </si>
  <si>
    <t>0,9*2</t>
  </si>
  <si>
    <t>"ozn.K05"</t>
  </si>
  <si>
    <t>2*2</t>
  </si>
  <si>
    <t>"ozn.K06"</t>
  </si>
  <si>
    <t>2,15</t>
  </si>
  <si>
    <t>"ozn.K07"</t>
  </si>
  <si>
    <t>0,7*3</t>
  </si>
  <si>
    <t>"ozn.K08"</t>
  </si>
  <si>
    <t>1,4*13</t>
  </si>
  <si>
    <t>"ozn.K09"</t>
  </si>
  <si>
    <t>0,7</t>
  </si>
  <si>
    <t>170</t>
  </si>
  <si>
    <t>764002861</t>
  </si>
  <si>
    <t>Demontáž oplechování říms a ozdobných prvků do suti</t>
  </si>
  <si>
    <t>-482218416</t>
  </si>
  <si>
    <t>Demontáž klempířských konstrukcí oplechování říms do suti</t>
  </si>
  <si>
    <t>290</t>
  </si>
  <si>
    <t>171</t>
  </si>
  <si>
    <t>764002871</t>
  </si>
  <si>
    <t>Demontáž lemování zdí do suti</t>
  </si>
  <si>
    <t>-587478273</t>
  </si>
  <si>
    <t>Demontáž klempířských konstrukcí lemování zdí do suti</t>
  </si>
  <si>
    <t>172</t>
  </si>
  <si>
    <t>764004801</t>
  </si>
  <si>
    <t>Demontáž podokapního žlabu do suti</t>
  </si>
  <si>
    <t>289190707</t>
  </si>
  <si>
    <t>Demontáž klempířských konstrukcí žlabu podokapního do suti</t>
  </si>
  <si>
    <t>173</t>
  </si>
  <si>
    <t>764004861</t>
  </si>
  <si>
    <t>Demontáž svodu do suti</t>
  </si>
  <si>
    <t>276817457</t>
  </si>
  <si>
    <t>Demontáž klempířských konstrukcí svodu do suti</t>
  </si>
  <si>
    <t>174</t>
  </si>
  <si>
    <t>764111651</t>
  </si>
  <si>
    <t>Krytina střechy rovné z taškových tabulí z Pz plechu s povrchovou úpravou sklonu do 30°</t>
  </si>
  <si>
    <t>-937473632</t>
  </si>
  <si>
    <t>Krytina ze svitků nebo z taškových tabulí z pozinkovaného plechu s povrchovou úpravou s úpravou u okapů, prostupů a výčnělků střechy rovné z taškových tabulí, sklon střechy do 30 st.</t>
  </si>
  <si>
    <t>"ozn.K13"</t>
  </si>
  <si>
    <t>175</t>
  </si>
  <si>
    <t>764216646</t>
  </si>
  <si>
    <t>Oplechování rovných parapetů celoplošně lepené z Pz s povrchovou úpravou rš 500 mm</t>
  </si>
  <si>
    <t>2020298527</t>
  </si>
  <si>
    <t>Oplechování parapetů z pozinkovaného plechu s povrchovou úpravou rovných celoplošně lepené, bez rohů rš 500 mm</t>
  </si>
  <si>
    <t>176</t>
  </si>
  <si>
    <t>764216667</t>
  </si>
  <si>
    <t>Příplatek za zvýšenou pracnost oplechování rohů rovných parapetů z PZ s povrch úpravou rš přes400mm</t>
  </si>
  <si>
    <t>1985052955</t>
  </si>
  <si>
    <t>Oplechování parapetů z pozinkovaného plechu s povrchovou úpravou rovných celoplošně lepené, bez rohů Příplatek k cenám za zvýšenou pracnost při provedení rohu nebo koutu přes rš 400 mm</t>
  </si>
  <si>
    <t>19*2</t>
  </si>
  <si>
    <t>4+16*2+4+4+2+6+13*2+2</t>
  </si>
  <si>
    <t>177</t>
  </si>
  <si>
    <t>764218624</t>
  </si>
  <si>
    <t>Oplechování rovné římsy celoplošně lepené z Pz s upraveným povrchem rš 330 mm</t>
  </si>
  <si>
    <t>699066294</t>
  </si>
  <si>
    <t>Oplechování říms a ozdobných prvků z pozinkovaného plechu s povrchovou úpravou rovných, bez rohů celoplošně lepené rš 330 mm</t>
  </si>
  <si>
    <t>"ozn.K10"</t>
  </si>
  <si>
    <t>178</t>
  </si>
  <si>
    <t>76431160ik</t>
  </si>
  <si>
    <t>Oplechování zábradlí terasy   z Pz s povrchovou úpravou rš 550 mm</t>
  </si>
  <si>
    <t>1638258198</t>
  </si>
  <si>
    <t>Lemování zdí z pozinkovaného plechu s povrchovou úpravou boční nebo horní rovné, střech s krytinou prejzovou nebo vlnitou rš 670 mm</t>
  </si>
  <si>
    <t>"ozn.K14"</t>
  </si>
  <si>
    <t>179</t>
  </si>
  <si>
    <t>7643116ik</t>
  </si>
  <si>
    <t xml:space="preserve">Lemování stáv.dlažby na terase  z Pz s povrchovou úpravou </t>
  </si>
  <si>
    <t>1734875477</t>
  </si>
  <si>
    <t>Lemování zdí z pozinkovaného plechu s povrchovou úpravou boční nebo horní rovné, střech s krytinou prejzovou nebo vlnitou rš 400 mm</t>
  </si>
  <si>
    <t>"ozn.K15"</t>
  </si>
  <si>
    <t>180</t>
  </si>
  <si>
    <t>764511602</t>
  </si>
  <si>
    <t>Žlab podokapní půlkruhový z Pz s povrchovou úpravou rš 330 mm</t>
  </si>
  <si>
    <t>-1213553361</t>
  </si>
  <si>
    <t>Žlab podokapní z pozinkovaného plechu s povrchovou úpravou včetně háků a čel půlkruhový rš 330 mm</t>
  </si>
  <si>
    <t>"ozn.K12"</t>
  </si>
  <si>
    <t>181</t>
  </si>
  <si>
    <t>764518623</t>
  </si>
  <si>
    <t>Svody kruhové včetně objímek, kolen, odskoků z Pz s povrchovou úpravou průměru 120 mm</t>
  </si>
  <si>
    <t>-584157018</t>
  </si>
  <si>
    <t>Svod z pozinkovaného plechu s upraveným povrchem včetně objímek, kolen a odskoků kruhový, průměru 120 mm</t>
  </si>
  <si>
    <t>"ozn.K11"</t>
  </si>
  <si>
    <t>182</t>
  </si>
  <si>
    <t>764999</t>
  </si>
  <si>
    <t>Olemování dlažby terasy</t>
  </si>
  <si>
    <t>-683591551</t>
  </si>
  <si>
    <t>183</t>
  </si>
  <si>
    <t>998764102</t>
  </si>
  <si>
    <t>Přesun hmot tonážní pro konstrukce klempířské v objektech v do 12 m</t>
  </si>
  <si>
    <t>1162364797</t>
  </si>
  <si>
    <t>Přesun hmot pro konstrukce klempířské stanovený z hmotnosti přesunovaného materiálu vodorovná dopravní vzdálenost do 50 m v objektech výšky přes 6 do 12 m</t>
  </si>
  <si>
    <t>765</t>
  </si>
  <si>
    <t>Krytina skládaná</t>
  </si>
  <si>
    <t>184</t>
  </si>
  <si>
    <t>765111015</t>
  </si>
  <si>
    <t>Montáž krytiny keramické drážkové sklonu do 30° na sucho přes 11 do 12 ks/m2</t>
  </si>
  <si>
    <t>111036869</t>
  </si>
  <si>
    <t>Montáž krytiny keramické sklonu do 30 st. drážkové na sucho, počet kusů přes 11 do 12 ks/m2</t>
  </si>
  <si>
    <t>185</t>
  </si>
  <si>
    <t>596605390</t>
  </si>
  <si>
    <t>taška ražená režná   základní 27,7x46,5 cm</t>
  </si>
  <si>
    <t>103786644</t>
  </si>
  <si>
    <t>krytina pálená krytina střešní pálená TONDACH Šlapanice (bT2), Hranice (bT1), Jirčany (bT4),Stod (bT3) taška ražená Francouzská 12 s dvojitým a zvlášť hlubokým hlavovým a bočním drážkováním spotřeba 11,3 kusů na m2 krycí délka: 385 mm krycí šířka: 232  mm celková šířka: cca 277 mm celková délka: cca 465 mm režná základní  27,7 x 46,5 cm</t>
  </si>
  <si>
    <t>Poznámka k položce:
Spotřeba: 11,3 kus/m2</t>
  </si>
  <si>
    <t>4,5*14</t>
  </si>
  <si>
    <t>186</t>
  </si>
  <si>
    <t>765191011</t>
  </si>
  <si>
    <t>Montáž pojistné hydroizolační fólie kladené ve sklonu do 30° volně na krokve</t>
  </si>
  <si>
    <t>1723167364</t>
  </si>
  <si>
    <t>Montáž pojistné hydroizolační fólie kladené ve sklonu přes 20 st. volně na krokve</t>
  </si>
  <si>
    <t>187</t>
  </si>
  <si>
    <t>283292520</t>
  </si>
  <si>
    <t>fólie podstřešní difúzní  140 g/m2</t>
  </si>
  <si>
    <t>50993139</t>
  </si>
  <si>
    <t>fólie z plastů ostatních a speciálně upravené podstřešní a parotěsné folie JUTAFOL D Standard podstřešní difúzní fólie - mikroperforované, hořlavé, rozměr role: 1,5 x 50 m 140 g/m2</t>
  </si>
  <si>
    <t>188</t>
  </si>
  <si>
    <t>998765103</t>
  </si>
  <si>
    <t>Přesun hmot tonážní pro krytiny skládané v objektech v do 24 m</t>
  </si>
  <si>
    <t>-1263493380</t>
  </si>
  <si>
    <t>Přesun hmot pro krytiny skládané stanovený z hmotnosti přesunovaného materiálu vodorovná dopravní vzdálenost do 50 m na objektech výšky přes 12 do 24 m</t>
  </si>
  <si>
    <t>766</t>
  </si>
  <si>
    <t>Konstrukce truhlářské</t>
  </si>
  <si>
    <t>189</t>
  </si>
  <si>
    <t>766691911</t>
  </si>
  <si>
    <t>Vyvěšení nebo zavěšení dřevěných křídel oken pl do 1,5 m2</t>
  </si>
  <si>
    <t>1460268175</t>
  </si>
  <si>
    <t>Ostatní práce vyvěšení nebo zavěšení křídel s případným uložením a opětovným zavěšením po provedení stavebních změn dřevěných okenních, plochy do 1,5 m2</t>
  </si>
  <si>
    <t>190</t>
  </si>
  <si>
    <t>766691912</t>
  </si>
  <si>
    <t>Vyvěšení nebo zavěšení dřevěných křídel oken pl přes 1,5 m2</t>
  </si>
  <si>
    <t>1525463948</t>
  </si>
  <si>
    <t>Ostatní práce vyvěšení nebo zavěšení křídel s případným uložením a opětovným zavěšením po provedení stavebních změn dřevěných okenních, plochy přes 1,5 m2</t>
  </si>
  <si>
    <t>191</t>
  </si>
  <si>
    <t>766694122</t>
  </si>
  <si>
    <t>Montáž parapetních dřevěných nebo plastových šířky přes 30 cm délky do 1,6 m</t>
  </si>
  <si>
    <t>1801723679</t>
  </si>
  <si>
    <t>Montáž ostatních truhlářských konstrukcí parapetních desek dřevěných nebo plastových šířky přes 300 mm, délky přes 1000 do 1600 mm</t>
  </si>
  <si>
    <t>192</t>
  </si>
  <si>
    <t>607941090</t>
  </si>
  <si>
    <t>deska parapetní  plast.</t>
  </si>
  <si>
    <t>-856380407</t>
  </si>
  <si>
    <t>výlisky z hmoty dřevovláknité a dřevotřískové parapety vnitřní dřevotřískové POSTFORMING (hnědá, bílá) rozměr: šířka x 1 m délky 600 mm</t>
  </si>
  <si>
    <t>1,3*1,04</t>
  </si>
  <si>
    <t>193</t>
  </si>
  <si>
    <t>998766102</t>
  </si>
  <si>
    <t>Přesun hmot tonážní pro konstrukce truhlářské v objektech v do 12 m</t>
  </si>
  <si>
    <t>1490060624</t>
  </si>
  <si>
    <t>Přesun hmot pro konstrukce truhlářské stanovený z hmotnosti přesunovaného materiálu vodorovná dopravní vzdálenost do 50 m v objektech výšky přes 6 do 12 m</t>
  </si>
  <si>
    <t>767</t>
  </si>
  <si>
    <t>Konstrukce zámečnické</t>
  </si>
  <si>
    <t>194</t>
  </si>
  <si>
    <t>76785001ik</t>
  </si>
  <si>
    <t>Demontáž,úprava uchycení mříže o tl.izolantu a opětovná montáž stáv.okenní mříže  ozn.Z01</t>
  </si>
  <si>
    <t>1547264054</t>
  </si>
  <si>
    <t>195</t>
  </si>
  <si>
    <t>76785002ik</t>
  </si>
  <si>
    <t>Montáž a dodávka nové plastové větrací mřížky 1,0x0,3 m  ozn. Z02</t>
  </si>
  <si>
    <t>463766753</t>
  </si>
  <si>
    <t>196</t>
  </si>
  <si>
    <t>76785003ik</t>
  </si>
  <si>
    <t>Montáž a dodávka nové nucené odvětrání ventilátorem +2x větrací mřížka 300x300 mm   ozn. Z03</t>
  </si>
  <si>
    <t>1199036938</t>
  </si>
  <si>
    <t>197</t>
  </si>
  <si>
    <t>76785004ik</t>
  </si>
  <si>
    <t>Montáž a dodávka  nové skříně elektro 800x800 mm   , ozn. Z04</t>
  </si>
  <si>
    <t>213252832</t>
  </si>
  <si>
    <t>198</t>
  </si>
  <si>
    <t>76785005ik</t>
  </si>
  <si>
    <t>Montáž a dodávka plast.trubky DN 150 mm dl.650 mm + 2x plast.mřížka  ozn. Z05</t>
  </si>
  <si>
    <t>-31890382</t>
  </si>
  <si>
    <t>199</t>
  </si>
  <si>
    <t>76785006ik</t>
  </si>
  <si>
    <t>Montáž a  dodávka  nové pozink. zábradlí stáv.rampy( střed.část otevíratelná  , ozn. Z06</t>
  </si>
  <si>
    <t>1499113577</t>
  </si>
  <si>
    <t>200</t>
  </si>
  <si>
    <t>76785007ik</t>
  </si>
  <si>
    <t xml:space="preserve">Očištění  stáv. ocel.výplně zábradlí terasy   ozn. Z07 </t>
  </si>
  <si>
    <t>-306546281</t>
  </si>
  <si>
    <t>201</t>
  </si>
  <si>
    <t>76785008ik</t>
  </si>
  <si>
    <t>Demontáž stáv.VZT odvětrání</t>
  </si>
  <si>
    <t>1050668620</t>
  </si>
  <si>
    <t>13,50</t>
  </si>
  <si>
    <t>202</t>
  </si>
  <si>
    <t>76785009ik</t>
  </si>
  <si>
    <t>Nové VZT větrací potrubí s prodloužením držáků a syntetickým nátěrem  ozn. Z08</t>
  </si>
  <si>
    <t>1312407917</t>
  </si>
  <si>
    <t>203</t>
  </si>
  <si>
    <t>76785010ik</t>
  </si>
  <si>
    <t xml:space="preserve">Demontáž  osvětlení u vchodu a znovu instalace nového osvětlení  vč.napojení  na elektroinstalaci ozn. Z09 </t>
  </si>
  <si>
    <t>1869746420</t>
  </si>
  <si>
    <t>204</t>
  </si>
  <si>
    <t>76785011ik</t>
  </si>
  <si>
    <t>Demontáž ventilátoru  vč.větrací mřížky na fasádě</t>
  </si>
  <si>
    <t>319917430</t>
  </si>
  <si>
    <t>205</t>
  </si>
  <si>
    <t>998767202</t>
  </si>
  <si>
    <t>Přesun hmot procentní pro zámečnické konstrukce v objektech v do 12 m</t>
  </si>
  <si>
    <t>%</t>
  </si>
  <si>
    <t>638126687</t>
  </si>
  <si>
    <t>Přesun hmot pro zámečnické konstrukce stanovený procentní sazbou z ceny vodorovná dopravní vzdálenost do 50 m v objektech výšky přes 6 do 12 m</t>
  </si>
  <si>
    <t>783</t>
  </si>
  <si>
    <t>Dokončovací práce - nátěry</t>
  </si>
  <si>
    <t>206</t>
  </si>
  <si>
    <t>783225400</t>
  </si>
  <si>
    <t>Nátěry syntetické kovových doplňkových konstrukcí barva standardní dvojnásobné a 1x email a tmelení</t>
  </si>
  <si>
    <t>556244744</t>
  </si>
  <si>
    <t>Nátěry kovových stavebních doplňkových konstrukcí syntetické na vzduchu schnoucí standardními barvami (např. Tebas, …) dvojnásobné a 1x email s tmelením</t>
  </si>
  <si>
    <t>"mříže  Z01"</t>
  </si>
  <si>
    <t>1,4*2,2*2</t>
  </si>
  <si>
    <t>0,8*2,2*4*2</t>
  </si>
  <si>
    <t>1,5*2,2*2</t>
  </si>
  <si>
    <t>0,6*2,2*2</t>
  </si>
  <si>
    <t>0,8*2,5*2</t>
  </si>
  <si>
    <t>1,4*2,4*2</t>
  </si>
  <si>
    <t>2*2*2</t>
  </si>
  <si>
    <t>1,5*3,3*4*2</t>
  </si>
  <si>
    <t>1*2,5*4*2</t>
  </si>
  <si>
    <t>1,3*2,5*6*2</t>
  </si>
  <si>
    <t>1,5*3,2*4*2</t>
  </si>
  <si>
    <t>" ozn. Z07"</t>
  </si>
  <si>
    <t>207</t>
  </si>
  <si>
    <t>78322620ik</t>
  </si>
  <si>
    <t>Krystalizační nátěr na beton. konstrukce  trvale zamezující propustnosti vody</t>
  </si>
  <si>
    <t>628681829</t>
  </si>
  <si>
    <t>Práce a dodávky M</t>
  </si>
  <si>
    <t>21-M</t>
  </si>
  <si>
    <t>Elektromontáže</t>
  </si>
  <si>
    <t>208</t>
  </si>
  <si>
    <t>2101</t>
  </si>
  <si>
    <t>Montáž a dodávka nové osvětlení na terase  a  u vchodů  do objektu, úsporné svítidlo LED  viz. tech.zpráva</t>
  </si>
  <si>
    <t>1479334665</t>
  </si>
  <si>
    <t>209</t>
  </si>
  <si>
    <t>2102</t>
  </si>
  <si>
    <t>Pohybové čidlo</t>
  </si>
  <si>
    <t>-985804962</t>
  </si>
  <si>
    <t>210</t>
  </si>
  <si>
    <t>2104</t>
  </si>
  <si>
    <t>Revizní zpráva</t>
  </si>
  <si>
    <t>477323942</t>
  </si>
  <si>
    <t>211</t>
  </si>
  <si>
    <t>2105</t>
  </si>
  <si>
    <t>Elektrorozvody   kabely CYKY</t>
  </si>
  <si>
    <t>111953576</t>
  </si>
  <si>
    <t>212</t>
  </si>
  <si>
    <t>2106</t>
  </si>
  <si>
    <t>Výměna vypínače osvětlení  uvnitř budovy u vstupních dveří na terasu  ( bude  vypínat celou terasu)</t>
  </si>
  <si>
    <t>644492211</t>
  </si>
  <si>
    <t>213</t>
  </si>
  <si>
    <t>2107</t>
  </si>
  <si>
    <t>Lišty pod tepel.izolaci</t>
  </si>
  <si>
    <t>-1370396935</t>
  </si>
  <si>
    <t>214</t>
  </si>
  <si>
    <t>2108</t>
  </si>
  <si>
    <t xml:space="preserve">Zednické výpomoce, sekání rýh ,začištění rýh a pod. </t>
  </si>
  <si>
    <t>-120877279</t>
  </si>
  <si>
    <t>SO 02 - Venkovní zpevněné plochy</t>
  </si>
  <si>
    <t xml:space="preserve">    5 - Komunikace pozemní</t>
  </si>
  <si>
    <t>113106121</t>
  </si>
  <si>
    <t>Rozebrání dlažeb komunikací pro pěší z betonových nebo kamenných dlaždic</t>
  </si>
  <si>
    <t>-80608006</t>
  </si>
  <si>
    <t>Rozebrání dlažeb a dílců komunikací pro pěší, vozovek a ploch s přemístěním hmot na skládku na vzdálenost do 3 m nebo s naložením na dopravní prostředek komunikací pro pěší s ložem z kameniva nebo živice a s výplní spár z betonových nebo kameninových dlaždic, desek nebo tvarovek</t>
  </si>
  <si>
    <t>113107222</t>
  </si>
  <si>
    <t>Odstranění podkladu pl přes 200 m2 z kameniva drceného tl 200 mm</t>
  </si>
  <si>
    <t>949625597</t>
  </si>
  <si>
    <t>Odstranění podkladů nebo krytů s přemístěním hmot na skládku na vzdálenost do 20 m nebo s naložením na dopravní prostředek v ploše jednotlivě přes 200 m2 z kameniva hrubého drceného, o tl. vrstvy přes 100 do 200 mm</t>
  </si>
  <si>
    <t>113107224</t>
  </si>
  <si>
    <t>Odstranění podkladu pl přes 200 m2 z kameniva drceného tl 400 mm</t>
  </si>
  <si>
    <t>738098493</t>
  </si>
  <si>
    <t>Odstranění podkladů nebo krytů s přemístěním hmot na skládku na vzdálenost do 20 m nebo s naložením na dopravní prostředek v ploše jednotlivě přes 200 m2 z kameniva hrubého drceného, o tl. vrstvy přes 300 do 400 mm</t>
  </si>
  <si>
    <t>236</t>
  </si>
  <si>
    <t>113107241</t>
  </si>
  <si>
    <t>Odstranění krytu  pl přes 200 m2 živičných tl 50 mm</t>
  </si>
  <si>
    <t>-680208587</t>
  </si>
  <si>
    <t>Odstranění podkladů nebo krytů s přemístěním hmot na skládku na vzdálenost do 20 m nebo s naložením na dopravní prostředek v ploše jednotlivě přes 200 m2 živičných, o tl. vrstvy do 50 mm</t>
  </si>
  <si>
    <t>-318349319</t>
  </si>
  <si>
    <t>274*0,2</t>
  </si>
  <si>
    <t>183757412</t>
  </si>
  <si>
    <t>-1895809254</t>
  </si>
  <si>
    <t>54,80</t>
  </si>
  <si>
    <t>-1951393116</t>
  </si>
  <si>
    <t>181301103</t>
  </si>
  <si>
    <t>Rozprostření ornice tl vrstvy do 200 mm pl do 500 m2 v rovině nebo ve svahu do 1:5</t>
  </si>
  <si>
    <t>-157501098</t>
  </si>
  <si>
    <t>Rozprostření a urovnání ornice v rovině nebo ve svahu sklonu do 1:5 při souvislé ploše do 500 m2, tl. vrstvy přes 150 do 200 mm</t>
  </si>
  <si>
    <t>420</t>
  </si>
  <si>
    <t>1555</t>
  </si>
  <si>
    <t xml:space="preserve">Dodávka ornice   vč.dopravy  </t>
  </si>
  <si>
    <t>-1035206032</t>
  </si>
  <si>
    <t>420*0,2</t>
  </si>
  <si>
    <t>181411131</t>
  </si>
  <si>
    <t>Založení parkového trávníku výsevem plochy do 1000 m2 v rovině a ve svahu do 1:5</t>
  </si>
  <si>
    <t>1406323097</t>
  </si>
  <si>
    <t>Založení trávníku na půdě předem připravené plochy do 1000 m2 výsevem včetně utažení parkového v rovině nebo na svahu do 1:5</t>
  </si>
  <si>
    <t>005724100</t>
  </si>
  <si>
    <t>osivo směs travní parková</t>
  </si>
  <si>
    <t>-997955173</t>
  </si>
  <si>
    <t>osiva pícnin směsi travní balení obvykle 25 kg parková</t>
  </si>
  <si>
    <t>420*0,025</t>
  </si>
  <si>
    <t>Komunikace pozemní</t>
  </si>
  <si>
    <t>564851111</t>
  </si>
  <si>
    <t>Podklad ze štěrkodrtě ŠD tl 150 mm</t>
  </si>
  <si>
    <t>2019351469</t>
  </si>
  <si>
    <t>Podklad ze štěrkodrti ŠD s rozprostřením a zhutněním, po zhutnění tl. 150 mm</t>
  </si>
  <si>
    <t>564871111</t>
  </si>
  <si>
    <t>Podklad ze štěrkodrtě ŠD tl 250 mm</t>
  </si>
  <si>
    <t>1786032429</t>
  </si>
  <si>
    <t>Podklad ze štěrkodrti ŠD s rozprostřením a zhutněním, po zhutnění tl. 250 mm</t>
  </si>
  <si>
    <t>273</t>
  </si>
  <si>
    <t>-1541121843</t>
  </si>
  <si>
    <t>596211111</t>
  </si>
  <si>
    <t>Kladení zámkové dlažby komunikací pro pěší tl 60 mm skupiny A pl do 100 m2</t>
  </si>
  <si>
    <t>-1845583725</t>
  </si>
  <si>
    <t>Kladení dlažby z betonových zámkových dlaždic komunikací pro pěší s ložem z kameniva těženého nebo drceného tl. do 40 mm, s vyplněním spár s dvojitým hutněním, vibrováním a se smetením přebytečného materiálu na krajnici tl. 60 mm skupiny A, pro plochy přes 50 do 100 m2</t>
  </si>
  <si>
    <t>"B01"</t>
  </si>
  <si>
    <t>592451800</t>
  </si>
  <si>
    <t>dlažba zámková  20x16,5x6 cm šedá</t>
  </si>
  <si>
    <t>660792318</t>
  </si>
  <si>
    <t>dlaždice betonové dlažba zámková (ČSN EN 1338) dlažba zámková UNI 1 m2=39 kusů 20 x 16,5 x 6 šedá</t>
  </si>
  <si>
    <t>100*1,01</t>
  </si>
  <si>
    <t>596211232</t>
  </si>
  <si>
    <t>Kladení zámkové dlažby komunikací pro pěší tl 80 mm skupiny C pl do 300 m2</t>
  </si>
  <si>
    <t>-1732268011</t>
  </si>
  <si>
    <t>Kladení dlažby z betonových zámkových dlaždic komunikací pro pěší s ložem z kameniva těženého nebo drceného tl. do 40 mm, s vyplněním spár s dvojitým hutněním, vibrováním a se smetením přebytečného materiálu na krajnici tl. 80 mm skupiny C, pro plochy přes 100 do 300 m2</t>
  </si>
  <si>
    <t>592451220</t>
  </si>
  <si>
    <t>dlažba zámková  20x10x8 cm šedá</t>
  </si>
  <si>
    <t>-1538976775</t>
  </si>
  <si>
    <t>dlaždice betonové dlažba zámková (ČSN EN 1338) dlažba zámková PROMENÁDA 1 m2=50 kusů 20 x 10 x 8 šedá</t>
  </si>
  <si>
    <t>273*1,01</t>
  </si>
  <si>
    <t>916231213</t>
  </si>
  <si>
    <t>Osazení chodníkového obrubníku betonového stojatého s boční opěrou do lože z betonu prostého</t>
  </si>
  <si>
    <t>711805838</t>
  </si>
  <si>
    <t>Osazení chodníkového obrubníku betonového se zřízením lože, s vyplněním a zatřením spár cementovou maltou stojatého s boční opěrou z betonu prostého tř. C 12/15, do lože z betonu prostého téže značky</t>
  </si>
  <si>
    <t>592174120</t>
  </si>
  <si>
    <t>obrubník betonový chodníkový  100x250x1000</t>
  </si>
  <si>
    <t>-882061036</t>
  </si>
  <si>
    <t>obrubníky betonové a železobetonové chodníkové ABO   13-10    100 x 10 x 20</t>
  </si>
  <si>
    <t>136*1,01</t>
  </si>
  <si>
    <t>9205144</t>
  </si>
  <si>
    <t>Úklid okolí  objektu</t>
  </si>
  <si>
    <t>1612860306</t>
  </si>
  <si>
    <t>400</t>
  </si>
  <si>
    <t>-1584417586</t>
  </si>
  <si>
    <t>998223011</t>
  </si>
  <si>
    <t>Přesun hmot pro pozemní komunikace s krytem dlážděným</t>
  </si>
  <si>
    <t>-401205393</t>
  </si>
  <si>
    <t>Přesun hmot pro pozemní komunikace s krytem dlážděným dopravní vzdálenost do 200 m jakékoliv délky objektu</t>
  </si>
  <si>
    <t>VO - Vedlejší a ostatní náklady</t>
  </si>
  <si>
    <t>VRN - Vedlejší rozpočtové náklady</t>
  </si>
  <si>
    <t xml:space="preserve">    VRN2 - Příprava staveniště</t>
  </si>
  <si>
    <t>VRN</t>
  </si>
  <si>
    <t>Vedlejší rozpočtové náklady</t>
  </si>
  <si>
    <t>VRN2</t>
  </si>
  <si>
    <t>Příprava staveniště</t>
  </si>
  <si>
    <t>001</t>
  </si>
  <si>
    <t>Zařízení staveniště</t>
  </si>
  <si>
    <t>1896875275</t>
  </si>
  <si>
    <t>"zahrnuje  veškeré náklady spojené s pořízením,dovozem,montáží,údržbou,demontáží a odvozem veškerých"</t>
  </si>
  <si>
    <t>"mobilních stavebních buněk(kancelář,šatny,přiruční sklad,umývárna) a k tomu odpovídajících mobil."</t>
  </si>
  <si>
    <t>"WC vč. eventuel.dočasného zpevnění ploch,oplocení,osvětlení,střežení staveniště a provizor.ohrazení"</t>
  </si>
  <si>
    <t>"výkopů, vč. dočasného napojení na inž.sítě a ekologickou likvidaci odpadů.Dále zahrnuje  zřízení "</t>
  </si>
  <si>
    <t xml:space="preserve">"provizoroní odstavné plochy pro mechanizaci zabezpečenou před příp.únikem ropných produktů" </t>
  </si>
  <si>
    <t>" - viz POV - vč.odstranění"</t>
  </si>
  <si>
    <t>002</t>
  </si>
  <si>
    <t>Vytýčení stáv.inženýrských sítí</t>
  </si>
  <si>
    <t>-434219051</t>
  </si>
  <si>
    <t>003</t>
  </si>
  <si>
    <t>Geodetické práce</t>
  </si>
  <si>
    <t>stavba</t>
  </si>
  <si>
    <t>-1842385166</t>
  </si>
  <si>
    <t>" vytýčení stavby,  zaměření dokončené stavby "</t>
  </si>
  <si>
    <t>004</t>
  </si>
  <si>
    <t>Dokumentace skutečného stavu</t>
  </si>
  <si>
    <t>-2039290570</t>
  </si>
  <si>
    <t>005</t>
  </si>
  <si>
    <t>Zkoušky nutné k provedení díla  dle ČSN a předpisů</t>
  </si>
  <si>
    <t>-432742348</t>
  </si>
  <si>
    <t>006</t>
  </si>
  <si>
    <t xml:space="preserve">Zajištění provoz investora v budově </t>
  </si>
  <si>
    <t>-122110126</t>
  </si>
  <si>
    <t>" - provoz uvnitř budovy po dobu stavby bude nepřerušen"</t>
  </si>
  <si>
    <t>" - je nutné zajistit bezpečný přístup osob do budovy"</t>
  </si>
  <si>
    <t>" - je nutné umožnit zásobování objektu ,ve kterém je umístěna kuchyně a jídelna"</t>
  </si>
  <si>
    <t>007</t>
  </si>
  <si>
    <t>Inženýrská činnost</t>
  </si>
  <si>
    <t>-952817129</t>
  </si>
  <si>
    <t>" zabezpeční kolaudačního řízení, vydání kolaudačního souhlasu k dokončené stavbě"</t>
  </si>
  <si>
    <t>" zajištění event.dalších povolení k užívání stavby  a uvedení stavby do provozu"</t>
  </si>
  <si>
    <t>"vč. zajištění souvisejících žádostí,dokladů  a kladných závazných stanovisek dotčených"</t>
  </si>
  <si>
    <t>" orgánů"</t>
  </si>
  <si>
    <t>1) Rekapitulace stavby</t>
  </si>
  <si>
    <t>2) Rekapitulace objektů stavby a soupisů prací</t>
  </si>
  <si>
    <t>/</t>
  </si>
  <si>
    <t>1) Krycí list soupisu</t>
  </si>
  <si>
    <t>2) Rekapitulace</t>
  </si>
  <si>
    <t>3) Soupis prací</t>
  </si>
  <si>
    <t>Rekapitulace stavby</t>
  </si>
  <si>
    <t>Struktura údajů, formát souboru a metodika pro zpracování</t>
  </si>
  <si>
    <t>Struktura</t>
  </si>
  <si>
    <t>Soubor je složen ze záložky Rekapitulace stavby a záložek s názvem soupisu prací pro jednotlivé objekty ve formátu XLS. Každá ze záložek přitom obsahuje</t>
  </si>
  <si>
    <t>ještě samostatné sestavy vymezené orámovaním a nadpisem sestavy.</t>
  </si>
  <si>
    <r>
      <rPr>
        <i/>
        <sz val="9"/>
        <rFont val="Trebuchet MS"/>
        <family val="2"/>
        <charset val="238"/>
      </rPr>
      <t xml:space="preserve">Rekapitulace stavby </t>
    </r>
    <r>
      <rPr>
        <sz val="9"/>
        <rFont val="Trebuchet MS"/>
        <family val="2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</si>
  <si>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9"/>
        <rFont val="Trebuchet MS"/>
        <family val="2"/>
        <charset val="238"/>
      </rPr>
      <t>Rekapitulace stavby</t>
    </r>
    <r>
      <rPr>
        <sz val="9"/>
        <rFont val="Trebuchet MS"/>
        <family val="2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</si>
  <si>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</si>
  <si>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r>
      <t xml:space="preserve">V sestavě </t>
    </r>
    <r>
      <rPr>
        <b/>
        <sz val="9"/>
        <rFont val="Trebuchet MS"/>
        <family val="2"/>
        <charset val="238"/>
      </rPr>
      <t>Rekapitulace objektů stavby a soupisů prací</t>
    </r>
    <r>
      <rPr>
        <sz val="9"/>
        <rFont val="Trebuchet MS"/>
        <family val="2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</si>
  <si>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</si>
  <si>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</si>
  <si>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</si>
  <si>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</si>
  <si>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</si>
  <si>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</si>
  <si>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</si>
  <si>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</si>
  <si>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OST</t>
  </si>
  <si>
    <t>Ostatní</t>
  </si>
  <si>
    <t>Soupis</t>
  </si>
  <si>
    <t>Soupis prací pro daný typ objektu</t>
  </si>
  <si>
    <r>
      <rPr>
        <i/>
        <sz val="9"/>
        <rFont val="Trebuchet MS"/>
        <family val="2"/>
        <charset val="238"/>
      </rPr>
      <t xml:space="preserve">Soupis prací </t>
    </r>
    <r>
      <rPr>
        <sz val="9"/>
        <rFont val="Trebuchet MS"/>
        <family val="2"/>
        <charset val="238"/>
      </rPr>
      <t>pro jednotlivé objekty obsahuje sestavy Krycí list soupisu, Rekapitulace členění soupisu prací, Soupis prací. Za soupis prací může být považován</t>
    </r>
  </si>
  <si>
    <t>i objekt stavby v případě, že neobsahuje podřízenou zakázku.</t>
  </si>
  <si>
    <r>
      <rPr>
        <b/>
        <sz val="9"/>
        <rFont val="Trebuchet MS"/>
        <family val="2"/>
        <charset val="238"/>
      </rPr>
      <t>Krycí list soupisu</t>
    </r>
    <r>
      <rPr>
        <sz val="9"/>
        <rFont val="Trebuchet MS"/>
        <family val="2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</si>
  <si>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</si>
  <si>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9"/>
        <rFont val="Trebuchet MS"/>
        <family val="2"/>
        <charset val="238"/>
      </rPr>
      <t>Rekapitulace členění soupisu prací</t>
    </r>
    <r>
      <rPr>
        <sz val="9"/>
        <rFont val="Trebuchet MS"/>
        <family val="2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</si>
  <si>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</si>
  <si>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9"/>
        <rFont val="Trebuchet MS"/>
        <family val="2"/>
        <charset val="238"/>
      </rPr>
      <t xml:space="preserve">Soupis prací </t>
    </r>
    <r>
      <rPr>
        <sz val="9"/>
        <rFont val="Trebuchet MS"/>
        <family val="2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</si>
  <si>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</si>
  <si>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</si>
  <si>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</si>
  <si>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</si>
  <si>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</si>
  <si>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</si>
  <si>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</si>
  <si>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</si>
  <si>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</si>
  <si>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</si>
  <si>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</si>
  <si>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</si>
  <si>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</si>
  <si>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</si>
  <si>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</si>
  <si>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</si>
  <si>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</si>
  <si>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</si>
  <si>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</si>
  <si>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</si>
  <si>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</si>
  <si>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</si>
  <si>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</si>
  <si>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</si>
  <si>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</si>
  <si>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</si>
  <si>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</si>
  <si>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</si>
  <si>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musí být všechna tato pole vyplněna nenulovými kladnými číslicemi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</si>
  <si>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</si>
  <si>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</si>
  <si>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</si>
  <si>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</si>
  <si>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je v tomto případě povinen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</si>
  <si>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</si>
  <si>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Není však přípustné, aby obě pole - J.materiál, J.Montáž byly u jedné položky vyplněny nulou.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</si>
  <si>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</si>
  <si>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</si>
  <si>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</si>
  <si>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</si>
  <si>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</si>
  <si>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</si>
  <si>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</si>
  <si>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</si>
  <si>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</si>
  <si>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</si>
  <si>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</si>
  <si>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</si>
  <si>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</si>
  <si>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</si>
  <si>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</si>
  <si>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</si>
  <si>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</si>
  <si>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</si>
  <si>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</si>
  <si>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</si>
  <si>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</si>
  <si>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</si>
  <si>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</si>
  <si>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</si>
  <si>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</si>
  <si>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</si>
  <si>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</si>
  <si>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</si>
  <si>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</si>
  <si>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</si>
  <si>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</si>
  <si>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</si>
  <si>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</si>
  <si>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</si>
  <si>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</si>
  <si>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</si>
  <si>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</si>
  <si>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</si>
  <si>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</si>
  <si>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</si>
  <si>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</si>
  <si>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</si>
  <si>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</si>
  <si>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</si>
  <si>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</si>
  <si>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</si>
  <si>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</si>
  <si>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</si>
  <si>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</si>
  <si>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</si>
  <si>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</si>
  <si>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</si>
  <si>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</si>
  <si>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</si>
  <si>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</si>
  <si>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</si>
  <si>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</si>
  <si>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</si>
  <si>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</si>
  <si>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</si>
  <si>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</si>
  <si>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</si>
  <si>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</si>
  <si>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</si>
  <si>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</si>
  <si>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</si>
  <si>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</si>
  <si>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</si>
  <si>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</si>
  <si>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</si>
  <si>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</si>
  <si>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</si>
  <si>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</si>
  <si>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</si>
  <si>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</si>
  <si>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</si>
  <si>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</si>
  <si>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</si>
  <si>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</si>
  <si>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</si>
  <si>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</si>
  <si>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</si>
  <si>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</si>
  <si>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</si>
  <si>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Datová věta</t>
  </si>
  <si>
    <t>Typ věty</t>
  </si>
  <si>
    <t>Hodnota</t>
  </si>
  <si>
    <t>Význam</t>
  </si>
  <si>
    <t>eGSazbaDPH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</si>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</sst>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;\-#,##0.00"/>
    <numFmt numFmtId="165" formatCode="0.00%;\-0.00%"/>
    <numFmt numFmtId="166" formatCode="dd\.mm\.yyyy"/>
    <numFmt numFmtId="167" formatCode="#,##0.00000;\-#,##0.00000"/>
    <numFmt numFmtId="168" formatCode="#,##0.000;\-#,##0.000"/>
  </numFmts>
  <fonts count="45" x14ac:knownFonts="1">
    <font>
      <sz val="8"/>
      <name val="Trebuchet MS"/>
      <charset val="238"/>
    </font>
    <font>
      <sz val="8"/>
      <color indexed="43"/>
      <name val="Trebuchet MS"/>
      <charset val="238"/>
    </font>
    <font>
      <sz val="8"/>
      <color indexed="48"/>
      <name val="Trebuchet MS"/>
      <charset val="238"/>
    </font>
    <font>
      <b/>
      <sz val="16"/>
      <name val="Trebuchet MS"/>
      <charset val="238"/>
    </font>
    <font>
      <b/>
      <sz val="12"/>
      <color indexed="55"/>
      <name val="Trebuchet MS"/>
      <charset val="238"/>
    </font>
    <font>
      <sz val="9"/>
      <color indexed="55"/>
      <name val="Trebuchet MS"/>
      <charset val="238"/>
    </font>
    <font>
      <sz val="9"/>
      <name val="Trebuchet MS"/>
      <charset val="238"/>
    </font>
    <font>
      <b/>
      <sz val="8"/>
      <color indexed="55"/>
      <name val="Trebuchet MS"/>
      <charset val="238"/>
    </font>
    <font>
      <b/>
      <sz val="12"/>
      <name val="Trebuchet MS"/>
      <charset val="238"/>
    </font>
    <font>
      <b/>
      <sz val="10"/>
      <name val="Trebuchet MS"/>
      <charset val="238"/>
    </font>
    <font>
      <sz val="8"/>
      <color indexed="55"/>
      <name val="Trebuchet MS"/>
      <charset val="238"/>
    </font>
    <font>
      <b/>
      <sz val="9"/>
      <name val="Trebuchet MS"/>
      <charset val="238"/>
    </font>
    <font>
      <sz val="12"/>
      <color indexed="55"/>
      <name val="Trebuchet MS"/>
      <charset val="238"/>
    </font>
    <font>
      <b/>
      <sz val="12"/>
      <color indexed="16"/>
      <name val="Trebuchet MS"/>
      <charset val="238"/>
    </font>
    <font>
      <sz val="12"/>
      <name val="Trebuchet MS"/>
      <charset val="238"/>
    </font>
    <font>
      <sz val="11"/>
      <name val="Trebuchet MS"/>
      <charset val="238"/>
    </font>
    <font>
      <b/>
      <sz val="11"/>
      <color indexed="56"/>
      <name val="Trebuchet MS"/>
      <charset val="238"/>
    </font>
    <font>
      <sz val="11"/>
      <color indexed="56"/>
      <name val="Trebuchet MS"/>
      <charset val="238"/>
    </font>
    <font>
      <b/>
      <sz val="11"/>
      <name val="Trebuchet MS"/>
      <charset val="238"/>
    </font>
    <font>
      <sz val="11"/>
      <color indexed="55"/>
      <name val="Trebuchet MS"/>
      <charset val="238"/>
    </font>
    <font>
      <sz val="12"/>
      <color indexed="56"/>
      <name val="Trebuchet MS"/>
      <charset val="238"/>
    </font>
    <font>
      <sz val="10"/>
      <name val="Trebuchet MS"/>
      <charset val="238"/>
    </font>
    <font>
      <sz val="10"/>
      <color indexed="56"/>
      <name val="Trebuchet MS"/>
      <charset val="238"/>
    </font>
    <font>
      <sz val="8"/>
      <color indexed="16"/>
      <name val="Trebuchet MS"/>
      <charset val="238"/>
    </font>
    <font>
      <b/>
      <sz val="8"/>
      <name val="Trebuchet MS"/>
      <charset val="238"/>
    </font>
    <font>
      <sz val="8"/>
      <color indexed="56"/>
      <name val="Trebuchet MS"/>
      <charset val="238"/>
    </font>
    <font>
      <sz val="8"/>
      <color indexed="20"/>
      <name val="Trebuchet MS"/>
      <charset val="238"/>
    </font>
    <font>
      <sz val="7"/>
      <color indexed="55"/>
      <name val="Trebuchet MS"/>
      <charset val="238"/>
    </font>
    <font>
      <sz val="8"/>
      <color indexed="63"/>
      <name val="Trebuchet MS"/>
      <charset val="238"/>
    </font>
    <font>
      <sz val="8"/>
      <color indexed="10"/>
      <name val="Trebuchet MS"/>
      <charset val="238"/>
    </font>
    <font>
      <sz val="7"/>
      <name val="Trebuchet MS"/>
      <charset val="238"/>
    </font>
    <font>
      <i/>
      <sz val="8"/>
      <color indexed="12"/>
      <name val="Trebuchet MS"/>
      <charset val="238"/>
    </font>
    <font>
      <i/>
      <sz val="7"/>
      <color indexed="55"/>
      <name val="Trebuchet MS"/>
      <charset val="238"/>
    </font>
    <font>
      <sz val="10"/>
      <name val="Trebuchet MS"/>
      <family val="2"/>
      <charset val="238"/>
    </font>
    <font>
      <sz val="10"/>
      <color indexed="16"/>
      <name val="Trebuchet MS"/>
      <family val="2"/>
      <charset val="238"/>
    </font>
    <font>
      <sz val="8"/>
      <name val="Trebuchet MS"/>
      <family val="2"/>
      <charset val="238"/>
    </font>
    <font>
      <b/>
      <sz val="16"/>
      <name val="Trebuchet MS"/>
      <family val="2"/>
      <charset val="238"/>
    </font>
    <font>
      <b/>
      <sz val="11"/>
      <name val="Trebuchet MS"/>
      <family val="2"/>
      <charset val="238"/>
    </font>
    <font>
      <sz val="9"/>
      <name val="Trebuchet MS"/>
      <family val="2"/>
      <charset val="238"/>
    </font>
    <font>
      <i/>
      <sz val="9"/>
      <name val="Trebuchet MS"/>
      <family val="2"/>
      <charset val="238"/>
    </font>
    <font>
      <b/>
      <sz val="9"/>
      <name val="Trebuchet MS"/>
      <family val="2"/>
      <charset val="238"/>
    </font>
    <font>
      <sz val="11"/>
      <name val="Trebuchet MS"/>
      <family val="2"/>
      <charset val="238"/>
    </font>
    <font>
      <u/>
      <sz val="8"/>
      <color theme="10"/>
      <name val="Trebuchet MS"/>
      <charset val="238"/>
    </font>
    <font>
      <sz val="18"/>
      <color theme="10"/>
      <name val="Wingdings 2"/>
      <family val="1"/>
      <charset val="2"/>
    </font>
    <font>
      <u/>
      <sz val="10"/>
      <color theme="10"/>
      <name val="Trebuchet MS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</fills>
  <borders count="3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hair">
        <color indexed="55"/>
      </top>
      <bottom/>
      <diagonal/>
    </border>
    <border>
      <left/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/>
      <top/>
      <bottom/>
      <diagonal/>
    </border>
    <border>
      <left/>
      <right style="hair">
        <color indexed="55"/>
      </right>
      <top/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/>
      <diagonal/>
    </border>
    <border>
      <left style="hair">
        <color indexed="55"/>
      </left>
      <right/>
      <top/>
      <bottom style="hair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 style="hair">
        <color indexed="55"/>
      </right>
      <top/>
      <bottom style="hair">
        <color indexed="55"/>
      </bottom>
      <diagonal/>
    </border>
    <border>
      <left/>
      <right style="thin">
        <color indexed="8"/>
      </right>
      <top style="hair">
        <color indexed="55"/>
      </top>
      <bottom/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Alignment="0">
      <alignment vertical="top" wrapText="1"/>
      <protection locked="0"/>
    </xf>
    <xf numFmtId="0" fontId="42" fillId="0" borderId="0" applyNumberFormat="0" applyFill="0" applyBorder="0" applyAlignment="0" applyProtection="0">
      <alignment vertical="top" wrapText="1"/>
      <protection locked="0"/>
    </xf>
  </cellStyleXfs>
  <cellXfs count="297">
    <xf numFmtId="0" fontId="0" fillId="0" borderId="0" xfId="0" applyAlignment="1">
      <alignment vertical="top"/>
      <protection locked="0"/>
    </xf>
    <xf numFmtId="0" fontId="0" fillId="0" borderId="0" xfId="0" applyFont="1" applyAlignment="1">
      <alignment horizontal="left" vertical="top"/>
      <protection locked="0"/>
    </xf>
    <xf numFmtId="0" fontId="0" fillId="0" borderId="0" xfId="0" applyAlignment="1">
      <alignment horizontal="left" vertical="top"/>
      <protection locked="0"/>
    </xf>
    <xf numFmtId="0" fontId="0" fillId="4" borderId="0" xfId="0" applyFill="1" applyAlignment="1">
      <alignment horizontal="left" vertical="top"/>
      <protection locked="0"/>
    </xf>
    <xf numFmtId="0" fontId="1" fillId="4" borderId="0" xfId="0" applyFont="1" applyFill="1" applyAlignment="1">
      <alignment horizontal="left" vertical="center"/>
      <protection locked="0"/>
    </xf>
    <xf numFmtId="0" fontId="0" fillId="4" borderId="0" xfId="0" applyFont="1" applyFill="1" applyAlignment="1">
      <alignment horizontal="left" vertical="top"/>
      <protection locked="0"/>
    </xf>
    <xf numFmtId="0" fontId="0" fillId="0" borderId="0" xfId="0" applyFont="1" applyAlignment="1">
      <alignment horizontal="left" vertical="center"/>
      <protection locked="0"/>
    </xf>
    <xf numFmtId="0" fontId="0" fillId="0" borderId="1" xfId="0" applyBorder="1" applyAlignment="1">
      <alignment horizontal="left" vertical="top"/>
      <protection locked="0"/>
    </xf>
    <xf numFmtId="0" fontId="0" fillId="0" borderId="2" xfId="0" applyBorder="1" applyAlignment="1">
      <alignment horizontal="left" vertical="top"/>
      <protection locked="0"/>
    </xf>
    <xf numFmtId="0" fontId="0" fillId="0" borderId="3" xfId="0" applyBorder="1" applyAlignment="1">
      <alignment horizontal="left" vertical="top"/>
      <protection locked="0"/>
    </xf>
    <xf numFmtId="0" fontId="0" fillId="0" borderId="4" xfId="0" applyBorder="1" applyAlignment="1">
      <alignment horizontal="left" vertical="top"/>
      <protection locked="0"/>
    </xf>
    <xf numFmtId="0" fontId="3" fillId="0" borderId="0" xfId="0" applyFont="1" applyAlignment="1">
      <alignment horizontal="left" vertical="center"/>
      <protection locked="0"/>
    </xf>
    <xf numFmtId="0" fontId="0" fillId="0" borderId="5" xfId="0" applyBorder="1" applyAlignment="1">
      <alignment horizontal="left" vertical="top"/>
      <protection locked="0"/>
    </xf>
    <xf numFmtId="0" fontId="2" fillId="0" borderId="0" xfId="0" applyFont="1" applyAlignment="1">
      <alignment horizontal="left" vertical="center"/>
      <protection locked="0"/>
    </xf>
    <xf numFmtId="0" fontId="4" fillId="0" borderId="0" xfId="0" applyFont="1" applyAlignment="1">
      <alignment horizontal="left" vertical="center"/>
      <protection locked="0"/>
    </xf>
    <xf numFmtId="0" fontId="5" fillId="0" borderId="0" xfId="0" applyFont="1" applyAlignment="1">
      <alignment horizontal="left" vertical="top"/>
      <protection locked="0"/>
    </xf>
    <xf numFmtId="0" fontId="6" fillId="0" borderId="0" xfId="0" applyFont="1" applyAlignment="1">
      <alignment horizontal="left" vertical="center"/>
      <protection locked="0"/>
    </xf>
    <xf numFmtId="0" fontId="8" fillId="0" borderId="0" xfId="0" applyFont="1" applyAlignment="1">
      <alignment horizontal="left" vertical="top"/>
      <protection locked="0"/>
    </xf>
    <xf numFmtId="0" fontId="5" fillId="0" borderId="0" xfId="0" applyFont="1" applyAlignment="1">
      <alignment horizontal="left" vertical="center"/>
      <protection locked="0"/>
    </xf>
    <xf numFmtId="0" fontId="6" fillId="2" borderId="0" xfId="0" applyFont="1" applyFill="1" applyAlignment="1">
      <alignment horizontal="left" vertical="center"/>
      <protection locked="0"/>
    </xf>
    <xf numFmtId="49" fontId="6" fillId="2" borderId="0" xfId="0" applyNumberFormat="1" applyFont="1" applyFill="1" applyAlignment="1">
      <alignment horizontal="left" vertical="top"/>
      <protection locked="0"/>
    </xf>
    <xf numFmtId="0" fontId="0" fillId="0" borderId="6" xfId="0" applyBorder="1" applyAlignment="1">
      <alignment horizontal="left" vertical="top"/>
      <protection locked="0"/>
    </xf>
    <xf numFmtId="0" fontId="0" fillId="0" borderId="4" xfId="0" applyBorder="1" applyAlignment="1">
      <alignment horizontal="left" vertical="center"/>
      <protection locked="0"/>
    </xf>
    <xf numFmtId="0" fontId="9" fillId="0" borderId="7" xfId="0" applyFont="1" applyBorder="1" applyAlignment="1">
      <alignment horizontal="left" vertical="center"/>
      <protection locked="0"/>
    </xf>
    <xf numFmtId="0" fontId="0" fillId="0" borderId="7" xfId="0" applyBorder="1" applyAlignment="1">
      <alignment horizontal="left" vertical="center"/>
      <protection locked="0"/>
    </xf>
    <xf numFmtId="0" fontId="0" fillId="0" borderId="5" xfId="0" applyBorder="1" applyAlignment="1">
      <alignment horizontal="left" vertical="center"/>
      <protection locked="0"/>
    </xf>
    <xf numFmtId="0" fontId="10" fillId="0" borderId="0" xfId="0" applyFont="1" applyAlignment="1">
      <alignment horizontal="right" vertical="center"/>
      <protection locked="0"/>
    </xf>
    <xf numFmtId="0" fontId="10" fillId="0" borderId="4" xfId="0" applyFont="1" applyBorder="1" applyAlignment="1">
      <alignment horizontal="left" vertical="center"/>
      <protection locked="0"/>
    </xf>
    <xf numFmtId="0" fontId="10" fillId="0" borderId="0" xfId="0" applyFont="1" applyAlignment="1">
      <alignment horizontal="left" vertical="center"/>
      <protection locked="0"/>
    </xf>
    <xf numFmtId="0" fontId="10" fillId="0" borderId="5" xfId="0" applyFont="1" applyBorder="1" applyAlignment="1">
      <alignment horizontal="left" vertical="center"/>
      <protection locked="0"/>
    </xf>
    <xf numFmtId="0" fontId="0" fillId="3" borderId="0" xfId="0" applyFill="1" applyAlignment="1">
      <alignment horizontal="left" vertical="center"/>
      <protection locked="0"/>
    </xf>
    <xf numFmtId="0" fontId="8" fillId="3" borderId="8" xfId="0" applyFont="1" applyFill="1" applyBorder="1" applyAlignment="1">
      <alignment horizontal="left" vertical="center"/>
      <protection locked="0"/>
    </xf>
    <xf numFmtId="0" fontId="0" fillId="3" borderId="9" xfId="0" applyFill="1" applyBorder="1" applyAlignment="1">
      <alignment horizontal="left" vertical="center"/>
      <protection locked="0"/>
    </xf>
    <xf numFmtId="0" fontId="8" fillId="3" borderId="9" xfId="0" applyFont="1" applyFill="1" applyBorder="1" applyAlignment="1">
      <alignment horizontal="center" vertical="center"/>
      <protection locked="0"/>
    </xf>
    <xf numFmtId="164" fontId="8" fillId="3" borderId="9" xfId="0" applyNumberFormat="1" applyFont="1" applyFill="1" applyBorder="1" applyAlignment="1">
      <alignment horizontal="right" vertical="center"/>
      <protection locked="0"/>
    </xf>
    <xf numFmtId="0" fontId="0" fillId="3" borderId="5" xfId="0" applyFill="1" applyBorder="1" applyAlignment="1">
      <alignment horizontal="left" vertical="center"/>
      <protection locked="0"/>
    </xf>
    <xf numFmtId="0" fontId="0" fillId="0" borderId="10" xfId="0" applyBorder="1" applyAlignment="1">
      <alignment horizontal="left" vertical="center"/>
      <protection locked="0"/>
    </xf>
    <xf numFmtId="0" fontId="0" fillId="0" borderId="11" xfId="0" applyBorder="1" applyAlignment="1">
      <alignment horizontal="left" vertical="center"/>
      <protection locked="0"/>
    </xf>
    <xf numFmtId="0" fontId="0" fillId="0" borderId="12" xfId="0" applyBorder="1" applyAlignment="1">
      <alignment horizontal="left" vertical="center"/>
      <protection locked="0"/>
    </xf>
    <xf numFmtId="0" fontId="0" fillId="0" borderId="1" xfId="0" applyBorder="1" applyAlignment="1">
      <alignment horizontal="left" vertical="center"/>
      <protection locked="0"/>
    </xf>
    <xf numFmtId="0" fontId="0" fillId="0" borderId="2" xfId="0" applyBorder="1" applyAlignment="1">
      <alignment horizontal="left" vertical="center"/>
      <protection locked="0"/>
    </xf>
    <xf numFmtId="0" fontId="6" fillId="0" borderId="4" xfId="0" applyFont="1" applyBorder="1" applyAlignment="1">
      <alignment horizontal="left" vertical="center"/>
      <protection locked="0"/>
    </xf>
    <xf numFmtId="0" fontId="8" fillId="0" borderId="0" xfId="0" applyFont="1" applyAlignment="1">
      <alignment horizontal="left" vertical="center"/>
      <protection locked="0"/>
    </xf>
    <xf numFmtId="0" fontId="8" fillId="0" borderId="4" xfId="0" applyFont="1" applyBorder="1" applyAlignment="1">
      <alignment horizontal="left" vertical="center"/>
      <protection locked="0"/>
    </xf>
    <xf numFmtId="0" fontId="11" fillId="0" borderId="0" xfId="0" applyFont="1" applyAlignment="1">
      <alignment horizontal="left" vertical="center"/>
      <protection locked="0"/>
    </xf>
    <xf numFmtId="166" fontId="6" fillId="0" borderId="0" xfId="0" applyNumberFormat="1" applyFont="1" applyAlignment="1">
      <alignment horizontal="left" vertical="top"/>
      <protection locked="0"/>
    </xf>
    <xf numFmtId="0" fontId="0" fillId="0" borderId="13" xfId="0" applyBorder="1" applyAlignment="1">
      <alignment horizontal="left" vertical="center"/>
      <protection locked="0"/>
    </xf>
    <xf numFmtId="0" fontId="0" fillId="0" borderId="14" xfId="0" applyBorder="1" applyAlignment="1">
      <alignment horizontal="left" vertical="center"/>
      <protection locked="0"/>
    </xf>
    <xf numFmtId="0" fontId="0" fillId="0" borderId="15" xfId="0" applyBorder="1" applyAlignment="1">
      <alignment horizontal="left" vertical="center"/>
      <protection locked="0"/>
    </xf>
    <xf numFmtId="0" fontId="0" fillId="0" borderId="16" xfId="0" applyBorder="1" applyAlignment="1">
      <alignment horizontal="left" vertical="center"/>
      <protection locked="0"/>
    </xf>
    <xf numFmtId="0" fontId="6" fillId="3" borderId="17" xfId="0" applyFont="1" applyFill="1" applyBorder="1" applyAlignment="1">
      <alignment horizontal="center" vertical="center"/>
      <protection locked="0"/>
    </xf>
    <xf numFmtId="0" fontId="5" fillId="0" borderId="18" xfId="0" applyFont="1" applyBorder="1" applyAlignment="1">
      <alignment horizontal="center" vertical="center" wrapText="1"/>
      <protection locked="0"/>
    </xf>
    <xf numFmtId="0" fontId="5" fillId="0" borderId="19" xfId="0" applyFont="1" applyBorder="1" applyAlignment="1">
      <alignment horizontal="center" vertical="center" wrapText="1"/>
      <protection locked="0"/>
    </xf>
    <xf numFmtId="0" fontId="5" fillId="0" borderId="20" xfId="0" applyFont="1" applyBorder="1" applyAlignment="1">
      <alignment horizontal="center" vertical="center" wrapText="1"/>
      <protection locked="0"/>
    </xf>
    <xf numFmtId="0" fontId="0" fillId="0" borderId="0" xfId="0" applyAlignment="1">
      <alignment horizontal="left" vertical="center"/>
      <protection locked="0"/>
    </xf>
    <xf numFmtId="0" fontId="0" fillId="0" borderId="21" xfId="0" applyBorder="1" applyAlignment="1">
      <alignment horizontal="left" vertical="center"/>
      <protection locked="0"/>
    </xf>
    <xf numFmtId="0" fontId="13" fillId="0" borderId="0" xfId="0" applyFont="1" applyAlignment="1">
      <alignment horizontal="left" vertical="center"/>
      <protection locked="0"/>
    </xf>
    <xf numFmtId="164" fontId="13" fillId="0" borderId="0" xfId="0" applyNumberFormat="1" applyFont="1" applyAlignment="1">
      <alignment horizontal="right" vertical="center"/>
      <protection locked="0"/>
    </xf>
    <xf numFmtId="0" fontId="8" fillId="0" borderId="0" xfId="0" applyFont="1" applyAlignment="1">
      <alignment horizontal="center" vertical="center"/>
      <protection locked="0"/>
    </xf>
    <xf numFmtId="164" fontId="12" fillId="0" borderId="15" xfId="0" applyNumberFormat="1" applyFont="1" applyBorder="1" applyAlignment="1">
      <alignment horizontal="right" vertical="center"/>
      <protection locked="0"/>
    </xf>
    <xf numFmtId="164" fontId="12" fillId="0" borderId="0" xfId="0" applyNumberFormat="1" applyFont="1" applyAlignment="1">
      <alignment horizontal="right" vertical="center"/>
      <protection locked="0"/>
    </xf>
    <xf numFmtId="167" fontId="12" fillId="0" borderId="0" xfId="0" applyNumberFormat="1" applyFont="1" applyAlignment="1">
      <alignment horizontal="right" vertical="center"/>
      <protection locked="0"/>
    </xf>
    <xf numFmtId="164" fontId="12" fillId="0" borderId="16" xfId="0" applyNumberFormat="1" applyFont="1" applyBorder="1" applyAlignment="1">
      <alignment horizontal="right" vertical="center"/>
      <protection locked="0"/>
    </xf>
    <xf numFmtId="0" fontId="14" fillId="0" borderId="0" xfId="0" applyFont="1" applyAlignment="1">
      <alignment horizontal="left" vertical="center"/>
      <protection locked="0"/>
    </xf>
    <xf numFmtId="0" fontId="15" fillId="0" borderId="0" xfId="0" applyFont="1" applyAlignment="1">
      <alignment horizontal="left" vertical="center"/>
      <protection locked="0"/>
    </xf>
    <xf numFmtId="0" fontId="15" fillId="0" borderId="4" xfId="0" applyFont="1" applyBorder="1" applyAlignment="1">
      <alignment horizontal="left" vertical="center"/>
      <protection locked="0"/>
    </xf>
    <xf numFmtId="0" fontId="16" fillId="0" borderId="0" xfId="0" applyFont="1" applyAlignment="1">
      <alignment horizontal="left" vertical="center"/>
      <protection locked="0"/>
    </xf>
    <xf numFmtId="0" fontId="18" fillId="0" borderId="0" xfId="0" applyFont="1" applyAlignment="1">
      <alignment horizontal="center" vertical="center"/>
      <protection locked="0"/>
    </xf>
    <xf numFmtId="164" fontId="19" fillId="0" borderId="15" xfId="0" applyNumberFormat="1" applyFont="1" applyBorder="1" applyAlignment="1">
      <alignment horizontal="right" vertical="center"/>
      <protection locked="0"/>
    </xf>
    <xf numFmtId="164" fontId="19" fillId="0" borderId="0" xfId="0" applyNumberFormat="1" applyFont="1" applyAlignment="1">
      <alignment horizontal="right" vertical="center"/>
      <protection locked="0"/>
    </xf>
    <xf numFmtId="167" fontId="19" fillId="0" borderId="0" xfId="0" applyNumberFormat="1" applyFont="1" applyAlignment="1">
      <alignment horizontal="right" vertical="center"/>
      <protection locked="0"/>
    </xf>
    <xf numFmtId="164" fontId="19" fillId="0" borderId="16" xfId="0" applyNumberFormat="1" applyFont="1" applyBorder="1" applyAlignment="1">
      <alignment horizontal="right" vertical="center"/>
      <protection locked="0"/>
    </xf>
    <xf numFmtId="164" fontId="19" fillId="0" borderId="22" xfId="0" applyNumberFormat="1" applyFont="1" applyBorder="1" applyAlignment="1">
      <alignment horizontal="right" vertical="center"/>
      <protection locked="0"/>
    </xf>
    <xf numFmtId="164" fontId="19" fillId="0" borderId="23" xfId="0" applyNumberFormat="1" applyFont="1" applyBorder="1" applyAlignment="1">
      <alignment horizontal="right" vertical="center"/>
      <protection locked="0"/>
    </xf>
    <xf numFmtId="167" fontId="19" fillId="0" borderId="23" xfId="0" applyNumberFormat="1" applyFont="1" applyBorder="1" applyAlignment="1">
      <alignment horizontal="right" vertical="center"/>
      <protection locked="0"/>
    </xf>
    <xf numFmtId="164" fontId="19" fillId="0" borderId="24" xfId="0" applyNumberFormat="1" applyFont="1" applyBorder="1" applyAlignment="1">
      <alignment horizontal="right" vertical="center"/>
      <protection locked="0"/>
    </xf>
    <xf numFmtId="0" fontId="0" fillId="0" borderId="0" xfId="0" applyFont="1" applyAlignment="1">
      <alignment horizontal="left" vertical="center" wrapText="1"/>
      <protection locked="0"/>
    </xf>
    <xf numFmtId="0" fontId="0" fillId="0" borderId="4" xfId="0" applyBorder="1" applyAlignment="1">
      <alignment horizontal="left" vertical="center" wrapText="1"/>
      <protection locked="0"/>
    </xf>
    <xf numFmtId="0" fontId="0" fillId="0" borderId="5" xfId="0" applyBorder="1" applyAlignment="1">
      <alignment horizontal="left" vertical="center" wrapText="1"/>
      <protection locked="0"/>
    </xf>
    <xf numFmtId="0" fontId="0" fillId="0" borderId="25" xfId="0" applyBorder="1" applyAlignment="1">
      <alignment horizontal="left" vertical="center"/>
      <protection locked="0"/>
    </xf>
    <xf numFmtId="0" fontId="9" fillId="0" borderId="0" xfId="0" applyFont="1" applyAlignment="1">
      <alignment horizontal="left" vertical="center"/>
      <protection locked="0"/>
    </xf>
    <xf numFmtId="164" fontId="10" fillId="0" borderId="0" xfId="0" applyNumberFormat="1" applyFont="1" applyAlignment="1">
      <alignment horizontal="right" vertical="center"/>
      <protection locked="0"/>
    </xf>
    <xf numFmtId="165" fontId="10" fillId="0" borderId="0" xfId="0" applyNumberFormat="1" applyFont="1" applyAlignment="1">
      <alignment horizontal="right" vertical="center"/>
      <protection locked="0"/>
    </xf>
    <xf numFmtId="0" fontId="8" fillId="3" borderId="9" xfId="0" applyFont="1" applyFill="1" applyBorder="1" applyAlignment="1">
      <alignment horizontal="right" vertical="center"/>
      <protection locked="0"/>
    </xf>
    <xf numFmtId="0" fontId="0" fillId="3" borderId="26" xfId="0" applyFill="1" applyBorder="1" applyAlignment="1">
      <alignment horizontal="left" vertical="center"/>
      <protection locked="0"/>
    </xf>
    <xf numFmtId="0" fontId="0" fillId="0" borderId="3" xfId="0" applyBorder="1" applyAlignment="1">
      <alignment horizontal="left" vertical="center"/>
      <protection locked="0"/>
    </xf>
    <xf numFmtId="0" fontId="6" fillId="3" borderId="0" xfId="0" applyFont="1" applyFill="1" applyAlignment="1">
      <alignment horizontal="left" vertical="center"/>
      <protection locked="0"/>
    </xf>
    <xf numFmtId="0" fontId="6" fillId="3" borderId="0" xfId="0" applyFont="1" applyFill="1" applyAlignment="1">
      <alignment horizontal="right" vertical="center"/>
      <protection locked="0"/>
    </xf>
    <xf numFmtId="0" fontId="20" fillId="0" borderId="4" xfId="0" applyFont="1" applyBorder="1" applyAlignment="1">
      <alignment horizontal="left" vertical="center"/>
      <protection locked="0"/>
    </xf>
    <xf numFmtId="0" fontId="20" fillId="0" borderId="23" xfId="0" applyFont="1" applyBorder="1" applyAlignment="1">
      <alignment horizontal="left" vertical="center"/>
      <protection locked="0"/>
    </xf>
    <xf numFmtId="164" fontId="20" fillId="0" borderId="23" xfId="0" applyNumberFormat="1" applyFont="1" applyBorder="1" applyAlignment="1">
      <alignment horizontal="right" vertical="center"/>
      <protection locked="0"/>
    </xf>
    <xf numFmtId="0" fontId="20" fillId="0" borderId="5" xfId="0" applyFont="1" applyBorder="1" applyAlignment="1">
      <alignment horizontal="left" vertical="center"/>
      <protection locked="0"/>
    </xf>
    <xf numFmtId="0" fontId="21" fillId="0" borderId="0" xfId="0" applyFont="1" applyAlignment="1">
      <alignment horizontal="left" vertical="center"/>
      <protection locked="0"/>
    </xf>
    <xf numFmtId="0" fontId="22" fillId="0" borderId="4" xfId="0" applyFont="1" applyBorder="1" applyAlignment="1">
      <alignment horizontal="left" vertical="center"/>
      <protection locked="0"/>
    </xf>
    <xf numFmtId="0" fontId="22" fillId="0" borderId="23" xfId="0" applyFont="1" applyBorder="1" applyAlignment="1">
      <alignment horizontal="left" vertical="center"/>
      <protection locked="0"/>
    </xf>
    <xf numFmtId="164" fontId="22" fillId="0" borderId="23" xfId="0" applyNumberFormat="1" applyFont="1" applyBorder="1" applyAlignment="1">
      <alignment horizontal="right" vertical="center"/>
      <protection locked="0"/>
    </xf>
    <xf numFmtId="0" fontId="22" fillId="0" borderId="5" xfId="0" applyFont="1" applyBorder="1" applyAlignment="1">
      <alignment horizontal="left" vertical="center"/>
      <protection locked="0"/>
    </xf>
    <xf numFmtId="0" fontId="0" fillId="0" borderId="0" xfId="0" applyFont="1" applyAlignment="1">
      <alignment horizontal="center" vertical="center" wrapText="1"/>
      <protection locked="0"/>
    </xf>
    <xf numFmtId="0" fontId="0" fillId="0" borderId="4" xfId="0" applyBorder="1" applyAlignment="1">
      <alignment horizontal="center" vertical="center" wrapText="1"/>
      <protection locked="0"/>
    </xf>
    <xf numFmtId="0" fontId="6" fillId="3" borderId="18" xfId="0" applyFont="1" applyFill="1" applyBorder="1" applyAlignment="1">
      <alignment horizontal="center" vertical="center" wrapText="1"/>
      <protection locked="0"/>
    </xf>
    <xf numFmtId="0" fontId="6" fillId="3" borderId="19" xfId="0" applyFont="1" applyFill="1" applyBorder="1" applyAlignment="1">
      <alignment horizontal="center" vertical="center" wrapText="1"/>
      <protection locked="0"/>
    </xf>
    <xf numFmtId="0" fontId="6" fillId="3" borderId="20" xfId="0" applyFont="1" applyFill="1" applyBorder="1" applyAlignment="1">
      <alignment horizontal="center" vertical="center" wrapText="1"/>
      <protection locked="0"/>
    </xf>
    <xf numFmtId="164" fontId="13" fillId="0" borderId="0" xfId="0" applyNumberFormat="1" applyFont="1" applyAlignment="1">
      <alignment horizontal="right"/>
      <protection locked="0"/>
    </xf>
    <xf numFmtId="167" fontId="23" fillId="0" borderId="13" xfId="0" applyNumberFormat="1" applyFont="1" applyBorder="1" applyAlignment="1">
      <alignment horizontal="right"/>
      <protection locked="0"/>
    </xf>
    <xf numFmtId="167" fontId="23" fillId="0" borderId="14" xfId="0" applyNumberFormat="1" applyFont="1" applyBorder="1" applyAlignment="1">
      <alignment horizontal="right"/>
      <protection locked="0"/>
    </xf>
    <xf numFmtId="164" fontId="24" fillId="0" borderId="0" xfId="0" applyNumberFormat="1" applyFont="1" applyAlignment="1">
      <alignment horizontal="right" vertical="center"/>
      <protection locked="0"/>
    </xf>
    <xf numFmtId="0" fontId="0" fillId="0" borderId="0" xfId="0" applyFont="1" applyAlignment="1">
      <alignment horizontal="left"/>
      <protection locked="0"/>
    </xf>
    <xf numFmtId="0" fontId="25" fillId="0" borderId="4" xfId="0" applyFont="1" applyBorder="1" applyAlignment="1">
      <alignment horizontal="left"/>
      <protection locked="0"/>
    </xf>
    <xf numFmtId="0" fontId="25" fillId="0" borderId="0" xfId="0" applyFont="1" applyAlignment="1">
      <alignment horizontal="left"/>
      <protection locked="0"/>
    </xf>
    <xf numFmtId="0" fontId="20" fillId="0" borderId="0" xfId="0" applyFont="1" applyAlignment="1">
      <alignment horizontal="left"/>
      <protection locked="0"/>
    </xf>
    <xf numFmtId="164" fontId="20" fillId="0" borderId="0" xfId="0" applyNumberFormat="1" applyFont="1" applyAlignment="1">
      <alignment horizontal="right"/>
      <protection locked="0"/>
    </xf>
    <xf numFmtId="0" fontId="25" fillId="0" borderId="15" xfId="0" applyFont="1" applyBorder="1" applyAlignment="1">
      <alignment horizontal="left"/>
      <protection locked="0"/>
    </xf>
    <xf numFmtId="167" fontId="25" fillId="0" borderId="0" xfId="0" applyNumberFormat="1" applyFont="1" applyAlignment="1">
      <alignment horizontal="right"/>
      <protection locked="0"/>
    </xf>
    <xf numFmtId="167" fontId="25" fillId="0" borderId="16" xfId="0" applyNumberFormat="1" applyFont="1" applyBorder="1" applyAlignment="1">
      <alignment horizontal="right"/>
      <protection locked="0"/>
    </xf>
    <xf numFmtId="164" fontId="25" fillId="0" borderId="0" xfId="0" applyNumberFormat="1" applyFont="1" applyAlignment="1">
      <alignment horizontal="right" vertical="center"/>
      <protection locked="0"/>
    </xf>
    <xf numFmtId="0" fontId="0" fillId="0" borderId="27" xfId="0" applyFont="1" applyBorder="1" applyAlignment="1">
      <alignment horizontal="center" vertical="center"/>
      <protection locked="0"/>
    </xf>
    <xf numFmtId="49" fontId="0" fillId="0" borderId="27" xfId="0" applyNumberFormat="1" applyFont="1" applyBorder="1" applyAlignment="1">
      <alignment horizontal="left" vertical="center" wrapText="1"/>
      <protection locked="0"/>
    </xf>
    <xf numFmtId="0" fontId="0" fillId="0" borderId="27" xfId="0" applyFont="1" applyBorder="1" applyAlignment="1">
      <alignment horizontal="left" vertical="center" wrapText="1"/>
      <protection locked="0"/>
    </xf>
    <xf numFmtId="0" fontId="0" fillId="0" borderId="27" xfId="0" applyFont="1" applyBorder="1" applyAlignment="1">
      <alignment horizontal="center" vertical="center" wrapText="1"/>
      <protection locked="0"/>
    </xf>
    <xf numFmtId="168" fontId="0" fillId="0" borderId="27" xfId="0" applyNumberFormat="1" applyFont="1" applyBorder="1" applyAlignment="1">
      <alignment horizontal="right" vertical="center"/>
      <protection locked="0"/>
    </xf>
    <xf numFmtId="164" fontId="0" fillId="2" borderId="27" xfId="0" applyNumberFormat="1" applyFont="1" applyFill="1" applyBorder="1" applyAlignment="1">
      <alignment horizontal="right" vertical="center"/>
      <protection locked="0"/>
    </xf>
    <xf numFmtId="164" fontId="0" fillId="0" borderId="27" xfId="0" applyNumberFormat="1" applyFont="1" applyBorder="1" applyAlignment="1">
      <alignment horizontal="right" vertical="center"/>
      <protection locked="0"/>
    </xf>
    <xf numFmtId="0" fontId="10" fillId="2" borderId="27" xfId="0" applyFont="1" applyFill="1" applyBorder="1" applyAlignment="1">
      <alignment horizontal="left" vertical="center" wrapText="1"/>
      <protection locked="0"/>
    </xf>
    <xf numFmtId="0" fontId="10" fillId="0" borderId="0" xfId="0" applyFont="1" applyAlignment="1">
      <alignment horizontal="center" vertical="center" wrapText="1"/>
      <protection locked="0"/>
    </xf>
    <xf numFmtId="167" fontId="10" fillId="0" borderId="0" xfId="0" applyNumberFormat="1" applyFont="1" applyAlignment="1">
      <alignment horizontal="right" vertical="center"/>
      <protection locked="0"/>
    </xf>
    <xf numFmtId="167" fontId="10" fillId="0" borderId="16" xfId="0" applyNumberFormat="1" applyFont="1" applyBorder="1" applyAlignment="1">
      <alignment horizontal="right" vertical="center"/>
      <protection locked="0"/>
    </xf>
    <xf numFmtId="164" fontId="0" fillId="0" borderId="0" xfId="0" applyNumberFormat="1" applyFont="1" applyAlignment="1">
      <alignment horizontal="right" vertical="center"/>
      <protection locked="0"/>
    </xf>
    <xf numFmtId="0" fontId="26" fillId="0" borderId="4" xfId="0" applyFont="1" applyBorder="1" applyAlignment="1">
      <alignment horizontal="left" vertical="center"/>
      <protection locked="0"/>
    </xf>
    <xf numFmtId="0" fontId="27" fillId="0" borderId="0" xfId="0" applyFont="1" applyAlignment="1">
      <alignment horizontal="left" vertical="center" wrapText="1"/>
      <protection locked="0"/>
    </xf>
    <xf numFmtId="0" fontId="26" fillId="0" borderId="0" xfId="0" applyFont="1" applyAlignment="1">
      <alignment horizontal="left" vertical="center" wrapText="1"/>
      <protection locked="0"/>
    </xf>
    <xf numFmtId="0" fontId="26" fillId="0" borderId="0" xfId="0" applyFont="1" applyAlignment="1">
      <alignment horizontal="left" vertical="center"/>
      <protection locked="0"/>
    </xf>
    <xf numFmtId="0" fontId="26" fillId="0" borderId="15" xfId="0" applyFont="1" applyBorder="1" applyAlignment="1">
      <alignment horizontal="left" vertical="center"/>
      <protection locked="0"/>
    </xf>
    <xf numFmtId="0" fontId="26" fillId="0" borderId="16" xfId="0" applyFont="1" applyBorder="1" applyAlignment="1">
      <alignment horizontal="left" vertical="center"/>
      <protection locked="0"/>
    </xf>
    <xf numFmtId="0" fontId="27" fillId="0" borderId="0" xfId="0" applyFont="1" applyAlignment="1">
      <alignment horizontal="left" vertical="center"/>
      <protection locked="0"/>
    </xf>
    <xf numFmtId="0" fontId="28" fillId="0" borderId="4" xfId="0" applyFont="1" applyBorder="1" applyAlignment="1">
      <alignment horizontal="left" vertical="center"/>
      <protection locked="0"/>
    </xf>
    <xf numFmtId="0" fontId="28" fillId="0" borderId="0" xfId="0" applyFont="1" applyAlignment="1">
      <alignment horizontal="left" vertical="center"/>
      <protection locked="0"/>
    </xf>
    <xf numFmtId="0" fontId="28" fillId="0" borderId="0" xfId="0" applyFont="1" applyAlignment="1">
      <alignment horizontal="left" vertical="center" wrapText="1"/>
      <protection locked="0"/>
    </xf>
    <xf numFmtId="168" fontId="28" fillId="0" borderId="0" xfId="0" applyNumberFormat="1" applyFont="1" applyAlignment="1">
      <alignment horizontal="right" vertical="center"/>
      <protection locked="0"/>
    </xf>
    <xf numFmtId="0" fontId="28" fillId="0" borderId="15" xfId="0" applyFont="1" applyBorder="1" applyAlignment="1">
      <alignment horizontal="left" vertical="center"/>
      <protection locked="0"/>
    </xf>
    <xf numFmtId="0" fontId="28" fillId="0" borderId="16" xfId="0" applyFont="1" applyBorder="1" applyAlignment="1">
      <alignment horizontal="left" vertical="center"/>
      <protection locked="0"/>
    </xf>
    <xf numFmtId="0" fontId="29" fillId="0" borderId="4" xfId="0" applyFont="1" applyBorder="1" applyAlignment="1">
      <alignment horizontal="left" vertical="center"/>
      <protection locked="0"/>
    </xf>
    <xf numFmtId="0" fontId="29" fillId="0" borderId="0" xfId="0" applyFont="1" applyAlignment="1">
      <alignment horizontal="left" vertical="center"/>
      <protection locked="0"/>
    </xf>
    <xf numFmtId="0" fontId="29" fillId="0" borderId="0" xfId="0" applyFont="1" applyAlignment="1">
      <alignment horizontal="left" vertical="center" wrapText="1"/>
      <protection locked="0"/>
    </xf>
    <xf numFmtId="168" fontId="29" fillId="0" borderId="0" xfId="0" applyNumberFormat="1" applyFont="1" applyAlignment="1">
      <alignment horizontal="right" vertical="center"/>
      <protection locked="0"/>
    </xf>
    <xf numFmtId="0" fontId="29" fillId="0" borderId="15" xfId="0" applyFont="1" applyBorder="1" applyAlignment="1">
      <alignment horizontal="left" vertical="center"/>
      <protection locked="0"/>
    </xf>
    <xf numFmtId="0" fontId="29" fillId="0" borderId="16" xfId="0" applyFont="1" applyBorder="1" applyAlignment="1">
      <alignment horizontal="left" vertical="center"/>
      <protection locked="0"/>
    </xf>
    <xf numFmtId="0" fontId="22" fillId="0" borderId="0" xfId="0" applyFont="1" applyAlignment="1">
      <alignment horizontal="left"/>
      <protection locked="0"/>
    </xf>
    <xf numFmtId="164" fontId="22" fillId="0" borderId="0" xfId="0" applyNumberFormat="1" applyFont="1" applyAlignment="1">
      <alignment horizontal="right"/>
      <protection locked="0"/>
    </xf>
    <xf numFmtId="0" fontId="30" fillId="0" borderId="0" xfId="0" applyFont="1" applyAlignment="1">
      <alignment horizontal="left" vertical="center" wrapText="1"/>
      <protection locked="0"/>
    </xf>
    <xf numFmtId="0" fontId="31" fillId="0" borderId="27" xfId="0" applyFont="1" applyBorder="1" applyAlignment="1">
      <alignment horizontal="center" vertical="center"/>
      <protection locked="0"/>
    </xf>
    <xf numFmtId="49" fontId="31" fillId="0" borderId="27" xfId="0" applyNumberFormat="1" applyFont="1" applyBorder="1" applyAlignment="1">
      <alignment horizontal="left" vertical="center" wrapText="1"/>
      <protection locked="0"/>
    </xf>
    <xf numFmtId="0" fontId="31" fillId="0" borderId="27" xfId="0" applyFont="1" applyBorder="1" applyAlignment="1">
      <alignment horizontal="left" vertical="center" wrapText="1"/>
      <protection locked="0"/>
    </xf>
    <xf numFmtId="0" fontId="31" fillId="0" borderId="27" xfId="0" applyFont="1" applyBorder="1" applyAlignment="1">
      <alignment horizontal="center" vertical="center" wrapText="1"/>
      <protection locked="0"/>
    </xf>
    <xf numFmtId="168" fontId="31" fillId="0" borderId="27" xfId="0" applyNumberFormat="1" applyFont="1" applyBorder="1" applyAlignment="1">
      <alignment horizontal="right" vertical="center"/>
      <protection locked="0"/>
    </xf>
    <xf numFmtId="164" fontId="31" fillId="2" borderId="27" xfId="0" applyNumberFormat="1" applyFont="1" applyFill="1" applyBorder="1" applyAlignment="1">
      <alignment horizontal="right" vertical="center"/>
      <protection locked="0"/>
    </xf>
    <xf numFmtId="164" fontId="31" fillId="0" borderId="27" xfId="0" applyNumberFormat="1" applyFont="1" applyBorder="1" applyAlignment="1">
      <alignment horizontal="right" vertical="center"/>
      <protection locked="0"/>
    </xf>
    <xf numFmtId="0" fontId="31" fillId="0" borderId="4" xfId="0" applyFont="1" applyBorder="1" applyAlignment="1">
      <alignment horizontal="left" vertical="center"/>
      <protection locked="0"/>
    </xf>
    <xf numFmtId="0" fontId="31" fillId="2" borderId="27" xfId="0" applyFont="1" applyFill="1" applyBorder="1" applyAlignment="1">
      <alignment horizontal="left" vertical="center" wrapText="1"/>
      <protection locked="0"/>
    </xf>
    <xf numFmtId="0" fontId="31" fillId="0" borderId="0" xfId="0" applyFont="1" applyAlignment="1">
      <alignment horizontal="center" vertical="center" wrapText="1"/>
      <protection locked="0"/>
    </xf>
    <xf numFmtId="0" fontId="32" fillId="0" borderId="0" xfId="0" applyFont="1" applyAlignment="1">
      <alignment horizontal="left" vertical="top" wrapText="1"/>
      <protection locked="0"/>
    </xf>
    <xf numFmtId="168" fontId="0" fillId="2" borderId="27" xfId="0" applyNumberFormat="1" applyFont="1" applyFill="1" applyBorder="1" applyAlignment="1">
      <alignment horizontal="right" vertical="center"/>
      <protection locked="0"/>
    </xf>
    <xf numFmtId="0" fontId="29" fillId="0" borderId="22" xfId="0" applyFont="1" applyBorder="1" applyAlignment="1">
      <alignment horizontal="left" vertical="center"/>
      <protection locked="0"/>
    </xf>
    <xf numFmtId="0" fontId="29" fillId="0" borderId="23" xfId="0" applyFont="1" applyBorder="1" applyAlignment="1">
      <alignment horizontal="left" vertical="center"/>
      <protection locked="0"/>
    </xf>
    <xf numFmtId="0" fontId="29" fillId="0" borderId="24" xfId="0" applyFont="1" applyBorder="1" applyAlignment="1">
      <alignment horizontal="left" vertical="center"/>
      <protection locked="0"/>
    </xf>
    <xf numFmtId="0" fontId="0" fillId="0" borderId="22" xfId="0" applyBorder="1" applyAlignment="1">
      <alignment horizontal="left" vertical="center"/>
      <protection locked="0"/>
    </xf>
    <xf numFmtId="0" fontId="0" fillId="0" borderId="23" xfId="0" applyBorder="1" applyAlignment="1">
      <alignment horizontal="left" vertical="center"/>
      <protection locked="0"/>
    </xf>
    <xf numFmtId="0" fontId="0" fillId="0" borderId="24" xfId="0" applyBorder="1" applyAlignment="1">
      <alignment horizontal="left" vertical="center"/>
      <protection locked="0"/>
    </xf>
    <xf numFmtId="0" fontId="28" fillId="0" borderId="22" xfId="0" applyFont="1" applyBorder="1" applyAlignment="1">
      <alignment horizontal="left" vertical="center"/>
      <protection locked="0"/>
    </xf>
    <xf numFmtId="0" fontId="28" fillId="0" borderId="23" xfId="0" applyFont="1" applyBorder="1" applyAlignment="1">
      <alignment horizontal="left" vertical="center"/>
      <protection locked="0"/>
    </xf>
    <xf numFmtId="0" fontId="28" fillId="0" borderId="24" xfId="0" applyFont="1" applyBorder="1" applyAlignment="1">
      <alignment horizontal="left" vertical="center"/>
      <protection locked="0"/>
    </xf>
    <xf numFmtId="0" fontId="42" fillId="4" borderId="0" xfId="1" applyFill="1" applyAlignment="1">
      <alignment horizontal="left" vertical="top"/>
      <protection locked="0"/>
    </xf>
    <xf numFmtId="0" fontId="43" fillId="0" borderId="0" xfId="1" applyFont="1" applyAlignment="1">
      <alignment horizontal="center" vertical="center"/>
      <protection locked="0"/>
    </xf>
    <xf numFmtId="0" fontId="34" fillId="4" borderId="0" xfId="0" applyFont="1" applyFill="1" applyAlignment="1">
      <alignment horizontal="left" vertical="center"/>
      <protection locked="0"/>
    </xf>
    <xf numFmtId="0" fontId="33" fillId="4" borderId="0" xfId="0" applyFont="1" applyFill="1" applyAlignment="1">
      <alignment horizontal="left" vertical="center"/>
      <protection locked="0"/>
    </xf>
    <xf numFmtId="0" fontId="44" fillId="4" borderId="0" xfId="1" applyFont="1" applyFill="1" applyAlignment="1">
      <alignment horizontal="left" vertical="center"/>
      <protection locked="0"/>
    </xf>
    <xf numFmtId="0" fontId="1" fillId="4" borderId="0" xfId="0" applyFont="1" applyFill="1" applyAlignment="1" applyProtection="1">
      <alignment horizontal="left" vertical="center"/>
    </xf>
    <xf numFmtId="0" fontId="33" fillId="4" borderId="0" xfId="0" applyFont="1" applyFill="1" applyAlignment="1" applyProtection="1">
      <alignment horizontal="left" vertical="center"/>
    </xf>
    <xf numFmtId="0" fontId="34" fillId="4" borderId="0" xfId="0" applyFont="1" applyFill="1" applyAlignment="1" applyProtection="1">
      <alignment horizontal="left" vertical="center"/>
    </xf>
    <xf numFmtId="0" fontId="44" fillId="4" borderId="0" xfId="1" applyFont="1" applyFill="1" applyAlignment="1" applyProtection="1">
      <alignment horizontal="left" vertical="center"/>
    </xf>
    <xf numFmtId="0" fontId="35" fillId="0" borderId="28" xfId="0" applyFont="1" applyBorder="1" applyAlignment="1">
      <alignment vertical="center" wrapText="1"/>
      <protection locked="0"/>
    </xf>
    <xf numFmtId="0" fontId="35" fillId="0" borderId="29" xfId="0" applyFont="1" applyBorder="1" applyAlignment="1">
      <alignment vertical="center" wrapText="1"/>
      <protection locked="0"/>
    </xf>
    <xf numFmtId="0" fontId="35" fillId="0" borderId="30" xfId="0" applyFont="1" applyBorder="1" applyAlignment="1">
      <alignment vertical="center" wrapText="1"/>
      <protection locked="0"/>
    </xf>
    <xf numFmtId="0" fontId="35" fillId="0" borderId="31" xfId="0" applyFont="1" applyBorder="1" applyAlignment="1">
      <alignment horizontal="center" vertical="center" wrapText="1"/>
      <protection locked="0"/>
    </xf>
    <xf numFmtId="0" fontId="35" fillId="0" borderId="32" xfId="0" applyFont="1" applyBorder="1" applyAlignment="1">
      <alignment horizontal="center" vertical="center" wrapText="1"/>
      <protection locked="0"/>
    </xf>
    <xf numFmtId="0" fontId="0" fillId="0" borderId="0" xfId="0" applyAlignment="1">
      <alignment horizontal="center" vertical="center"/>
      <protection locked="0"/>
    </xf>
    <xf numFmtId="0" fontId="35" fillId="0" borderId="31" xfId="0" applyFont="1" applyBorder="1" applyAlignment="1">
      <alignment vertical="center" wrapText="1"/>
      <protection locked="0"/>
    </xf>
    <xf numFmtId="0" fontId="35" fillId="0" borderId="32" xfId="0" applyFont="1" applyBorder="1" applyAlignment="1">
      <alignment vertical="center" wrapText="1"/>
      <protection locked="0"/>
    </xf>
    <xf numFmtId="0" fontId="37" fillId="0" borderId="0" xfId="0" applyFont="1" applyBorder="1" applyAlignment="1">
      <alignment horizontal="left" vertical="center" wrapText="1"/>
      <protection locked="0"/>
    </xf>
    <xf numFmtId="0" fontId="38" fillId="0" borderId="0" xfId="0" applyFont="1" applyBorder="1" applyAlignment="1">
      <alignment horizontal="left" vertical="center" wrapText="1"/>
      <protection locked="0"/>
    </xf>
    <xf numFmtId="0" fontId="38" fillId="0" borderId="31" xfId="0" applyFont="1" applyBorder="1" applyAlignment="1">
      <alignment vertical="center" wrapText="1"/>
      <protection locked="0"/>
    </xf>
    <xf numFmtId="0" fontId="38" fillId="0" borderId="0" xfId="0" applyFont="1" applyBorder="1" applyAlignment="1">
      <alignment vertical="center" wrapText="1"/>
      <protection locked="0"/>
    </xf>
    <xf numFmtId="0" fontId="38" fillId="0" borderId="0" xfId="0" applyFont="1" applyBorder="1" applyAlignment="1">
      <alignment vertical="center"/>
      <protection locked="0"/>
    </xf>
    <xf numFmtId="0" fontId="38" fillId="0" borderId="0" xfId="0" applyFont="1" applyBorder="1" applyAlignment="1">
      <alignment horizontal="left" vertical="center"/>
      <protection locked="0"/>
    </xf>
    <xf numFmtId="49" fontId="38" fillId="0" borderId="0" xfId="0" applyNumberFormat="1" applyFont="1" applyBorder="1" applyAlignment="1">
      <alignment vertical="center" wrapText="1"/>
      <protection locked="0"/>
    </xf>
    <xf numFmtId="0" fontId="35" fillId="0" borderId="33" xfId="0" applyFont="1" applyBorder="1" applyAlignment="1">
      <alignment vertical="center" wrapText="1"/>
      <protection locked="0"/>
    </xf>
    <xf numFmtId="0" fontId="33" fillId="0" borderId="34" xfId="0" applyFont="1" applyBorder="1" applyAlignment="1">
      <alignment vertical="center" wrapText="1"/>
      <protection locked="0"/>
    </xf>
    <xf numFmtId="0" fontId="35" fillId="0" borderId="35" xfId="0" applyFont="1" applyBorder="1" applyAlignment="1">
      <alignment vertical="center" wrapText="1"/>
      <protection locked="0"/>
    </xf>
    <xf numFmtId="0" fontId="35" fillId="0" borderId="0" xfId="0" applyFont="1" applyBorder="1" applyAlignment="1">
      <alignment vertical="top"/>
      <protection locked="0"/>
    </xf>
    <xf numFmtId="0" fontId="35" fillId="0" borderId="0" xfId="0" applyFont="1" applyAlignment="1">
      <alignment vertical="top"/>
      <protection locked="0"/>
    </xf>
    <xf numFmtId="0" fontId="35" fillId="0" borderId="28" xfId="0" applyFont="1" applyBorder="1" applyAlignment="1">
      <alignment horizontal="left" vertical="center"/>
      <protection locked="0"/>
    </xf>
    <xf numFmtId="0" fontId="35" fillId="0" borderId="29" xfId="0" applyFont="1" applyBorder="1" applyAlignment="1">
      <alignment horizontal="left" vertical="center"/>
      <protection locked="0"/>
    </xf>
    <xf numFmtId="0" fontId="35" fillId="0" borderId="30" xfId="0" applyFont="1" applyBorder="1" applyAlignment="1">
      <alignment horizontal="left" vertical="center"/>
      <protection locked="0"/>
    </xf>
    <xf numFmtId="0" fontId="35" fillId="0" borderId="31" xfId="0" applyFont="1" applyBorder="1" applyAlignment="1">
      <alignment horizontal="left" vertical="center"/>
      <protection locked="0"/>
    </xf>
    <xf numFmtId="0" fontId="35" fillId="0" borderId="32" xfId="0" applyFont="1" applyBorder="1" applyAlignment="1">
      <alignment horizontal="left" vertical="center"/>
      <protection locked="0"/>
    </xf>
    <xf numFmtId="0" fontId="37" fillId="0" borderId="0" xfId="0" applyFont="1" applyBorder="1" applyAlignment="1">
      <alignment horizontal="left" vertical="center"/>
      <protection locked="0"/>
    </xf>
    <xf numFmtId="0" fontId="41" fillId="0" borderId="0" xfId="0" applyFont="1" applyAlignment="1">
      <alignment horizontal="left" vertical="center"/>
      <protection locked="0"/>
    </xf>
    <xf numFmtId="0" fontId="37" fillId="0" borderId="34" xfId="0" applyFont="1" applyBorder="1" applyAlignment="1">
      <alignment horizontal="left" vertical="center"/>
      <protection locked="0"/>
    </xf>
    <xf numFmtId="0" fontId="37" fillId="0" borderId="34" xfId="0" applyFont="1" applyBorder="1" applyAlignment="1">
      <alignment horizontal="center" vertical="center"/>
      <protection locked="0"/>
    </xf>
    <xf numFmtId="0" fontId="41" fillId="0" borderId="34" xfId="0" applyFont="1" applyBorder="1" applyAlignment="1">
      <alignment horizontal="left" vertical="center"/>
      <protection locked="0"/>
    </xf>
    <xf numFmtId="0" fontId="40" fillId="0" borderId="0" xfId="0" applyFont="1" applyBorder="1" applyAlignment="1">
      <alignment horizontal="left" vertical="center"/>
      <protection locked="0"/>
    </xf>
    <xf numFmtId="0" fontId="38" fillId="0" borderId="0" xfId="0" applyFont="1" applyAlignment="1">
      <alignment horizontal="left" vertical="center"/>
      <protection locked="0"/>
    </xf>
    <xf numFmtId="0" fontId="38" fillId="0" borderId="0" xfId="0" applyFont="1" applyBorder="1" applyAlignment="1">
      <alignment horizontal="center" vertical="center"/>
      <protection locked="0"/>
    </xf>
    <xf numFmtId="0" fontId="38" fillId="0" borderId="31" xfId="0" applyFont="1" applyBorder="1" applyAlignment="1">
      <alignment horizontal="left" vertical="center"/>
      <protection locked="0"/>
    </xf>
    <xf numFmtId="0" fontId="38" fillId="0" borderId="0" xfId="0" applyFont="1" applyFill="1" applyBorder="1" applyAlignment="1">
      <alignment horizontal="left" vertical="center"/>
      <protection locked="0"/>
    </xf>
    <xf numFmtId="0" fontId="38" fillId="0" borderId="0" xfId="0" applyFont="1" applyFill="1" applyBorder="1" applyAlignment="1">
      <alignment horizontal="center" vertical="center"/>
      <protection locked="0"/>
    </xf>
    <xf numFmtId="0" fontId="35" fillId="0" borderId="33" xfId="0" applyFont="1" applyBorder="1" applyAlignment="1">
      <alignment horizontal="left" vertical="center"/>
      <protection locked="0"/>
    </xf>
    <xf numFmtId="0" fontId="33" fillId="0" borderId="34" xfId="0" applyFont="1" applyBorder="1" applyAlignment="1">
      <alignment horizontal="left" vertical="center"/>
      <protection locked="0"/>
    </xf>
    <xf numFmtId="0" fontId="35" fillId="0" borderId="35" xfId="0" applyFont="1" applyBorder="1" applyAlignment="1">
      <alignment horizontal="left" vertical="center"/>
      <protection locked="0"/>
    </xf>
    <xf numFmtId="0" fontId="35" fillId="0" borderId="0" xfId="0" applyFont="1" applyBorder="1" applyAlignment="1">
      <alignment horizontal="left" vertical="center"/>
      <protection locked="0"/>
    </xf>
    <xf numFmtId="0" fontId="33" fillId="0" borderId="0" xfId="0" applyFont="1" applyBorder="1" applyAlignment="1">
      <alignment horizontal="left" vertical="center"/>
      <protection locked="0"/>
    </xf>
    <xf numFmtId="0" fontId="41" fillId="0" borderId="0" xfId="0" applyFont="1" applyBorder="1" applyAlignment="1">
      <alignment horizontal="left" vertical="center"/>
      <protection locked="0"/>
    </xf>
    <xf numFmtId="0" fontId="38" fillId="0" borderId="34" xfId="0" applyFont="1" applyBorder="1" applyAlignment="1">
      <alignment horizontal="left" vertical="center"/>
      <protection locked="0"/>
    </xf>
    <xf numFmtId="0" fontId="35" fillId="0" borderId="0" xfId="0" applyFont="1" applyBorder="1" applyAlignment="1">
      <alignment horizontal="left" vertical="center" wrapText="1"/>
      <protection locked="0"/>
    </xf>
    <xf numFmtId="0" fontId="38" fillId="0" borderId="0" xfId="0" applyFont="1" applyBorder="1" applyAlignment="1">
      <alignment horizontal="center" vertical="center" wrapText="1"/>
      <protection locked="0"/>
    </xf>
    <xf numFmtId="0" fontId="35" fillId="0" borderId="28" xfId="0" applyFont="1" applyBorder="1" applyAlignment="1">
      <alignment horizontal="left" vertical="center" wrapText="1"/>
      <protection locked="0"/>
    </xf>
    <xf numFmtId="0" fontId="35" fillId="0" borderId="29" xfId="0" applyFont="1" applyBorder="1" applyAlignment="1">
      <alignment horizontal="left" vertical="center" wrapText="1"/>
      <protection locked="0"/>
    </xf>
    <xf numFmtId="0" fontId="35" fillId="0" borderId="30" xfId="0" applyFont="1" applyBorder="1" applyAlignment="1">
      <alignment horizontal="left" vertical="center" wrapText="1"/>
      <protection locked="0"/>
    </xf>
    <xf numFmtId="0" fontId="35" fillId="0" borderId="31" xfId="0" applyFont="1" applyBorder="1" applyAlignment="1">
      <alignment horizontal="left" vertical="center" wrapText="1"/>
      <protection locked="0"/>
    </xf>
    <xf numFmtId="0" fontId="35" fillId="0" borderId="32" xfId="0" applyFont="1" applyBorder="1" applyAlignment="1">
      <alignment horizontal="left" vertical="center" wrapText="1"/>
      <protection locked="0"/>
    </xf>
    <xf numFmtId="0" fontId="41" fillId="0" borderId="31" xfId="0" applyFont="1" applyBorder="1" applyAlignment="1">
      <alignment horizontal="left" vertical="center" wrapText="1"/>
      <protection locked="0"/>
    </xf>
    <xf numFmtId="0" fontId="41" fillId="0" borderId="32" xfId="0" applyFont="1" applyBorder="1" applyAlignment="1">
      <alignment horizontal="left" vertical="center" wrapText="1"/>
      <protection locked="0"/>
    </xf>
    <xf numFmtId="0" fontId="38" fillId="0" borderId="31" xfId="0" applyFont="1" applyBorder="1" applyAlignment="1">
      <alignment horizontal="left" vertical="center" wrapText="1"/>
      <protection locked="0"/>
    </xf>
    <xf numFmtId="0" fontId="38" fillId="0" borderId="32" xfId="0" applyFont="1" applyBorder="1" applyAlignment="1">
      <alignment horizontal="left" vertical="center" wrapText="1"/>
      <protection locked="0"/>
    </xf>
    <xf numFmtId="0" fontId="38" fillId="0" borderId="32" xfId="0" applyFont="1" applyBorder="1" applyAlignment="1">
      <alignment horizontal="left" vertical="center"/>
      <protection locked="0"/>
    </xf>
    <xf numFmtId="0" fontId="38" fillId="0" borderId="33" xfId="0" applyFont="1" applyBorder="1" applyAlignment="1">
      <alignment horizontal="left" vertical="center" wrapText="1"/>
      <protection locked="0"/>
    </xf>
    <xf numFmtId="0" fontId="38" fillId="0" borderId="34" xfId="0" applyFont="1" applyBorder="1" applyAlignment="1">
      <alignment horizontal="left" vertical="center" wrapText="1"/>
      <protection locked="0"/>
    </xf>
    <xf numFmtId="0" fontId="38" fillId="0" borderId="35" xfId="0" applyFont="1" applyBorder="1" applyAlignment="1">
      <alignment horizontal="left" vertical="center" wrapText="1"/>
      <protection locked="0"/>
    </xf>
    <xf numFmtId="0" fontId="38" fillId="0" borderId="0" xfId="0" applyFont="1" applyBorder="1" applyAlignment="1">
      <alignment horizontal="left" vertical="top"/>
      <protection locked="0"/>
    </xf>
    <xf numFmtId="0" fontId="38" fillId="0" borderId="0" xfId="0" applyFont="1" applyBorder="1" applyAlignment="1">
      <alignment horizontal="center" vertical="top"/>
      <protection locked="0"/>
    </xf>
    <xf numFmtId="0" fontId="38" fillId="0" borderId="33" xfId="0" applyFont="1" applyBorder="1" applyAlignment="1">
      <alignment horizontal="left" vertical="center"/>
      <protection locked="0"/>
    </xf>
    <xf numFmtId="0" fontId="38" fillId="0" borderId="35" xfId="0" applyFont="1" applyBorder="1" applyAlignment="1">
      <alignment horizontal="left" vertical="center"/>
      <protection locked="0"/>
    </xf>
    <xf numFmtId="0" fontId="41" fillId="0" borderId="0" xfId="0" applyFont="1" applyAlignment="1">
      <alignment vertical="center"/>
      <protection locked="0"/>
    </xf>
    <xf numFmtId="0" fontId="37" fillId="0" borderId="0" xfId="0" applyFont="1" applyBorder="1" applyAlignment="1">
      <alignment vertical="center"/>
      <protection locked="0"/>
    </xf>
    <xf numFmtId="0" fontId="41" fillId="0" borderId="34" xfId="0" applyFont="1" applyBorder="1" applyAlignment="1">
      <alignment vertical="center"/>
      <protection locked="0"/>
    </xf>
    <xf numFmtId="0" fontId="37" fillId="0" borderId="34" xfId="0" applyFont="1" applyBorder="1" applyAlignment="1">
      <alignment vertical="center"/>
      <protection locked="0"/>
    </xf>
    <xf numFmtId="0" fontId="37" fillId="0" borderId="34" xfId="0" applyFont="1" applyBorder="1" applyAlignment="1">
      <alignment horizontal="left"/>
      <protection locked="0"/>
    </xf>
    <xf numFmtId="0" fontId="41" fillId="0" borderId="34" xfId="0" applyFont="1" applyBorder="1" applyAlignment="1">
      <protection locked="0"/>
    </xf>
    <xf numFmtId="0" fontId="35" fillId="0" borderId="31" xfId="0" applyFont="1" applyBorder="1" applyAlignment="1">
      <alignment vertical="top"/>
      <protection locked="0"/>
    </xf>
    <xf numFmtId="0" fontId="35" fillId="0" borderId="32" xfId="0" applyFont="1" applyBorder="1" applyAlignment="1">
      <alignment vertical="top"/>
      <protection locked="0"/>
    </xf>
    <xf numFmtId="0" fontId="35" fillId="0" borderId="0" xfId="0" applyFont="1" applyBorder="1" applyAlignment="1">
      <alignment horizontal="center" vertical="center"/>
      <protection locked="0"/>
    </xf>
    <xf numFmtId="0" fontId="35" fillId="0" borderId="0" xfId="0" applyFont="1" applyBorder="1" applyAlignment="1">
      <alignment horizontal="left" vertical="top"/>
      <protection locked="0"/>
    </xf>
    <xf numFmtId="0" fontId="35" fillId="0" borderId="33" xfId="0" applyFont="1" applyBorder="1" applyAlignment="1">
      <alignment vertical="top"/>
      <protection locked="0"/>
    </xf>
    <xf numFmtId="0" fontId="35" fillId="0" borderId="34" xfId="0" applyFont="1" applyBorder="1" applyAlignment="1">
      <alignment vertical="top"/>
      <protection locked="0"/>
    </xf>
    <xf numFmtId="0" fontId="35" fillId="0" borderId="35" xfId="0" applyFont="1" applyBorder="1" applyAlignment="1">
      <alignment vertical="top"/>
      <protection locked="0"/>
    </xf>
    <xf numFmtId="0" fontId="7" fillId="0" borderId="0" xfId="0" applyFont="1" applyAlignment="1">
      <alignment horizontal="left" vertical="top" wrapText="1"/>
      <protection locked="0"/>
    </xf>
    <xf numFmtId="0" fontId="0" fillId="0" borderId="0" xfId="0" applyFont="1" applyAlignment="1">
      <alignment horizontal="left" vertical="top"/>
      <protection locked="0"/>
    </xf>
    <xf numFmtId="0" fontId="0" fillId="0" borderId="0" xfId="0" applyFont="1" applyAlignment="1">
      <alignment horizontal="left" vertical="center"/>
      <protection locked="0"/>
    </xf>
    <xf numFmtId="0" fontId="10" fillId="0" borderId="0" xfId="0" applyFont="1" applyAlignment="1">
      <alignment horizontal="left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8" fillId="0" borderId="0" xfId="0" applyFont="1" applyAlignment="1">
      <alignment horizontal="left" vertical="top" wrapText="1"/>
      <protection locked="0"/>
    </xf>
    <xf numFmtId="49" fontId="6" fillId="2" borderId="0" xfId="0" applyNumberFormat="1" applyFont="1" applyFill="1" applyAlignment="1">
      <alignment horizontal="left" vertical="top"/>
      <protection locked="0"/>
    </xf>
    <xf numFmtId="0" fontId="6" fillId="0" borderId="0" xfId="0" applyFont="1" applyAlignment="1">
      <alignment horizontal="left" vertical="center" wrapText="1"/>
      <protection locked="0"/>
    </xf>
    <xf numFmtId="164" fontId="9" fillId="0" borderId="7" xfId="0" applyNumberFormat="1" applyFont="1" applyBorder="1" applyAlignment="1">
      <alignment horizontal="right" vertical="center"/>
      <protection locked="0"/>
    </xf>
    <xf numFmtId="0" fontId="0" fillId="0" borderId="7" xfId="0" applyBorder="1" applyAlignment="1">
      <alignment horizontal="left" vertical="center"/>
      <protection locked="0"/>
    </xf>
    <xf numFmtId="0" fontId="10" fillId="0" borderId="0" xfId="0" applyFont="1" applyAlignment="1">
      <alignment horizontal="right" vertical="center"/>
      <protection locked="0"/>
    </xf>
    <xf numFmtId="165" fontId="10" fillId="0" borderId="0" xfId="0" applyNumberFormat="1" applyFont="1" applyAlignment="1">
      <alignment horizontal="center" vertical="center"/>
      <protection locked="0"/>
    </xf>
    <xf numFmtId="164" fontId="7" fillId="0" borderId="0" xfId="0" applyNumberFormat="1" applyFont="1" applyAlignment="1">
      <alignment horizontal="right" vertical="center"/>
      <protection locked="0"/>
    </xf>
    <xf numFmtId="0" fontId="8" fillId="3" borderId="9" xfId="0" applyFont="1" applyFill="1" applyBorder="1" applyAlignment="1">
      <alignment horizontal="left" vertical="center"/>
      <protection locked="0"/>
    </xf>
    <xf numFmtId="0" fontId="0" fillId="3" borderId="9" xfId="0" applyFill="1" applyBorder="1" applyAlignment="1">
      <alignment horizontal="left" vertical="center"/>
      <protection locked="0"/>
    </xf>
    <xf numFmtId="164" fontId="8" fillId="3" borderId="9" xfId="0" applyNumberFormat="1" applyFont="1" applyFill="1" applyBorder="1" applyAlignment="1">
      <alignment horizontal="right" vertical="center"/>
      <protection locked="0"/>
    </xf>
    <xf numFmtId="0" fontId="0" fillId="3" borderId="17" xfId="0" applyFill="1" applyBorder="1" applyAlignment="1">
      <alignment horizontal="left" vertical="center"/>
      <protection locked="0"/>
    </xf>
    <xf numFmtId="0" fontId="8" fillId="0" borderId="0" xfId="0" applyFont="1" applyAlignment="1">
      <alignment horizontal="left" vertical="center" wrapText="1"/>
      <protection locked="0"/>
    </xf>
    <xf numFmtId="166" fontId="6" fillId="0" borderId="0" xfId="0" applyNumberFormat="1" applyFont="1" applyAlignment="1">
      <alignment horizontal="left" vertical="top"/>
      <protection locked="0"/>
    </xf>
    <xf numFmtId="0" fontId="12" fillId="0" borderId="21" xfId="0" applyFont="1" applyBorder="1" applyAlignment="1">
      <alignment horizontal="center" vertical="center"/>
      <protection locked="0"/>
    </xf>
    <xf numFmtId="0" fontId="0" fillId="0" borderId="13" xfId="0" applyBorder="1" applyAlignment="1">
      <alignment horizontal="left" vertical="center"/>
      <protection locked="0"/>
    </xf>
    <xf numFmtId="0" fontId="0" fillId="0" borderId="15" xfId="0" applyBorder="1" applyAlignment="1">
      <alignment horizontal="left" vertical="center"/>
      <protection locked="0"/>
    </xf>
    <xf numFmtId="0" fontId="6" fillId="3" borderId="9" xfId="0" applyFont="1" applyFill="1" applyBorder="1" applyAlignment="1">
      <alignment horizontal="center" vertical="center"/>
      <protection locked="0"/>
    </xf>
    <xf numFmtId="0" fontId="6" fillId="3" borderId="9" xfId="0" applyFont="1" applyFill="1" applyBorder="1" applyAlignment="1">
      <alignment horizontal="right" vertical="center"/>
      <protection locked="0"/>
    </xf>
    <xf numFmtId="164" fontId="17" fillId="0" borderId="0" xfId="0" applyNumberFormat="1" applyFont="1" applyAlignment="1">
      <alignment horizontal="right" vertical="center"/>
      <protection locked="0"/>
    </xf>
    <xf numFmtId="0" fontId="17" fillId="0" borderId="0" xfId="0" applyFont="1" applyAlignment="1">
      <alignment horizontal="left" vertical="center"/>
      <protection locked="0"/>
    </xf>
    <xf numFmtId="0" fontId="16" fillId="0" borderId="0" xfId="0" applyFont="1" applyAlignment="1">
      <alignment horizontal="left" vertical="center" wrapText="1"/>
      <protection locked="0"/>
    </xf>
    <xf numFmtId="0" fontId="16" fillId="0" borderId="0" xfId="0" applyFont="1" applyAlignment="1">
      <alignment horizontal="left" vertical="center"/>
      <protection locked="0"/>
    </xf>
    <xf numFmtId="164" fontId="13" fillId="0" borderId="0" xfId="0" applyNumberFormat="1" applyFont="1" applyAlignment="1">
      <alignment horizontal="right" vertical="center"/>
      <protection locked="0"/>
    </xf>
    <xf numFmtId="0" fontId="13" fillId="0" borderId="0" xfId="0" applyFont="1" applyAlignment="1">
      <alignment horizontal="left" vertical="center"/>
      <protection locked="0"/>
    </xf>
    <xf numFmtId="0" fontId="2" fillId="3" borderId="0" xfId="0" applyFont="1" applyFill="1" applyAlignment="1">
      <alignment horizontal="center" vertical="center"/>
      <protection locked="0"/>
    </xf>
    <xf numFmtId="0" fontId="6" fillId="3" borderId="8" xfId="0" applyFont="1" applyFill="1" applyBorder="1" applyAlignment="1">
      <alignment horizontal="center" vertical="center"/>
      <protection locked="0"/>
    </xf>
    <xf numFmtId="0" fontId="44" fillId="4" borderId="0" xfId="1" applyFont="1" applyFill="1" applyAlignment="1">
      <alignment horizontal="left" vertical="center"/>
      <protection locked="0"/>
    </xf>
    <xf numFmtId="0" fontId="5" fillId="0" borderId="0" xfId="0" applyFont="1" applyAlignment="1">
      <alignment horizontal="left" vertical="center" wrapText="1"/>
      <protection locked="0"/>
    </xf>
    <xf numFmtId="0" fontId="0" fillId="0" borderId="0" xfId="0" applyFont="1" applyAlignment="1">
      <alignment horizontal="left" vertical="center" wrapText="1"/>
      <protection locked="0"/>
    </xf>
    <xf numFmtId="0" fontId="36" fillId="0" borderId="0" xfId="0" applyFont="1" applyBorder="1" applyAlignment="1">
      <alignment horizontal="center" vertical="center" wrapText="1"/>
      <protection locked="0"/>
    </xf>
    <xf numFmtId="0" fontId="37" fillId="0" borderId="34" xfId="0" applyFont="1" applyBorder="1" applyAlignment="1">
      <alignment horizontal="left" wrapText="1"/>
      <protection locked="0"/>
    </xf>
    <xf numFmtId="0" fontId="38" fillId="0" borderId="0" xfId="0" applyFont="1" applyBorder="1" applyAlignment="1">
      <alignment horizontal="left" vertical="center" wrapText="1"/>
      <protection locked="0"/>
    </xf>
    <xf numFmtId="49" fontId="38" fillId="0" borderId="0" xfId="0" applyNumberFormat="1" applyFont="1" applyBorder="1" applyAlignment="1">
      <alignment horizontal="left" vertical="center" wrapText="1"/>
      <protection locked="0"/>
    </xf>
    <xf numFmtId="0" fontId="36" fillId="0" borderId="0" xfId="0" applyFont="1" applyBorder="1" applyAlignment="1">
      <alignment horizontal="center" vertical="center"/>
      <protection locked="0"/>
    </xf>
    <xf numFmtId="0" fontId="38" fillId="0" borderId="0" xfId="0" applyFont="1" applyBorder="1" applyAlignment="1">
      <alignment horizontal="left" vertical="top"/>
      <protection locked="0"/>
    </xf>
    <xf numFmtId="0" fontId="37" fillId="0" borderId="34" xfId="0" applyFont="1" applyBorder="1" applyAlignment="1">
      <alignment horizontal="left"/>
      <protection locked="0"/>
    </xf>
    <xf numFmtId="0" fontId="38" fillId="0" borderId="0" xfId="0" applyFont="1" applyBorder="1" applyAlignment="1">
      <alignment horizontal="left" vertical="center"/>
      <protection locked="0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KROSplusData\System\Temp\radE8D2B.tm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pro-rozpocty.cz/cs/software-a-data/kros-plus/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file:///C:\KROSplusData\System\Temp\radEE096.tm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pro-rozpocty.cz/cs/software-a-data/kros-plus/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file:///C:\KROSplusData\System\Temp\rad6D179.tm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pro-rozpocty.cz/cs/software-a-data/kros-plus/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file:///C:\KROSplusData\System\Temp\radD7B47.tm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pro-rozpocty.cz/cs/software-a-data/kros-plus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161925</xdr:colOff>
      <xdr:row>1</xdr:row>
      <xdr:rowOff>0</xdr:rowOff>
    </xdr:to>
    <xdr:pic>
      <xdr:nvPicPr>
        <xdr:cNvPr id="1027" name="Obrázek 1" descr="C:\KROSplusData\System\Temp\radE8D2B.tmp">
          <a:hlinkClick xmlns:r="http://schemas.openxmlformats.org/officeDocument/2006/relationships" r:id="rId1" tooltip="http://pro-rozpocty.cz/cs/software-a-data/kros-plus/"/>
        </xdr:cNvPr>
        <xdr:cNvPicPr>
          <a:picLocks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161925</xdr:colOff>
      <xdr:row>1</xdr:row>
      <xdr:rowOff>0</xdr:rowOff>
    </xdr:to>
    <xdr:pic>
      <xdr:nvPicPr>
        <xdr:cNvPr id="2060" name="Obrázek 1" descr="C:\KROSplusData\System\Temp\radEE096.tmp">
          <a:hlinkClick xmlns:r="http://schemas.openxmlformats.org/officeDocument/2006/relationships" r:id="rId1" tooltip="http://pro-rozpocty.cz/cs/software-a-data/kros-plus/"/>
        </xdr:cNvPr>
        <xdr:cNvPicPr>
          <a:picLocks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161925</xdr:colOff>
      <xdr:row>1</xdr:row>
      <xdr:rowOff>0</xdr:rowOff>
    </xdr:to>
    <xdr:pic>
      <xdr:nvPicPr>
        <xdr:cNvPr id="3084" name="Obrázek 1" descr="C:\KROSplusData\System\Temp\rad6D179.tmp">
          <a:hlinkClick xmlns:r="http://schemas.openxmlformats.org/officeDocument/2006/relationships" r:id="rId1" tooltip="http://pro-rozpocty.cz/cs/software-a-data/kros-plus/"/>
        </xdr:cNvPr>
        <xdr:cNvPicPr>
          <a:picLocks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161925</xdr:colOff>
      <xdr:row>1</xdr:row>
      <xdr:rowOff>0</xdr:rowOff>
    </xdr:to>
    <xdr:pic>
      <xdr:nvPicPr>
        <xdr:cNvPr id="4108" name="Obrázek 1" descr="C:\KROSplusData\System\Temp\radD7B47.tmp">
          <a:hlinkClick xmlns:r="http://schemas.openxmlformats.org/officeDocument/2006/relationships" r:id="rId1" tooltip="http://pro-rozpocty.cz/cs/software-a-data/kros-plus/"/>
        </xdr:cNvPr>
        <xdr:cNvPicPr>
          <a:picLocks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56"/>
  <sheetViews>
    <sheetView showGridLines="0" tabSelected="1" workbookViewId="0">
      <pane ySplit="1" topLeftCell="A40" activePane="bottomLeft" state="frozenSplit"/>
      <selection pane="bottomLeft"/>
    </sheetView>
  </sheetViews>
  <sheetFormatPr defaultColWidth="10.6640625" defaultRowHeight="14.25" customHeight="1" x14ac:dyDescent="0.3"/>
  <cols>
    <col min="1" max="1" width="8.33203125" style="2" customWidth="1"/>
    <col min="2" max="2" width="1.6640625" style="2" customWidth="1"/>
    <col min="3" max="3" width="4.1640625" style="2" customWidth="1"/>
    <col min="4" max="33" width="2.6640625" style="2" customWidth="1"/>
    <col min="34" max="34" width="3.33203125" style="2" customWidth="1"/>
    <col min="35" max="35" width="31.6640625" style="2" customWidth="1"/>
    <col min="36" max="37" width="2.5" style="2" customWidth="1"/>
    <col min="38" max="38" width="8.33203125" style="2" customWidth="1"/>
    <col min="39" max="39" width="3.33203125" style="2" customWidth="1"/>
    <col min="40" max="40" width="13.33203125" style="2" customWidth="1"/>
    <col min="41" max="41" width="7.5" style="2" customWidth="1"/>
    <col min="42" max="42" width="4.1640625" style="2" customWidth="1"/>
    <col min="43" max="43" width="15.6640625" style="2" customWidth="1"/>
    <col min="44" max="44" width="13.6640625" style="2" customWidth="1"/>
    <col min="45" max="46" width="25.83203125" style="2" hidden="1" customWidth="1"/>
    <col min="47" max="47" width="25" style="2" hidden="1" customWidth="1"/>
    <col min="48" max="52" width="21.6640625" style="2" hidden="1" customWidth="1"/>
    <col min="53" max="53" width="19.1640625" style="2" hidden="1" customWidth="1"/>
    <col min="54" max="54" width="25" style="2" hidden="1" customWidth="1"/>
    <col min="55" max="56" width="19.1640625" style="2" hidden="1" customWidth="1"/>
    <col min="57" max="57" width="66.5" style="2" customWidth="1"/>
    <col min="58" max="70" width="10.6640625" style="1" customWidth="1"/>
    <col min="71" max="91" width="10.6640625" style="2" hidden="1" customWidth="1"/>
    <col min="92" max="16384" width="10.6640625" style="1"/>
  </cols>
  <sheetData>
    <row r="1" spans="1:256" s="3" customFormat="1" ht="22.5" customHeight="1" x14ac:dyDescent="0.3">
      <c r="A1" s="175" t="s">
        <v>0</v>
      </c>
      <c r="B1" s="176"/>
      <c r="C1" s="176"/>
      <c r="D1" s="177" t="s">
        <v>1</v>
      </c>
      <c r="E1" s="176"/>
      <c r="F1" s="176"/>
      <c r="G1" s="176"/>
      <c r="H1" s="176"/>
      <c r="I1" s="176"/>
      <c r="J1" s="176"/>
      <c r="K1" s="178" t="s">
        <v>1583</v>
      </c>
      <c r="L1" s="178"/>
      <c r="M1" s="178"/>
      <c r="N1" s="178"/>
      <c r="O1" s="178"/>
      <c r="P1" s="178"/>
      <c r="Q1" s="178"/>
      <c r="R1" s="178"/>
      <c r="S1" s="178"/>
      <c r="T1" s="176"/>
      <c r="U1" s="176"/>
      <c r="V1" s="176"/>
      <c r="W1" s="178" t="s">
        <v>1584</v>
      </c>
      <c r="X1" s="178"/>
      <c r="Y1" s="178"/>
      <c r="Z1" s="178"/>
      <c r="AA1" s="178"/>
      <c r="AB1" s="178"/>
      <c r="AC1" s="178"/>
      <c r="AD1" s="178"/>
      <c r="AE1" s="178"/>
      <c r="AF1" s="178"/>
      <c r="AG1" s="178"/>
      <c r="AH1" s="178"/>
      <c r="AI1" s="170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4" t="s">
        <v>2</v>
      </c>
      <c r="BB1" s="4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4" t="s">
        <v>3</v>
      </c>
      <c r="BU1" s="4" t="s">
        <v>3</v>
      </c>
      <c r="BV1" s="4" t="s">
        <v>4</v>
      </c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pans="1:256" s="2" customFormat="1" ht="37.5" customHeight="1" x14ac:dyDescent="0.3">
      <c r="AR2" s="284" t="s">
        <v>5</v>
      </c>
      <c r="AS2" s="255"/>
      <c r="AT2" s="255"/>
      <c r="AU2" s="255"/>
      <c r="AV2" s="255"/>
      <c r="AW2" s="255"/>
      <c r="AX2" s="255"/>
      <c r="AY2" s="255"/>
      <c r="AZ2" s="255"/>
      <c r="BA2" s="255"/>
      <c r="BB2" s="255"/>
      <c r="BC2" s="255"/>
      <c r="BD2" s="255"/>
      <c r="BE2" s="255"/>
      <c r="BS2" s="6" t="s">
        <v>6</v>
      </c>
      <c r="BT2" s="6" t="s">
        <v>7</v>
      </c>
    </row>
    <row r="3" spans="1:256" s="2" customFormat="1" ht="7.5" customHeight="1" x14ac:dyDescent="0.3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9"/>
      <c r="BS3" s="6" t="s">
        <v>6</v>
      </c>
      <c r="BT3" s="6" t="s">
        <v>8</v>
      </c>
    </row>
    <row r="4" spans="1:256" s="2" customFormat="1" ht="37.5" customHeight="1" x14ac:dyDescent="0.3">
      <c r="B4" s="10"/>
      <c r="D4" s="11" t="s">
        <v>9</v>
      </c>
      <c r="AQ4" s="12"/>
      <c r="AS4" s="13" t="s">
        <v>10</v>
      </c>
      <c r="BE4" s="14" t="s">
        <v>11</v>
      </c>
      <c r="BS4" s="6" t="s">
        <v>12</v>
      </c>
    </row>
    <row r="5" spans="1:256" s="2" customFormat="1" ht="15" customHeight="1" x14ac:dyDescent="0.3">
      <c r="B5" s="10"/>
      <c r="D5" s="15" t="s">
        <v>13</v>
      </c>
      <c r="K5" s="258" t="s">
        <v>14</v>
      </c>
      <c r="L5" s="255"/>
      <c r="M5" s="255"/>
      <c r="N5" s="255"/>
      <c r="O5" s="255"/>
      <c r="P5" s="255"/>
      <c r="Q5" s="255"/>
      <c r="R5" s="255"/>
      <c r="S5" s="255"/>
      <c r="T5" s="255"/>
      <c r="U5" s="255"/>
      <c r="V5" s="255"/>
      <c r="W5" s="255"/>
      <c r="X5" s="255"/>
      <c r="Y5" s="255"/>
      <c r="Z5" s="255"/>
      <c r="AA5" s="255"/>
      <c r="AB5" s="255"/>
      <c r="AC5" s="255"/>
      <c r="AD5" s="255"/>
      <c r="AE5" s="255"/>
      <c r="AF5" s="255"/>
      <c r="AG5" s="255"/>
      <c r="AH5" s="255"/>
      <c r="AI5" s="255"/>
      <c r="AJ5" s="255"/>
      <c r="AK5" s="255"/>
      <c r="AL5" s="255"/>
      <c r="AM5" s="255"/>
      <c r="AN5" s="255"/>
      <c r="AO5" s="255"/>
      <c r="AQ5" s="12"/>
      <c r="BE5" s="254" t="s">
        <v>15</v>
      </c>
      <c r="BS5" s="6" t="s">
        <v>6</v>
      </c>
    </row>
    <row r="6" spans="1:256" s="2" customFormat="1" ht="37.5" customHeight="1" x14ac:dyDescent="0.3">
      <c r="B6" s="10"/>
      <c r="D6" s="17" t="s">
        <v>16</v>
      </c>
      <c r="K6" s="259" t="s">
        <v>17</v>
      </c>
      <c r="L6" s="255"/>
      <c r="M6" s="255"/>
      <c r="N6" s="255"/>
      <c r="O6" s="255"/>
      <c r="P6" s="255"/>
      <c r="Q6" s="255"/>
      <c r="R6" s="255"/>
      <c r="S6" s="255"/>
      <c r="T6" s="255"/>
      <c r="U6" s="255"/>
      <c r="V6" s="255"/>
      <c r="W6" s="255"/>
      <c r="X6" s="255"/>
      <c r="Y6" s="255"/>
      <c r="Z6" s="255"/>
      <c r="AA6" s="255"/>
      <c r="AB6" s="255"/>
      <c r="AC6" s="255"/>
      <c r="AD6" s="255"/>
      <c r="AE6" s="255"/>
      <c r="AF6" s="255"/>
      <c r="AG6" s="255"/>
      <c r="AH6" s="255"/>
      <c r="AI6" s="255"/>
      <c r="AJ6" s="255"/>
      <c r="AK6" s="255"/>
      <c r="AL6" s="255"/>
      <c r="AM6" s="255"/>
      <c r="AN6" s="255"/>
      <c r="AO6" s="255"/>
      <c r="AQ6" s="12"/>
      <c r="BE6" s="255"/>
      <c r="BS6" s="6" t="s">
        <v>18</v>
      </c>
    </row>
    <row r="7" spans="1:256" s="2" customFormat="1" ht="15" customHeight="1" x14ac:dyDescent="0.3">
      <c r="B7" s="10"/>
      <c r="D7" s="18" t="s">
        <v>19</v>
      </c>
      <c r="K7" s="16"/>
      <c r="AK7" s="18" t="s">
        <v>20</v>
      </c>
      <c r="AN7" s="16"/>
      <c r="AQ7" s="12"/>
      <c r="BE7" s="255"/>
      <c r="BS7" s="6" t="s">
        <v>21</v>
      </c>
    </row>
    <row r="8" spans="1:256" s="2" customFormat="1" ht="15" customHeight="1" x14ac:dyDescent="0.3">
      <c r="B8" s="10"/>
      <c r="D8" s="18" t="s">
        <v>22</v>
      </c>
      <c r="K8" s="16" t="s">
        <v>23</v>
      </c>
      <c r="AK8" s="18" t="s">
        <v>24</v>
      </c>
      <c r="AN8" s="19" t="s">
        <v>25</v>
      </c>
      <c r="AQ8" s="12"/>
      <c r="BE8" s="255"/>
      <c r="BS8" s="6" t="s">
        <v>26</v>
      </c>
    </row>
    <row r="9" spans="1:256" s="2" customFormat="1" ht="15" customHeight="1" x14ac:dyDescent="0.3">
      <c r="B9" s="10"/>
      <c r="AQ9" s="12"/>
      <c r="BE9" s="255"/>
      <c r="BS9" s="6" t="s">
        <v>27</v>
      </c>
    </row>
    <row r="10" spans="1:256" s="2" customFormat="1" ht="15" customHeight="1" x14ac:dyDescent="0.3">
      <c r="B10" s="10"/>
      <c r="D10" s="18" t="s">
        <v>28</v>
      </c>
      <c r="AK10" s="18" t="s">
        <v>29</v>
      </c>
      <c r="AN10" s="16"/>
      <c r="AQ10" s="12"/>
      <c r="BE10" s="255"/>
      <c r="BS10" s="6" t="s">
        <v>18</v>
      </c>
    </row>
    <row r="11" spans="1:256" s="2" customFormat="1" ht="19.5" customHeight="1" x14ac:dyDescent="0.3">
      <c r="B11" s="10"/>
      <c r="E11" s="16" t="s">
        <v>30</v>
      </c>
      <c r="AK11" s="18" t="s">
        <v>31</v>
      </c>
      <c r="AN11" s="16"/>
      <c r="AQ11" s="12"/>
      <c r="BE11" s="255"/>
      <c r="BS11" s="6" t="s">
        <v>18</v>
      </c>
    </row>
    <row r="12" spans="1:256" s="2" customFormat="1" ht="7.5" customHeight="1" x14ac:dyDescent="0.3">
      <c r="B12" s="10"/>
      <c r="AQ12" s="12"/>
      <c r="BE12" s="255"/>
      <c r="BS12" s="6" t="s">
        <v>18</v>
      </c>
    </row>
    <row r="13" spans="1:256" s="2" customFormat="1" ht="15" customHeight="1" x14ac:dyDescent="0.3">
      <c r="B13" s="10"/>
      <c r="D13" s="18" t="s">
        <v>32</v>
      </c>
      <c r="AK13" s="18" t="s">
        <v>29</v>
      </c>
      <c r="AN13" s="20" t="s">
        <v>33</v>
      </c>
      <c r="AQ13" s="12"/>
      <c r="BE13" s="255"/>
      <c r="BS13" s="6" t="s">
        <v>18</v>
      </c>
    </row>
    <row r="14" spans="1:256" s="2" customFormat="1" ht="15.75" customHeight="1" x14ac:dyDescent="0.3">
      <c r="B14" s="10"/>
      <c r="E14" s="260" t="s">
        <v>33</v>
      </c>
      <c r="F14" s="255"/>
      <c r="G14" s="255"/>
      <c r="H14" s="255"/>
      <c r="I14" s="255"/>
      <c r="J14" s="255"/>
      <c r="K14" s="255"/>
      <c r="L14" s="255"/>
      <c r="M14" s="255"/>
      <c r="N14" s="255"/>
      <c r="O14" s="255"/>
      <c r="P14" s="255"/>
      <c r="Q14" s="255"/>
      <c r="R14" s="255"/>
      <c r="S14" s="255"/>
      <c r="T14" s="255"/>
      <c r="U14" s="255"/>
      <c r="V14" s="255"/>
      <c r="W14" s="255"/>
      <c r="X14" s="255"/>
      <c r="Y14" s="255"/>
      <c r="Z14" s="255"/>
      <c r="AA14" s="255"/>
      <c r="AB14" s="255"/>
      <c r="AC14" s="255"/>
      <c r="AD14" s="255"/>
      <c r="AE14" s="255"/>
      <c r="AF14" s="255"/>
      <c r="AG14" s="255"/>
      <c r="AH14" s="255"/>
      <c r="AI14" s="255"/>
      <c r="AJ14" s="255"/>
      <c r="AK14" s="18" t="s">
        <v>31</v>
      </c>
      <c r="AN14" s="20" t="s">
        <v>33</v>
      </c>
      <c r="AQ14" s="12"/>
      <c r="BE14" s="255"/>
      <c r="BS14" s="6" t="s">
        <v>18</v>
      </c>
    </row>
    <row r="15" spans="1:256" s="2" customFormat="1" ht="7.5" customHeight="1" x14ac:dyDescent="0.3">
      <c r="B15" s="10"/>
      <c r="AQ15" s="12"/>
      <c r="BE15" s="255"/>
      <c r="BS15" s="6" t="s">
        <v>3</v>
      </c>
    </row>
    <row r="16" spans="1:256" s="2" customFormat="1" ht="15" customHeight="1" x14ac:dyDescent="0.3">
      <c r="B16" s="10"/>
      <c r="D16" s="18" t="s">
        <v>34</v>
      </c>
      <c r="AK16" s="18" t="s">
        <v>29</v>
      </c>
      <c r="AN16" s="16"/>
      <c r="AQ16" s="12"/>
      <c r="BE16" s="255"/>
      <c r="BS16" s="6" t="s">
        <v>3</v>
      </c>
    </row>
    <row r="17" spans="2:71" s="2" customFormat="1" ht="19.5" customHeight="1" x14ac:dyDescent="0.3">
      <c r="B17" s="10"/>
      <c r="E17" s="16" t="s">
        <v>35</v>
      </c>
      <c r="AK17" s="18" t="s">
        <v>31</v>
      </c>
      <c r="AN17" s="16"/>
      <c r="AQ17" s="12"/>
      <c r="BE17" s="255"/>
      <c r="BS17" s="6" t="s">
        <v>36</v>
      </c>
    </row>
    <row r="18" spans="2:71" s="2" customFormat="1" ht="7.5" customHeight="1" x14ac:dyDescent="0.3">
      <c r="B18" s="10"/>
      <c r="AQ18" s="12"/>
      <c r="BE18" s="255"/>
      <c r="BS18" s="6" t="s">
        <v>6</v>
      </c>
    </row>
    <row r="19" spans="2:71" s="2" customFormat="1" ht="15" customHeight="1" x14ac:dyDescent="0.3">
      <c r="B19" s="10"/>
      <c r="D19" s="18" t="s">
        <v>37</v>
      </c>
      <c r="AQ19" s="12"/>
      <c r="BE19" s="255"/>
      <c r="BS19" s="6" t="s">
        <v>6</v>
      </c>
    </row>
    <row r="20" spans="2:71" s="2" customFormat="1" ht="15.75" customHeight="1" x14ac:dyDescent="0.3">
      <c r="B20" s="10"/>
      <c r="E20" s="261"/>
      <c r="F20" s="255"/>
      <c r="G20" s="255"/>
      <c r="H20" s="255"/>
      <c r="I20" s="255"/>
      <c r="J20" s="255"/>
      <c r="K20" s="255"/>
      <c r="L20" s="255"/>
      <c r="M20" s="255"/>
      <c r="N20" s="255"/>
      <c r="O20" s="255"/>
      <c r="P20" s="255"/>
      <c r="Q20" s="255"/>
      <c r="R20" s="255"/>
      <c r="S20" s="255"/>
      <c r="T20" s="255"/>
      <c r="U20" s="255"/>
      <c r="V20" s="255"/>
      <c r="W20" s="255"/>
      <c r="X20" s="255"/>
      <c r="Y20" s="255"/>
      <c r="Z20" s="255"/>
      <c r="AA20" s="255"/>
      <c r="AB20" s="255"/>
      <c r="AC20" s="255"/>
      <c r="AD20" s="255"/>
      <c r="AE20" s="255"/>
      <c r="AF20" s="255"/>
      <c r="AG20" s="255"/>
      <c r="AH20" s="255"/>
      <c r="AI20" s="255"/>
      <c r="AJ20" s="255"/>
      <c r="AK20" s="255"/>
      <c r="AL20" s="255"/>
      <c r="AM20" s="255"/>
      <c r="AN20" s="255"/>
      <c r="AQ20" s="12"/>
      <c r="BE20" s="255"/>
      <c r="BS20" s="6" t="s">
        <v>3</v>
      </c>
    </row>
    <row r="21" spans="2:71" s="2" customFormat="1" ht="7.5" customHeight="1" x14ac:dyDescent="0.3">
      <c r="B21" s="10"/>
      <c r="AQ21" s="12"/>
      <c r="BE21" s="255"/>
    </row>
    <row r="22" spans="2:71" s="2" customFormat="1" ht="7.5" customHeight="1" x14ac:dyDescent="0.3">
      <c r="B22" s="10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Q22" s="12"/>
      <c r="BE22" s="255"/>
    </row>
    <row r="23" spans="2:71" s="6" customFormat="1" ht="27" customHeight="1" x14ac:dyDescent="0.3">
      <c r="B23" s="22"/>
      <c r="D23" s="23" t="s">
        <v>38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62">
        <f>ROUND($AG$51,2)</f>
        <v>0</v>
      </c>
      <c r="AL23" s="263"/>
      <c r="AM23" s="263"/>
      <c r="AN23" s="263"/>
      <c r="AO23" s="263"/>
      <c r="AQ23" s="25"/>
      <c r="BE23" s="256"/>
    </row>
    <row r="24" spans="2:71" s="6" customFormat="1" ht="7.5" customHeight="1" x14ac:dyDescent="0.3">
      <c r="B24" s="22"/>
      <c r="AQ24" s="25"/>
      <c r="BE24" s="256"/>
    </row>
    <row r="25" spans="2:71" s="6" customFormat="1" ht="14.25" customHeight="1" x14ac:dyDescent="0.3">
      <c r="B25" s="22"/>
      <c r="L25" s="264" t="s">
        <v>39</v>
      </c>
      <c r="M25" s="256"/>
      <c r="N25" s="256"/>
      <c r="O25" s="256"/>
      <c r="W25" s="264" t="s">
        <v>40</v>
      </c>
      <c r="X25" s="256"/>
      <c r="Y25" s="256"/>
      <c r="Z25" s="256"/>
      <c r="AA25" s="256"/>
      <c r="AB25" s="256"/>
      <c r="AC25" s="256"/>
      <c r="AD25" s="256"/>
      <c r="AE25" s="256"/>
      <c r="AK25" s="264" t="s">
        <v>41</v>
      </c>
      <c r="AL25" s="256"/>
      <c r="AM25" s="256"/>
      <c r="AN25" s="256"/>
      <c r="AO25" s="256"/>
      <c r="AQ25" s="25"/>
      <c r="BE25" s="256"/>
    </row>
    <row r="26" spans="2:71" s="6" customFormat="1" ht="15" customHeight="1" x14ac:dyDescent="0.3">
      <c r="B26" s="27"/>
      <c r="D26" s="28" t="s">
        <v>42</v>
      </c>
      <c r="F26" s="28" t="s">
        <v>43</v>
      </c>
      <c r="L26" s="265">
        <v>0.21</v>
      </c>
      <c r="M26" s="257"/>
      <c r="N26" s="257"/>
      <c r="O26" s="257"/>
      <c r="W26" s="266">
        <f>ROUND($AZ$51,2)</f>
        <v>0</v>
      </c>
      <c r="X26" s="257"/>
      <c r="Y26" s="257"/>
      <c r="Z26" s="257"/>
      <c r="AA26" s="257"/>
      <c r="AB26" s="257"/>
      <c r="AC26" s="257"/>
      <c r="AD26" s="257"/>
      <c r="AE26" s="257"/>
      <c r="AK26" s="266">
        <f>ROUND($AV$51,2)</f>
        <v>0</v>
      </c>
      <c r="AL26" s="257"/>
      <c r="AM26" s="257"/>
      <c r="AN26" s="257"/>
      <c r="AO26" s="257"/>
      <c r="AQ26" s="29"/>
      <c r="BE26" s="257"/>
    </row>
    <row r="27" spans="2:71" s="6" customFormat="1" ht="15" customHeight="1" x14ac:dyDescent="0.3">
      <c r="B27" s="27"/>
      <c r="F27" s="28" t="s">
        <v>44</v>
      </c>
      <c r="L27" s="265">
        <v>0.15</v>
      </c>
      <c r="M27" s="257"/>
      <c r="N27" s="257"/>
      <c r="O27" s="257"/>
      <c r="W27" s="266">
        <f>ROUND($BA$51,2)</f>
        <v>0</v>
      </c>
      <c r="X27" s="257"/>
      <c r="Y27" s="257"/>
      <c r="Z27" s="257"/>
      <c r="AA27" s="257"/>
      <c r="AB27" s="257"/>
      <c r="AC27" s="257"/>
      <c r="AD27" s="257"/>
      <c r="AE27" s="257"/>
      <c r="AK27" s="266">
        <f>ROUND($AW$51,2)</f>
        <v>0</v>
      </c>
      <c r="AL27" s="257"/>
      <c r="AM27" s="257"/>
      <c r="AN27" s="257"/>
      <c r="AO27" s="257"/>
      <c r="AQ27" s="29"/>
      <c r="BE27" s="257"/>
    </row>
    <row r="28" spans="2:71" s="6" customFormat="1" ht="15" hidden="1" customHeight="1" x14ac:dyDescent="0.3">
      <c r="B28" s="27"/>
      <c r="F28" s="28" t="s">
        <v>45</v>
      </c>
      <c r="L28" s="265">
        <v>0.21</v>
      </c>
      <c r="M28" s="257"/>
      <c r="N28" s="257"/>
      <c r="O28" s="257"/>
      <c r="W28" s="266">
        <f>ROUND($BB$51,2)</f>
        <v>0</v>
      </c>
      <c r="X28" s="257"/>
      <c r="Y28" s="257"/>
      <c r="Z28" s="257"/>
      <c r="AA28" s="257"/>
      <c r="AB28" s="257"/>
      <c r="AC28" s="257"/>
      <c r="AD28" s="257"/>
      <c r="AE28" s="257"/>
      <c r="AK28" s="266">
        <v>0</v>
      </c>
      <c r="AL28" s="257"/>
      <c r="AM28" s="257"/>
      <c r="AN28" s="257"/>
      <c r="AO28" s="257"/>
      <c r="AQ28" s="29"/>
      <c r="BE28" s="257"/>
    </row>
    <row r="29" spans="2:71" s="6" customFormat="1" ht="15" hidden="1" customHeight="1" x14ac:dyDescent="0.3">
      <c r="B29" s="27"/>
      <c r="F29" s="28" t="s">
        <v>46</v>
      </c>
      <c r="L29" s="265">
        <v>0.15</v>
      </c>
      <c r="M29" s="257"/>
      <c r="N29" s="257"/>
      <c r="O29" s="257"/>
      <c r="W29" s="266">
        <f>ROUND($BC$51,2)</f>
        <v>0</v>
      </c>
      <c r="X29" s="257"/>
      <c r="Y29" s="257"/>
      <c r="Z29" s="257"/>
      <c r="AA29" s="257"/>
      <c r="AB29" s="257"/>
      <c r="AC29" s="257"/>
      <c r="AD29" s="257"/>
      <c r="AE29" s="257"/>
      <c r="AK29" s="266">
        <v>0</v>
      </c>
      <c r="AL29" s="257"/>
      <c r="AM29" s="257"/>
      <c r="AN29" s="257"/>
      <c r="AO29" s="257"/>
      <c r="AQ29" s="29"/>
      <c r="BE29" s="257"/>
    </row>
    <row r="30" spans="2:71" s="6" customFormat="1" ht="15" hidden="1" customHeight="1" x14ac:dyDescent="0.3">
      <c r="B30" s="27"/>
      <c r="F30" s="28" t="s">
        <v>47</v>
      </c>
      <c r="L30" s="265">
        <v>0</v>
      </c>
      <c r="M30" s="257"/>
      <c r="N30" s="257"/>
      <c r="O30" s="257"/>
      <c r="W30" s="266">
        <f>ROUND($BD$51,2)</f>
        <v>0</v>
      </c>
      <c r="X30" s="257"/>
      <c r="Y30" s="257"/>
      <c r="Z30" s="257"/>
      <c r="AA30" s="257"/>
      <c r="AB30" s="257"/>
      <c r="AC30" s="257"/>
      <c r="AD30" s="257"/>
      <c r="AE30" s="257"/>
      <c r="AK30" s="266">
        <v>0</v>
      </c>
      <c r="AL30" s="257"/>
      <c r="AM30" s="257"/>
      <c r="AN30" s="257"/>
      <c r="AO30" s="257"/>
      <c r="AQ30" s="29"/>
      <c r="BE30" s="257"/>
    </row>
    <row r="31" spans="2:71" s="6" customFormat="1" ht="7.5" customHeight="1" x14ac:dyDescent="0.3">
      <c r="B31" s="22"/>
      <c r="AQ31" s="25"/>
      <c r="BE31" s="256"/>
    </row>
    <row r="32" spans="2:71" s="6" customFormat="1" ht="27" customHeight="1" x14ac:dyDescent="0.3">
      <c r="B32" s="22"/>
      <c r="C32" s="30"/>
      <c r="D32" s="31" t="s">
        <v>48</v>
      </c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3" t="s">
        <v>49</v>
      </c>
      <c r="U32" s="32"/>
      <c r="V32" s="32"/>
      <c r="W32" s="32"/>
      <c r="X32" s="267" t="s">
        <v>50</v>
      </c>
      <c r="Y32" s="268"/>
      <c r="Z32" s="268"/>
      <c r="AA32" s="268"/>
      <c r="AB32" s="268"/>
      <c r="AC32" s="32"/>
      <c r="AD32" s="32"/>
      <c r="AE32" s="32"/>
      <c r="AF32" s="32"/>
      <c r="AG32" s="32"/>
      <c r="AH32" s="32"/>
      <c r="AI32" s="32"/>
      <c r="AJ32" s="32"/>
      <c r="AK32" s="269">
        <f>SUM($AK$23:$AK$30)</f>
        <v>0</v>
      </c>
      <c r="AL32" s="268"/>
      <c r="AM32" s="268"/>
      <c r="AN32" s="268"/>
      <c r="AO32" s="270"/>
      <c r="AP32" s="30"/>
      <c r="AQ32" s="35"/>
      <c r="BE32" s="256"/>
    </row>
    <row r="33" spans="2:56" s="6" customFormat="1" ht="7.5" customHeight="1" x14ac:dyDescent="0.3">
      <c r="B33" s="22"/>
      <c r="AQ33" s="25"/>
    </row>
    <row r="34" spans="2:56" s="6" customFormat="1" ht="7.5" customHeight="1" x14ac:dyDescent="0.3"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8"/>
    </row>
    <row r="38" spans="2:56" s="6" customFormat="1" ht="7.5" customHeight="1" x14ac:dyDescent="0.3"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22"/>
    </row>
    <row r="39" spans="2:56" s="6" customFormat="1" ht="37.5" customHeight="1" x14ac:dyDescent="0.3">
      <c r="B39" s="22"/>
      <c r="C39" s="11" t="s">
        <v>51</v>
      </c>
      <c r="AR39" s="22"/>
    </row>
    <row r="40" spans="2:56" s="6" customFormat="1" ht="7.5" customHeight="1" x14ac:dyDescent="0.3">
      <c r="B40" s="22"/>
      <c r="AR40" s="22"/>
    </row>
    <row r="41" spans="2:56" s="16" customFormat="1" ht="15" customHeight="1" x14ac:dyDescent="0.3">
      <c r="B41" s="41"/>
      <c r="C41" s="18" t="s">
        <v>13</v>
      </c>
      <c r="L41" s="16" t="str">
        <f>$K$5</f>
        <v>E0008</v>
      </c>
      <c r="AR41" s="41"/>
    </row>
    <row r="42" spans="2:56" s="42" customFormat="1" ht="37.5" customHeight="1" x14ac:dyDescent="0.3">
      <c r="B42" s="43"/>
      <c r="C42" s="42" t="s">
        <v>16</v>
      </c>
      <c r="L42" s="271" t="str">
        <f>$K$6</f>
        <v>ZATEPLENÍ OBJEKTU VUZ KBELY</v>
      </c>
      <c r="M42" s="256"/>
      <c r="N42" s="256"/>
      <c r="O42" s="256"/>
      <c r="P42" s="256"/>
      <c r="Q42" s="256"/>
      <c r="R42" s="256"/>
      <c r="S42" s="256"/>
      <c r="T42" s="256"/>
      <c r="U42" s="256"/>
      <c r="V42" s="256"/>
      <c r="W42" s="256"/>
      <c r="X42" s="256"/>
      <c r="Y42" s="256"/>
      <c r="Z42" s="256"/>
      <c r="AA42" s="256"/>
      <c r="AB42" s="256"/>
      <c r="AC42" s="256"/>
      <c r="AD42" s="256"/>
      <c r="AE42" s="256"/>
      <c r="AF42" s="256"/>
      <c r="AG42" s="256"/>
      <c r="AH42" s="256"/>
      <c r="AI42" s="256"/>
      <c r="AJ42" s="256"/>
      <c r="AK42" s="256"/>
      <c r="AL42" s="256"/>
      <c r="AM42" s="256"/>
      <c r="AN42" s="256"/>
      <c r="AO42" s="256"/>
      <c r="AR42" s="43"/>
    </row>
    <row r="43" spans="2:56" s="6" customFormat="1" ht="7.5" customHeight="1" x14ac:dyDescent="0.3">
      <c r="B43" s="22"/>
      <c r="AR43" s="22"/>
    </row>
    <row r="44" spans="2:56" s="6" customFormat="1" ht="15.75" customHeight="1" x14ac:dyDescent="0.3">
      <c r="B44" s="22"/>
      <c r="C44" s="18" t="s">
        <v>22</v>
      </c>
      <c r="L44" s="44" t="str">
        <f>IF($K$8="","",$K$8)</f>
        <v>Praha Kbely</v>
      </c>
      <c r="AI44" s="18" t="s">
        <v>24</v>
      </c>
      <c r="AM44" s="272" t="str">
        <f>IF($AN$8="","",$AN$8)</f>
        <v>09.04.2016</v>
      </c>
      <c r="AN44" s="256"/>
      <c r="AR44" s="22"/>
    </row>
    <row r="45" spans="2:56" s="6" customFormat="1" ht="7.5" customHeight="1" x14ac:dyDescent="0.3">
      <c r="B45" s="22"/>
      <c r="AR45" s="22"/>
    </row>
    <row r="46" spans="2:56" s="6" customFormat="1" ht="18.75" customHeight="1" x14ac:dyDescent="0.3">
      <c r="B46" s="22"/>
      <c r="C46" s="18" t="s">
        <v>28</v>
      </c>
      <c r="L46" s="16" t="str">
        <f>IF($E$11="","",$E$11)</f>
        <v>Armádní servisní,př.org.,Podbabská 1589/1,PRAHA 6</v>
      </c>
      <c r="AI46" s="18" t="s">
        <v>34</v>
      </c>
      <c r="AM46" s="258" t="str">
        <f>IF($E$17="","",$E$17)</f>
        <v>ARCHIPRO s.r.o. Tábor</v>
      </c>
      <c r="AN46" s="256"/>
      <c r="AO46" s="256"/>
      <c r="AP46" s="256"/>
      <c r="AR46" s="22"/>
      <c r="AS46" s="273" t="s">
        <v>52</v>
      </c>
      <c r="AT46" s="274"/>
      <c r="AU46" s="46"/>
      <c r="AV46" s="46"/>
      <c r="AW46" s="46"/>
      <c r="AX46" s="46"/>
      <c r="AY46" s="46"/>
      <c r="AZ46" s="46"/>
      <c r="BA46" s="46"/>
      <c r="BB46" s="46"/>
      <c r="BC46" s="46"/>
      <c r="BD46" s="47"/>
    </row>
    <row r="47" spans="2:56" s="6" customFormat="1" ht="15.75" customHeight="1" x14ac:dyDescent="0.3">
      <c r="B47" s="22"/>
      <c r="C47" s="18" t="s">
        <v>32</v>
      </c>
      <c r="L47" s="16" t="str">
        <f>IF($E$14="Vyplň údaj","",$E$14)</f>
        <v/>
      </c>
      <c r="AR47" s="22"/>
      <c r="AS47" s="275"/>
      <c r="AT47" s="256"/>
      <c r="BD47" s="49"/>
    </row>
    <row r="48" spans="2:56" s="6" customFormat="1" ht="12" customHeight="1" x14ac:dyDescent="0.3">
      <c r="B48" s="22"/>
      <c r="AR48" s="22"/>
      <c r="AS48" s="275"/>
      <c r="AT48" s="256"/>
      <c r="BD48" s="49"/>
    </row>
    <row r="49" spans="1:91" s="6" customFormat="1" ht="30" customHeight="1" x14ac:dyDescent="0.3">
      <c r="B49" s="22"/>
      <c r="C49" s="285" t="s">
        <v>53</v>
      </c>
      <c r="D49" s="268"/>
      <c r="E49" s="268"/>
      <c r="F49" s="268"/>
      <c r="G49" s="268"/>
      <c r="H49" s="32"/>
      <c r="I49" s="276" t="s">
        <v>54</v>
      </c>
      <c r="J49" s="268"/>
      <c r="K49" s="268"/>
      <c r="L49" s="268"/>
      <c r="M49" s="268"/>
      <c r="N49" s="268"/>
      <c r="O49" s="268"/>
      <c r="P49" s="268"/>
      <c r="Q49" s="268"/>
      <c r="R49" s="268"/>
      <c r="S49" s="268"/>
      <c r="T49" s="268"/>
      <c r="U49" s="268"/>
      <c r="V49" s="268"/>
      <c r="W49" s="268"/>
      <c r="X49" s="268"/>
      <c r="Y49" s="268"/>
      <c r="Z49" s="268"/>
      <c r="AA49" s="268"/>
      <c r="AB49" s="268"/>
      <c r="AC49" s="268"/>
      <c r="AD49" s="268"/>
      <c r="AE49" s="268"/>
      <c r="AF49" s="268"/>
      <c r="AG49" s="277" t="s">
        <v>55</v>
      </c>
      <c r="AH49" s="268"/>
      <c r="AI49" s="268"/>
      <c r="AJ49" s="268"/>
      <c r="AK49" s="268"/>
      <c r="AL49" s="268"/>
      <c r="AM49" s="268"/>
      <c r="AN49" s="276" t="s">
        <v>56</v>
      </c>
      <c r="AO49" s="268"/>
      <c r="AP49" s="268"/>
      <c r="AQ49" s="50" t="s">
        <v>57</v>
      </c>
      <c r="AR49" s="22"/>
      <c r="AS49" s="51" t="s">
        <v>58</v>
      </c>
      <c r="AT49" s="52" t="s">
        <v>59</v>
      </c>
      <c r="AU49" s="52" t="s">
        <v>60</v>
      </c>
      <c r="AV49" s="52" t="s">
        <v>61</v>
      </c>
      <c r="AW49" s="52" t="s">
        <v>62</v>
      </c>
      <c r="AX49" s="52" t="s">
        <v>63</v>
      </c>
      <c r="AY49" s="52" t="s">
        <v>64</v>
      </c>
      <c r="AZ49" s="52" t="s">
        <v>65</v>
      </c>
      <c r="BA49" s="52" t="s">
        <v>66</v>
      </c>
      <c r="BB49" s="52" t="s">
        <v>67</v>
      </c>
      <c r="BC49" s="52" t="s">
        <v>68</v>
      </c>
      <c r="BD49" s="53" t="s">
        <v>69</v>
      </c>
      <c r="BE49" s="54"/>
    </row>
    <row r="50" spans="1:91" s="6" customFormat="1" ht="12" customHeight="1" x14ac:dyDescent="0.3">
      <c r="B50" s="22"/>
      <c r="AR50" s="22"/>
      <c r="AS50" s="55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7"/>
    </row>
    <row r="51" spans="1:91" s="42" customFormat="1" ht="33" customHeight="1" x14ac:dyDescent="0.3">
      <c r="B51" s="43"/>
      <c r="C51" s="56" t="s">
        <v>70</v>
      </c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282">
        <f>ROUND(SUM($AG$52:$AG$54),2)</f>
        <v>0</v>
      </c>
      <c r="AH51" s="283"/>
      <c r="AI51" s="283"/>
      <c r="AJ51" s="283"/>
      <c r="AK51" s="283"/>
      <c r="AL51" s="283"/>
      <c r="AM51" s="283"/>
      <c r="AN51" s="282">
        <f>SUM($AG$51,$AT$51)</f>
        <v>0</v>
      </c>
      <c r="AO51" s="283"/>
      <c r="AP51" s="283"/>
      <c r="AQ51" s="58"/>
      <c r="AR51" s="43"/>
      <c r="AS51" s="59">
        <f>ROUND(SUM($AS$52:$AS$54),2)</f>
        <v>0</v>
      </c>
      <c r="AT51" s="60">
        <f>ROUND(SUM($AV$51:$AW$51),2)</f>
        <v>0</v>
      </c>
      <c r="AU51" s="61">
        <f>ROUND(SUM($AU$52:$AU$54),5)</f>
        <v>0</v>
      </c>
      <c r="AV51" s="60">
        <f>ROUND($AZ$51*$L$26,2)</f>
        <v>0</v>
      </c>
      <c r="AW51" s="60">
        <f>ROUND($BA$51*$L$27,2)</f>
        <v>0</v>
      </c>
      <c r="AX51" s="60">
        <f>ROUND($BB$51*$L$26,2)</f>
        <v>0</v>
      </c>
      <c r="AY51" s="60">
        <f>ROUND($BC$51*$L$27,2)</f>
        <v>0</v>
      </c>
      <c r="AZ51" s="60">
        <f>ROUND(SUM($AZ$52:$AZ$54),2)</f>
        <v>0</v>
      </c>
      <c r="BA51" s="60">
        <f>ROUND(SUM($BA$52:$BA$54),2)</f>
        <v>0</v>
      </c>
      <c r="BB51" s="60">
        <f>ROUND(SUM($BB$52:$BB$54),2)</f>
        <v>0</v>
      </c>
      <c r="BC51" s="60">
        <f>ROUND(SUM($BC$52:$BC$54),2)</f>
        <v>0</v>
      </c>
      <c r="BD51" s="62">
        <f>ROUND(SUM($BD$52:$BD$54),2)</f>
        <v>0</v>
      </c>
      <c r="BS51" s="42" t="s">
        <v>71</v>
      </c>
      <c r="BT51" s="42" t="s">
        <v>72</v>
      </c>
      <c r="BU51" s="63" t="s">
        <v>73</v>
      </c>
      <c r="BV51" s="42" t="s">
        <v>74</v>
      </c>
      <c r="BW51" s="42" t="s">
        <v>4</v>
      </c>
      <c r="BX51" s="42" t="s">
        <v>75</v>
      </c>
    </row>
    <row r="52" spans="1:91" s="64" customFormat="1" ht="28.5" customHeight="1" x14ac:dyDescent="0.3">
      <c r="A52" s="171" t="s">
        <v>1585</v>
      </c>
      <c r="B52" s="65"/>
      <c r="C52" s="66"/>
      <c r="D52" s="280" t="s">
        <v>76</v>
      </c>
      <c r="E52" s="281"/>
      <c r="F52" s="281"/>
      <c r="G52" s="281"/>
      <c r="H52" s="281"/>
      <c r="I52" s="66"/>
      <c r="J52" s="280" t="s">
        <v>77</v>
      </c>
      <c r="K52" s="281"/>
      <c r="L52" s="281"/>
      <c r="M52" s="281"/>
      <c r="N52" s="281"/>
      <c r="O52" s="281"/>
      <c r="P52" s="281"/>
      <c r="Q52" s="281"/>
      <c r="R52" s="281"/>
      <c r="S52" s="281"/>
      <c r="T52" s="281"/>
      <c r="U52" s="281"/>
      <c r="V52" s="281"/>
      <c r="W52" s="281"/>
      <c r="X52" s="281"/>
      <c r="Y52" s="281"/>
      <c r="Z52" s="281"/>
      <c r="AA52" s="281"/>
      <c r="AB52" s="281"/>
      <c r="AC52" s="281"/>
      <c r="AD52" s="281"/>
      <c r="AE52" s="281"/>
      <c r="AF52" s="281"/>
      <c r="AG52" s="278">
        <f>'SO 01 - Zateplení objektu...'!$J$27</f>
        <v>0</v>
      </c>
      <c r="AH52" s="279"/>
      <c r="AI52" s="279"/>
      <c r="AJ52" s="279"/>
      <c r="AK52" s="279"/>
      <c r="AL52" s="279"/>
      <c r="AM52" s="279"/>
      <c r="AN52" s="278">
        <f>SUM($AG$52,$AT$52)</f>
        <v>0</v>
      </c>
      <c r="AO52" s="279"/>
      <c r="AP52" s="279"/>
      <c r="AQ52" s="67" t="s">
        <v>78</v>
      </c>
      <c r="AR52" s="65"/>
      <c r="AS52" s="68">
        <v>0</v>
      </c>
      <c r="AT52" s="69">
        <f>ROUND(SUM($AV$52:$AW$52),2)</f>
        <v>0</v>
      </c>
      <c r="AU52" s="70">
        <f>'SO 01 - Zateplení objektu...'!$P$101</f>
        <v>0</v>
      </c>
      <c r="AV52" s="69">
        <f>'SO 01 - Zateplení objektu...'!$J$30</f>
        <v>0</v>
      </c>
      <c r="AW52" s="69">
        <f>'SO 01 - Zateplení objektu...'!$J$31</f>
        <v>0</v>
      </c>
      <c r="AX52" s="69">
        <f>'SO 01 - Zateplení objektu...'!$J$32</f>
        <v>0</v>
      </c>
      <c r="AY52" s="69">
        <f>'SO 01 - Zateplení objektu...'!$J$33</f>
        <v>0</v>
      </c>
      <c r="AZ52" s="69">
        <f>'SO 01 - Zateplení objektu...'!$F$30</f>
        <v>0</v>
      </c>
      <c r="BA52" s="69">
        <f>'SO 01 - Zateplení objektu...'!$F$31</f>
        <v>0</v>
      </c>
      <c r="BB52" s="69">
        <f>'SO 01 - Zateplení objektu...'!$F$32</f>
        <v>0</v>
      </c>
      <c r="BC52" s="69">
        <f>'SO 01 - Zateplení objektu...'!$F$33</f>
        <v>0</v>
      </c>
      <c r="BD52" s="71">
        <f>'SO 01 - Zateplení objektu...'!$F$34</f>
        <v>0</v>
      </c>
      <c r="BT52" s="64" t="s">
        <v>21</v>
      </c>
      <c r="BV52" s="64" t="s">
        <v>74</v>
      </c>
      <c r="BW52" s="64" t="s">
        <v>79</v>
      </c>
      <c r="BX52" s="64" t="s">
        <v>4</v>
      </c>
      <c r="CM52" s="64" t="s">
        <v>80</v>
      </c>
    </row>
    <row r="53" spans="1:91" s="64" customFormat="1" ht="28.5" customHeight="1" x14ac:dyDescent="0.3">
      <c r="A53" s="171" t="s">
        <v>1585</v>
      </c>
      <c r="B53" s="65"/>
      <c r="C53" s="66"/>
      <c r="D53" s="280" t="s">
        <v>81</v>
      </c>
      <c r="E53" s="281"/>
      <c r="F53" s="281"/>
      <c r="G53" s="281"/>
      <c r="H53" s="281"/>
      <c r="I53" s="66"/>
      <c r="J53" s="280" t="s">
        <v>82</v>
      </c>
      <c r="K53" s="281"/>
      <c r="L53" s="281"/>
      <c r="M53" s="281"/>
      <c r="N53" s="281"/>
      <c r="O53" s="281"/>
      <c r="P53" s="281"/>
      <c r="Q53" s="281"/>
      <c r="R53" s="281"/>
      <c r="S53" s="281"/>
      <c r="T53" s="281"/>
      <c r="U53" s="281"/>
      <c r="V53" s="281"/>
      <c r="W53" s="281"/>
      <c r="X53" s="281"/>
      <c r="Y53" s="281"/>
      <c r="Z53" s="281"/>
      <c r="AA53" s="281"/>
      <c r="AB53" s="281"/>
      <c r="AC53" s="281"/>
      <c r="AD53" s="281"/>
      <c r="AE53" s="281"/>
      <c r="AF53" s="281"/>
      <c r="AG53" s="278">
        <f>'SO 02 - Venkovní zpevněné...'!$J$27</f>
        <v>0</v>
      </c>
      <c r="AH53" s="279"/>
      <c r="AI53" s="279"/>
      <c r="AJ53" s="279"/>
      <c r="AK53" s="279"/>
      <c r="AL53" s="279"/>
      <c r="AM53" s="279"/>
      <c r="AN53" s="278">
        <f>SUM($AG$53,$AT$53)</f>
        <v>0</v>
      </c>
      <c r="AO53" s="279"/>
      <c r="AP53" s="279"/>
      <c r="AQ53" s="67" t="s">
        <v>78</v>
      </c>
      <c r="AR53" s="65"/>
      <c r="AS53" s="68">
        <v>0</v>
      </c>
      <c r="AT53" s="69">
        <f>ROUND(SUM($AV$53:$AW$53),2)</f>
        <v>0</v>
      </c>
      <c r="AU53" s="70">
        <f>'SO 02 - Venkovní zpevněné...'!$P$82</f>
        <v>0</v>
      </c>
      <c r="AV53" s="69">
        <f>'SO 02 - Venkovní zpevněné...'!$J$30</f>
        <v>0</v>
      </c>
      <c r="AW53" s="69">
        <f>'SO 02 - Venkovní zpevněné...'!$J$31</f>
        <v>0</v>
      </c>
      <c r="AX53" s="69">
        <f>'SO 02 - Venkovní zpevněné...'!$J$32</f>
        <v>0</v>
      </c>
      <c r="AY53" s="69">
        <f>'SO 02 - Venkovní zpevněné...'!$J$33</f>
        <v>0</v>
      </c>
      <c r="AZ53" s="69">
        <f>'SO 02 - Venkovní zpevněné...'!$F$30</f>
        <v>0</v>
      </c>
      <c r="BA53" s="69">
        <f>'SO 02 - Venkovní zpevněné...'!$F$31</f>
        <v>0</v>
      </c>
      <c r="BB53" s="69">
        <f>'SO 02 - Venkovní zpevněné...'!$F$32</f>
        <v>0</v>
      </c>
      <c r="BC53" s="69">
        <f>'SO 02 - Venkovní zpevněné...'!$F$33</f>
        <v>0</v>
      </c>
      <c r="BD53" s="71">
        <f>'SO 02 - Venkovní zpevněné...'!$F$34</f>
        <v>0</v>
      </c>
      <c r="BT53" s="64" t="s">
        <v>21</v>
      </c>
      <c r="BV53" s="64" t="s">
        <v>74</v>
      </c>
      <c r="BW53" s="64" t="s">
        <v>83</v>
      </c>
      <c r="BX53" s="64" t="s">
        <v>4</v>
      </c>
      <c r="CM53" s="64" t="s">
        <v>80</v>
      </c>
    </row>
    <row r="54" spans="1:91" s="64" customFormat="1" ht="28.5" customHeight="1" x14ac:dyDescent="0.3">
      <c r="A54" s="171" t="s">
        <v>1585</v>
      </c>
      <c r="B54" s="65"/>
      <c r="C54" s="66"/>
      <c r="D54" s="280" t="s">
        <v>84</v>
      </c>
      <c r="E54" s="281"/>
      <c r="F54" s="281"/>
      <c r="G54" s="281"/>
      <c r="H54" s="281"/>
      <c r="I54" s="66"/>
      <c r="J54" s="280" t="s">
        <v>85</v>
      </c>
      <c r="K54" s="281"/>
      <c r="L54" s="281"/>
      <c r="M54" s="281"/>
      <c r="N54" s="281"/>
      <c r="O54" s="281"/>
      <c r="P54" s="281"/>
      <c r="Q54" s="281"/>
      <c r="R54" s="281"/>
      <c r="S54" s="281"/>
      <c r="T54" s="281"/>
      <c r="U54" s="281"/>
      <c r="V54" s="281"/>
      <c r="W54" s="281"/>
      <c r="X54" s="281"/>
      <c r="Y54" s="281"/>
      <c r="Z54" s="281"/>
      <c r="AA54" s="281"/>
      <c r="AB54" s="281"/>
      <c r="AC54" s="281"/>
      <c r="AD54" s="281"/>
      <c r="AE54" s="281"/>
      <c r="AF54" s="281"/>
      <c r="AG54" s="278">
        <f>'VO - Vedlejší a ostatní n...'!$J$27</f>
        <v>0</v>
      </c>
      <c r="AH54" s="279"/>
      <c r="AI54" s="279"/>
      <c r="AJ54" s="279"/>
      <c r="AK54" s="279"/>
      <c r="AL54" s="279"/>
      <c r="AM54" s="279"/>
      <c r="AN54" s="278">
        <f>SUM($AG$54,$AT$54)</f>
        <v>0</v>
      </c>
      <c r="AO54" s="279"/>
      <c r="AP54" s="279"/>
      <c r="AQ54" s="67" t="s">
        <v>78</v>
      </c>
      <c r="AR54" s="65"/>
      <c r="AS54" s="72">
        <v>0</v>
      </c>
      <c r="AT54" s="73">
        <f>ROUND(SUM($AV$54:$AW$54),2)</f>
        <v>0</v>
      </c>
      <c r="AU54" s="74">
        <f>'VO - Vedlejší a ostatní n...'!$P$78</f>
        <v>0</v>
      </c>
      <c r="AV54" s="73">
        <f>'VO - Vedlejší a ostatní n...'!$J$30</f>
        <v>0</v>
      </c>
      <c r="AW54" s="73">
        <f>'VO - Vedlejší a ostatní n...'!$J$31</f>
        <v>0</v>
      </c>
      <c r="AX54" s="73">
        <f>'VO - Vedlejší a ostatní n...'!$J$32</f>
        <v>0</v>
      </c>
      <c r="AY54" s="73">
        <f>'VO - Vedlejší a ostatní n...'!$J$33</f>
        <v>0</v>
      </c>
      <c r="AZ54" s="73">
        <f>'VO - Vedlejší a ostatní n...'!$F$30</f>
        <v>0</v>
      </c>
      <c r="BA54" s="73">
        <f>'VO - Vedlejší a ostatní n...'!$F$31</f>
        <v>0</v>
      </c>
      <c r="BB54" s="73">
        <f>'VO - Vedlejší a ostatní n...'!$F$32</f>
        <v>0</v>
      </c>
      <c r="BC54" s="73">
        <f>'VO - Vedlejší a ostatní n...'!$F$33</f>
        <v>0</v>
      </c>
      <c r="BD54" s="75">
        <f>'VO - Vedlejší a ostatní n...'!$F$34</f>
        <v>0</v>
      </c>
      <c r="BT54" s="64" t="s">
        <v>21</v>
      </c>
      <c r="BV54" s="64" t="s">
        <v>74</v>
      </c>
      <c r="BW54" s="64" t="s">
        <v>86</v>
      </c>
      <c r="BX54" s="64" t="s">
        <v>4</v>
      </c>
      <c r="CM54" s="64" t="s">
        <v>80</v>
      </c>
    </row>
    <row r="55" spans="1:91" s="6" customFormat="1" ht="30.75" customHeight="1" x14ac:dyDescent="0.3">
      <c r="B55" s="22"/>
      <c r="AR55" s="22"/>
    </row>
    <row r="56" spans="1:91" s="6" customFormat="1" ht="7.5" customHeight="1" x14ac:dyDescent="0.3">
      <c r="B56" s="36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22"/>
    </row>
  </sheetData>
  <mergeCells count="49">
    <mergeCell ref="AR2:BE2"/>
    <mergeCell ref="AN53:AP53"/>
    <mergeCell ref="AG53:AM53"/>
    <mergeCell ref="D53:H53"/>
    <mergeCell ref="J53:AF53"/>
    <mergeCell ref="AN54:AP54"/>
    <mergeCell ref="AG54:AM54"/>
    <mergeCell ref="D54:H54"/>
    <mergeCell ref="J54:AF54"/>
    <mergeCell ref="C49:G49"/>
    <mergeCell ref="I49:AF49"/>
    <mergeCell ref="AG49:AM49"/>
    <mergeCell ref="AN49:AP49"/>
    <mergeCell ref="AN52:AP52"/>
    <mergeCell ref="AG52:AM52"/>
    <mergeCell ref="D52:H52"/>
    <mergeCell ref="J52:AF52"/>
    <mergeCell ref="AG51:AM51"/>
    <mergeCell ref="AN51:AP51"/>
    <mergeCell ref="X32:AB32"/>
    <mergeCell ref="AK32:AO32"/>
    <mergeCell ref="L42:AO42"/>
    <mergeCell ref="AM44:AN44"/>
    <mergeCell ref="AM46:AP46"/>
    <mergeCell ref="AS46:AT48"/>
    <mergeCell ref="L29:O29"/>
    <mergeCell ref="W29:AE29"/>
    <mergeCell ref="AK29:AO29"/>
    <mergeCell ref="L30:O30"/>
    <mergeCell ref="W30:AE30"/>
    <mergeCell ref="AK30:AO30"/>
    <mergeCell ref="W26:AE26"/>
    <mergeCell ref="AK26:AO26"/>
    <mergeCell ref="L27:O27"/>
    <mergeCell ref="W27:AE27"/>
    <mergeCell ref="AK27:AO27"/>
    <mergeCell ref="L28:O28"/>
    <mergeCell ref="W28:AE28"/>
    <mergeCell ref="AK28:AO28"/>
    <mergeCell ref="BE5:BE32"/>
    <mergeCell ref="K5:AO5"/>
    <mergeCell ref="K6:AO6"/>
    <mergeCell ref="E14:AJ14"/>
    <mergeCell ref="E20:AN20"/>
    <mergeCell ref="AK23:AO23"/>
    <mergeCell ref="L25:O25"/>
    <mergeCell ref="W25:AE25"/>
    <mergeCell ref="AK25:AO25"/>
    <mergeCell ref="L26:O26"/>
  </mergeCells>
  <hyperlinks>
    <hyperlink ref="K1:S1" location="C2" tooltip="Rekapitulace stavby" display="1) Rekapitulace stavby"/>
    <hyperlink ref="W1:AI1" location="C51" tooltip="Rekapitulace objektů stavby a soupisů prací" display="2) Rekapitulace objektů stavby a soupisů prací"/>
    <hyperlink ref="A52" location="'SO 01 - Zateplení objektu...'!C2" tooltip="SO 01 - Zateplení objektu..." display="/"/>
    <hyperlink ref="A53" location="'SO 02 - Venkovní zpevněné...'!C2" tooltip="SO 02 - Venkovní zpevněné..." display="/"/>
    <hyperlink ref="A54" location="'VO - Vedlejší a ostatní n...'!C2" tooltip="VO - Vedlejší a ostatní n..." display="/"/>
  </hyperlinks>
  <pageMargins left="0.59027779102325439" right="0.59027779102325439" top="0.59027779102325439" bottom="0.59027779102325439" header="0" footer="0"/>
  <pageSetup paperSize="9" fitToHeight="100" orientation="landscape" blackAndWhite="1" verticalDpi="0" r:id="rId1"/>
  <headerFooter alignWithMargins="0"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370"/>
  <sheetViews>
    <sheetView showGridLines="0" workbookViewId="0">
      <pane ySplit="1" topLeftCell="A2" activePane="bottomLeft" state="frozenSplit"/>
      <selection pane="bottomLeft"/>
    </sheetView>
  </sheetViews>
  <sheetFormatPr defaultColWidth="10.5" defaultRowHeight="14.25" customHeight="1" x14ac:dyDescent="0.3"/>
  <cols>
    <col min="1" max="1" width="8.33203125" style="2" customWidth="1"/>
    <col min="2" max="2" width="1.6640625" style="2" customWidth="1"/>
    <col min="3" max="3" width="4.1640625" style="2" customWidth="1"/>
    <col min="4" max="4" width="4.33203125" style="2" customWidth="1"/>
    <col min="5" max="5" width="17.1640625" style="2" customWidth="1"/>
    <col min="6" max="6" width="90.83203125" style="2" customWidth="1"/>
    <col min="7" max="7" width="8.6640625" style="2" customWidth="1"/>
    <col min="8" max="8" width="11.1640625" style="2" customWidth="1"/>
    <col min="9" max="9" width="12.6640625" style="2" customWidth="1"/>
    <col min="10" max="10" width="23.5" style="2" customWidth="1"/>
    <col min="11" max="11" width="15.5" style="2" customWidth="1"/>
    <col min="12" max="12" width="10.5" style="1" customWidth="1"/>
    <col min="13" max="18" width="10.5" style="2" hidden="1" customWidth="1"/>
    <col min="19" max="19" width="8.1640625" style="2" hidden="1" customWidth="1"/>
    <col min="20" max="20" width="29.6640625" style="2" hidden="1" customWidth="1"/>
    <col min="21" max="21" width="16.33203125" style="2" hidden="1" customWidth="1"/>
    <col min="22" max="22" width="12.33203125" style="2" customWidth="1"/>
    <col min="23" max="23" width="16.33203125" style="2" customWidth="1"/>
    <col min="24" max="24" width="12.1640625" style="2" customWidth="1"/>
    <col min="25" max="25" width="15" style="2" customWidth="1"/>
    <col min="26" max="26" width="11" style="2" customWidth="1"/>
    <col min="27" max="27" width="15" style="2" customWidth="1"/>
    <col min="28" max="28" width="16.33203125" style="2" customWidth="1"/>
    <col min="29" max="29" width="11" style="2" customWidth="1"/>
    <col min="30" max="30" width="15" style="2" customWidth="1"/>
    <col min="31" max="31" width="16.33203125" style="2" customWidth="1"/>
    <col min="32" max="43" width="10.5" style="1" customWidth="1"/>
    <col min="44" max="65" width="10.5" style="2" hidden="1" customWidth="1"/>
    <col min="66" max="16384" width="10.5" style="1"/>
  </cols>
  <sheetData>
    <row r="1" spans="1:256" s="3" customFormat="1" ht="22.5" customHeight="1" x14ac:dyDescent="0.3">
      <c r="A1" s="5"/>
      <c r="B1" s="173"/>
      <c r="C1" s="173"/>
      <c r="D1" s="172" t="s">
        <v>1</v>
      </c>
      <c r="E1" s="173"/>
      <c r="F1" s="174" t="s">
        <v>1586</v>
      </c>
      <c r="G1" s="286" t="s">
        <v>1587</v>
      </c>
      <c r="H1" s="286"/>
      <c r="I1" s="173"/>
      <c r="J1" s="174" t="s">
        <v>1588</v>
      </c>
      <c r="K1" s="172" t="s">
        <v>87</v>
      </c>
      <c r="L1" s="174" t="s">
        <v>1589</v>
      </c>
      <c r="M1" s="174"/>
      <c r="N1" s="174"/>
      <c r="O1" s="174"/>
      <c r="P1" s="174"/>
      <c r="Q1" s="174"/>
      <c r="R1" s="174"/>
      <c r="S1" s="174"/>
      <c r="T1" s="174"/>
      <c r="U1" s="170"/>
      <c r="V1" s="170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pans="1:256" s="2" customFormat="1" ht="37.5" customHeight="1" x14ac:dyDescent="0.3">
      <c r="L2" s="284" t="s">
        <v>5</v>
      </c>
      <c r="M2" s="255"/>
      <c r="N2" s="255"/>
      <c r="O2" s="255"/>
      <c r="P2" s="255"/>
      <c r="Q2" s="255"/>
      <c r="R2" s="255"/>
      <c r="S2" s="255"/>
      <c r="T2" s="255"/>
      <c r="U2" s="255"/>
      <c r="V2" s="255"/>
      <c r="AT2" s="2" t="s">
        <v>79</v>
      </c>
    </row>
    <row r="3" spans="1:256" s="2" customFormat="1" ht="7.5" customHeight="1" x14ac:dyDescent="0.3">
      <c r="B3" s="7"/>
      <c r="C3" s="8"/>
      <c r="D3" s="8"/>
      <c r="E3" s="8"/>
      <c r="F3" s="8"/>
      <c r="G3" s="8"/>
      <c r="H3" s="8"/>
      <c r="I3" s="8"/>
      <c r="J3" s="8"/>
      <c r="K3" s="9"/>
      <c r="AT3" s="2" t="s">
        <v>80</v>
      </c>
    </row>
    <row r="4" spans="1:256" s="2" customFormat="1" ht="37.5" customHeight="1" x14ac:dyDescent="0.3">
      <c r="B4" s="10"/>
      <c r="D4" s="11" t="s">
        <v>88</v>
      </c>
      <c r="K4" s="12"/>
      <c r="M4" s="13" t="s">
        <v>10</v>
      </c>
      <c r="AT4" s="2" t="s">
        <v>3</v>
      </c>
    </row>
    <row r="5" spans="1:256" s="2" customFormat="1" ht="7.5" customHeight="1" x14ac:dyDescent="0.3">
      <c r="B5" s="10"/>
      <c r="K5" s="12"/>
    </row>
    <row r="6" spans="1:256" s="2" customFormat="1" ht="15.75" customHeight="1" x14ac:dyDescent="0.3">
      <c r="B6" s="10"/>
      <c r="D6" s="18" t="s">
        <v>16</v>
      </c>
      <c r="K6" s="12"/>
    </row>
    <row r="7" spans="1:256" s="2" customFormat="1" ht="15.75" customHeight="1" x14ac:dyDescent="0.3">
      <c r="B7" s="10"/>
      <c r="E7" s="287" t="str">
        <f>'Rekapitulace stavby'!$K$6</f>
        <v>ZATEPLENÍ OBJEKTU VUZ KBELY</v>
      </c>
      <c r="F7" s="255"/>
      <c r="G7" s="255"/>
      <c r="H7" s="255"/>
      <c r="K7" s="12"/>
    </row>
    <row r="8" spans="1:256" s="6" customFormat="1" ht="15.75" customHeight="1" x14ac:dyDescent="0.3">
      <c r="B8" s="22"/>
      <c r="D8" s="18" t="s">
        <v>89</v>
      </c>
      <c r="K8" s="25"/>
    </row>
    <row r="9" spans="1:256" s="6" customFormat="1" ht="37.5" customHeight="1" x14ac:dyDescent="0.3">
      <c r="B9" s="22"/>
      <c r="E9" s="271" t="s">
        <v>90</v>
      </c>
      <c r="F9" s="256"/>
      <c r="G9" s="256"/>
      <c r="H9" s="256"/>
      <c r="K9" s="25"/>
    </row>
    <row r="10" spans="1:256" s="6" customFormat="1" ht="14.25" customHeight="1" x14ac:dyDescent="0.3">
      <c r="B10" s="22"/>
      <c r="K10" s="25"/>
    </row>
    <row r="11" spans="1:256" s="6" customFormat="1" ht="15" customHeight="1" x14ac:dyDescent="0.3">
      <c r="B11" s="22"/>
      <c r="D11" s="18" t="s">
        <v>19</v>
      </c>
      <c r="F11" s="16"/>
      <c r="I11" s="18" t="s">
        <v>20</v>
      </c>
      <c r="J11" s="16"/>
      <c r="K11" s="25"/>
    </row>
    <row r="12" spans="1:256" s="6" customFormat="1" ht="15" customHeight="1" x14ac:dyDescent="0.3">
      <c r="B12" s="22"/>
      <c r="D12" s="18" t="s">
        <v>22</v>
      </c>
      <c r="F12" s="16" t="s">
        <v>23</v>
      </c>
      <c r="I12" s="18" t="s">
        <v>24</v>
      </c>
      <c r="J12" s="45" t="str">
        <f>'Rekapitulace stavby'!$AN$8</f>
        <v>09.04.2016</v>
      </c>
      <c r="K12" s="25"/>
    </row>
    <row r="13" spans="1:256" s="6" customFormat="1" ht="12" customHeight="1" x14ac:dyDescent="0.3">
      <c r="B13" s="22"/>
      <c r="K13" s="25"/>
    </row>
    <row r="14" spans="1:256" s="6" customFormat="1" ht="15" customHeight="1" x14ac:dyDescent="0.3">
      <c r="B14" s="22"/>
      <c r="D14" s="18" t="s">
        <v>28</v>
      </c>
      <c r="I14" s="18" t="s">
        <v>29</v>
      </c>
      <c r="J14" s="16"/>
      <c r="K14" s="25"/>
    </row>
    <row r="15" spans="1:256" s="6" customFormat="1" ht="18.75" customHeight="1" x14ac:dyDescent="0.3">
      <c r="B15" s="22"/>
      <c r="E15" s="16" t="s">
        <v>30</v>
      </c>
      <c r="I15" s="18" t="s">
        <v>31</v>
      </c>
      <c r="J15" s="16"/>
      <c r="K15" s="25"/>
    </row>
    <row r="16" spans="1:256" s="6" customFormat="1" ht="7.5" customHeight="1" x14ac:dyDescent="0.3">
      <c r="B16" s="22"/>
      <c r="K16" s="25"/>
    </row>
    <row r="17" spans="2:11" s="6" customFormat="1" ht="15" customHeight="1" x14ac:dyDescent="0.3">
      <c r="B17" s="22"/>
      <c r="D17" s="18" t="s">
        <v>32</v>
      </c>
      <c r="I17" s="18" t="s">
        <v>29</v>
      </c>
      <c r="J17" s="16" t="str">
        <f>IF('Rekapitulace stavby'!$AN$13="Vyplň údaj","",IF('Rekapitulace stavby'!$AN$13="","",'Rekapitulace stavby'!$AN$13))</f>
        <v/>
      </c>
      <c r="K17" s="25"/>
    </row>
    <row r="18" spans="2:11" s="6" customFormat="1" ht="18.75" customHeight="1" x14ac:dyDescent="0.3">
      <c r="B18" s="22"/>
      <c r="E18" s="16" t="str">
        <f>IF('Rekapitulace stavby'!$E$14="Vyplň údaj","",IF('Rekapitulace stavby'!$E$14="","",'Rekapitulace stavby'!$E$14))</f>
        <v/>
      </c>
      <c r="I18" s="18" t="s">
        <v>31</v>
      </c>
      <c r="J18" s="16" t="str">
        <f>IF('Rekapitulace stavby'!$AN$14="Vyplň údaj","",IF('Rekapitulace stavby'!$AN$14="","",'Rekapitulace stavby'!$AN$14))</f>
        <v/>
      </c>
      <c r="K18" s="25"/>
    </row>
    <row r="19" spans="2:11" s="6" customFormat="1" ht="7.5" customHeight="1" x14ac:dyDescent="0.3">
      <c r="B19" s="22"/>
      <c r="K19" s="25"/>
    </row>
    <row r="20" spans="2:11" s="6" customFormat="1" ht="15" customHeight="1" x14ac:dyDescent="0.3">
      <c r="B20" s="22"/>
      <c r="D20" s="18" t="s">
        <v>34</v>
      </c>
      <c r="I20" s="18" t="s">
        <v>29</v>
      </c>
      <c r="J20" s="16"/>
      <c r="K20" s="25"/>
    </row>
    <row r="21" spans="2:11" s="6" customFormat="1" ht="18.75" customHeight="1" x14ac:dyDescent="0.3">
      <c r="B21" s="22"/>
      <c r="E21" s="16" t="s">
        <v>35</v>
      </c>
      <c r="I21" s="18" t="s">
        <v>31</v>
      </c>
      <c r="J21" s="16"/>
      <c r="K21" s="25"/>
    </row>
    <row r="22" spans="2:11" s="6" customFormat="1" ht="7.5" customHeight="1" x14ac:dyDescent="0.3">
      <c r="B22" s="22"/>
      <c r="K22" s="25"/>
    </row>
    <row r="23" spans="2:11" s="6" customFormat="1" ht="15" customHeight="1" x14ac:dyDescent="0.3">
      <c r="B23" s="22"/>
      <c r="D23" s="18" t="s">
        <v>37</v>
      </c>
      <c r="K23" s="25"/>
    </row>
    <row r="24" spans="2:11" s="76" customFormat="1" ht="15.75" customHeight="1" x14ac:dyDescent="0.3">
      <c r="B24" s="77"/>
      <c r="E24" s="261"/>
      <c r="F24" s="288"/>
      <c r="G24" s="288"/>
      <c r="H24" s="288"/>
      <c r="K24" s="78"/>
    </row>
    <row r="25" spans="2:11" s="6" customFormat="1" ht="7.5" customHeight="1" x14ac:dyDescent="0.3">
      <c r="B25" s="22"/>
      <c r="K25" s="25"/>
    </row>
    <row r="26" spans="2:11" s="6" customFormat="1" ht="7.5" customHeight="1" x14ac:dyDescent="0.3">
      <c r="B26" s="22"/>
      <c r="D26" s="46"/>
      <c r="E26" s="46"/>
      <c r="F26" s="46"/>
      <c r="G26" s="46"/>
      <c r="H26" s="46"/>
      <c r="I26" s="46"/>
      <c r="J26" s="46"/>
      <c r="K26" s="79"/>
    </row>
    <row r="27" spans="2:11" s="6" customFormat="1" ht="26.25" customHeight="1" x14ac:dyDescent="0.3">
      <c r="B27" s="22"/>
      <c r="D27" s="80" t="s">
        <v>38</v>
      </c>
      <c r="J27" s="57">
        <f>ROUND($J$101,2)</f>
        <v>0</v>
      </c>
      <c r="K27" s="25"/>
    </row>
    <row r="28" spans="2:11" s="6" customFormat="1" ht="7.5" customHeight="1" x14ac:dyDescent="0.3">
      <c r="B28" s="22"/>
      <c r="D28" s="46"/>
      <c r="E28" s="46"/>
      <c r="F28" s="46"/>
      <c r="G28" s="46"/>
      <c r="H28" s="46"/>
      <c r="I28" s="46"/>
      <c r="J28" s="46"/>
      <c r="K28" s="79"/>
    </row>
    <row r="29" spans="2:11" s="6" customFormat="1" ht="15" customHeight="1" x14ac:dyDescent="0.3">
      <c r="B29" s="22"/>
      <c r="F29" s="26" t="s">
        <v>40</v>
      </c>
      <c r="I29" s="26" t="s">
        <v>39</v>
      </c>
      <c r="J29" s="26" t="s">
        <v>41</v>
      </c>
      <c r="K29" s="25"/>
    </row>
    <row r="30" spans="2:11" s="6" customFormat="1" ht="15" customHeight="1" x14ac:dyDescent="0.3">
      <c r="B30" s="22"/>
      <c r="D30" s="28" t="s">
        <v>42</v>
      </c>
      <c r="E30" s="28" t="s">
        <v>43</v>
      </c>
      <c r="F30" s="81">
        <f>ROUND(SUM($BE$101:$BE$1369),2)</f>
        <v>0</v>
      </c>
      <c r="I30" s="82">
        <v>0.21</v>
      </c>
      <c r="J30" s="81">
        <f>ROUND(ROUND((SUM($BE$101:$BE$1369)),2)*$I$30,2)</f>
        <v>0</v>
      </c>
      <c r="K30" s="25"/>
    </row>
    <row r="31" spans="2:11" s="6" customFormat="1" ht="15" customHeight="1" x14ac:dyDescent="0.3">
      <c r="B31" s="22"/>
      <c r="E31" s="28" t="s">
        <v>44</v>
      </c>
      <c r="F31" s="81">
        <f>ROUND(SUM($BF$101:$BF$1369),2)</f>
        <v>0</v>
      </c>
      <c r="I31" s="82">
        <v>0.15</v>
      </c>
      <c r="J31" s="81">
        <f>ROUND(ROUND((SUM($BF$101:$BF$1369)),2)*$I$31,2)</f>
        <v>0</v>
      </c>
      <c r="K31" s="25"/>
    </row>
    <row r="32" spans="2:11" s="6" customFormat="1" ht="15" hidden="1" customHeight="1" x14ac:dyDescent="0.3">
      <c r="B32" s="22"/>
      <c r="E32" s="28" t="s">
        <v>45</v>
      </c>
      <c r="F32" s="81">
        <f>ROUND(SUM($BG$101:$BG$1369),2)</f>
        <v>0</v>
      </c>
      <c r="I32" s="82">
        <v>0.21</v>
      </c>
      <c r="J32" s="81">
        <v>0</v>
      </c>
      <c r="K32" s="25"/>
    </row>
    <row r="33" spans="2:11" s="6" customFormat="1" ht="15" hidden="1" customHeight="1" x14ac:dyDescent="0.3">
      <c r="B33" s="22"/>
      <c r="E33" s="28" t="s">
        <v>46</v>
      </c>
      <c r="F33" s="81">
        <f>ROUND(SUM($BH$101:$BH$1369),2)</f>
        <v>0</v>
      </c>
      <c r="I33" s="82">
        <v>0.15</v>
      </c>
      <c r="J33" s="81">
        <v>0</v>
      </c>
      <c r="K33" s="25"/>
    </row>
    <row r="34" spans="2:11" s="6" customFormat="1" ht="15" hidden="1" customHeight="1" x14ac:dyDescent="0.3">
      <c r="B34" s="22"/>
      <c r="E34" s="28" t="s">
        <v>47</v>
      </c>
      <c r="F34" s="81">
        <f>ROUND(SUM($BI$101:$BI$1369),2)</f>
        <v>0</v>
      </c>
      <c r="I34" s="82">
        <v>0</v>
      </c>
      <c r="J34" s="81">
        <v>0</v>
      </c>
      <c r="K34" s="25"/>
    </row>
    <row r="35" spans="2:11" s="6" customFormat="1" ht="7.5" customHeight="1" x14ac:dyDescent="0.3">
      <c r="B35" s="22"/>
      <c r="K35" s="25"/>
    </row>
    <row r="36" spans="2:11" s="6" customFormat="1" ht="26.25" customHeight="1" x14ac:dyDescent="0.3">
      <c r="B36" s="22"/>
      <c r="C36" s="30"/>
      <c r="D36" s="31" t="s">
        <v>48</v>
      </c>
      <c r="E36" s="32"/>
      <c r="F36" s="32"/>
      <c r="G36" s="83" t="s">
        <v>49</v>
      </c>
      <c r="H36" s="33" t="s">
        <v>50</v>
      </c>
      <c r="I36" s="32"/>
      <c r="J36" s="34">
        <f>SUM($J$27:$J$34)</f>
        <v>0</v>
      </c>
      <c r="K36" s="84"/>
    </row>
    <row r="37" spans="2:11" s="6" customFormat="1" ht="15" customHeight="1" x14ac:dyDescent="0.3">
      <c r="B37" s="36"/>
      <c r="C37" s="37"/>
      <c r="D37" s="37"/>
      <c r="E37" s="37"/>
      <c r="F37" s="37"/>
      <c r="G37" s="37"/>
      <c r="H37" s="37"/>
      <c r="I37" s="37"/>
      <c r="J37" s="37"/>
      <c r="K37" s="38"/>
    </row>
    <row r="41" spans="2:11" s="6" customFormat="1" ht="7.5" customHeight="1" x14ac:dyDescent="0.3">
      <c r="B41" s="39"/>
      <c r="C41" s="40"/>
      <c r="D41" s="40"/>
      <c r="E41" s="40"/>
      <c r="F41" s="40"/>
      <c r="G41" s="40"/>
      <c r="H41" s="40"/>
      <c r="I41" s="40"/>
      <c r="J41" s="40"/>
      <c r="K41" s="85"/>
    </row>
    <row r="42" spans="2:11" s="6" customFormat="1" ht="37.5" customHeight="1" x14ac:dyDescent="0.3">
      <c r="B42" s="22"/>
      <c r="C42" s="11" t="s">
        <v>91</v>
      </c>
      <c r="K42" s="25"/>
    </row>
    <row r="43" spans="2:11" s="6" customFormat="1" ht="7.5" customHeight="1" x14ac:dyDescent="0.3">
      <c r="B43" s="22"/>
      <c r="K43" s="25"/>
    </row>
    <row r="44" spans="2:11" s="6" customFormat="1" ht="15" customHeight="1" x14ac:dyDescent="0.3">
      <c r="B44" s="22"/>
      <c r="C44" s="18" t="s">
        <v>16</v>
      </c>
      <c r="K44" s="25"/>
    </row>
    <row r="45" spans="2:11" s="6" customFormat="1" ht="16.5" customHeight="1" x14ac:dyDescent="0.3">
      <c r="B45" s="22"/>
      <c r="E45" s="287" t="str">
        <f>$E$7</f>
        <v>ZATEPLENÍ OBJEKTU VUZ KBELY</v>
      </c>
      <c r="F45" s="256"/>
      <c r="G45" s="256"/>
      <c r="H45" s="256"/>
      <c r="K45" s="25"/>
    </row>
    <row r="46" spans="2:11" s="6" customFormat="1" ht="15" customHeight="1" x14ac:dyDescent="0.3">
      <c r="B46" s="22"/>
      <c r="C46" s="18" t="s">
        <v>89</v>
      </c>
      <c r="K46" s="25"/>
    </row>
    <row r="47" spans="2:11" s="6" customFormat="1" ht="19.5" customHeight="1" x14ac:dyDescent="0.3">
      <c r="B47" s="22"/>
      <c r="E47" s="271" t="str">
        <f>$E$9</f>
        <v>SO 01 - Zateplení objektu VUZ</v>
      </c>
      <c r="F47" s="256"/>
      <c r="G47" s="256"/>
      <c r="H47" s="256"/>
      <c r="K47" s="25"/>
    </row>
    <row r="48" spans="2:11" s="6" customFormat="1" ht="7.5" customHeight="1" x14ac:dyDescent="0.3">
      <c r="B48" s="22"/>
      <c r="K48" s="25"/>
    </row>
    <row r="49" spans="2:47" s="6" customFormat="1" ht="18.75" customHeight="1" x14ac:dyDescent="0.3">
      <c r="B49" s="22"/>
      <c r="C49" s="18" t="s">
        <v>22</v>
      </c>
      <c r="F49" s="16" t="str">
        <f>$F$12</f>
        <v>Praha Kbely</v>
      </c>
      <c r="I49" s="18" t="s">
        <v>24</v>
      </c>
      <c r="J49" s="45" t="str">
        <f>IF($J$12="","",$J$12)</f>
        <v>09.04.2016</v>
      </c>
      <c r="K49" s="25"/>
    </row>
    <row r="50" spans="2:47" s="6" customFormat="1" ht="7.5" customHeight="1" x14ac:dyDescent="0.3">
      <c r="B50" s="22"/>
      <c r="K50" s="25"/>
    </row>
    <row r="51" spans="2:47" s="6" customFormat="1" ht="15.75" customHeight="1" x14ac:dyDescent="0.3">
      <c r="B51" s="22"/>
      <c r="C51" s="18" t="s">
        <v>28</v>
      </c>
      <c r="F51" s="16" t="str">
        <f>$E$15</f>
        <v>Armádní servisní,př.org.,Podbabská 1589/1,PRAHA 6</v>
      </c>
      <c r="I51" s="18" t="s">
        <v>34</v>
      </c>
      <c r="J51" s="16" t="str">
        <f>$E$21</f>
        <v>ARCHIPRO s.r.o. Tábor</v>
      </c>
      <c r="K51" s="25"/>
    </row>
    <row r="52" spans="2:47" s="6" customFormat="1" ht="15" customHeight="1" x14ac:dyDescent="0.3">
      <c r="B52" s="22"/>
      <c r="C52" s="18" t="s">
        <v>32</v>
      </c>
      <c r="F52" s="16" t="str">
        <f>IF($E$18="","",$E$18)</f>
        <v/>
      </c>
      <c r="K52" s="25"/>
    </row>
    <row r="53" spans="2:47" s="6" customFormat="1" ht="11.25" customHeight="1" x14ac:dyDescent="0.3">
      <c r="B53" s="22"/>
      <c r="K53" s="25"/>
    </row>
    <row r="54" spans="2:47" s="6" customFormat="1" ht="30" customHeight="1" x14ac:dyDescent="0.3">
      <c r="B54" s="22"/>
      <c r="C54" s="86" t="s">
        <v>92</v>
      </c>
      <c r="D54" s="30"/>
      <c r="E54" s="30"/>
      <c r="F54" s="30"/>
      <c r="G54" s="30"/>
      <c r="H54" s="30"/>
      <c r="I54" s="30"/>
      <c r="J54" s="87" t="s">
        <v>93</v>
      </c>
      <c r="K54" s="35"/>
    </row>
    <row r="55" spans="2:47" s="6" customFormat="1" ht="11.25" customHeight="1" x14ac:dyDescent="0.3">
      <c r="B55" s="22"/>
      <c r="K55" s="25"/>
    </row>
    <row r="56" spans="2:47" s="6" customFormat="1" ht="30" customHeight="1" x14ac:dyDescent="0.3">
      <c r="B56" s="22"/>
      <c r="C56" s="56" t="s">
        <v>94</v>
      </c>
      <c r="J56" s="57">
        <f>$J$101</f>
        <v>0</v>
      </c>
      <c r="K56" s="25"/>
      <c r="AU56" s="6" t="s">
        <v>95</v>
      </c>
    </row>
    <row r="57" spans="2:47" s="63" customFormat="1" ht="25.5" customHeight="1" x14ac:dyDescent="0.3">
      <c r="B57" s="88"/>
      <c r="D57" s="89" t="s">
        <v>96</v>
      </c>
      <c r="E57" s="89"/>
      <c r="F57" s="89"/>
      <c r="G57" s="89"/>
      <c r="H57" s="89"/>
      <c r="I57" s="89"/>
      <c r="J57" s="90">
        <f>$J$102</f>
        <v>0</v>
      </c>
      <c r="K57" s="91"/>
    </row>
    <row r="58" spans="2:47" s="92" customFormat="1" ht="21" customHeight="1" x14ac:dyDescent="0.3">
      <c r="B58" s="93"/>
      <c r="D58" s="94" t="s">
        <v>97</v>
      </c>
      <c r="E58" s="94"/>
      <c r="F58" s="94"/>
      <c r="G58" s="94"/>
      <c r="H58" s="94"/>
      <c r="I58" s="94"/>
      <c r="J58" s="95">
        <f>$J$108</f>
        <v>0</v>
      </c>
      <c r="K58" s="96"/>
    </row>
    <row r="59" spans="2:47" s="92" customFormat="1" ht="21" customHeight="1" x14ac:dyDescent="0.3">
      <c r="B59" s="93"/>
      <c r="D59" s="94" t="s">
        <v>98</v>
      </c>
      <c r="E59" s="94"/>
      <c r="F59" s="94"/>
      <c r="G59" s="94"/>
      <c r="H59" s="94"/>
      <c r="I59" s="94"/>
      <c r="J59" s="95">
        <f>$J$215</f>
        <v>0</v>
      </c>
      <c r="K59" s="96"/>
    </row>
    <row r="60" spans="2:47" s="92" customFormat="1" ht="21" customHeight="1" x14ac:dyDescent="0.3">
      <c r="B60" s="93"/>
      <c r="D60" s="94" t="s">
        <v>99</v>
      </c>
      <c r="E60" s="94"/>
      <c r="F60" s="94"/>
      <c r="G60" s="94"/>
      <c r="H60" s="94"/>
      <c r="I60" s="94"/>
      <c r="J60" s="95">
        <f>$J$240</f>
        <v>0</v>
      </c>
      <c r="K60" s="96"/>
    </row>
    <row r="61" spans="2:47" s="92" customFormat="1" ht="21" customHeight="1" x14ac:dyDescent="0.3">
      <c r="B61" s="93"/>
      <c r="D61" s="94" t="s">
        <v>100</v>
      </c>
      <c r="E61" s="94"/>
      <c r="F61" s="94"/>
      <c r="G61" s="94"/>
      <c r="H61" s="94"/>
      <c r="I61" s="94"/>
      <c r="J61" s="95">
        <f>$J$307</f>
        <v>0</v>
      </c>
      <c r="K61" s="96"/>
    </row>
    <row r="62" spans="2:47" s="92" customFormat="1" ht="21" customHeight="1" x14ac:dyDescent="0.3">
      <c r="B62" s="93"/>
      <c r="D62" s="94" t="s">
        <v>101</v>
      </c>
      <c r="E62" s="94"/>
      <c r="F62" s="94"/>
      <c r="G62" s="94"/>
      <c r="H62" s="94"/>
      <c r="I62" s="94"/>
      <c r="J62" s="95">
        <f>$J$694</f>
        <v>0</v>
      </c>
      <c r="K62" s="96"/>
    </row>
    <row r="63" spans="2:47" s="92" customFormat="1" ht="21" customHeight="1" x14ac:dyDescent="0.3">
      <c r="B63" s="93"/>
      <c r="D63" s="94" t="s">
        <v>102</v>
      </c>
      <c r="E63" s="94"/>
      <c r="F63" s="94"/>
      <c r="G63" s="94"/>
      <c r="H63" s="94"/>
      <c r="I63" s="94"/>
      <c r="J63" s="95">
        <f>$J$739</f>
        <v>0</v>
      </c>
      <c r="K63" s="96"/>
    </row>
    <row r="64" spans="2:47" s="92" customFormat="1" ht="21" customHeight="1" x14ac:dyDescent="0.3">
      <c r="B64" s="93"/>
      <c r="D64" s="94" t="s">
        <v>103</v>
      </c>
      <c r="E64" s="94"/>
      <c r="F64" s="94"/>
      <c r="G64" s="94"/>
      <c r="H64" s="94"/>
      <c r="I64" s="94"/>
      <c r="J64" s="95">
        <f>$J$899</f>
        <v>0</v>
      </c>
      <c r="K64" s="96"/>
    </row>
    <row r="65" spans="2:11" s="92" customFormat="1" ht="21" customHeight="1" x14ac:dyDescent="0.3">
      <c r="B65" s="93"/>
      <c r="D65" s="94" t="s">
        <v>104</v>
      </c>
      <c r="E65" s="94"/>
      <c r="F65" s="94"/>
      <c r="G65" s="94"/>
      <c r="H65" s="94"/>
      <c r="I65" s="94"/>
      <c r="J65" s="95">
        <f>$J$902</f>
        <v>0</v>
      </c>
      <c r="K65" s="96"/>
    </row>
    <row r="66" spans="2:11" s="63" customFormat="1" ht="25.5" customHeight="1" x14ac:dyDescent="0.3">
      <c r="B66" s="88"/>
      <c r="D66" s="89" t="s">
        <v>105</v>
      </c>
      <c r="E66" s="89"/>
      <c r="F66" s="89"/>
      <c r="G66" s="89"/>
      <c r="H66" s="89"/>
      <c r="I66" s="89"/>
      <c r="J66" s="90">
        <f>$J$905</f>
        <v>0</v>
      </c>
      <c r="K66" s="91"/>
    </row>
    <row r="67" spans="2:11" s="92" customFormat="1" ht="21" customHeight="1" x14ac:dyDescent="0.3">
      <c r="B67" s="93"/>
      <c r="D67" s="94" t="s">
        <v>106</v>
      </c>
      <c r="E67" s="94"/>
      <c r="F67" s="94"/>
      <c r="G67" s="94"/>
      <c r="H67" s="94"/>
      <c r="I67" s="94"/>
      <c r="J67" s="95">
        <f>$J$906</f>
        <v>0</v>
      </c>
      <c r="K67" s="96"/>
    </row>
    <row r="68" spans="2:11" s="92" customFormat="1" ht="21" customHeight="1" x14ac:dyDescent="0.3">
      <c r="B68" s="93"/>
      <c r="D68" s="94" t="s">
        <v>107</v>
      </c>
      <c r="E68" s="94"/>
      <c r="F68" s="94"/>
      <c r="G68" s="94"/>
      <c r="H68" s="94"/>
      <c r="I68" s="94"/>
      <c r="J68" s="95">
        <f>$J$912</f>
        <v>0</v>
      </c>
      <c r="K68" s="96"/>
    </row>
    <row r="69" spans="2:11" s="92" customFormat="1" ht="21" customHeight="1" x14ac:dyDescent="0.3">
      <c r="B69" s="93"/>
      <c r="D69" s="94" t="s">
        <v>108</v>
      </c>
      <c r="E69" s="94"/>
      <c r="F69" s="94"/>
      <c r="G69" s="94"/>
      <c r="H69" s="94"/>
      <c r="I69" s="94"/>
      <c r="J69" s="95">
        <f>$J$938</f>
        <v>0</v>
      </c>
      <c r="K69" s="96"/>
    </row>
    <row r="70" spans="2:11" s="92" customFormat="1" ht="21" customHeight="1" x14ac:dyDescent="0.3">
      <c r="B70" s="93"/>
      <c r="D70" s="94" t="s">
        <v>109</v>
      </c>
      <c r="E70" s="94"/>
      <c r="F70" s="94"/>
      <c r="G70" s="94"/>
      <c r="H70" s="94"/>
      <c r="I70" s="94"/>
      <c r="J70" s="95">
        <f>$J$961</f>
        <v>0</v>
      </c>
      <c r="K70" s="96"/>
    </row>
    <row r="71" spans="2:11" s="92" customFormat="1" ht="21" customHeight="1" x14ac:dyDescent="0.3">
      <c r="B71" s="93"/>
      <c r="D71" s="94" t="s">
        <v>110</v>
      </c>
      <c r="E71" s="94"/>
      <c r="F71" s="94"/>
      <c r="G71" s="94"/>
      <c r="H71" s="94"/>
      <c r="I71" s="94"/>
      <c r="J71" s="95">
        <f>$J$966</f>
        <v>0</v>
      </c>
      <c r="K71" s="96"/>
    </row>
    <row r="72" spans="2:11" s="92" customFormat="1" ht="21" customHeight="1" x14ac:dyDescent="0.3">
      <c r="B72" s="93"/>
      <c r="D72" s="94" t="s">
        <v>111</v>
      </c>
      <c r="E72" s="94"/>
      <c r="F72" s="94"/>
      <c r="G72" s="94"/>
      <c r="H72" s="94"/>
      <c r="I72" s="94"/>
      <c r="J72" s="95">
        <f>$J$1061</f>
        <v>0</v>
      </c>
      <c r="K72" s="96"/>
    </row>
    <row r="73" spans="2:11" s="92" customFormat="1" ht="21" customHeight="1" x14ac:dyDescent="0.3">
      <c r="B73" s="93"/>
      <c r="D73" s="94" t="s">
        <v>112</v>
      </c>
      <c r="E73" s="94"/>
      <c r="F73" s="94"/>
      <c r="G73" s="94"/>
      <c r="H73" s="94"/>
      <c r="I73" s="94"/>
      <c r="J73" s="95">
        <f>$J$1068</f>
        <v>0</v>
      </c>
      <c r="K73" s="96"/>
    </row>
    <row r="74" spans="2:11" s="92" customFormat="1" ht="21" customHeight="1" x14ac:dyDescent="0.3">
      <c r="B74" s="93"/>
      <c r="D74" s="94" t="s">
        <v>113</v>
      </c>
      <c r="E74" s="94"/>
      <c r="F74" s="94"/>
      <c r="G74" s="94"/>
      <c r="H74" s="94"/>
      <c r="I74" s="94"/>
      <c r="J74" s="95">
        <f>$J$1084</f>
        <v>0</v>
      </c>
      <c r="K74" s="96"/>
    </row>
    <row r="75" spans="2:11" s="92" customFormat="1" ht="21" customHeight="1" x14ac:dyDescent="0.3">
      <c r="B75" s="93"/>
      <c r="D75" s="94" t="s">
        <v>114</v>
      </c>
      <c r="E75" s="94"/>
      <c r="F75" s="94"/>
      <c r="G75" s="94"/>
      <c r="H75" s="94"/>
      <c r="I75" s="94"/>
      <c r="J75" s="95">
        <f>$J$1125</f>
        <v>0</v>
      </c>
      <c r="K75" s="96"/>
    </row>
    <row r="76" spans="2:11" s="92" customFormat="1" ht="21" customHeight="1" x14ac:dyDescent="0.3">
      <c r="B76" s="93"/>
      <c r="D76" s="94" t="s">
        <v>115</v>
      </c>
      <c r="E76" s="94"/>
      <c r="F76" s="94"/>
      <c r="G76" s="94"/>
      <c r="H76" s="94"/>
      <c r="I76" s="94"/>
      <c r="J76" s="95">
        <f>$J$1234</f>
        <v>0</v>
      </c>
      <c r="K76" s="96"/>
    </row>
    <row r="77" spans="2:11" s="92" customFormat="1" ht="21" customHeight="1" x14ac:dyDescent="0.3">
      <c r="B77" s="93"/>
      <c r="D77" s="94" t="s">
        <v>116</v>
      </c>
      <c r="E77" s="94"/>
      <c r="F77" s="94"/>
      <c r="G77" s="94"/>
      <c r="H77" s="94"/>
      <c r="I77" s="94"/>
      <c r="J77" s="95">
        <f>$J$1268</f>
        <v>0</v>
      </c>
      <c r="K77" s="96"/>
    </row>
    <row r="78" spans="2:11" s="92" customFormat="1" ht="21" customHeight="1" x14ac:dyDescent="0.3">
      <c r="B78" s="93"/>
      <c r="D78" s="94" t="s">
        <v>117</v>
      </c>
      <c r="E78" s="94"/>
      <c r="F78" s="94"/>
      <c r="G78" s="94"/>
      <c r="H78" s="94"/>
      <c r="I78" s="94"/>
      <c r="J78" s="95">
        <f>$J$1287</f>
        <v>0</v>
      </c>
      <c r="K78" s="96"/>
    </row>
    <row r="79" spans="2:11" s="92" customFormat="1" ht="21" customHeight="1" x14ac:dyDescent="0.3">
      <c r="B79" s="93"/>
      <c r="D79" s="94" t="s">
        <v>118</v>
      </c>
      <c r="E79" s="94"/>
      <c r="F79" s="94"/>
      <c r="G79" s="94"/>
      <c r="H79" s="94"/>
      <c r="I79" s="94"/>
      <c r="J79" s="95">
        <f>$J$1323</f>
        <v>0</v>
      </c>
      <c r="K79" s="96"/>
    </row>
    <row r="80" spans="2:11" s="63" customFormat="1" ht="25.5" customHeight="1" x14ac:dyDescent="0.3">
      <c r="B80" s="88"/>
      <c r="D80" s="89" t="s">
        <v>119</v>
      </c>
      <c r="E80" s="89"/>
      <c r="F80" s="89"/>
      <c r="G80" s="89"/>
      <c r="H80" s="89"/>
      <c r="I80" s="89"/>
      <c r="J80" s="90">
        <f>$J$1345</f>
        <v>0</v>
      </c>
      <c r="K80" s="91"/>
    </row>
    <row r="81" spans="2:12" s="92" customFormat="1" ht="21" customHeight="1" x14ac:dyDescent="0.3">
      <c r="B81" s="93"/>
      <c r="D81" s="94" t="s">
        <v>120</v>
      </c>
      <c r="E81" s="94"/>
      <c r="F81" s="94"/>
      <c r="G81" s="94"/>
      <c r="H81" s="94"/>
      <c r="I81" s="94"/>
      <c r="J81" s="95">
        <f>$J$1346</f>
        <v>0</v>
      </c>
      <c r="K81" s="96"/>
    </row>
    <row r="82" spans="2:12" s="6" customFormat="1" ht="22.5" customHeight="1" x14ac:dyDescent="0.3">
      <c r="B82" s="22"/>
      <c r="K82" s="25"/>
    </row>
    <row r="83" spans="2:12" s="6" customFormat="1" ht="7.5" customHeight="1" x14ac:dyDescent="0.3">
      <c r="B83" s="36"/>
      <c r="C83" s="37"/>
      <c r="D83" s="37"/>
      <c r="E83" s="37"/>
      <c r="F83" s="37"/>
      <c r="G83" s="37"/>
      <c r="H83" s="37"/>
      <c r="I83" s="37"/>
      <c r="J83" s="37"/>
      <c r="K83" s="38"/>
    </row>
    <row r="87" spans="2:12" s="6" customFormat="1" ht="7.5" customHeight="1" x14ac:dyDescent="0.3">
      <c r="B87" s="39"/>
      <c r="C87" s="40"/>
      <c r="D87" s="40"/>
      <c r="E87" s="40"/>
      <c r="F87" s="40"/>
      <c r="G87" s="40"/>
      <c r="H87" s="40"/>
      <c r="I87" s="40"/>
      <c r="J87" s="40"/>
      <c r="K87" s="40"/>
      <c r="L87" s="22"/>
    </row>
    <row r="88" spans="2:12" s="6" customFormat="1" ht="37.5" customHeight="1" x14ac:dyDescent="0.3">
      <c r="B88" s="22"/>
      <c r="C88" s="11" t="s">
        <v>121</v>
      </c>
      <c r="L88" s="22"/>
    </row>
    <row r="89" spans="2:12" s="6" customFormat="1" ht="7.5" customHeight="1" x14ac:dyDescent="0.3">
      <c r="B89" s="22"/>
      <c r="L89" s="22"/>
    </row>
    <row r="90" spans="2:12" s="6" customFormat="1" ht="15" customHeight="1" x14ac:dyDescent="0.3">
      <c r="B90" s="22"/>
      <c r="C90" s="18" t="s">
        <v>16</v>
      </c>
      <c r="L90" s="22"/>
    </row>
    <row r="91" spans="2:12" s="6" customFormat="1" ht="16.5" customHeight="1" x14ac:dyDescent="0.3">
      <c r="B91" s="22"/>
      <c r="E91" s="287" t="str">
        <f>$E$7</f>
        <v>ZATEPLENÍ OBJEKTU VUZ KBELY</v>
      </c>
      <c r="F91" s="256"/>
      <c r="G91" s="256"/>
      <c r="H91" s="256"/>
      <c r="L91" s="22"/>
    </row>
    <row r="92" spans="2:12" s="6" customFormat="1" ht="15" customHeight="1" x14ac:dyDescent="0.3">
      <c r="B92" s="22"/>
      <c r="C92" s="18" t="s">
        <v>89</v>
      </c>
      <c r="L92" s="22"/>
    </row>
    <row r="93" spans="2:12" s="6" customFormat="1" ht="19.5" customHeight="1" x14ac:dyDescent="0.3">
      <c r="B93" s="22"/>
      <c r="E93" s="271" t="str">
        <f>$E$9</f>
        <v>SO 01 - Zateplení objektu VUZ</v>
      </c>
      <c r="F93" s="256"/>
      <c r="G93" s="256"/>
      <c r="H93" s="256"/>
      <c r="L93" s="22"/>
    </row>
    <row r="94" spans="2:12" s="6" customFormat="1" ht="7.5" customHeight="1" x14ac:dyDescent="0.3">
      <c r="B94" s="22"/>
      <c r="L94" s="22"/>
    </row>
    <row r="95" spans="2:12" s="6" customFormat="1" ht="18.75" customHeight="1" x14ac:dyDescent="0.3">
      <c r="B95" s="22"/>
      <c r="C95" s="18" t="s">
        <v>22</v>
      </c>
      <c r="F95" s="16" t="str">
        <f>$F$12</f>
        <v>Praha Kbely</v>
      </c>
      <c r="I95" s="18" t="s">
        <v>24</v>
      </c>
      <c r="J95" s="45" t="str">
        <f>IF($J$12="","",$J$12)</f>
        <v>09.04.2016</v>
      </c>
      <c r="L95" s="22"/>
    </row>
    <row r="96" spans="2:12" s="6" customFormat="1" ht="7.5" customHeight="1" x14ac:dyDescent="0.3">
      <c r="B96" s="22"/>
      <c r="L96" s="22"/>
    </row>
    <row r="97" spans="2:65" s="6" customFormat="1" ht="15.75" customHeight="1" x14ac:dyDescent="0.3">
      <c r="B97" s="22"/>
      <c r="C97" s="18" t="s">
        <v>28</v>
      </c>
      <c r="F97" s="16" t="str">
        <f>$E$15</f>
        <v>Armádní servisní,př.org.,Podbabská 1589/1,PRAHA 6</v>
      </c>
      <c r="I97" s="18" t="s">
        <v>34</v>
      </c>
      <c r="J97" s="16" t="str">
        <f>$E$21</f>
        <v>ARCHIPRO s.r.o. Tábor</v>
      </c>
      <c r="L97" s="22"/>
    </row>
    <row r="98" spans="2:65" s="6" customFormat="1" ht="15" customHeight="1" x14ac:dyDescent="0.3">
      <c r="B98" s="22"/>
      <c r="C98" s="18" t="s">
        <v>32</v>
      </c>
      <c r="F98" s="16" t="str">
        <f>IF($E$18="","",$E$18)</f>
        <v/>
      </c>
      <c r="L98" s="22"/>
    </row>
    <row r="99" spans="2:65" s="6" customFormat="1" ht="11.25" customHeight="1" x14ac:dyDescent="0.3">
      <c r="B99" s="22"/>
      <c r="L99" s="22"/>
    </row>
    <row r="100" spans="2:65" s="97" customFormat="1" ht="30" customHeight="1" x14ac:dyDescent="0.3">
      <c r="B100" s="98"/>
      <c r="C100" s="99" t="s">
        <v>122</v>
      </c>
      <c r="D100" s="100" t="s">
        <v>57</v>
      </c>
      <c r="E100" s="100" t="s">
        <v>53</v>
      </c>
      <c r="F100" s="100" t="s">
        <v>123</v>
      </c>
      <c r="G100" s="100" t="s">
        <v>124</v>
      </c>
      <c r="H100" s="100" t="s">
        <v>125</v>
      </c>
      <c r="I100" s="100" t="s">
        <v>126</v>
      </c>
      <c r="J100" s="100" t="s">
        <v>127</v>
      </c>
      <c r="K100" s="101" t="s">
        <v>128</v>
      </c>
      <c r="L100" s="98"/>
      <c r="M100" s="51" t="s">
        <v>129</v>
      </c>
      <c r="N100" s="52" t="s">
        <v>42</v>
      </c>
      <c r="O100" s="52" t="s">
        <v>130</v>
      </c>
      <c r="P100" s="52" t="s">
        <v>131</v>
      </c>
      <c r="Q100" s="52" t="s">
        <v>132</v>
      </c>
      <c r="R100" s="52" t="s">
        <v>133</v>
      </c>
      <c r="S100" s="52" t="s">
        <v>134</v>
      </c>
      <c r="T100" s="53" t="s">
        <v>135</v>
      </c>
    </row>
    <row r="101" spans="2:65" s="6" customFormat="1" ht="30" customHeight="1" x14ac:dyDescent="0.35">
      <c r="B101" s="22"/>
      <c r="C101" s="56" t="s">
        <v>94</v>
      </c>
      <c r="J101" s="102">
        <f>$BK$101</f>
        <v>0</v>
      </c>
      <c r="L101" s="22"/>
      <c r="M101" s="55"/>
      <c r="N101" s="46"/>
      <c r="O101" s="46"/>
      <c r="P101" s="103">
        <f>$P$102+$P$905+$P$1345</f>
        <v>0</v>
      </c>
      <c r="Q101" s="46"/>
      <c r="R101" s="103">
        <f>$R$102+$R$905+$R$1345</f>
        <v>182.70074009000001</v>
      </c>
      <c r="S101" s="46"/>
      <c r="T101" s="104">
        <f>$T$102+$T$905+$T$1345</f>
        <v>187.60621940000001</v>
      </c>
      <c r="AT101" s="6" t="s">
        <v>71</v>
      </c>
      <c r="AU101" s="6" t="s">
        <v>95</v>
      </c>
      <c r="BK101" s="105">
        <f>$BK$102+$BK$905+$BK$1345</f>
        <v>0</v>
      </c>
    </row>
    <row r="102" spans="2:65" s="106" customFormat="1" ht="37.5" customHeight="1" x14ac:dyDescent="0.35">
      <c r="B102" s="107"/>
      <c r="D102" s="108" t="s">
        <v>71</v>
      </c>
      <c r="E102" s="109" t="s">
        <v>136</v>
      </c>
      <c r="F102" s="109" t="s">
        <v>137</v>
      </c>
      <c r="J102" s="110">
        <f>$BK$102</f>
        <v>0</v>
      </c>
      <c r="L102" s="107"/>
      <c r="M102" s="111"/>
      <c r="P102" s="112">
        <f>$P$103+SUM($P$104:$P$108)+$P$215+$P$240+$P$307+$P$694+$P$739+$P$899+$P$902</f>
        <v>0</v>
      </c>
      <c r="R102" s="112">
        <f>$R$103+SUM($R$104:$R$108)+$R$215+$R$240+$R$307+$R$694+$R$739+$R$899+$R$902</f>
        <v>162.57730837</v>
      </c>
      <c r="T102" s="113">
        <f>$T$103+SUM($T$104:$T$108)+$T$215+$T$240+$T$307+$T$694+$T$739+$T$899+$T$902</f>
        <v>185.66277000000002</v>
      </c>
      <c r="AR102" s="108" t="s">
        <v>21</v>
      </c>
      <c r="AT102" s="108" t="s">
        <v>71</v>
      </c>
      <c r="AU102" s="108" t="s">
        <v>72</v>
      </c>
      <c r="AY102" s="108" t="s">
        <v>138</v>
      </c>
      <c r="BK102" s="114">
        <f>$BK$103+SUM($BK$104:$BK$108)+$BK$215+$BK$240+$BK$307+$BK$694+$BK$739+$BK$899+$BK$902</f>
        <v>0</v>
      </c>
    </row>
    <row r="103" spans="2:65" s="6" customFormat="1" ht="15.75" customHeight="1" x14ac:dyDescent="0.3">
      <c r="B103" s="22"/>
      <c r="C103" s="115" t="s">
        <v>21</v>
      </c>
      <c r="D103" s="115" t="s">
        <v>139</v>
      </c>
      <c r="E103" s="116" t="s">
        <v>140</v>
      </c>
      <c r="F103" s="117" t="s">
        <v>141</v>
      </c>
      <c r="G103" s="118" t="s">
        <v>142</v>
      </c>
      <c r="H103" s="119">
        <v>1</v>
      </c>
      <c r="I103" s="120"/>
      <c r="J103" s="121">
        <f>ROUND($I$103*$H$103,2)</f>
        <v>0</v>
      </c>
      <c r="K103" s="117"/>
      <c r="L103" s="22"/>
      <c r="M103" s="122"/>
      <c r="N103" s="123" t="s">
        <v>43</v>
      </c>
      <c r="P103" s="124">
        <f>$O$103*$H$103</f>
        <v>0</v>
      </c>
      <c r="Q103" s="124">
        <v>3.2500000000000001E-2</v>
      </c>
      <c r="R103" s="124">
        <f>$Q$103*$H$103</f>
        <v>3.2500000000000001E-2</v>
      </c>
      <c r="S103" s="124">
        <v>0</v>
      </c>
      <c r="T103" s="125">
        <f>$S$103*$H$103</f>
        <v>0</v>
      </c>
      <c r="AR103" s="76" t="s">
        <v>143</v>
      </c>
      <c r="AT103" s="76" t="s">
        <v>139</v>
      </c>
      <c r="AU103" s="76" t="s">
        <v>21</v>
      </c>
      <c r="AY103" s="6" t="s">
        <v>138</v>
      </c>
      <c r="BE103" s="126">
        <f>IF($N$103="základní",$J$103,0)</f>
        <v>0</v>
      </c>
      <c r="BF103" s="126">
        <f>IF($N$103="snížená",$J$103,0)</f>
        <v>0</v>
      </c>
      <c r="BG103" s="126">
        <f>IF($N$103="zákl. přenesená",$J$103,0)</f>
        <v>0</v>
      </c>
      <c r="BH103" s="126">
        <f>IF($N$103="sníž. přenesená",$J$103,0)</f>
        <v>0</v>
      </c>
      <c r="BI103" s="126">
        <f>IF($N$103="nulová",$J$103,0)</f>
        <v>0</v>
      </c>
      <c r="BJ103" s="76" t="s">
        <v>21</v>
      </c>
      <c r="BK103" s="126">
        <f>ROUND($I$103*$H$103,2)</f>
        <v>0</v>
      </c>
      <c r="BL103" s="76" t="s">
        <v>143</v>
      </c>
      <c r="BM103" s="76" t="s">
        <v>144</v>
      </c>
    </row>
    <row r="104" spans="2:65" s="6" customFormat="1" ht="15.75" customHeight="1" x14ac:dyDescent="0.3">
      <c r="B104" s="127"/>
      <c r="D104" s="128" t="s">
        <v>145</v>
      </c>
      <c r="E104" s="129"/>
      <c r="F104" s="129" t="s">
        <v>146</v>
      </c>
      <c r="H104" s="130"/>
      <c r="L104" s="127"/>
      <c r="M104" s="131"/>
      <c r="T104" s="132"/>
      <c r="AT104" s="130" t="s">
        <v>145</v>
      </c>
      <c r="AU104" s="130" t="s">
        <v>21</v>
      </c>
      <c r="AV104" s="130" t="s">
        <v>21</v>
      </c>
      <c r="AW104" s="130" t="s">
        <v>95</v>
      </c>
      <c r="AX104" s="130" t="s">
        <v>72</v>
      </c>
      <c r="AY104" s="130" t="s">
        <v>138</v>
      </c>
    </row>
    <row r="105" spans="2:65" s="6" customFormat="1" ht="15.75" customHeight="1" x14ac:dyDescent="0.3">
      <c r="B105" s="127"/>
      <c r="D105" s="133" t="s">
        <v>145</v>
      </c>
      <c r="E105" s="130"/>
      <c r="F105" s="129" t="s">
        <v>147</v>
      </c>
      <c r="H105" s="130"/>
      <c r="L105" s="127"/>
      <c r="M105" s="131"/>
      <c r="T105" s="132"/>
      <c r="AT105" s="130" t="s">
        <v>145</v>
      </c>
      <c r="AU105" s="130" t="s">
        <v>21</v>
      </c>
      <c r="AV105" s="130" t="s">
        <v>21</v>
      </c>
      <c r="AW105" s="130" t="s">
        <v>95</v>
      </c>
      <c r="AX105" s="130" t="s">
        <v>72</v>
      </c>
      <c r="AY105" s="130" t="s">
        <v>138</v>
      </c>
    </row>
    <row r="106" spans="2:65" s="6" customFormat="1" ht="15.75" customHeight="1" x14ac:dyDescent="0.3">
      <c r="B106" s="134"/>
      <c r="D106" s="133" t="s">
        <v>145</v>
      </c>
      <c r="E106" s="135"/>
      <c r="F106" s="136" t="s">
        <v>21</v>
      </c>
      <c r="H106" s="137">
        <v>1</v>
      </c>
      <c r="L106" s="134"/>
      <c r="M106" s="138"/>
      <c r="T106" s="139"/>
      <c r="AT106" s="135" t="s">
        <v>145</v>
      </c>
      <c r="AU106" s="135" t="s">
        <v>21</v>
      </c>
      <c r="AV106" s="135" t="s">
        <v>80</v>
      </c>
      <c r="AW106" s="135" t="s">
        <v>95</v>
      </c>
      <c r="AX106" s="135" t="s">
        <v>72</v>
      </c>
      <c r="AY106" s="135" t="s">
        <v>138</v>
      </c>
    </row>
    <row r="107" spans="2:65" s="6" customFormat="1" ht="15.75" customHeight="1" x14ac:dyDescent="0.3">
      <c r="B107" s="140"/>
      <c r="D107" s="133" t="s">
        <v>145</v>
      </c>
      <c r="E107" s="141"/>
      <c r="F107" s="142" t="s">
        <v>148</v>
      </c>
      <c r="H107" s="143">
        <v>1</v>
      </c>
      <c r="L107" s="140"/>
      <c r="M107" s="144"/>
      <c r="T107" s="145"/>
      <c r="AT107" s="141" t="s">
        <v>145</v>
      </c>
      <c r="AU107" s="141" t="s">
        <v>21</v>
      </c>
      <c r="AV107" s="141" t="s">
        <v>143</v>
      </c>
      <c r="AW107" s="141" t="s">
        <v>95</v>
      </c>
      <c r="AX107" s="141" t="s">
        <v>21</v>
      </c>
      <c r="AY107" s="141" t="s">
        <v>138</v>
      </c>
    </row>
    <row r="108" spans="2:65" s="106" customFormat="1" ht="30.75" customHeight="1" x14ac:dyDescent="0.3">
      <c r="B108" s="107"/>
      <c r="D108" s="108" t="s">
        <v>71</v>
      </c>
      <c r="E108" s="146" t="s">
        <v>21</v>
      </c>
      <c r="F108" s="146" t="s">
        <v>149</v>
      </c>
      <c r="J108" s="147">
        <f>$BK$108</f>
        <v>0</v>
      </c>
      <c r="L108" s="107"/>
      <c r="M108" s="111"/>
      <c r="P108" s="112">
        <f>SUM($P$109:$P$214)</f>
        <v>0</v>
      </c>
      <c r="R108" s="112">
        <f>SUM($R$109:$R$214)</f>
        <v>0.14567700000000003</v>
      </c>
      <c r="T108" s="113">
        <f>SUM($T$109:$T$214)</f>
        <v>0</v>
      </c>
      <c r="AR108" s="108" t="s">
        <v>21</v>
      </c>
      <c r="AT108" s="108" t="s">
        <v>71</v>
      </c>
      <c r="AU108" s="108" t="s">
        <v>21</v>
      </c>
      <c r="AY108" s="108" t="s">
        <v>138</v>
      </c>
      <c r="BK108" s="114">
        <f>SUM($BK$109:$BK$214)</f>
        <v>0</v>
      </c>
    </row>
    <row r="109" spans="2:65" s="6" customFormat="1" ht="15.75" customHeight="1" x14ac:dyDescent="0.3">
      <c r="B109" s="22"/>
      <c r="C109" s="115" t="s">
        <v>80</v>
      </c>
      <c r="D109" s="115" t="s">
        <v>139</v>
      </c>
      <c r="E109" s="116" t="s">
        <v>150</v>
      </c>
      <c r="F109" s="117" t="s">
        <v>151</v>
      </c>
      <c r="G109" s="118" t="s">
        <v>152</v>
      </c>
      <c r="H109" s="119">
        <v>13.8</v>
      </c>
      <c r="I109" s="120"/>
      <c r="J109" s="121">
        <f>ROUND($I$109*$H$109,2)</f>
        <v>0</v>
      </c>
      <c r="K109" s="117" t="s">
        <v>153</v>
      </c>
      <c r="L109" s="22"/>
      <c r="M109" s="122"/>
      <c r="N109" s="123" t="s">
        <v>43</v>
      </c>
      <c r="P109" s="124">
        <f>$O$109*$H$109</f>
        <v>0</v>
      </c>
      <c r="Q109" s="124">
        <v>0</v>
      </c>
      <c r="R109" s="124">
        <f>$Q$109*$H$109</f>
        <v>0</v>
      </c>
      <c r="S109" s="124">
        <v>0</v>
      </c>
      <c r="T109" s="125">
        <f>$S$109*$H$109</f>
        <v>0</v>
      </c>
      <c r="AR109" s="76" t="s">
        <v>143</v>
      </c>
      <c r="AT109" s="76" t="s">
        <v>139</v>
      </c>
      <c r="AU109" s="76" t="s">
        <v>80</v>
      </c>
      <c r="AY109" s="6" t="s">
        <v>138</v>
      </c>
      <c r="BE109" s="126">
        <f>IF($N$109="základní",$J$109,0)</f>
        <v>0</v>
      </c>
      <c r="BF109" s="126">
        <f>IF($N$109="snížená",$J$109,0)</f>
        <v>0</v>
      </c>
      <c r="BG109" s="126">
        <f>IF($N$109="zákl. přenesená",$J$109,0)</f>
        <v>0</v>
      </c>
      <c r="BH109" s="126">
        <f>IF($N$109="sníž. přenesená",$J$109,0)</f>
        <v>0</v>
      </c>
      <c r="BI109" s="126">
        <f>IF($N$109="nulová",$J$109,0)</f>
        <v>0</v>
      </c>
      <c r="BJ109" s="76" t="s">
        <v>21</v>
      </c>
      <c r="BK109" s="126">
        <f>ROUND($I$109*$H$109,2)</f>
        <v>0</v>
      </c>
      <c r="BL109" s="76" t="s">
        <v>143</v>
      </c>
      <c r="BM109" s="76" t="s">
        <v>154</v>
      </c>
    </row>
    <row r="110" spans="2:65" s="6" customFormat="1" ht="27" customHeight="1" x14ac:dyDescent="0.3">
      <c r="B110" s="22"/>
      <c r="D110" s="128" t="s">
        <v>155</v>
      </c>
      <c r="F110" s="148" t="s">
        <v>156</v>
      </c>
      <c r="L110" s="22"/>
      <c r="M110" s="48"/>
      <c r="T110" s="49"/>
      <c r="AT110" s="6" t="s">
        <v>155</v>
      </c>
      <c r="AU110" s="6" t="s">
        <v>80</v>
      </c>
    </row>
    <row r="111" spans="2:65" s="6" customFormat="1" ht="15.75" customHeight="1" x14ac:dyDescent="0.3">
      <c r="B111" s="127"/>
      <c r="D111" s="133" t="s">
        <v>145</v>
      </c>
      <c r="E111" s="130"/>
      <c r="F111" s="129" t="s">
        <v>157</v>
      </c>
      <c r="H111" s="130"/>
      <c r="L111" s="127"/>
      <c r="M111" s="131"/>
      <c r="T111" s="132"/>
      <c r="AT111" s="130" t="s">
        <v>145</v>
      </c>
      <c r="AU111" s="130" t="s">
        <v>80</v>
      </c>
      <c r="AV111" s="130" t="s">
        <v>21</v>
      </c>
      <c r="AW111" s="130" t="s">
        <v>95</v>
      </c>
      <c r="AX111" s="130" t="s">
        <v>72</v>
      </c>
      <c r="AY111" s="130" t="s">
        <v>138</v>
      </c>
    </row>
    <row r="112" spans="2:65" s="6" customFormat="1" ht="15.75" customHeight="1" x14ac:dyDescent="0.3">
      <c r="B112" s="134"/>
      <c r="D112" s="133" t="s">
        <v>145</v>
      </c>
      <c r="E112" s="135"/>
      <c r="F112" s="136" t="s">
        <v>158</v>
      </c>
      <c r="H112" s="137">
        <v>13.8</v>
      </c>
      <c r="L112" s="134"/>
      <c r="M112" s="138"/>
      <c r="T112" s="139"/>
      <c r="AT112" s="135" t="s">
        <v>145</v>
      </c>
      <c r="AU112" s="135" t="s">
        <v>80</v>
      </c>
      <c r="AV112" s="135" t="s">
        <v>80</v>
      </c>
      <c r="AW112" s="135" t="s">
        <v>95</v>
      </c>
      <c r="AX112" s="135" t="s">
        <v>72</v>
      </c>
      <c r="AY112" s="135" t="s">
        <v>138</v>
      </c>
    </row>
    <row r="113" spans="2:65" s="6" customFormat="1" ht="15.75" customHeight="1" x14ac:dyDescent="0.3">
      <c r="B113" s="134"/>
      <c r="D113" s="133" t="s">
        <v>145</v>
      </c>
      <c r="E113" s="135"/>
      <c r="F113" s="136"/>
      <c r="H113" s="137">
        <v>0</v>
      </c>
      <c r="L113" s="134"/>
      <c r="M113" s="138"/>
      <c r="T113" s="139"/>
      <c r="AT113" s="135" t="s">
        <v>145</v>
      </c>
      <c r="AU113" s="135" t="s">
        <v>80</v>
      </c>
      <c r="AV113" s="135" t="s">
        <v>80</v>
      </c>
      <c r="AW113" s="135" t="s">
        <v>95</v>
      </c>
      <c r="AX113" s="135" t="s">
        <v>72</v>
      </c>
      <c r="AY113" s="135" t="s">
        <v>138</v>
      </c>
    </row>
    <row r="114" spans="2:65" s="6" customFormat="1" ht="15.75" customHeight="1" x14ac:dyDescent="0.3">
      <c r="B114" s="140"/>
      <c r="D114" s="133" t="s">
        <v>145</v>
      </c>
      <c r="E114" s="141"/>
      <c r="F114" s="142" t="s">
        <v>148</v>
      </c>
      <c r="H114" s="143">
        <v>13.8</v>
      </c>
      <c r="L114" s="140"/>
      <c r="M114" s="144"/>
      <c r="T114" s="145"/>
      <c r="AT114" s="141" t="s">
        <v>145</v>
      </c>
      <c r="AU114" s="141" t="s">
        <v>80</v>
      </c>
      <c r="AV114" s="141" t="s">
        <v>143</v>
      </c>
      <c r="AW114" s="141" t="s">
        <v>95</v>
      </c>
      <c r="AX114" s="141" t="s">
        <v>21</v>
      </c>
      <c r="AY114" s="141" t="s">
        <v>138</v>
      </c>
    </row>
    <row r="115" spans="2:65" s="6" customFormat="1" ht="15.75" customHeight="1" x14ac:dyDescent="0.3">
      <c r="B115" s="22"/>
      <c r="C115" s="115" t="s">
        <v>159</v>
      </c>
      <c r="D115" s="115" t="s">
        <v>139</v>
      </c>
      <c r="E115" s="116" t="s">
        <v>160</v>
      </c>
      <c r="F115" s="117" t="s">
        <v>161</v>
      </c>
      <c r="G115" s="118" t="s">
        <v>152</v>
      </c>
      <c r="H115" s="119">
        <v>13.8</v>
      </c>
      <c r="I115" s="120"/>
      <c r="J115" s="121">
        <f>ROUND($I$115*$H$115,2)</f>
        <v>0</v>
      </c>
      <c r="K115" s="117" t="s">
        <v>153</v>
      </c>
      <c r="L115" s="22"/>
      <c r="M115" s="122"/>
      <c r="N115" s="123" t="s">
        <v>43</v>
      </c>
      <c r="P115" s="124">
        <f>$O$115*$H$115</f>
        <v>0</v>
      </c>
      <c r="Q115" s="124">
        <v>0</v>
      </c>
      <c r="R115" s="124">
        <f>$Q$115*$H$115</f>
        <v>0</v>
      </c>
      <c r="S115" s="124">
        <v>0</v>
      </c>
      <c r="T115" s="125">
        <f>$S$115*$H$115</f>
        <v>0</v>
      </c>
      <c r="AR115" s="76" t="s">
        <v>143</v>
      </c>
      <c r="AT115" s="76" t="s">
        <v>139</v>
      </c>
      <c r="AU115" s="76" t="s">
        <v>80</v>
      </c>
      <c r="AY115" s="6" t="s">
        <v>138</v>
      </c>
      <c r="BE115" s="126">
        <f>IF($N$115="základní",$J$115,0)</f>
        <v>0</v>
      </c>
      <c r="BF115" s="126">
        <f>IF($N$115="snížená",$J$115,0)</f>
        <v>0</v>
      </c>
      <c r="BG115" s="126">
        <f>IF($N$115="zákl. přenesená",$J$115,0)</f>
        <v>0</v>
      </c>
      <c r="BH115" s="126">
        <f>IF($N$115="sníž. přenesená",$J$115,0)</f>
        <v>0</v>
      </c>
      <c r="BI115" s="126">
        <f>IF($N$115="nulová",$J$115,0)</f>
        <v>0</v>
      </c>
      <c r="BJ115" s="76" t="s">
        <v>21</v>
      </c>
      <c r="BK115" s="126">
        <f>ROUND($I$115*$H$115,2)</f>
        <v>0</v>
      </c>
      <c r="BL115" s="76" t="s">
        <v>143</v>
      </c>
      <c r="BM115" s="76" t="s">
        <v>162</v>
      </c>
    </row>
    <row r="116" spans="2:65" s="6" customFormat="1" ht="27" customHeight="1" x14ac:dyDescent="0.3">
      <c r="B116" s="22"/>
      <c r="D116" s="128" t="s">
        <v>155</v>
      </c>
      <c r="F116" s="148" t="s">
        <v>163</v>
      </c>
      <c r="L116" s="22"/>
      <c r="M116" s="48"/>
      <c r="T116" s="49"/>
      <c r="AT116" s="6" t="s">
        <v>155</v>
      </c>
      <c r="AU116" s="6" t="s">
        <v>80</v>
      </c>
    </row>
    <row r="117" spans="2:65" s="6" customFormat="1" ht="15.75" customHeight="1" x14ac:dyDescent="0.3">
      <c r="B117" s="127"/>
      <c r="D117" s="133" t="s">
        <v>145</v>
      </c>
      <c r="E117" s="130"/>
      <c r="F117" s="129" t="s">
        <v>157</v>
      </c>
      <c r="H117" s="130"/>
      <c r="L117" s="127"/>
      <c r="M117" s="131"/>
      <c r="T117" s="132"/>
      <c r="AT117" s="130" t="s">
        <v>145</v>
      </c>
      <c r="AU117" s="130" t="s">
        <v>80</v>
      </c>
      <c r="AV117" s="130" t="s">
        <v>21</v>
      </c>
      <c r="AW117" s="130" t="s">
        <v>95</v>
      </c>
      <c r="AX117" s="130" t="s">
        <v>72</v>
      </c>
      <c r="AY117" s="130" t="s">
        <v>138</v>
      </c>
    </row>
    <row r="118" spans="2:65" s="6" customFormat="1" ht="15.75" customHeight="1" x14ac:dyDescent="0.3">
      <c r="B118" s="134"/>
      <c r="D118" s="133" t="s">
        <v>145</v>
      </c>
      <c r="E118" s="135"/>
      <c r="F118" s="136" t="s">
        <v>158</v>
      </c>
      <c r="H118" s="137">
        <v>13.8</v>
      </c>
      <c r="L118" s="134"/>
      <c r="M118" s="138"/>
      <c r="T118" s="139"/>
      <c r="AT118" s="135" t="s">
        <v>145</v>
      </c>
      <c r="AU118" s="135" t="s">
        <v>80</v>
      </c>
      <c r="AV118" s="135" t="s">
        <v>80</v>
      </c>
      <c r="AW118" s="135" t="s">
        <v>95</v>
      </c>
      <c r="AX118" s="135" t="s">
        <v>72</v>
      </c>
      <c r="AY118" s="135" t="s">
        <v>138</v>
      </c>
    </row>
    <row r="119" spans="2:65" s="6" customFormat="1" ht="15.75" customHeight="1" x14ac:dyDescent="0.3">
      <c r="B119" s="134"/>
      <c r="D119" s="133" t="s">
        <v>145</v>
      </c>
      <c r="E119" s="135"/>
      <c r="F119" s="136"/>
      <c r="H119" s="137">
        <v>0</v>
      </c>
      <c r="L119" s="134"/>
      <c r="M119" s="138"/>
      <c r="T119" s="139"/>
      <c r="AT119" s="135" t="s">
        <v>145</v>
      </c>
      <c r="AU119" s="135" t="s">
        <v>80</v>
      </c>
      <c r="AV119" s="135" t="s">
        <v>80</v>
      </c>
      <c r="AW119" s="135" t="s">
        <v>95</v>
      </c>
      <c r="AX119" s="135" t="s">
        <v>72</v>
      </c>
      <c r="AY119" s="135" t="s">
        <v>138</v>
      </c>
    </row>
    <row r="120" spans="2:65" s="6" customFormat="1" ht="15.75" customHeight="1" x14ac:dyDescent="0.3">
      <c r="B120" s="140"/>
      <c r="D120" s="133" t="s">
        <v>145</v>
      </c>
      <c r="E120" s="141"/>
      <c r="F120" s="142" t="s">
        <v>148</v>
      </c>
      <c r="H120" s="143">
        <v>13.8</v>
      </c>
      <c r="L120" s="140"/>
      <c r="M120" s="144"/>
      <c r="T120" s="145"/>
      <c r="AT120" s="141" t="s">
        <v>145</v>
      </c>
      <c r="AU120" s="141" t="s">
        <v>80</v>
      </c>
      <c r="AV120" s="141" t="s">
        <v>143</v>
      </c>
      <c r="AW120" s="141" t="s">
        <v>95</v>
      </c>
      <c r="AX120" s="141" t="s">
        <v>21</v>
      </c>
      <c r="AY120" s="141" t="s">
        <v>138</v>
      </c>
    </row>
    <row r="121" spans="2:65" s="6" customFormat="1" ht="15.75" customHeight="1" x14ac:dyDescent="0.3">
      <c r="B121" s="22"/>
      <c r="C121" s="115" t="s">
        <v>143</v>
      </c>
      <c r="D121" s="115" t="s">
        <v>139</v>
      </c>
      <c r="E121" s="116" t="s">
        <v>164</v>
      </c>
      <c r="F121" s="117" t="s">
        <v>165</v>
      </c>
      <c r="G121" s="118" t="s">
        <v>152</v>
      </c>
      <c r="H121" s="119">
        <v>52.027999999999999</v>
      </c>
      <c r="I121" s="120"/>
      <c r="J121" s="121">
        <f>ROUND($I$121*$H$121,2)</f>
        <v>0</v>
      </c>
      <c r="K121" s="117" t="s">
        <v>153</v>
      </c>
      <c r="L121" s="22"/>
      <c r="M121" s="122"/>
      <c r="N121" s="123" t="s">
        <v>43</v>
      </c>
      <c r="P121" s="124">
        <f>$O$121*$H$121</f>
        <v>0</v>
      </c>
      <c r="Q121" s="124">
        <v>0</v>
      </c>
      <c r="R121" s="124">
        <f>$Q$121*$H$121</f>
        <v>0</v>
      </c>
      <c r="S121" s="124">
        <v>0</v>
      </c>
      <c r="T121" s="125">
        <f>$S$121*$H$121</f>
        <v>0</v>
      </c>
      <c r="AR121" s="76" t="s">
        <v>143</v>
      </c>
      <c r="AT121" s="76" t="s">
        <v>139</v>
      </c>
      <c r="AU121" s="76" t="s">
        <v>80</v>
      </c>
      <c r="AY121" s="6" t="s">
        <v>138</v>
      </c>
      <c r="BE121" s="126">
        <f>IF($N$121="základní",$J$121,0)</f>
        <v>0</v>
      </c>
      <c r="BF121" s="126">
        <f>IF($N$121="snížená",$J$121,0)</f>
        <v>0</v>
      </c>
      <c r="BG121" s="126">
        <f>IF($N$121="zákl. přenesená",$J$121,0)</f>
        <v>0</v>
      </c>
      <c r="BH121" s="126">
        <f>IF($N$121="sníž. přenesená",$J$121,0)</f>
        <v>0</v>
      </c>
      <c r="BI121" s="126">
        <f>IF($N$121="nulová",$J$121,0)</f>
        <v>0</v>
      </c>
      <c r="BJ121" s="76" t="s">
        <v>21</v>
      </c>
      <c r="BK121" s="126">
        <f>ROUND($I$121*$H$121,2)</f>
        <v>0</v>
      </c>
      <c r="BL121" s="76" t="s">
        <v>143</v>
      </c>
      <c r="BM121" s="76" t="s">
        <v>166</v>
      </c>
    </row>
    <row r="122" spans="2:65" s="6" customFormat="1" ht="27" customHeight="1" x14ac:dyDescent="0.3">
      <c r="B122" s="22"/>
      <c r="D122" s="128" t="s">
        <v>155</v>
      </c>
      <c r="F122" s="148" t="s">
        <v>167</v>
      </c>
      <c r="L122" s="22"/>
      <c r="M122" s="48"/>
      <c r="T122" s="49"/>
      <c r="AT122" s="6" t="s">
        <v>155</v>
      </c>
      <c r="AU122" s="6" t="s">
        <v>80</v>
      </c>
    </row>
    <row r="123" spans="2:65" s="6" customFormat="1" ht="15.75" customHeight="1" x14ac:dyDescent="0.3">
      <c r="B123" s="127"/>
      <c r="D123" s="133" t="s">
        <v>145</v>
      </c>
      <c r="E123" s="130"/>
      <c r="F123" s="129" t="s">
        <v>168</v>
      </c>
      <c r="H123" s="130"/>
      <c r="L123" s="127"/>
      <c r="M123" s="131"/>
      <c r="T123" s="132"/>
      <c r="AT123" s="130" t="s">
        <v>145</v>
      </c>
      <c r="AU123" s="130" t="s">
        <v>80</v>
      </c>
      <c r="AV123" s="130" t="s">
        <v>21</v>
      </c>
      <c r="AW123" s="130" t="s">
        <v>95</v>
      </c>
      <c r="AX123" s="130" t="s">
        <v>72</v>
      </c>
      <c r="AY123" s="130" t="s">
        <v>138</v>
      </c>
    </row>
    <row r="124" spans="2:65" s="6" customFormat="1" ht="15.75" customHeight="1" x14ac:dyDescent="0.3">
      <c r="B124" s="134"/>
      <c r="D124" s="133" t="s">
        <v>145</v>
      </c>
      <c r="E124" s="135"/>
      <c r="F124" s="136" t="s">
        <v>169</v>
      </c>
      <c r="H124" s="137">
        <v>52.027999999999999</v>
      </c>
      <c r="L124" s="134"/>
      <c r="M124" s="138"/>
      <c r="T124" s="139"/>
      <c r="AT124" s="135" t="s">
        <v>145</v>
      </c>
      <c r="AU124" s="135" t="s">
        <v>80</v>
      </c>
      <c r="AV124" s="135" t="s">
        <v>80</v>
      </c>
      <c r="AW124" s="135" t="s">
        <v>95</v>
      </c>
      <c r="AX124" s="135" t="s">
        <v>72</v>
      </c>
      <c r="AY124" s="135" t="s">
        <v>138</v>
      </c>
    </row>
    <row r="125" spans="2:65" s="6" customFormat="1" ht="15.75" customHeight="1" x14ac:dyDescent="0.3">
      <c r="B125" s="140"/>
      <c r="D125" s="133" t="s">
        <v>145</v>
      </c>
      <c r="E125" s="141"/>
      <c r="F125" s="142" t="s">
        <v>148</v>
      </c>
      <c r="H125" s="143">
        <v>52.027999999999999</v>
      </c>
      <c r="L125" s="140"/>
      <c r="M125" s="144"/>
      <c r="T125" s="145"/>
      <c r="AT125" s="141" t="s">
        <v>145</v>
      </c>
      <c r="AU125" s="141" t="s">
        <v>80</v>
      </c>
      <c r="AV125" s="141" t="s">
        <v>143</v>
      </c>
      <c r="AW125" s="141" t="s">
        <v>95</v>
      </c>
      <c r="AX125" s="141" t="s">
        <v>21</v>
      </c>
      <c r="AY125" s="141" t="s">
        <v>138</v>
      </c>
    </row>
    <row r="126" spans="2:65" s="6" customFormat="1" ht="15.75" customHeight="1" x14ac:dyDescent="0.3">
      <c r="B126" s="22"/>
      <c r="C126" s="115" t="s">
        <v>170</v>
      </c>
      <c r="D126" s="115" t="s">
        <v>139</v>
      </c>
      <c r="E126" s="116" t="s">
        <v>171</v>
      </c>
      <c r="F126" s="117" t="s">
        <v>172</v>
      </c>
      <c r="G126" s="118" t="s">
        <v>152</v>
      </c>
      <c r="H126" s="119">
        <v>52.027999999999999</v>
      </c>
      <c r="I126" s="120"/>
      <c r="J126" s="121">
        <f>ROUND($I$126*$H$126,2)</f>
        <v>0</v>
      </c>
      <c r="K126" s="117" t="s">
        <v>153</v>
      </c>
      <c r="L126" s="22"/>
      <c r="M126" s="122"/>
      <c r="N126" s="123" t="s">
        <v>43</v>
      </c>
      <c r="P126" s="124">
        <f>$O$126*$H$126</f>
        <v>0</v>
      </c>
      <c r="Q126" s="124">
        <v>0</v>
      </c>
      <c r="R126" s="124">
        <f>$Q$126*$H$126</f>
        <v>0</v>
      </c>
      <c r="S126" s="124">
        <v>0</v>
      </c>
      <c r="T126" s="125">
        <f>$S$126*$H$126</f>
        <v>0</v>
      </c>
      <c r="AR126" s="76" t="s">
        <v>143</v>
      </c>
      <c r="AT126" s="76" t="s">
        <v>139</v>
      </c>
      <c r="AU126" s="76" t="s">
        <v>80</v>
      </c>
      <c r="AY126" s="6" t="s">
        <v>138</v>
      </c>
      <c r="BE126" s="126">
        <f>IF($N$126="základní",$J$126,0)</f>
        <v>0</v>
      </c>
      <c r="BF126" s="126">
        <f>IF($N$126="snížená",$J$126,0)</f>
        <v>0</v>
      </c>
      <c r="BG126" s="126">
        <f>IF($N$126="zákl. přenesená",$J$126,0)</f>
        <v>0</v>
      </c>
      <c r="BH126" s="126">
        <f>IF($N$126="sníž. přenesená",$J$126,0)</f>
        <v>0</v>
      </c>
      <c r="BI126" s="126">
        <f>IF($N$126="nulová",$J$126,0)</f>
        <v>0</v>
      </c>
      <c r="BJ126" s="76" t="s">
        <v>21</v>
      </c>
      <c r="BK126" s="126">
        <f>ROUND($I$126*$H$126,2)</f>
        <v>0</v>
      </c>
      <c r="BL126" s="76" t="s">
        <v>143</v>
      </c>
      <c r="BM126" s="76" t="s">
        <v>173</v>
      </c>
    </row>
    <row r="127" spans="2:65" s="6" customFormat="1" ht="27" customHeight="1" x14ac:dyDescent="0.3">
      <c r="B127" s="22"/>
      <c r="D127" s="128" t="s">
        <v>155</v>
      </c>
      <c r="F127" s="148" t="s">
        <v>174</v>
      </c>
      <c r="L127" s="22"/>
      <c r="M127" s="48"/>
      <c r="T127" s="49"/>
      <c r="AT127" s="6" t="s">
        <v>155</v>
      </c>
      <c r="AU127" s="6" t="s">
        <v>80</v>
      </c>
    </row>
    <row r="128" spans="2:65" s="6" customFormat="1" ht="15.75" customHeight="1" x14ac:dyDescent="0.3">
      <c r="B128" s="127"/>
      <c r="D128" s="133" t="s">
        <v>145</v>
      </c>
      <c r="E128" s="130"/>
      <c r="F128" s="129" t="s">
        <v>168</v>
      </c>
      <c r="H128" s="130"/>
      <c r="L128" s="127"/>
      <c r="M128" s="131"/>
      <c r="T128" s="132"/>
      <c r="AT128" s="130" t="s">
        <v>145</v>
      </c>
      <c r="AU128" s="130" t="s">
        <v>80</v>
      </c>
      <c r="AV128" s="130" t="s">
        <v>21</v>
      </c>
      <c r="AW128" s="130" t="s">
        <v>95</v>
      </c>
      <c r="AX128" s="130" t="s">
        <v>72</v>
      </c>
      <c r="AY128" s="130" t="s">
        <v>138</v>
      </c>
    </row>
    <row r="129" spans="2:65" s="6" customFormat="1" ht="15.75" customHeight="1" x14ac:dyDescent="0.3">
      <c r="B129" s="134"/>
      <c r="D129" s="133" t="s">
        <v>145</v>
      </c>
      <c r="E129" s="135"/>
      <c r="F129" s="136" t="s">
        <v>169</v>
      </c>
      <c r="H129" s="137">
        <v>52.027999999999999</v>
      </c>
      <c r="L129" s="134"/>
      <c r="M129" s="138"/>
      <c r="T129" s="139"/>
      <c r="AT129" s="135" t="s">
        <v>145</v>
      </c>
      <c r="AU129" s="135" t="s">
        <v>80</v>
      </c>
      <c r="AV129" s="135" t="s">
        <v>80</v>
      </c>
      <c r="AW129" s="135" t="s">
        <v>95</v>
      </c>
      <c r="AX129" s="135" t="s">
        <v>72</v>
      </c>
      <c r="AY129" s="135" t="s">
        <v>138</v>
      </c>
    </row>
    <row r="130" spans="2:65" s="6" customFormat="1" ht="15.75" customHeight="1" x14ac:dyDescent="0.3">
      <c r="B130" s="140"/>
      <c r="D130" s="133" t="s">
        <v>145</v>
      </c>
      <c r="E130" s="141"/>
      <c r="F130" s="142" t="s">
        <v>148</v>
      </c>
      <c r="H130" s="143">
        <v>52.027999999999999</v>
      </c>
      <c r="L130" s="140"/>
      <c r="M130" s="144"/>
      <c r="T130" s="145"/>
      <c r="AT130" s="141" t="s">
        <v>145</v>
      </c>
      <c r="AU130" s="141" t="s">
        <v>80</v>
      </c>
      <c r="AV130" s="141" t="s">
        <v>143</v>
      </c>
      <c r="AW130" s="141" t="s">
        <v>95</v>
      </c>
      <c r="AX130" s="141" t="s">
        <v>21</v>
      </c>
      <c r="AY130" s="141" t="s">
        <v>138</v>
      </c>
    </row>
    <row r="131" spans="2:65" s="6" customFormat="1" ht="15.75" customHeight="1" x14ac:dyDescent="0.3">
      <c r="B131" s="22"/>
      <c r="C131" s="115" t="s">
        <v>175</v>
      </c>
      <c r="D131" s="115" t="s">
        <v>139</v>
      </c>
      <c r="E131" s="116" t="s">
        <v>176</v>
      </c>
      <c r="F131" s="117" t="s">
        <v>177</v>
      </c>
      <c r="G131" s="118" t="s">
        <v>152</v>
      </c>
      <c r="H131" s="119">
        <v>11.673</v>
      </c>
      <c r="I131" s="120"/>
      <c r="J131" s="121">
        <f>ROUND($I$131*$H$131,2)</f>
        <v>0</v>
      </c>
      <c r="K131" s="117" t="s">
        <v>153</v>
      </c>
      <c r="L131" s="22"/>
      <c r="M131" s="122"/>
      <c r="N131" s="123" t="s">
        <v>43</v>
      </c>
      <c r="P131" s="124">
        <f>$O$131*$H$131</f>
        <v>0</v>
      </c>
      <c r="Q131" s="124">
        <v>0</v>
      </c>
      <c r="R131" s="124">
        <f>$Q$131*$H$131</f>
        <v>0</v>
      </c>
      <c r="S131" s="124">
        <v>0</v>
      </c>
      <c r="T131" s="125">
        <f>$S$131*$H$131</f>
        <v>0</v>
      </c>
      <c r="AR131" s="76" t="s">
        <v>143</v>
      </c>
      <c r="AT131" s="76" t="s">
        <v>139</v>
      </c>
      <c r="AU131" s="76" t="s">
        <v>80</v>
      </c>
      <c r="AY131" s="6" t="s">
        <v>138</v>
      </c>
      <c r="BE131" s="126">
        <f>IF($N$131="základní",$J$131,0)</f>
        <v>0</v>
      </c>
      <c r="BF131" s="126">
        <f>IF($N$131="snížená",$J$131,0)</f>
        <v>0</v>
      </c>
      <c r="BG131" s="126">
        <f>IF($N$131="zákl. přenesená",$J$131,0)</f>
        <v>0</v>
      </c>
      <c r="BH131" s="126">
        <f>IF($N$131="sníž. přenesená",$J$131,0)</f>
        <v>0</v>
      </c>
      <c r="BI131" s="126">
        <f>IF($N$131="nulová",$J$131,0)</f>
        <v>0</v>
      </c>
      <c r="BJ131" s="76" t="s">
        <v>21</v>
      </c>
      <c r="BK131" s="126">
        <f>ROUND($I$131*$H$131,2)</f>
        <v>0</v>
      </c>
      <c r="BL131" s="76" t="s">
        <v>143</v>
      </c>
      <c r="BM131" s="76" t="s">
        <v>178</v>
      </c>
    </row>
    <row r="132" spans="2:65" s="6" customFormat="1" ht="27" customHeight="1" x14ac:dyDescent="0.3">
      <c r="B132" s="22"/>
      <c r="D132" s="128" t="s">
        <v>155</v>
      </c>
      <c r="F132" s="148" t="s">
        <v>179</v>
      </c>
      <c r="L132" s="22"/>
      <c r="M132" s="48"/>
      <c r="T132" s="49"/>
      <c r="AT132" s="6" t="s">
        <v>155</v>
      </c>
      <c r="AU132" s="6" t="s">
        <v>80</v>
      </c>
    </row>
    <row r="133" spans="2:65" s="6" customFormat="1" ht="15.75" customHeight="1" x14ac:dyDescent="0.3">
      <c r="B133" s="127"/>
      <c r="D133" s="133" t="s">
        <v>145</v>
      </c>
      <c r="E133" s="130"/>
      <c r="F133" s="129" t="s">
        <v>180</v>
      </c>
      <c r="H133" s="130"/>
      <c r="L133" s="127"/>
      <c r="M133" s="131"/>
      <c r="T133" s="132"/>
      <c r="AT133" s="130" t="s">
        <v>145</v>
      </c>
      <c r="AU133" s="130" t="s">
        <v>80</v>
      </c>
      <c r="AV133" s="130" t="s">
        <v>21</v>
      </c>
      <c r="AW133" s="130" t="s">
        <v>95</v>
      </c>
      <c r="AX133" s="130" t="s">
        <v>72</v>
      </c>
      <c r="AY133" s="130" t="s">
        <v>138</v>
      </c>
    </row>
    <row r="134" spans="2:65" s="6" customFormat="1" ht="15.75" customHeight="1" x14ac:dyDescent="0.3">
      <c r="B134" s="134"/>
      <c r="D134" s="133" t="s">
        <v>145</v>
      </c>
      <c r="E134" s="135"/>
      <c r="F134" s="136" t="s">
        <v>181</v>
      </c>
      <c r="H134" s="137">
        <v>11.673</v>
      </c>
      <c r="L134" s="134"/>
      <c r="M134" s="138"/>
      <c r="T134" s="139"/>
      <c r="AT134" s="135" t="s">
        <v>145</v>
      </c>
      <c r="AU134" s="135" t="s">
        <v>80</v>
      </c>
      <c r="AV134" s="135" t="s">
        <v>80</v>
      </c>
      <c r="AW134" s="135" t="s">
        <v>95</v>
      </c>
      <c r="AX134" s="135" t="s">
        <v>72</v>
      </c>
      <c r="AY134" s="135" t="s">
        <v>138</v>
      </c>
    </row>
    <row r="135" spans="2:65" s="6" customFormat="1" ht="15.75" customHeight="1" x14ac:dyDescent="0.3">
      <c r="B135" s="140"/>
      <c r="D135" s="133" t="s">
        <v>145</v>
      </c>
      <c r="E135" s="141"/>
      <c r="F135" s="142" t="s">
        <v>148</v>
      </c>
      <c r="H135" s="143">
        <v>11.673</v>
      </c>
      <c r="L135" s="140"/>
      <c r="M135" s="144"/>
      <c r="T135" s="145"/>
      <c r="AT135" s="141" t="s">
        <v>145</v>
      </c>
      <c r="AU135" s="141" t="s">
        <v>80</v>
      </c>
      <c r="AV135" s="141" t="s">
        <v>143</v>
      </c>
      <c r="AW135" s="141" t="s">
        <v>95</v>
      </c>
      <c r="AX135" s="141" t="s">
        <v>21</v>
      </c>
      <c r="AY135" s="141" t="s">
        <v>138</v>
      </c>
    </row>
    <row r="136" spans="2:65" s="6" customFormat="1" ht="15.75" customHeight="1" x14ac:dyDescent="0.3">
      <c r="B136" s="22"/>
      <c r="C136" s="115" t="s">
        <v>182</v>
      </c>
      <c r="D136" s="115" t="s">
        <v>139</v>
      </c>
      <c r="E136" s="116" t="s">
        <v>183</v>
      </c>
      <c r="F136" s="117" t="s">
        <v>184</v>
      </c>
      <c r="G136" s="118" t="s">
        <v>152</v>
      </c>
      <c r="H136" s="119">
        <v>12.672000000000001</v>
      </c>
      <c r="I136" s="120"/>
      <c r="J136" s="121">
        <f>ROUND($I$136*$H$136,2)</f>
        <v>0</v>
      </c>
      <c r="K136" s="117" t="s">
        <v>153</v>
      </c>
      <c r="L136" s="22"/>
      <c r="M136" s="122"/>
      <c r="N136" s="123" t="s">
        <v>43</v>
      </c>
      <c r="P136" s="124">
        <f>$O$136*$H$136</f>
        <v>0</v>
      </c>
      <c r="Q136" s="124">
        <v>0</v>
      </c>
      <c r="R136" s="124">
        <f>$Q$136*$H$136</f>
        <v>0</v>
      </c>
      <c r="S136" s="124">
        <v>0</v>
      </c>
      <c r="T136" s="125">
        <f>$S$136*$H$136</f>
        <v>0</v>
      </c>
      <c r="AR136" s="76" t="s">
        <v>143</v>
      </c>
      <c r="AT136" s="76" t="s">
        <v>139</v>
      </c>
      <c r="AU136" s="76" t="s">
        <v>80</v>
      </c>
      <c r="AY136" s="6" t="s">
        <v>138</v>
      </c>
      <c r="BE136" s="126">
        <f>IF($N$136="základní",$J$136,0)</f>
        <v>0</v>
      </c>
      <c r="BF136" s="126">
        <f>IF($N$136="snížená",$J$136,0)</f>
        <v>0</v>
      </c>
      <c r="BG136" s="126">
        <f>IF($N$136="zákl. přenesená",$J$136,0)</f>
        <v>0</v>
      </c>
      <c r="BH136" s="126">
        <f>IF($N$136="sníž. přenesená",$J$136,0)</f>
        <v>0</v>
      </c>
      <c r="BI136" s="126">
        <f>IF($N$136="nulová",$J$136,0)</f>
        <v>0</v>
      </c>
      <c r="BJ136" s="76" t="s">
        <v>21</v>
      </c>
      <c r="BK136" s="126">
        <f>ROUND($I$136*$H$136,2)</f>
        <v>0</v>
      </c>
      <c r="BL136" s="76" t="s">
        <v>143</v>
      </c>
      <c r="BM136" s="76" t="s">
        <v>185</v>
      </c>
    </row>
    <row r="137" spans="2:65" s="6" customFormat="1" ht="27" customHeight="1" x14ac:dyDescent="0.3">
      <c r="B137" s="22"/>
      <c r="D137" s="128" t="s">
        <v>155</v>
      </c>
      <c r="F137" s="148" t="s">
        <v>186</v>
      </c>
      <c r="L137" s="22"/>
      <c r="M137" s="48"/>
      <c r="T137" s="49"/>
      <c r="AT137" s="6" t="s">
        <v>155</v>
      </c>
      <c r="AU137" s="6" t="s">
        <v>80</v>
      </c>
    </row>
    <row r="138" spans="2:65" s="6" customFormat="1" ht="15.75" customHeight="1" x14ac:dyDescent="0.3">
      <c r="B138" s="127"/>
      <c r="D138" s="133" t="s">
        <v>145</v>
      </c>
      <c r="E138" s="130"/>
      <c r="F138" s="129" t="s">
        <v>187</v>
      </c>
      <c r="H138" s="130"/>
      <c r="L138" s="127"/>
      <c r="M138" s="131"/>
      <c r="T138" s="132"/>
      <c r="AT138" s="130" t="s">
        <v>145</v>
      </c>
      <c r="AU138" s="130" t="s">
        <v>80</v>
      </c>
      <c r="AV138" s="130" t="s">
        <v>21</v>
      </c>
      <c r="AW138" s="130" t="s">
        <v>95</v>
      </c>
      <c r="AX138" s="130" t="s">
        <v>72</v>
      </c>
      <c r="AY138" s="130" t="s">
        <v>138</v>
      </c>
    </row>
    <row r="139" spans="2:65" s="6" customFormat="1" ht="15.75" customHeight="1" x14ac:dyDescent="0.3">
      <c r="B139" s="134"/>
      <c r="D139" s="133" t="s">
        <v>145</v>
      </c>
      <c r="E139" s="135"/>
      <c r="F139" s="136" t="s">
        <v>188</v>
      </c>
      <c r="H139" s="137">
        <v>12.672000000000001</v>
      </c>
      <c r="L139" s="134"/>
      <c r="M139" s="138"/>
      <c r="T139" s="139"/>
      <c r="AT139" s="135" t="s">
        <v>145</v>
      </c>
      <c r="AU139" s="135" t="s">
        <v>80</v>
      </c>
      <c r="AV139" s="135" t="s">
        <v>80</v>
      </c>
      <c r="AW139" s="135" t="s">
        <v>95</v>
      </c>
      <c r="AX139" s="135" t="s">
        <v>72</v>
      </c>
      <c r="AY139" s="135" t="s">
        <v>138</v>
      </c>
    </row>
    <row r="140" spans="2:65" s="6" customFormat="1" ht="15.75" customHeight="1" x14ac:dyDescent="0.3">
      <c r="B140" s="140"/>
      <c r="D140" s="133" t="s">
        <v>145</v>
      </c>
      <c r="E140" s="141"/>
      <c r="F140" s="142" t="s">
        <v>148</v>
      </c>
      <c r="H140" s="143">
        <v>12.672000000000001</v>
      </c>
      <c r="L140" s="140"/>
      <c r="M140" s="144"/>
      <c r="T140" s="145"/>
      <c r="AT140" s="141" t="s">
        <v>145</v>
      </c>
      <c r="AU140" s="141" t="s">
        <v>80</v>
      </c>
      <c r="AV140" s="141" t="s">
        <v>143</v>
      </c>
      <c r="AW140" s="141" t="s">
        <v>95</v>
      </c>
      <c r="AX140" s="141" t="s">
        <v>21</v>
      </c>
      <c r="AY140" s="141" t="s">
        <v>138</v>
      </c>
    </row>
    <row r="141" spans="2:65" s="6" customFormat="1" ht="15.75" customHeight="1" x14ac:dyDescent="0.3">
      <c r="B141" s="22"/>
      <c r="C141" s="115" t="s">
        <v>189</v>
      </c>
      <c r="D141" s="115" t="s">
        <v>139</v>
      </c>
      <c r="E141" s="116" t="s">
        <v>190</v>
      </c>
      <c r="F141" s="117" t="s">
        <v>191</v>
      </c>
      <c r="G141" s="118" t="s">
        <v>152</v>
      </c>
      <c r="H141" s="119">
        <v>12.672000000000001</v>
      </c>
      <c r="I141" s="120"/>
      <c r="J141" s="121">
        <f>ROUND($I$141*$H$141,2)</f>
        <v>0</v>
      </c>
      <c r="K141" s="117" t="s">
        <v>153</v>
      </c>
      <c r="L141" s="22"/>
      <c r="M141" s="122"/>
      <c r="N141" s="123" t="s">
        <v>43</v>
      </c>
      <c r="P141" s="124">
        <f>$O$141*$H$141</f>
        <v>0</v>
      </c>
      <c r="Q141" s="124">
        <v>0</v>
      </c>
      <c r="R141" s="124">
        <f>$Q$141*$H$141</f>
        <v>0</v>
      </c>
      <c r="S141" s="124">
        <v>0</v>
      </c>
      <c r="T141" s="125">
        <f>$S$141*$H$141</f>
        <v>0</v>
      </c>
      <c r="AR141" s="76" t="s">
        <v>143</v>
      </c>
      <c r="AT141" s="76" t="s">
        <v>139</v>
      </c>
      <c r="AU141" s="76" t="s">
        <v>80</v>
      </c>
      <c r="AY141" s="6" t="s">
        <v>138</v>
      </c>
      <c r="BE141" s="126">
        <f>IF($N$141="základní",$J$141,0)</f>
        <v>0</v>
      </c>
      <c r="BF141" s="126">
        <f>IF($N$141="snížená",$J$141,0)</f>
        <v>0</v>
      </c>
      <c r="BG141" s="126">
        <f>IF($N$141="zákl. přenesená",$J$141,0)</f>
        <v>0</v>
      </c>
      <c r="BH141" s="126">
        <f>IF($N$141="sníž. přenesená",$J$141,0)</f>
        <v>0</v>
      </c>
      <c r="BI141" s="126">
        <f>IF($N$141="nulová",$J$141,0)</f>
        <v>0</v>
      </c>
      <c r="BJ141" s="76" t="s">
        <v>21</v>
      </c>
      <c r="BK141" s="126">
        <f>ROUND($I$141*$H$141,2)</f>
        <v>0</v>
      </c>
      <c r="BL141" s="76" t="s">
        <v>143</v>
      </c>
      <c r="BM141" s="76" t="s">
        <v>192</v>
      </c>
    </row>
    <row r="142" spans="2:65" s="6" customFormat="1" ht="27" customHeight="1" x14ac:dyDescent="0.3">
      <c r="B142" s="22"/>
      <c r="D142" s="128" t="s">
        <v>155</v>
      </c>
      <c r="F142" s="148" t="s">
        <v>193</v>
      </c>
      <c r="L142" s="22"/>
      <c r="M142" s="48"/>
      <c r="T142" s="49"/>
      <c r="AT142" s="6" t="s">
        <v>155</v>
      </c>
      <c r="AU142" s="6" t="s">
        <v>80</v>
      </c>
    </row>
    <row r="143" spans="2:65" s="6" customFormat="1" ht="15.75" customHeight="1" x14ac:dyDescent="0.3">
      <c r="B143" s="127"/>
      <c r="D143" s="133" t="s">
        <v>145</v>
      </c>
      <c r="E143" s="130"/>
      <c r="F143" s="129" t="s">
        <v>187</v>
      </c>
      <c r="H143" s="130"/>
      <c r="L143" s="127"/>
      <c r="M143" s="131"/>
      <c r="T143" s="132"/>
      <c r="AT143" s="130" t="s">
        <v>145</v>
      </c>
      <c r="AU143" s="130" t="s">
        <v>80</v>
      </c>
      <c r="AV143" s="130" t="s">
        <v>21</v>
      </c>
      <c r="AW143" s="130" t="s">
        <v>95</v>
      </c>
      <c r="AX143" s="130" t="s">
        <v>72</v>
      </c>
      <c r="AY143" s="130" t="s">
        <v>138</v>
      </c>
    </row>
    <row r="144" spans="2:65" s="6" customFormat="1" ht="15.75" customHeight="1" x14ac:dyDescent="0.3">
      <c r="B144" s="134"/>
      <c r="D144" s="133" t="s">
        <v>145</v>
      </c>
      <c r="E144" s="135"/>
      <c r="F144" s="136" t="s">
        <v>188</v>
      </c>
      <c r="H144" s="137">
        <v>12.672000000000001</v>
      </c>
      <c r="L144" s="134"/>
      <c r="M144" s="138"/>
      <c r="T144" s="139"/>
      <c r="AT144" s="135" t="s">
        <v>145</v>
      </c>
      <c r="AU144" s="135" t="s">
        <v>80</v>
      </c>
      <c r="AV144" s="135" t="s">
        <v>80</v>
      </c>
      <c r="AW144" s="135" t="s">
        <v>95</v>
      </c>
      <c r="AX144" s="135" t="s">
        <v>72</v>
      </c>
      <c r="AY144" s="135" t="s">
        <v>138</v>
      </c>
    </row>
    <row r="145" spans="2:65" s="6" customFormat="1" ht="15.75" customHeight="1" x14ac:dyDescent="0.3">
      <c r="B145" s="140"/>
      <c r="D145" s="133" t="s">
        <v>145</v>
      </c>
      <c r="E145" s="141"/>
      <c r="F145" s="142" t="s">
        <v>148</v>
      </c>
      <c r="H145" s="143">
        <v>12.672000000000001</v>
      </c>
      <c r="L145" s="140"/>
      <c r="M145" s="144"/>
      <c r="T145" s="145"/>
      <c r="AT145" s="141" t="s">
        <v>145</v>
      </c>
      <c r="AU145" s="141" t="s">
        <v>80</v>
      </c>
      <c r="AV145" s="141" t="s">
        <v>143</v>
      </c>
      <c r="AW145" s="141" t="s">
        <v>95</v>
      </c>
      <c r="AX145" s="141" t="s">
        <v>21</v>
      </c>
      <c r="AY145" s="141" t="s">
        <v>138</v>
      </c>
    </row>
    <row r="146" spans="2:65" s="6" customFormat="1" ht="15.75" customHeight="1" x14ac:dyDescent="0.3">
      <c r="B146" s="22"/>
      <c r="C146" s="115" t="s">
        <v>194</v>
      </c>
      <c r="D146" s="115" t="s">
        <v>139</v>
      </c>
      <c r="E146" s="116" t="s">
        <v>190</v>
      </c>
      <c r="F146" s="117" t="s">
        <v>191</v>
      </c>
      <c r="G146" s="118" t="s">
        <v>152</v>
      </c>
      <c r="H146" s="119">
        <v>11.673</v>
      </c>
      <c r="I146" s="120"/>
      <c r="J146" s="121">
        <f>ROUND($I$146*$H$146,2)</f>
        <v>0</v>
      </c>
      <c r="K146" s="117" t="s">
        <v>153</v>
      </c>
      <c r="L146" s="22"/>
      <c r="M146" s="122"/>
      <c r="N146" s="123" t="s">
        <v>43</v>
      </c>
      <c r="P146" s="124">
        <f>$O$146*$H$146</f>
        <v>0</v>
      </c>
      <c r="Q146" s="124">
        <v>0</v>
      </c>
      <c r="R146" s="124">
        <f>$Q$146*$H$146</f>
        <v>0</v>
      </c>
      <c r="S146" s="124">
        <v>0</v>
      </c>
      <c r="T146" s="125">
        <f>$S$146*$H$146</f>
        <v>0</v>
      </c>
      <c r="AR146" s="76" t="s">
        <v>143</v>
      </c>
      <c r="AT146" s="76" t="s">
        <v>139</v>
      </c>
      <c r="AU146" s="76" t="s">
        <v>80</v>
      </c>
      <c r="AY146" s="6" t="s">
        <v>138</v>
      </c>
      <c r="BE146" s="126">
        <f>IF($N$146="základní",$J$146,0)</f>
        <v>0</v>
      </c>
      <c r="BF146" s="126">
        <f>IF($N$146="snížená",$J$146,0)</f>
        <v>0</v>
      </c>
      <c r="BG146" s="126">
        <f>IF($N$146="zákl. přenesená",$J$146,0)</f>
        <v>0</v>
      </c>
      <c r="BH146" s="126">
        <f>IF($N$146="sníž. přenesená",$J$146,0)</f>
        <v>0</v>
      </c>
      <c r="BI146" s="126">
        <f>IF($N$146="nulová",$J$146,0)</f>
        <v>0</v>
      </c>
      <c r="BJ146" s="76" t="s">
        <v>21</v>
      </c>
      <c r="BK146" s="126">
        <f>ROUND($I$146*$H$146,2)</f>
        <v>0</v>
      </c>
      <c r="BL146" s="76" t="s">
        <v>143</v>
      </c>
      <c r="BM146" s="76" t="s">
        <v>195</v>
      </c>
    </row>
    <row r="147" spans="2:65" s="6" customFormat="1" ht="27" customHeight="1" x14ac:dyDescent="0.3">
      <c r="B147" s="22"/>
      <c r="D147" s="128" t="s">
        <v>155</v>
      </c>
      <c r="F147" s="148" t="s">
        <v>193</v>
      </c>
      <c r="L147" s="22"/>
      <c r="M147" s="48"/>
      <c r="T147" s="49"/>
      <c r="AT147" s="6" t="s">
        <v>155</v>
      </c>
      <c r="AU147" s="6" t="s">
        <v>80</v>
      </c>
    </row>
    <row r="148" spans="2:65" s="6" customFormat="1" ht="15.75" customHeight="1" x14ac:dyDescent="0.3">
      <c r="B148" s="127"/>
      <c r="D148" s="133" t="s">
        <v>145</v>
      </c>
      <c r="E148" s="130"/>
      <c r="F148" s="129" t="s">
        <v>180</v>
      </c>
      <c r="H148" s="130"/>
      <c r="L148" s="127"/>
      <c r="M148" s="131"/>
      <c r="T148" s="132"/>
      <c r="AT148" s="130" t="s">
        <v>145</v>
      </c>
      <c r="AU148" s="130" t="s">
        <v>80</v>
      </c>
      <c r="AV148" s="130" t="s">
        <v>21</v>
      </c>
      <c r="AW148" s="130" t="s">
        <v>95</v>
      </c>
      <c r="AX148" s="130" t="s">
        <v>72</v>
      </c>
      <c r="AY148" s="130" t="s">
        <v>138</v>
      </c>
    </row>
    <row r="149" spans="2:65" s="6" customFormat="1" ht="15.75" customHeight="1" x14ac:dyDescent="0.3">
      <c r="B149" s="134"/>
      <c r="D149" s="133" t="s">
        <v>145</v>
      </c>
      <c r="E149" s="135"/>
      <c r="F149" s="136" t="s">
        <v>181</v>
      </c>
      <c r="H149" s="137">
        <v>11.673</v>
      </c>
      <c r="L149" s="134"/>
      <c r="M149" s="138"/>
      <c r="T149" s="139"/>
      <c r="AT149" s="135" t="s">
        <v>145</v>
      </c>
      <c r="AU149" s="135" t="s">
        <v>80</v>
      </c>
      <c r="AV149" s="135" t="s">
        <v>80</v>
      </c>
      <c r="AW149" s="135" t="s">
        <v>95</v>
      </c>
      <c r="AX149" s="135" t="s">
        <v>72</v>
      </c>
      <c r="AY149" s="135" t="s">
        <v>138</v>
      </c>
    </row>
    <row r="150" spans="2:65" s="6" customFormat="1" ht="15.75" customHeight="1" x14ac:dyDescent="0.3">
      <c r="B150" s="140"/>
      <c r="D150" s="133" t="s">
        <v>145</v>
      </c>
      <c r="E150" s="141"/>
      <c r="F150" s="142" t="s">
        <v>148</v>
      </c>
      <c r="H150" s="143">
        <v>11.673</v>
      </c>
      <c r="L150" s="140"/>
      <c r="M150" s="144"/>
      <c r="T150" s="145"/>
      <c r="AT150" s="141" t="s">
        <v>145</v>
      </c>
      <c r="AU150" s="141" t="s">
        <v>80</v>
      </c>
      <c r="AV150" s="141" t="s">
        <v>143</v>
      </c>
      <c r="AW150" s="141" t="s">
        <v>95</v>
      </c>
      <c r="AX150" s="141" t="s">
        <v>21</v>
      </c>
      <c r="AY150" s="141" t="s">
        <v>138</v>
      </c>
    </row>
    <row r="151" spans="2:65" s="6" customFormat="1" ht="15.75" customHeight="1" x14ac:dyDescent="0.3">
      <c r="B151" s="22"/>
      <c r="C151" s="115" t="s">
        <v>26</v>
      </c>
      <c r="D151" s="115" t="s">
        <v>139</v>
      </c>
      <c r="E151" s="116" t="s">
        <v>196</v>
      </c>
      <c r="F151" s="117" t="s">
        <v>197</v>
      </c>
      <c r="G151" s="118" t="s">
        <v>198</v>
      </c>
      <c r="H151" s="119">
        <v>173.42500000000001</v>
      </c>
      <c r="I151" s="120"/>
      <c r="J151" s="121">
        <f>ROUND($I$151*$H$151,2)</f>
        <v>0</v>
      </c>
      <c r="K151" s="117" t="s">
        <v>153</v>
      </c>
      <c r="L151" s="22"/>
      <c r="M151" s="122"/>
      <c r="N151" s="123" t="s">
        <v>43</v>
      </c>
      <c r="P151" s="124">
        <f>$O$151*$H$151</f>
        <v>0</v>
      </c>
      <c r="Q151" s="124">
        <v>8.4000000000000003E-4</v>
      </c>
      <c r="R151" s="124">
        <f>$Q$151*$H$151</f>
        <v>0.14567700000000003</v>
      </c>
      <c r="S151" s="124">
        <v>0</v>
      </c>
      <c r="T151" s="125">
        <f>$S$151*$H$151</f>
        <v>0</v>
      </c>
      <c r="AR151" s="76" t="s">
        <v>143</v>
      </c>
      <c r="AT151" s="76" t="s">
        <v>139</v>
      </c>
      <c r="AU151" s="76" t="s">
        <v>80</v>
      </c>
      <c r="AY151" s="6" t="s">
        <v>138</v>
      </c>
      <c r="BE151" s="126">
        <f>IF($N$151="základní",$J$151,0)</f>
        <v>0</v>
      </c>
      <c r="BF151" s="126">
        <f>IF($N$151="snížená",$J$151,0)</f>
        <v>0</v>
      </c>
      <c r="BG151" s="126">
        <f>IF($N$151="zákl. přenesená",$J$151,0)</f>
        <v>0</v>
      </c>
      <c r="BH151" s="126">
        <f>IF($N$151="sníž. přenesená",$J$151,0)</f>
        <v>0</v>
      </c>
      <c r="BI151" s="126">
        <f>IF($N$151="nulová",$J$151,0)</f>
        <v>0</v>
      </c>
      <c r="BJ151" s="76" t="s">
        <v>21</v>
      </c>
      <c r="BK151" s="126">
        <f>ROUND($I$151*$H$151,2)</f>
        <v>0</v>
      </c>
      <c r="BL151" s="76" t="s">
        <v>143</v>
      </c>
      <c r="BM151" s="76" t="s">
        <v>199</v>
      </c>
    </row>
    <row r="152" spans="2:65" s="6" customFormat="1" ht="27" customHeight="1" x14ac:dyDescent="0.3">
      <c r="B152" s="22"/>
      <c r="D152" s="128" t="s">
        <v>155</v>
      </c>
      <c r="F152" s="148" t="s">
        <v>200</v>
      </c>
      <c r="L152" s="22"/>
      <c r="M152" s="48"/>
      <c r="T152" s="49"/>
      <c r="AT152" s="6" t="s">
        <v>155</v>
      </c>
      <c r="AU152" s="6" t="s">
        <v>80</v>
      </c>
    </row>
    <row r="153" spans="2:65" s="6" customFormat="1" ht="15.75" customHeight="1" x14ac:dyDescent="0.3">
      <c r="B153" s="127"/>
      <c r="D153" s="133" t="s">
        <v>145</v>
      </c>
      <c r="E153" s="130"/>
      <c r="F153" s="129" t="s">
        <v>168</v>
      </c>
      <c r="H153" s="130"/>
      <c r="L153" s="127"/>
      <c r="M153" s="131"/>
      <c r="T153" s="132"/>
      <c r="AT153" s="130" t="s">
        <v>145</v>
      </c>
      <c r="AU153" s="130" t="s">
        <v>80</v>
      </c>
      <c r="AV153" s="130" t="s">
        <v>21</v>
      </c>
      <c r="AW153" s="130" t="s">
        <v>95</v>
      </c>
      <c r="AX153" s="130" t="s">
        <v>72</v>
      </c>
      <c r="AY153" s="130" t="s">
        <v>138</v>
      </c>
    </row>
    <row r="154" spans="2:65" s="6" customFormat="1" ht="15.75" customHeight="1" x14ac:dyDescent="0.3">
      <c r="B154" s="134"/>
      <c r="D154" s="133" t="s">
        <v>145</v>
      </c>
      <c r="E154" s="135"/>
      <c r="F154" s="136" t="s">
        <v>201</v>
      </c>
      <c r="H154" s="137">
        <v>173.42500000000001</v>
      </c>
      <c r="L154" s="134"/>
      <c r="M154" s="138"/>
      <c r="T154" s="139"/>
      <c r="AT154" s="135" t="s">
        <v>145</v>
      </c>
      <c r="AU154" s="135" t="s">
        <v>80</v>
      </c>
      <c r="AV154" s="135" t="s">
        <v>80</v>
      </c>
      <c r="AW154" s="135" t="s">
        <v>95</v>
      </c>
      <c r="AX154" s="135" t="s">
        <v>72</v>
      </c>
      <c r="AY154" s="135" t="s">
        <v>138</v>
      </c>
    </row>
    <row r="155" spans="2:65" s="6" customFormat="1" ht="15.75" customHeight="1" x14ac:dyDescent="0.3">
      <c r="B155" s="140"/>
      <c r="D155" s="133" t="s">
        <v>145</v>
      </c>
      <c r="E155" s="141"/>
      <c r="F155" s="142" t="s">
        <v>148</v>
      </c>
      <c r="H155" s="143">
        <v>173.42500000000001</v>
      </c>
      <c r="L155" s="140"/>
      <c r="M155" s="144"/>
      <c r="T155" s="145"/>
      <c r="AT155" s="141" t="s">
        <v>145</v>
      </c>
      <c r="AU155" s="141" t="s">
        <v>80</v>
      </c>
      <c r="AV155" s="141" t="s">
        <v>143</v>
      </c>
      <c r="AW155" s="141" t="s">
        <v>95</v>
      </c>
      <c r="AX155" s="141" t="s">
        <v>21</v>
      </c>
      <c r="AY155" s="141" t="s">
        <v>138</v>
      </c>
    </row>
    <row r="156" spans="2:65" s="6" customFormat="1" ht="15.75" customHeight="1" x14ac:dyDescent="0.3">
      <c r="B156" s="22"/>
      <c r="C156" s="115" t="s">
        <v>202</v>
      </c>
      <c r="D156" s="115" t="s">
        <v>139</v>
      </c>
      <c r="E156" s="116" t="s">
        <v>203</v>
      </c>
      <c r="F156" s="117" t="s">
        <v>204</v>
      </c>
      <c r="G156" s="118" t="s">
        <v>198</v>
      </c>
      <c r="H156" s="119">
        <v>173.42500000000001</v>
      </c>
      <c r="I156" s="120"/>
      <c r="J156" s="121">
        <f>ROUND($I$156*$H$156,2)</f>
        <v>0</v>
      </c>
      <c r="K156" s="117" t="s">
        <v>153</v>
      </c>
      <c r="L156" s="22"/>
      <c r="M156" s="122"/>
      <c r="N156" s="123" t="s">
        <v>43</v>
      </c>
      <c r="P156" s="124">
        <f>$O$156*$H$156</f>
        <v>0</v>
      </c>
      <c r="Q156" s="124">
        <v>0</v>
      </c>
      <c r="R156" s="124">
        <f>$Q$156*$H$156</f>
        <v>0</v>
      </c>
      <c r="S156" s="124">
        <v>0</v>
      </c>
      <c r="T156" s="125">
        <f>$S$156*$H$156</f>
        <v>0</v>
      </c>
      <c r="AR156" s="76" t="s">
        <v>143</v>
      </c>
      <c r="AT156" s="76" t="s">
        <v>139</v>
      </c>
      <c r="AU156" s="76" t="s">
        <v>80</v>
      </c>
      <c r="AY156" s="6" t="s">
        <v>138</v>
      </c>
      <c r="BE156" s="126">
        <f>IF($N$156="základní",$J$156,0)</f>
        <v>0</v>
      </c>
      <c r="BF156" s="126">
        <f>IF($N$156="snížená",$J$156,0)</f>
        <v>0</v>
      </c>
      <c r="BG156" s="126">
        <f>IF($N$156="zákl. přenesená",$J$156,0)</f>
        <v>0</v>
      </c>
      <c r="BH156" s="126">
        <f>IF($N$156="sníž. přenesená",$J$156,0)</f>
        <v>0</v>
      </c>
      <c r="BI156" s="126">
        <f>IF($N$156="nulová",$J$156,0)</f>
        <v>0</v>
      </c>
      <c r="BJ156" s="76" t="s">
        <v>21</v>
      </c>
      <c r="BK156" s="126">
        <f>ROUND($I$156*$H$156,2)</f>
        <v>0</v>
      </c>
      <c r="BL156" s="76" t="s">
        <v>143</v>
      </c>
      <c r="BM156" s="76" t="s">
        <v>205</v>
      </c>
    </row>
    <row r="157" spans="2:65" s="6" customFormat="1" ht="27" customHeight="1" x14ac:dyDescent="0.3">
      <c r="B157" s="22"/>
      <c r="D157" s="128" t="s">
        <v>155</v>
      </c>
      <c r="F157" s="148" t="s">
        <v>206</v>
      </c>
      <c r="L157" s="22"/>
      <c r="M157" s="48"/>
      <c r="T157" s="49"/>
      <c r="AT157" s="6" t="s">
        <v>155</v>
      </c>
      <c r="AU157" s="6" t="s">
        <v>80</v>
      </c>
    </row>
    <row r="158" spans="2:65" s="6" customFormat="1" ht="15.75" customHeight="1" x14ac:dyDescent="0.3">
      <c r="B158" s="127"/>
      <c r="D158" s="133" t="s">
        <v>145</v>
      </c>
      <c r="E158" s="130"/>
      <c r="F158" s="129" t="s">
        <v>168</v>
      </c>
      <c r="H158" s="130"/>
      <c r="L158" s="127"/>
      <c r="M158" s="131"/>
      <c r="T158" s="132"/>
      <c r="AT158" s="130" t="s">
        <v>145</v>
      </c>
      <c r="AU158" s="130" t="s">
        <v>80</v>
      </c>
      <c r="AV158" s="130" t="s">
        <v>21</v>
      </c>
      <c r="AW158" s="130" t="s">
        <v>95</v>
      </c>
      <c r="AX158" s="130" t="s">
        <v>72</v>
      </c>
      <c r="AY158" s="130" t="s">
        <v>138</v>
      </c>
    </row>
    <row r="159" spans="2:65" s="6" customFormat="1" ht="15.75" customHeight="1" x14ac:dyDescent="0.3">
      <c r="B159" s="134"/>
      <c r="D159" s="133" t="s">
        <v>145</v>
      </c>
      <c r="E159" s="135"/>
      <c r="F159" s="136" t="s">
        <v>201</v>
      </c>
      <c r="H159" s="137">
        <v>173.42500000000001</v>
      </c>
      <c r="L159" s="134"/>
      <c r="M159" s="138"/>
      <c r="T159" s="139"/>
      <c r="AT159" s="135" t="s">
        <v>145</v>
      </c>
      <c r="AU159" s="135" t="s">
        <v>80</v>
      </c>
      <c r="AV159" s="135" t="s">
        <v>80</v>
      </c>
      <c r="AW159" s="135" t="s">
        <v>95</v>
      </c>
      <c r="AX159" s="135" t="s">
        <v>72</v>
      </c>
      <c r="AY159" s="135" t="s">
        <v>138</v>
      </c>
    </row>
    <row r="160" spans="2:65" s="6" customFormat="1" ht="15.75" customHeight="1" x14ac:dyDescent="0.3">
      <c r="B160" s="140"/>
      <c r="D160" s="133" t="s">
        <v>145</v>
      </c>
      <c r="E160" s="141"/>
      <c r="F160" s="142" t="s">
        <v>148</v>
      </c>
      <c r="H160" s="143">
        <v>173.42500000000001</v>
      </c>
      <c r="L160" s="140"/>
      <c r="M160" s="144"/>
      <c r="T160" s="145"/>
      <c r="AT160" s="141" t="s">
        <v>145</v>
      </c>
      <c r="AU160" s="141" t="s">
        <v>80</v>
      </c>
      <c r="AV160" s="141" t="s">
        <v>143</v>
      </c>
      <c r="AW160" s="141" t="s">
        <v>95</v>
      </c>
      <c r="AX160" s="141" t="s">
        <v>21</v>
      </c>
      <c r="AY160" s="141" t="s">
        <v>138</v>
      </c>
    </row>
    <row r="161" spans="2:65" s="6" customFormat="1" ht="15.75" customHeight="1" x14ac:dyDescent="0.3">
      <c r="B161" s="22"/>
      <c r="C161" s="115" t="s">
        <v>207</v>
      </c>
      <c r="D161" s="115" t="s">
        <v>139</v>
      </c>
      <c r="E161" s="116" t="s">
        <v>208</v>
      </c>
      <c r="F161" s="117" t="s">
        <v>209</v>
      </c>
      <c r="G161" s="118" t="s">
        <v>152</v>
      </c>
      <c r="H161" s="119">
        <v>64.7</v>
      </c>
      <c r="I161" s="120"/>
      <c r="J161" s="121">
        <f>ROUND($I$161*$H$161,2)</f>
        <v>0</v>
      </c>
      <c r="K161" s="117" t="s">
        <v>153</v>
      </c>
      <c r="L161" s="22"/>
      <c r="M161" s="122"/>
      <c r="N161" s="123" t="s">
        <v>43</v>
      </c>
      <c r="P161" s="124">
        <f>$O$161*$H$161</f>
        <v>0</v>
      </c>
      <c r="Q161" s="124">
        <v>0</v>
      </c>
      <c r="R161" s="124">
        <f>$Q$161*$H$161</f>
        <v>0</v>
      </c>
      <c r="S161" s="124">
        <v>0</v>
      </c>
      <c r="T161" s="125">
        <f>$S$161*$H$161</f>
        <v>0</v>
      </c>
      <c r="AR161" s="76" t="s">
        <v>143</v>
      </c>
      <c r="AT161" s="76" t="s">
        <v>139</v>
      </c>
      <c r="AU161" s="76" t="s">
        <v>80</v>
      </c>
      <c r="AY161" s="6" t="s">
        <v>138</v>
      </c>
      <c r="BE161" s="126">
        <f>IF($N$161="základní",$J$161,0)</f>
        <v>0</v>
      </c>
      <c r="BF161" s="126">
        <f>IF($N$161="snížená",$J$161,0)</f>
        <v>0</v>
      </c>
      <c r="BG161" s="126">
        <f>IF($N$161="zákl. přenesená",$J$161,0)</f>
        <v>0</v>
      </c>
      <c r="BH161" s="126">
        <f>IF($N$161="sníž. přenesená",$J$161,0)</f>
        <v>0</v>
      </c>
      <c r="BI161" s="126">
        <f>IF($N$161="nulová",$J$161,0)</f>
        <v>0</v>
      </c>
      <c r="BJ161" s="76" t="s">
        <v>21</v>
      </c>
      <c r="BK161" s="126">
        <f>ROUND($I$161*$H$161,2)</f>
        <v>0</v>
      </c>
      <c r="BL161" s="76" t="s">
        <v>143</v>
      </c>
      <c r="BM161" s="76" t="s">
        <v>210</v>
      </c>
    </row>
    <row r="162" spans="2:65" s="6" customFormat="1" ht="27" customHeight="1" x14ac:dyDescent="0.3">
      <c r="B162" s="22"/>
      <c r="D162" s="128" t="s">
        <v>155</v>
      </c>
      <c r="F162" s="148" t="s">
        <v>211</v>
      </c>
      <c r="L162" s="22"/>
      <c r="M162" s="48"/>
      <c r="T162" s="49"/>
      <c r="AT162" s="6" t="s">
        <v>155</v>
      </c>
      <c r="AU162" s="6" t="s">
        <v>80</v>
      </c>
    </row>
    <row r="163" spans="2:65" s="6" customFormat="1" ht="15.75" customHeight="1" x14ac:dyDescent="0.3">
      <c r="B163" s="127"/>
      <c r="D163" s="133" t="s">
        <v>145</v>
      </c>
      <c r="E163" s="130"/>
      <c r="F163" s="129" t="s">
        <v>168</v>
      </c>
      <c r="H163" s="130"/>
      <c r="L163" s="127"/>
      <c r="M163" s="131"/>
      <c r="T163" s="132"/>
      <c r="AT163" s="130" t="s">
        <v>145</v>
      </c>
      <c r="AU163" s="130" t="s">
        <v>80</v>
      </c>
      <c r="AV163" s="130" t="s">
        <v>21</v>
      </c>
      <c r="AW163" s="130" t="s">
        <v>95</v>
      </c>
      <c r="AX163" s="130" t="s">
        <v>72</v>
      </c>
      <c r="AY163" s="130" t="s">
        <v>138</v>
      </c>
    </row>
    <row r="164" spans="2:65" s="6" customFormat="1" ht="15.75" customHeight="1" x14ac:dyDescent="0.3">
      <c r="B164" s="134"/>
      <c r="D164" s="133" t="s">
        <v>145</v>
      </c>
      <c r="E164" s="135"/>
      <c r="F164" s="136" t="s">
        <v>169</v>
      </c>
      <c r="H164" s="137">
        <v>52.027999999999999</v>
      </c>
      <c r="L164" s="134"/>
      <c r="M164" s="138"/>
      <c r="T164" s="139"/>
      <c r="AT164" s="135" t="s">
        <v>145</v>
      </c>
      <c r="AU164" s="135" t="s">
        <v>80</v>
      </c>
      <c r="AV164" s="135" t="s">
        <v>80</v>
      </c>
      <c r="AW164" s="135" t="s">
        <v>95</v>
      </c>
      <c r="AX164" s="135" t="s">
        <v>72</v>
      </c>
      <c r="AY164" s="135" t="s">
        <v>138</v>
      </c>
    </row>
    <row r="165" spans="2:65" s="6" customFormat="1" ht="15.75" customHeight="1" x14ac:dyDescent="0.3">
      <c r="B165" s="127"/>
      <c r="D165" s="133" t="s">
        <v>145</v>
      </c>
      <c r="E165" s="130"/>
      <c r="F165" s="129" t="s">
        <v>187</v>
      </c>
      <c r="H165" s="130"/>
      <c r="L165" s="127"/>
      <c r="M165" s="131"/>
      <c r="T165" s="132"/>
      <c r="AT165" s="130" t="s">
        <v>145</v>
      </c>
      <c r="AU165" s="130" t="s">
        <v>80</v>
      </c>
      <c r="AV165" s="130" t="s">
        <v>21</v>
      </c>
      <c r="AW165" s="130" t="s">
        <v>95</v>
      </c>
      <c r="AX165" s="130" t="s">
        <v>72</v>
      </c>
      <c r="AY165" s="130" t="s">
        <v>138</v>
      </c>
    </row>
    <row r="166" spans="2:65" s="6" customFormat="1" ht="15.75" customHeight="1" x14ac:dyDescent="0.3">
      <c r="B166" s="134"/>
      <c r="D166" s="133" t="s">
        <v>145</v>
      </c>
      <c r="E166" s="135"/>
      <c r="F166" s="136" t="s">
        <v>188</v>
      </c>
      <c r="H166" s="137">
        <v>12.672000000000001</v>
      </c>
      <c r="L166" s="134"/>
      <c r="M166" s="138"/>
      <c r="T166" s="139"/>
      <c r="AT166" s="135" t="s">
        <v>145</v>
      </c>
      <c r="AU166" s="135" t="s">
        <v>80</v>
      </c>
      <c r="AV166" s="135" t="s">
        <v>80</v>
      </c>
      <c r="AW166" s="135" t="s">
        <v>95</v>
      </c>
      <c r="AX166" s="135" t="s">
        <v>72</v>
      </c>
      <c r="AY166" s="135" t="s">
        <v>138</v>
      </c>
    </row>
    <row r="167" spans="2:65" s="6" customFormat="1" ht="15.75" customHeight="1" x14ac:dyDescent="0.3">
      <c r="B167" s="140"/>
      <c r="D167" s="133" t="s">
        <v>145</v>
      </c>
      <c r="E167" s="141"/>
      <c r="F167" s="142" t="s">
        <v>148</v>
      </c>
      <c r="H167" s="143">
        <v>64.7</v>
      </c>
      <c r="L167" s="140"/>
      <c r="M167" s="144"/>
      <c r="T167" s="145"/>
      <c r="AT167" s="141" t="s">
        <v>145</v>
      </c>
      <c r="AU167" s="141" t="s">
        <v>80</v>
      </c>
      <c r="AV167" s="141" t="s">
        <v>143</v>
      </c>
      <c r="AW167" s="141" t="s">
        <v>95</v>
      </c>
      <c r="AX167" s="141" t="s">
        <v>21</v>
      </c>
      <c r="AY167" s="141" t="s">
        <v>138</v>
      </c>
    </row>
    <row r="168" spans="2:65" s="6" customFormat="1" ht="15.75" customHeight="1" x14ac:dyDescent="0.3">
      <c r="B168" s="22"/>
      <c r="C168" s="115" t="s">
        <v>212</v>
      </c>
      <c r="D168" s="115" t="s">
        <v>139</v>
      </c>
      <c r="E168" s="116" t="s">
        <v>213</v>
      </c>
      <c r="F168" s="117" t="s">
        <v>214</v>
      </c>
      <c r="G168" s="118" t="s">
        <v>152</v>
      </c>
      <c r="H168" s="119">
        <v>13.8</v>
      </c>
      <c r="I168" s="120"/>
      <c r="J168" s="121">
        <f>ROUND($I$168*$H$168,2)</f>
        <v>0</v>
      </c>
      <c r="K168" s="117" t="s">
        <v>153</v>
      </c>
      <c r="L168" s="22"/>
      <c r="M168" s="122"/>
      <c r="N168" s="123" t="s">
        <v>43</v>
      </c>
      <c r="P168" s="124">
        <f>$O$168*$H$168</f>
        <v>0</v>
      </c>
      <c r="Q168" s="124">
        <v>0</v>
      </c>
      <c r="R168" s="124">
        <f>$Q$168*$H$168</f>
        <v>0</v>
      </c>
      <c r="S168" s="124">
        <v>0</v>
      </c>
      <c r="T168" s="125">
        <f>$S$168*$H$168</f>
        <v>0</v>
      </c>
      <c r="AR168" s="76" t="s">
        <v>143</v>
      </c>
      <c r="AT168" s="76" t="s">
        <v>139</v>
      </c>
      <c r="AU168" s="76" t="s">
        <v>80</v>
      </c>
      <c r="AY168" s="6" t="s">
        <v>138</v>
      </c>
      <c r="BE168" s="126">
        <f>IF($N$168="základní",$J$168,0)</f>
        <v>0</v>
      </c>
      <c r="BF168" s="126">
        <f>IF($N$168="snížená",$J$168,0)</f>
        <v>0</v>
      </c>
      <c r="BG168" s="126">
        <f>IF($N$168="zákl. přenesená",$J$168,0)</f>
        <v>0</v>
      </c>
      <c r="BH168" s="126">
        <f>IF($N$168="sníž. přenesená",$J$168,0)</f>
        <v>0</v>
      </c>
      <c r="BI168" s="126">
        <f>IF($N$168="nulová",$J$168,0)</f>
        <v>0</v>
      </c>
      <c r="BJ168" s="76" t="s">
        <v>21</v>
      </c>
      <c r="BK168" s="126">
        <f>ROUND($I$168*$H$168,2)</f>
        <v>0</v>
      </c>
      <c r="BL168" s="76" t="s">
        <v>143</v>
      </c>
      <c r="BM168" s="76" t="s">
        <v>215</v>
      </c>
    </row>
    <row r="169" spans="2:65" s="6" customFormat="1" ht="27" customHeight="1" x14ac:dyDescent="0.3">
      <c r="B169" s="22"/>
      <c r="D169" s="128" t="s">
        <v>155</v>
      </c>
      <c r="F169" s="148" t="s">
        <v>216</v>
      </c>
      <c r="L169" s="22"/>
      <c r="M169" s="48"/>
      <c r="T169" s="49"/>
      <c r="AT169" s="6" t="s">
        <v>155</v>
      </c>
      <c r="AU169" s="6" t="s">
        <v>80</v>
      </c>
    </row>
    <row r="170" spans="2:65" s="6" customFormat="1" ht="15.75" customHeight="1" x14ac:dyDescent="0.3">
      <c r="B170" s="127"/>
      <c r="D170" s="133" t="s">
        <v>145</v>
      </c>
      <c r="E170" s="130"/>
      <c r="F170" s="129" t="s">
        <v>157</v>
      </c>
      <c r="H170" s="130"/>
      <c r="L170" s="127"/>
      <c r="M170" s="131"/>
      <c r="T170" s="132"/>
      <c r="AT170" s="130" t="s">
        <v>145</v>
      </c>
      <c r="AU170" s="130" t="s">
        <v>80</v>
      </c>
      <c r="AV170" s="130" t="s">
        <v>21</v>
      </c>
      <c r="AW170" s="130" t="s">
        <v>95</v>
      </c>
      <c r="AX170" s="130" t="s">
        <v>72</v>
      </c>
      <c r="AY170" s="130" t="s">
        <v>138</v>
      </c>
    </row>
    <row r="171" spans="2:65" s="6" customFormat="1" ht="15.75" customHeight="1" x14ac:dyDescent="0.3">
      <c r="B171" s="134"/>
      <c r="D171" s="133" t="s">
        <v>145</v>
      </c>
      <c r="E171" s="135"/>
      <c r="F171" s="136" t="s">
        <v>158</v>
      </c>
      <c r="H171" s="137">
        <v>13.8</v>
      </c>
      <c r="L171" s="134"/>
      <c r="M171" s="138"/>
      <c r="T171" s="139"/>
      <c r="AT171" s="135" t="s">
        <v>145</v>
      </c>
      <c r="AU171" s="135" t="s">
        <v>80</v>
      </c>
      <c r="AV171" s="135" t="s">
        <v>80</v>
      </c>
      <c r="AW171" s="135" t="s">
        <v>95</v>
      </c>
      <c r="AX171" s="135" t="s">
        <v>72</v>
      </c>
      <c r="AY171" s="135" t="s">
        <v>138</v>
      </c>
    </row>
    <row r="172" spans="2:65" s="6" customFormat="1" ht="15.75" customHeight="1" x14ac:dyDescent="0.3">
      <c r="B172" s="140"/>
      <c r="D172" s="133" t="s">
        <v>145</v>
      </c>
      <c r="E172" s="141"/>
      <c r="F172" s="142" t="s">
        <v>148</v>
      </c>
      <c r="H172" s="143">
        <v>13.8</v>
      </c>
      <c r="L172" s="140"/>
      <c r="M172" s="144"/>
      <c r="T172" s="145"/>
      <c r="AT172" s="141" t="s">
        <v>145</v>
      </c>
      <c r="AU172" s="141" t="s">
        <v>80</v>
      </c>
      <c r="AV172" s="141" t="s">
        <v>143</v>
      </c>
      <c r="AW172" s="141" t="s">
        <v>95</v>
      </c>
      <c r="AX172" s="141" t="s">
        <v>21</v>
      </c>
      <c r="AY172" s="141" t="s">
        <v>138</v>
      </c>
    </row>
    <row r="173" spans="2:65" s="6" customFormat="1" ht="15.75" customHeight="1" x14ac:dyDescent="0.3">
      <c r="B173" s="22"/>
      <c r="C173" s="115" t="s">
        <v>217</v>
      </c>
      <c r="D173" s="115" t="s">
        <v>139</v>
      </c>
      <c r="E173" s="116" t="s">
        <v>218</v>
      </c>
      <c r="F173" s="117" t="s">
        <v>219</v>
      </c>
      <c r="G173" s="118" t="s">
        <v>152</v>
      </c>
      <c r="H173" s="119">
        <v>13.8</v>
      </c>
      <c r="I173" s="120"/>
      <c r="J173" s="121">
        <f>ROUND($I$173*$H$173,2)</f>
        <v>0</v>
      </c>
      <c r="K173" s="117" t="s">
        <v>153</v>
      </c>
      <c r="L173" s="22"/>
      <c r="M173" s="122"/>
      <c r="N173" s="123" t="s">
        <v>43</v>
      </c>
      <c r="P173" s="124">
        <f>$O$173*$H$173</f>
        <v>0</v>
      </c>
      <c r="Q173" s="124">
        <v>0</v>
      </c>
      <c r="R173" s="124">
        <f>$Q$173*$H$173</f>
        <v>0</v>
      </c>
      <c r="S173" s="124">
        <v>0</v>
      </c>
      <c r="T173" s="125">
        <f>$S$173*$H$173</f>
        <v>0</v>
      </c>
      <c r="AR173" s="76" t="s">
        <v>143</v>
      </c>
      <c r="AT173" s="76" t="s">
        <v>139</v>
      </c>
      <c r="AU173" s="76" t="s">
        <v>80</v>
      </c>
      <c r="AY173" s="6" t="s">
        <v>138</v>
      </c>
      <c r="BE173" s="126">
        <f>IF($N$173="základní",$J$173,0)</f>
        <v>0</v>
      </c>
      <c r="BF173" s="126">
        <f>IF($N$173="snížená",$J$173,0)</f>
        <v>0</v>
      </c>
      <c r="BG173" s="126">
        <f>IF($N$173="zákl. přenesená",$J$173,0)</f>
        <v>0</v>
      </c>
      <c r="BH173" s="126">
        <f>IF($N$173="sníž. přenesená",$J$173,0)</f>
        <v>0</v>
      </c>
      <c r="BI173" s="126">
        <f>IF($N$173="nulová",$J$173,0)</f>
        <v>0</v>
      </c>
      <c r="BJ173" s="76" t="s">
        <v>21</v>
      </c>
      <c r="BK173" s="126">
        <f>ROUND($I$173*$H$173,2)</f>
        <v>0</v>
      </c>
      <c r="BL173" s="76" t="s">
        <v>143</v>
      </c>
      <c r="BM173" s="76" t="s">
        <v>220</v>
      </c>
    </row>
    <row r="174" spans="2:65" s="6" customFormat="1" ht="27" customHeight="1" x14ac:dyDescent="0.3">
      <c r="B174" s="22"/>
      <c r="D174" s="128" t="s">
        <v>155</v>
      </c>
      <c r="F174" s="148" t="s">
        <v>221</v>
      </c>
      <c r="L174" s="22"/>
      <c r="M174" s="48"/>
      <c r="T174" s="49"/>
      <c r="AT174" s="6" t="s">
        <v>155</v>
      </c>
      <c r="AU174" s="6" t="s">
        <v>80</v>
      </c>
    </row>
    <row r="175" spans="2:65" s="6" customFormat="1" ht="15.75" customHeight="1" x14ac:dyDescent="0.3">
      <c r="B175" s="127"/>
      <c r="D175" s="133" t="s">
        <v>145</v>
      </c>
      <c r="E175" s="130"/>
      <c r="F175" s="129" t="s">
        <v>157</v>
      </c>
      <c r="H175" s="130"/>
      <c r="L175" s="127"/>
      <c r="M175" s="131"/>
      <c r="T175" s="132"/>
      <c r="AT175" s="130" t="s">
        <v>145</v>
      </c>
      <c r="AU175" s="130" t="s">
        <v>80</v>
      </c>
      <c r="AV175" s="130" t="s">
        <v>21</v>
      </c>
      <c r="AW175" s="130" t="s">
        <v>95</v>
      </c>
      <c r="AX175" s="130" t="s">
        <v>72</v>
      </c>
      <c r="AY175" s="130" t="s">
        <v>138</v>
      </c>
    </row>
    <row r="176" spans="2:65" s="6" customFormat="1" ht="15.75" customHeight="1" x14ac:dyDescent="0.3">
      <c r="B176" s="134"/>
      <c r="D176" s="133" t="s">
        <v>145</v>
      </c>
      <c r="E176" s="135"/>
      <c r="F176" s="136" t="s">
        <v>158</v>
      </c>
      <c r="H176" s="137">
        <v>13.8</v>
      </c>
      <c r="L176" s="134"/>
      <c r="M176" s="138"/>
      <c r="T176" s="139"/>
      <c r="AT176" s="135" t="s">
        <v>145</v>
      </c>
      <c r="AU176" s="135" t="s">
        <v>80</v>
      </c>
      <c r="AV176" s="135" t="s">
        <v>80</v>
      </c>
      <c r="AW176" s="135" t="s">
        <v>95</v>
      </c>
      <c r="AX176" s="135" t="s">
        <v>72</v>
      </c>
      <c r="AY176" s="135" t="s">
        <v>138</v>
      </c>
    </row>
    <row r="177" spans="2:65" s="6" customFormat="1" ht="15.75" customHeight="1" x14ac:dyDescent="0.3">
      <c r="B177" s="140"/>
      <c r="D177" s="133" t="s">
        <v>145</v>
      </c>
      <c r="E177" s="141"/>
      <c r="F177" s="142" t="s">
        <v>148</v>
      </c>
      <c r="H177" s="143">
        <v>13.8</v>
      </c>
      <c r="L177" s="140"/>
      <c r="M177" s="144"/>
      <c r="T177" s="145"/>
      <c r="AT177" s="141" t="s">
        <v>145</v>
      </c>
      <c r="AU177" s="141" t="s">
        <v>80</v>
      </c>
      <c r="AV177" s="141" t="s">
        <v>143</v>
      </c>
      <c r="AW177" s="141" t="s">
        <v>95</v>
      </c>
      <c r="AX177" s="141" t="s">
        <v>21</v>
      </c>
      <c r="AY177" s="141" t="s">
        <v>138</v>
      </c>
    </row>
    <row r="178" spans="2:65" s="6" customFormat="1" ht="15.75" customHeight="1" x14ac:dyDescent="0.3">
      <c r="B178" s="22"/>
      <c r="C178" s="115" t="s">
        <v>8</v>
      </c>
      <c r="D178" s="115" t="s">
        <v>139</v>
      </c>
      <c r="E178" s="116" t="s">
        <v>222</v>
      </c>
      <c r="F178" s="117" t="s">
        <v>223</v>
      </c>
      <c r="G178" s="118" t="s">
        <v>152</v>
      </c>
      <c r="H178" s="119">
        <v>69.790000000000006</v>
      </c>
      <c r="I178" s="120"/>
      <c r="J178" s="121">
        <f>ROUND($I$178*$H$178,2)</f>
        <v>0</v>
      </c>
      <c r="K178" s="117"/>
      <c r="L178" s="22"/>
      <c r="M178" s="122"/>
      <c r="N178" s="123" t="s">
        <v>43</v>
      </c>
      <c r="P178" s="124">
        <f>$O$178*$H$178</f>
        <v>0</v>
      </c>
      <c r="Q178" s="124">
        <v>0</v>
      </c>
      <c r="R178" s="124">
        <f>$Q$178*$H$178</f>
        <v>0</v>
      </c>
      <c r="S178" s="124">
        <v>0</v>
      </c>
      <c r="T178" s="125">
        <f>$S$178*$H$178</f>
        <v>0</v>
      </c>
      <c r="AR178" s="76" t="s">
        <v>143</v>
      </c>
      <c r="AT178" s="76" t="s">
        <v>139</v>
      </c>
      <c r="AU178" s="76" t="s">
        <v>80</v>
      </c>
      <c r="AY178" s="6" t="s">
        <v>138</v>
      </c>
      <c r="BE178" s="126">
        <f>IF($N$178="základní",$J$178,0)</f>
        <v>0</v>
      </c>
      <c r="BF178" s="126">
        <f>IF($N$178="snížená",$J$178,0)</f>
        <v>0</v>
      </c>
      <c r="BG178" s="126">
        <f>IF($N$178="zákl. přenesená",$J$178,0)</f>
        <v>0</v>
      </c>
      <c r="BH178" s="126">
        <f>IF($N$178="sníž. přenesená",$J$178,0)</f>
        <v>0</v>
      </c>
      <c r="BI178" s="126">
        <f>IF($N$178="nulová",$J$178,0)</f>
        <v>0</v>
      </c>
      <c r="BJ178" s="76" t="s">
        <v>21</v>
      </c>
      <c r="BK178" s="126">
        <f>ROUND($I$178*$H$178,2)</f>
        <v>0</v>
      </c>
      <c r="BL178" s="76" t="s">
        <v>143</v>
      </c>
      <c r="BM178" s="76" t="s">
        <v>224</v>
      </c>
    </row>
    <row r="179" spans="2:65" s="6" customFormat="1" ht="27" customHeight="1" x14ac:dyDescent="0.3">
      <c r="B179" s="22"/>
      <c r="D179" s="128" t="s">
        <v>155</v>
      </c>
      <c r="F179" s="148" t="s">
        <v>225</v>
      </c>
      <c r="L179" s="22"/>
      <c r="M179" s="48"/>
      <c r="T179" s="49"/>
      <c r="AT179" s="6" t="s">
        <v>155</v>
      </c>
      <c r="AU179" s="6" t="s">
        <v>80</v>
      </c>
    </row>
    <row r="180" spans="2:65" s="6" customFormat="1" ht="15.75" customHeight="1" x14ac:dyDescent="0.3">
      <c r="B180" s="134"/>
      <c r="D180" s="133" t="s">
        <v>145</v>
      </c>
      <c r="E180" s="135"/>
      <c r="F180" s="136" t="s">
        <v>226</v>
      </c>
      <c r="H180" s="137">
        <v>69.790000000000006</v>
      </c>
      <c r="L180" s="134"/>
      <c r="M180" s="138"/>
      <c r="T180" s="139"/>
      <c r="AT180" s="135" t="s">
        <v>145</v>
      </c>
      <c r="AU180" s="135" t="s">
        <v>80</v>
      </c>
      <c r="AV180" s="135" t="s">
        <v>80</v>
      </c>
      <c r="AW180" s="135" t="s">
        <v>95</v>
      </c>
      <c r="AX180" s="135" t="s">
        <v>72</v>
      </c>
      <c r="AY180" s="135" t="s">
        <v>138</v>
      </c>
    </row>
    <row r="181" spans="2:65" s="6" customFormat="1" ht="15.75" customHeight="1" x14ac:dyDescent="0.3">
      <c r="B181" s="140"/>
      <c r="D181" s="133" t="s">
        <v>145</v>
      </c>
      <c r="E181" s="141"/>
      <c r="F181" s="142" t="s">
        <v>148</v>
      </c>
      <c r="H181" s="143">
        <v>69.790000000000006</v>
      </c>
      <c r="L181" s="140"/>
      <c r="M181" s="144"/>
      <c r="T181" s="145"/>
      <c r="AT181" s="141" t="s">
        <v>145</v>
      </c>
      <c r="AU181" s="141" t="s">
        <v>80</v>
      </c>
      <c r="AV181" s="141" t="s">
        <v>143</v>
      </c>
      <c r="AW181" s="141" t="s">
        <v>95</v>
      </c>
      <c r="AX181" s="141" t="s">
        <v>21</v>
      </c>
      <c r="AY181" s="141" t="s">
        <v>138</v>
      </c>
    </row>
    <row r="182" spans="2:65" s="6" customFormat="1" ht="15.75" customHeight="1" x14ac:dyDescent="0.3">
      <c r="B182" s="22"/>
      <c r="C182" s="115" t="s">
        <v>227</v>
      </c>
      <c r="D182" s="115" t="s">
        <v>139</v>
      </c>
      <c r="E182" s="116" t="s">
        <v>228</v>
      </c>
      <c r="F182" s="117" t="s">
        <v>229</v>
      </c>
      <c r="G182" s="118" t="s">
        <v>152</v>
      </c>
      <c r="H182" s="119">
        <v>69.790000000000006</v>
      </c>
      <c r="I182" s="120"/>
      <c r="J182" s="121">
        <f>ROUND($I$182*$H$182,2)</f>
        <v>0</v>
      </c>
      <c r="K182" s="117" t="s">
        <v>153</v>
      </c>
      <c r="L182" s="22"/>
      <c r="M182" s="122"/>
      <c r="N182" s="123" t="s">
        <v>43</v>
      </c>
      <c r="P182" s="124">
        <f>$O$182*$H$182</f>
        <v>0</v>
      </c>
      <c r="Q182" s="124">
        <v>0</v>
      </c>
      <c r="R182" s="124">
        <f>$Q$182*$H$182</f>
        <v>0</v>
      </c>
      <c r="S182" s="124">
        <v>0</v>
      </c>
      <c r="T182" s="125">
        <f>$S$182*$H$182</f>
        <v>0</v>
      </c>
      <c r="AR182" s="76" t="s">
        <v>143</v>
      </c>
      <c r="AT182" s="76" t="s">
        <v>139</v>
      </c>
      <c r="AU182" s="76" t="s">
        <v>80</v>
      </c>
      <c r="AY182" s="6" t="s">
        <v>138</v>
      </c>
      <c r="BE182" s="126">
        <f>IF($N$182="základní",$J$182,0)</f>
        <v>0</v>
      </c>
      <c r="BF182" s="126">
        <f>IF($N$182="snížená",$J$182,0)</f>
        <v>0</v>
      </c>
      <c r="BG182" s="126">
        <f>IF($N$182="zákl. přenesená",$J$182,0)</f>
        <v>0</v>
      </c>
      <c r="BH182" s="126">
        <f>IF($N$182="sníž. přenesená",$J$182,0)</f>
        <v>0</v>
      </c>
      <c r="BI182" s="126">
        <f>IF($N$182="nulová",$J$182,0)</f>
        <v>0</v>
      </c>
      <c r="BJ182" s="76" t="s">
        <v>21</v>
      </c>
      <c r="BK182" s="126">
        <f>ROUND($I$182*$H$182,2)</f>
        <v>0</v>
      </c>
      <c r="BL182" s="76" t="s">
        <v>143</v>
      </c>
      <c r="BM182" s="76" t="s">
        <v>230</v>
      </c>
    </row>
    <row r="183" spans="2:65" s="6" customFormat="1" ht="16.5" customHeight="1" x14ac:dyDescent="0.3">
      <c r="B183" s="22"/>
      <c r="D183" s="128" t="s">
        <v>155</v>
      </c>
      <c r="F183" s="148" t="s">
        <v>231</v>
      </c>
      <c r="L183" s="22"/>
      <c r="M183" s="48"/>
      <c r="T183" s="49"/>
      <c r="AT183" s="6" t="s">
        <v>155</v>
      </c>
      <c r="AU183" s="6" t="s">
        <v>80</v>
      </c>
    </row>
    <row r="184" spans="2:65" s="6" customFormat="1" ht="15.75" customHeight="1" x14ac:dyDescent="0.3">
      <c r="B184" s="134"/>
      <c r="D184" s="133" t="s">
        <v>145</v>
      </c>
      <c r="E184" s="135"/>
      <c r="F184" s="136" t="s">
        <v>226</v>
      </c>
      <c r="H184" s="137">
        <v>69.790000000000006</v>
      </c>
      <c r="L184" s="134"/>
      <c r="M184" s="138"/>
      <c r="T184" s="139"/>
      <c r="AT184" s="135" t="s">
        <v>145</v>
      </c>
      <c r="AU184" s="135" t="s">
        <v>80</v>
      </c>
      <c r="AV184" s="135" t="s">
        <v>80</v>
      </c>
      <c r="AW184" s="135" t="s">
        <v>95</v>
      </c>
      <c r="AX184" s="135" t="s">
        <v>72</v>
      </c>
      <c r="AY184" s="135" t="s">
        <v>138</v>
      </c>
    </row>
    <row r="185" spans="2:65" s="6" customFormat="1" ht="15.75" customHeight="1" x14ac:dyDescent="0.3">
      <c r="B185" s="140"/>
      <c r="D185" s="133" t="s">
        <v>145</v>
      </c>
      <c r="E185" s="141"/>
      <c r="F185" s="142" t="s">
        <v>148</v>
      </c>
      <c r="H185" s="143">
        <v>69.790000000000006</v>
      </c>
      <c r="L185" s="140"/>
      <c r="M185" s="144"/>
      <c r="T185" s="145"/>
      <c r="AT185" s="141" t="s">
        <v>145</v>
      </c>
      <c r="AU185" s="141" t="s">
        <v>80</v>
      </c>
      <c r="AV185" s="141" t="s">
        <v>143</v>
      </c>
      <c r="AW185" s="141" t="s">
        <v>95</v>
      </c>
      <c r="AX185" s="141" t="s">
        <v>21</v>
      </c>
      <c r="AY185" s="141" t="s">
        <v>138</v>
      </c>
    </row>
    <row r="186" spans="2:65" s="6" customFormat="1" ht="15.75" customHeight="1" x14ac:dyDescent="0.3">
      <c r="B186" s="22"/>
      <c r="C186" s="115" t="s">
        <v>232</v>
      </c>
      <c r="D186" s="115" t="s">
        <v>139</v>
      </c>
      <c r="E186" s="116" t="s">
        <v>233</v>
      </c>
      <c r="F186" s="117" t="s">
        <v>234</v>
      </c>
      <c r="G186" s="118" t="s">
        <v>152</v>
      </c>
      <c r="H186" s="119">
        <v>51.427</v>
      </c>
      <c r="I186" s="120"/>
      <c r="J186" s="121">
        <f>ROUND($I$186*$H$186,2)</f>
        <v>0</v>
      </c>
      <c r="K186" s="117" t="s">
        <v>153</v>
      </c>
      <c r="L186" s="22"/>
      <c r="M186" s="122"/>
      <c r="N186" s="123" t="s">
        <v>43</v>
      </c>
      <c r="P186" s="124">
        <f>$O$186*$H$186</f>
        <v>0</v>
      </c>
      <c r="Q186" s="124">
        <v>0</v>
      </c>
      <c r="R186" s="124">
        <f>$Q$186*$H$186</f>
        <v>0</v>
      </c>
      <c r="S186" s="124">
        <v>0</v>
      </c>
      <c r="T186" s="125">
        <f>$S$186*$H$186</f>
        <v>0</v>
      </c>
      <c r="AR186" s="76" t="s">
        <v>143</v>
      </c>
      <c r="AT186" s="76" t="s">
        <v>139</v>
      </c>
      <c r="AU186" s="76" t="s">
        <v>80</v>
      </c>
      <c r="AY186" s="6" t="s">
        <v>138</v>
      </c>
      <c r="BE186" s="126">
        <f>IF($N$186="základní",$J$186,0)</f>
        <v>0</v>
      </c>
      <c r="BF186" s="126">
        <f>IF($N$186="snížená",$J$186,0)</f>
        <v>0</v>
      </c>
      <c r="BG186" s="126">
        <f>IF($N$186="zákl. přenesená",$J$186,0)</f>
        <v>0</v>
      </c>
      <c r="BH186" s="126">
        <f>IF($N$186="sníž. přenesená",$J$186,0)</f>
        <v>0</v>
      </c>
      <c r="BI186" s="126">
        <f>IF($N$186="nulová",$J$186,0)</f>
        <v>0</v>
      </c>
      <c r="BJ186" s="76" t="s">
        <v>21</v>
      </c>
      <c r="BK186" s="126">
        <f>ROUND($I$186*$H$186,2)</f>
        <v>0</v>
      </c>
      <c r="BL186" s="76" t="s">
        <v>143</v>
      </c>
      <c r="BM186" s="76" t="s">
        <v>235</v>
      </c>
    </row>
    <row r="187" spans="2:65" s="6" customFormat="1" ht="27" customHeight="1" x14ac:dyDescent="0.3">
      <c r="B187" s="22"/>
      <c r="D187" s="128" t="s">
        <v>155</v>
      </c>
      <c r="F187" s="148" t="s">
        <v>236</v>
      </c>
      <c r="L187" s="22"/>
      <c r="M187" s="48"/>
      <c r="T187" s="49"/>
      <c r="AT187" s="6" t="s">
        <v>155</v>
      </c>
      <c r="AU187" s="6" t="s">
        <v>80</v>
      </c>
    </row>
    <row r="188" spans="2:65" s="6" customFormat="1" ht="15.75" customHeight="1" x14ac:dyDescent="0.3">
      <c r="B188" s="127"/>
      <c r="D188" s="133" t="s">
        <v>145</v>
      </c>
      <c r="E188" s="130"/>
      <c r="F188" s="129" t="s">
        <v>187</v>
      </c>
      <c r="H188" s="130"/>
      <c r="L188" s="127"/>
      <c r="M188" s="131"/>
      <c r="T188" s="132"/>
      <c r="AT188" s="130" t="s">
        <v>145</v>
      </c>
      <c r="AU188" s="130" t="s">
        <v>80</v>
      </c>
      <c r="AV188" s="130" t="s">
        <v>21</v>
      </c>
      <c r="AW188" s="130" t="s">
        <v>95</v>
      </c>
      <c r="AX188" s="130" t="s">
        <v>72</v>
      </c>
      <c r="AY188" s="130" t="s">
        <v>138</v>
      </c>
    </row>
    <row r="189" spans="2:65" s="6" customFormat="1" ht="15.75" customHeight="1" x14ac:dyDescent="0.3">
      <c r="B189" s="134"/>
      <c r="D189" s="133" t="s">
        <v>145</v>
      </c>
      <c r="E189" s="135"/>
      <c r="F189" s="136" t="s">
        <v>237</v>
      </c>
      <c r="H189" s="137">
        <v>9.5039999999999996</v>
      </c>
      <c r="L189" s="134"/>
      <c r="M189" s="138"/>
      <c r="T189" s="139"/>
      <c r="AT189" s="135" t="s">
        <v>145</v>
      </c>
      <c r="AU189" s="135" t="s">
        <v>80</v>
      </c>
      <c r="AV189" s="135" t="s">
        <v>80</v>
      </c>
      <c r="AW189" s="135" t="s">
        <v>95</v>
      </c>
      <c r="AX189" s="135" t="s">
        <v>72</v>
      </c>
      <c r="AY189" s="135" t="s">
        <v>138</v>
      </c>
    </row>
    <row r="190" spans="2:65" s="6" customFormat="1" ht="15.75" customHeight="1" x14ac:dyDescent="0.3">
      <c r="B190" s="127"/>
      <c r="D190" s="133" t="s">
        <v>145</v>
      </c>
      <c r="E190" s="130"/>
      <c r="F190" s="129" t="s">
        <v>168</v>
      </c>
      <c r="H190" s="130"/>
      <c r="L190" s="127"/>
      <c r="M190" s="131"/>
      <c r="T190" s="132"/>
      <c r="AT190" s="130" t="s">
        <v>145</v>
      </c>
      <c r="AU190" s="130" t="s">
        <v>80</v>
      </c>
      <c r="AV190" s="130" t="s">
        <v>21</v>
      </c>
      <c r="AW190" s="130" t="s">
        <v>95</v>
      </c>
      <c r="AX190" s="130" t="s">
        <v>72</v>
      </c>
      <c r="AY190" s="130" t="s">
        <v>138</v>
      </c>
    </row>
    <row r="191" spans="2:65" s="6" customFormat="1" ht="15.75" customHeight="1" x14ac:dyDescent="0.3">
      <c r="B191" s="134"/>
      <c r="D191" s="133" t="s">
        <v>145</v>
      </c>
      <c r="E191" s="135"/>
      <c r="F191" s="136" t="s">
        <v>238</v>
      </c>
      <c r="H191" s="137">
        <v>43.109000000000002</v>
      </c>
      <c r="L191" s="134"/>
      <c r="M191" s="138"/>
      <c r="T191" s="139"/>
      <c r="AT191" s="135" t="s">
        <v>145</v>
      </c>
      <c r="AU191" s="135" t="s">
        <v>80</v>
      </c>
      <c r="AV191" s="135" t="s">
        <v>80</v>
      </c>
      <c r="AW191" s="135" t="s">
        <v>95</v>
      </c>
      <c r="AX191" s="135" t="s">
        <v>72</v>
      </c>
      <c r="AY191" s="135" t="s">
        <v>138</v>
      </c>
    </row>
    <row r="192" spans="2:65" s="6" customFormat="1" ht="15.75" customHeight="1" x14ac:dyDescent="0.3">
      <c r="B192" s="127"/>
      <c r="D192" s="133" t="s">
        <v>145</v>
      </c>
      <c r="E192" s="130"/>
      <c r="F192" s="129" t="s">
        <v>239</v>
      </c>
      <c r="H192" s="130"/>
      <c r="L192" s="127"/>
      <c r="M192" s="131"/>
      <c r="T192" s="132"/>
      <c r="AT192" s="130" t="s">
        <v>145</v>
      </c>
      <c r="AU192" s="130" t="s">
        <v>80</v>
      </c>
      <c r="AV192" s="130" t="s">
        <v>21</v>
      </c>
      <c r="AW192" s="130" t="s">
        <v>95</v>
      </c>
      <c r="AX192" s="130" t="s">
        <v>72</v>
      </c>
      <c r="AY192" s="130" t="s">
        <v>138</v>
      </c>
    </row>
    <row r="193" spans="2:65" s="6" customFormat="1" ht="15.75" customHeight="1" x14ac:dyDescent="0.3">
      <c r="B193" s="134"/>
      <c r="D193" s="133" t="s">
        <v>145</v>
      </c>
      <c r="E193" s="135"/>
      <c r="F193" s="136" t="s">
        <v>240</v>
      </c>
      <c r="H193" s="137">
        <v>-0.311</v>
      </c>
      <c r="L193" s="134"/>
      <c r="M193" s="138"/>
      <c r="T193" s="139"/>
      <c r="AT193" s="135" t="s">
        <v>145</v>
      </c>
      <c r="AU193" s="135" t="s">
        <v>80</v>
      </c>
      <c r="AV193" s="135" t="s">
        <v>80</v>
      </c>
      <c r="AW193" s="135" t="s">
        <v>95</v>
      </c>
      <c r="AX193" s="135" t="s">
        <v>72</v>
      </c>
      <c r="AY193" s="135" t="s">
        <v>138</v>
      </c>
    </row>
    <row r="194" spans="2:65" s="6" customFormat="1" ht="15.75" customHeight="1" x14ac:dyDescent="0.3">
      <c r="B194" s="134"/>
      <c r="D194" s="133" t="s">
        <v>145</v>
      </c>
      <c r="E194" s="135"/>
      <c r="F194" s="136" t="s">
        <v>241</v>
      </c>
      <c r="H194" s="137">
        <v>-0.875</v>
      </c>
      <c r="L194" s="134"/>
      <c r="M194" s="138"/>
      <c r="T194" s="139"/>
      <c r="AT194" s="135" t="s">
        <v>145</v>
      </c>
      <c r="AU194" s="135" t="s">
        <v>80</v>
      </c>
      <c r="AV194" s="135" t="s">
        <v>80</v>
      </c>
      <c r="AW194" s="135" t="s">
        <v>95</v>
      </c>
      <c r="AX194" s="135" t="s">
        <v>72</v>
      </c>
      <c r="AY194" s="135" t="s">
        <v>138</v>
      </c>
    </row>
    <row r="195" spans="2:65" s="6" customFormat="1" ht="15.75" customHeight="1" x14ac:dyDescent="0.3">
      <c r="B195" s="140"/>
      <c r="D195" s="133" t="s">
        <v>145</v>
      </c>
      <c r="E195" s="141"/>
      <c r="F195" s="142" t="s">
        <v>148</v>
      </c>
      <c r="H195" s="143">
        <v>51.427</v>
      </c>
      <c r="L195" s="140"/>
      <c r="M195" s="144"/>
      <c r="T195" s="145"/>
      <c r="AT195" s="141" t="s">
        <v>145</v>
      </c>
      <c r="AU195" s="141" t="s">
        <v>80</v>
      </c>
      <c r="AV195" s="141" t="s">
        <v>143</v>
      </c>
      <c r="AW195" s="141" t="s">
        <v>95</v>
      </c>
      <c r="AX195" s="141" t="s">
        <v>21</v>
      </c>
      <c r="AY195" s="141" t="s">
        <v>138</v>
      </c>
    </row>
    <row r="196" spans="2:65" s="6" customFormat="1" ht="15.75" customHeight="1" x14ac:dyDescent="0.3">
      <c r="B196" s="22"/>
      <c r="C196" s="115" t="s">
        <v>242</v>
      </c>
      <c r="D196" s="115" t="s">
        <v>139</v>
      </c>
      <c r="E196" s="116" t="s">
        <v>233</v>
      </c>
      <c r="F196" s="117" t="s">
        <v>234</v>
      </c>
      <c r="G196" s="118" t="s">
        <v>152</v>
      </c>
      <c r="H196" s="119">
        <v>11.673</v>
      </c>
      <c r="I196" s="120"/>
      <c r="J196" s="121">
        <f>ROUND($I$196*$H$196,2)</f>
        <v>0</v>
      </c>
      <c r="K196" s="117" t="s">
        <v>153</v>
      </c>
      <c r="L196" s="22"/>
      <c r="M196" s="122"/>
      <c r="N196" s="123" t="s">
        <v>43</v>
      </c>
      <c r="P196" s="124">
        <f>$O$196*$H$196</f>
        <v>0</v>
      </c>
      <c r="Q196" s="124">
        <v>0</v>
      </c>
      <c r="R196" s="124">
        <f>$Q$196*$H$196</f>
        <v>0</v>
      </c>
      <c r="S196" s="124">
        <v>0</v>
      </c>
      <c r="T196" s="125">
        <f>$S$196*$H$196</f>
        <v>0</v>
      </c>
      <c r="AR196" s="76" t="s">
        <v>143</v>
      </c>
      <c r="AT196" s="76" t="s">
        <v>139</v>
      </c>
      <c r="AU196" s="76" t="s">
        <v>80</v>
      </c>
      <c r="AY196" s="6" t="s">
        <v>138</v>
      </c>
      <c r="BE196" s="126">
        <f>IF($N$196="základní",$J$196,0)</f>
        <v>0</v>
      </c>
      <c r="BF196" s="126">
        <f>IF($N$196="snížená",$J$196,0)</f>
        <v>0</v>
      </c>
      <c r="BG196" s="126">
        <f>IF($N$196="zákl. přenesená",$J$196,0)</f>
        <v>0</v>
      </c>
      <c r="BH196" s="126">
        <f>IF($N$196="sníž. přenesená",$J$196,0)</f>
        <v>0</v>
      </c>
      <c r="BI196" s="126">
        <f>IF($N$196="nulová",$J$196,0)</f>
        <v>0</v>
      </c>
      <c r="BJ196" s="76" t="s">
        <v>21</v>
      </c>
      <c r="BK196" s="126">
        <f>ROUND($I$196*$H$196,2)</f>
        <v>0</v>
      </c>
      <c r="BL196" s="76" t="s">
        <v>143</v>
      </c>
      <c r="BM196" s="76" t="s">
        <v>243</v>
      </c>
    </row>
    <row r="197" spans="2:65" s="6" customFormat="1" ht="27" customHeight="1" x14ac:dyDescent="0.3">
      <c r="B197" s="22"/>
      <c r="D197" s="128" t="s">
        <v>155</v>
      </c>
      <c r="F197" s="148" t="s">
        <v>236</v>
      </c>
      <c r="L197" s="22"/>
      <c r="M197" s="48"/>
      <c r="T197" s="49"/>
      <c r="AT197" s="6" t="s">
        <v>155</v>
      </c>
      <c r="AU197" s="6" t="s">
        <v>80</v>
      </c>
    </row>
    <row r="198" spans="2:65" s="6" customFormat="1" ht="15.75" customHeight="1" x14ac:dyDescent="0.3">
      <c r="B198" s="127"/>
      <c r="D198" s="133" t="s">
        <v>145</v>
      </c>
      <c r="E198" s="130"/>
      <c r="F198" s="129" t="s">
        <v>180</v>
      </c>
      <c r="H198" s="130"/>
      <c r="L198" s="127"/>
      <c r="M198" s="131"/>
      <c r="T198" s="132"/>
      <c r="AT198" s="130" t="s">
        <v>145</v>
      </c>
      <c r="AU198" s="130" t="s">
        <v>80</v>
      </c>
      <c r="AV198" s="130" t="s">
        <v>21</v>
      </c>
      <c r="AW198" s="130" t="s">
        <v>95</v>
      </c>
      <c r="AX198" s="130" t="s">
        <v>72</v>
      </c>
      <c r="AY198" s="130" t="s">
        <v>138</v>
      </c>
    </row>
    <row r="199" spans="2:65" s="6" customFormat="1" ht="15.75" customHeight="1" x14ac:dyDescent="0.3">
      <c r="B199" s="134"/>
      <c r="D199" s="133" t="s">
        <v>145</v>
      </c>
      <c r="E199" s="135"/>
      <c r="F199" s="136" t="s">
        <v>181</v>
      </c>
      <c r="H199" s="137">
        <v>11.673</v>
      </c>
      <c r="L199" s="134"/>
      <c r="M199" s="138"/>
      <c r="T199" s="139"/>
      <c r="AT199" s="135" t="s">
        <v>145</v>
      </c>
      <c r="AU199" s="135" t="s">
        <v>80</v>
      </c>
      <c r="AV199" s="135" t="s">
        <v>80</v>
      </c>
      <c r="AW199" s="135" t="s">
        <v>95</v>
      </c>
      <c r="AX199" s="135" t="s">
        <v>72</v>
      </c>
      <c r="AY199" s="135" t="s">
        <v>138</v>
      </c>
    </row>
    <row r="200" spans="2:65" s="6" customFormat="1" ht="15.75" customHeight="1" x14ac:dyDescent="0.3">
      <c r="B200" s="140"/>
      <c r="D200" s="133" t="s">
        <v>145</v>
      </c>
      <c r="E200" s="141"/>
      <c r="F200" s="142" t="s">
        <v>148</v>
      </c>
      <c r="H200" s="143">
        <v>11.673</v>
      </c>
      <c r="L200" s="140"/>
      <c r="M200" s="144"/>
      <c r="T200" s="145"/>
      <c r="AT200" s="141" t="s">
        <v>145</v>
      </c>
      <c r="AU200" s="141" t="s">
        <v>80</v>
      </c>
      <c r="AV200" s="141" t="s">
        <v>143</v>
      </c>
      <c r="AW200" s="141" t="s">
        <v>95</v>
      </c>
      <c r="AX200" s="141" t="s">
        <v>21</v>
      </c>
      <c r="AY200" s="141" t="s">
        <v>138</v>
      </c>
    </row>
    <row r="201" spans="2:65" s="6" customFormat="1" ht="15.75" customHeight="1" x14ac:dyDescent="0.3">
      <c r="B201" s="22"/>
      <c r="C201" s="115" t="s">
        <v>244</v>
      </c>
      <c r="D201" s="115" t="s">
        <v>139</v>
      </c>
      <c r="E201" s="116" t="s">
        <v>245</v>
      </c>
      <c r="F201" s="117" t="s">
        <v>246</v>
      </c>
      <c r="G201" s="118" t="s">
        <v>152</v>
      </c>
      <c r="H201" s="119">
        <v>12.087</v>
      </c>
      <c r="I201" s="120"/>
      <c r="J201" s="121">
        <f>ROUND($I$201*$H$201,2)</f>
        <v>0</v>
      </c>
      <c r="K201" s="117" t="s">
        <v>153</v>
      </c>
      <c r="L201" s="22"/>
      <c r="M201" s="122"/>
      <c r="N201" s="123" t="s">
        <v>43</v>
      </c>
      <c r="P201" s="124">
        <f>$O$201*$H$201</f>
        <v>0</v>
      </c>
      <c r="Q201" s="124">
        <v>0</v>
      </c>
      <c r="R201" s="124">
        <f>$Q$201*$H$201</f>
        <v>0</v>
      </c>
      <c r="S201" s="124">
        <v>0</v>
      </c>
      <c r="T201" s="125">
        <f>$S$201*$H$201</f>
        <v>0</v>
      </c>
      <c r="AR201" s="76" t="s">
        <v>143</v>
      </c>
      <c r="AT201" s="76" t="s">
        <v>139</v>
      </c>
      <c r="AU201" s="76" t="s">
        <v>80</v>
      </c>
      <c r="AY201" s="6" t="s">
        <v>138</v>
      </c>
      <c r="BE201" s="126">
        <f>IF($N$201="základní",$J$201,0)</f>
        <v>0</v>
      </c>
      <c r="BF201" s="126">
        <f>IF($N$201="snížená",$J$201,0)</f>
        <v>0</v>
      </c>
      <c r="BG201" s="126">
        <f>IF($N$201="zákl. přenesená",$J$201,0)</f>
        <v>0</v>
      </c>
      <c r="BH201" s="126">
        <f>IF($N$201="sníž. přenesená",$J$201,0)</f>
        <v>0</v>
      </c>
      <c r="BI201" s="126">
        <f>IF($N$201="nulová",$J$201,0)</f>
        <v>0</v>
      </c>
      <c r="BJ201" s="76" t="s">
        <v>21</v>
      </c>
      <c r="BK201" s="126">
        <f>ROUND($I$201*$H$201,2)</f>
        <v>0</v>
      </c>
      <c r="BL201" s="76" t="s">
        <v>143</v>
      </c>
      <c r="BM201" s="76" t="s">
        <v>247</v>
      </c>
    </row>
    <row r="202" spans="2:65" s="6" customFormat="1" ht="27" customHeight="1" x14ac:dyDescent="0.3">
      <c r="B202" s="22"/>
      <c r="D202" s="128" t="s">
        <v>155</v>
      </c>
      <c r="F202" s="148" t="s">
        <v>248</v>
      </c>
      <c r="L202" s="22"/>
      <c r="M202" s="48"/>
      <c r="T202" s="49"/>
      <c r="AT202" s="6" t="s">
        <v>155</v>
      </c>
      <c r="AU202" s="6" t="s">
        <v>80</v>
      </c>
    </row>
    <row r="203" spans="2:65" s="6" customFormat="1" ht="15.75" customHeight="1" x14ac:dyDescent="0.3">
      <c r="B203" s="127"/>
      <c r="D203" s="133" t="s">
        <v>145</v>
      </c>
      <c r="E203" s="130"/>
      <c r="F203" s="129" t="s">
        <v>168</v>
      </c>
      <c r="H203" s="130"/>
      <c r="L203" s="127"/>
      <c r="M203" s="131"/>
      <c r="T203" s="132"/>
      <c r="AT203" s="130" t="s">
        <v>145</v>
      </c>
      <c r="AU203" s="130" t="s">
        <v>80</v>
      </c>
      <c r="AV203" s="130" t="s">
        <v>21</v>
      </c>
      <c r="AW203" s="130" t="s">
        <v>95</v>
      </c>
      <c r="AX203" s="130" t="s">
        <v>72</v>
      </c>
      <c r="AY203" s="130" t="s">
        <v>138</v>
      </c>
    </row>
    <row r="204" spans="2:65" s="6" customFormat="1" ht="15.75" customHeight="1" x14ac:dyDescent="0.3">
      <c r="B204" s="134"/>
      <c r="D204" s="133" t="s">
        <v>145</v>
      </c>
      <c r="E204" s="135"/>
      <c r="F204" s="136" t="s">
        <v>249</v>
      </c>
      <c r="H204" s="137">
        <v>8.9190000000000005</v>
      </c>
      <c r="L204" s="134"/>
      <c r="M204" s="138"/>
      <c r="T204" s="139"/>
      <c r="AT204" s="135" t="s">
        <v>145</v>
      </c>
      <c r="AU204" s="135" t="s">
        <v>80</v>
      </c>
      <c r="AV204" s="135" t="s">
        <v>80</v>
      </c>
      <c r="AW204" s="135" t="s">
        <v>95</v>
      </c>
      <c r="AX204" s="135" t="s">
        <v>72</v>
      </c>
      <c r="AY204" s="135" t="s">
        <v>138</v>
      </c>
    </row>
    <row r="205" spans="2:65" s="6" customFormat="1" ht="15.75" customHeight="1" x14ac:dyDescent="0.3">
      <c r="B205" s="127"/>
      <c r="D205" s="133" t="s">
        <v>145</v>
      </c>
      <c r="E205" s="130"/>
      <c r="F205" s="129" t="s">
        <v>187</v>
      </c>
      <c r="H205" s="130"/>
      <c r="L205" s="127"/>
      <c r="M205" s="131"/>
      <c r="T205" s="132"/>
      <c r="AT205" s="130" t="s">
        <v>145</v>
      </c>
      <c r="AU205" s="130" t="s">
        <v>80</v>
      </c>
      <c r="AV205" s="130" t="s">
        <v>21</v>
      </c>
      <c r="AW205" s="130" t="s">
        <v>95</v>
      </c>
      <c r="AX205" s="130" t="s">
        <v>72</v>
      </c>
      <c r="AY205" s="130" t="s">
        <v>138</v>
      </c>
    </row>
    <row r="206" spans="2:65" s="6" customFormat="1" ht="15.75" customHeight="1" x14ac:dyDescent="0.3">
      <c r="B206" s="134"/>
      <c r="D206" s="133" t="s">
        <v>145</v>
      </c>
      <c r="E206" s="135"/>
      <c r="F206" s="136" t="s">
        <v>250</v>
      </c>
      <c r="H206" s="137">
        <v>3.1680000000000001</v>
      </c>
      <c r="L206" s="134"/>
      <c r="M206" s="138"/>
      <c r="T206" s="139"/>
      <c r="AT206" s="135" t="s">
        <v>145</v>
      </c>
      <c r="AU206" s="135" t="s">
        <v>80</v>
      </c>
      <c r="AV206" s="135" t="s">
        <v>80</v>
      </c>
      <c r="AW206" s="135" t="s">
        <v>95</v>
      </c>
      <c r="AX206" s="135" t="s">
        <v>72</v>
      </c>
      <c r="AY206" s="135" t="s">
        <v>138</v>
      </c>
    </row>
    <row r="207" spans="2:65" s="6" customFormat="1" ht="15.75" customHeight="1" x14ac:dyDescent="0.3">
      <c r="B207" s="140"/>
      <c r="D207" s="133" t="s">
        <v>145</v>
      </c>
      <c r="E207" s="141"/>
      <c r="F207" s="142" t="s">
        <v>148</v>
      </c>
      <c r="H207" s="143">
        <v>12.087</v>
      </c>
      <c r="L207" s="140"/>
      <c r="M207" s="144"/>
      <c r="T207" s="145"/>
      <c r="AT207" s="141" t="s">
        <v>145</v>
      </c>
      <c r="AU207" s="141" t="s">
        <v>80</v>
      </c>
      <c r="AV207" s="141" t="s">
        <v>143</v>
      </c>
      <c r="AW207" s="141" t="s">
        <v>95</v>
      </c>
      <c r="AX207" s="141" t="s">
        <v>21</v>
      </c>
      <c r="AY207" s="141" t="s">
        <v>138</v>
      </c>
    </row>
    <row r="208" spans="2:65" s="6" customFormat="1" ht="15.75" customHeight="1" x14ac:dyDescent="0.3">
      <c r="B208" s="22"/>
      <c r="C208" s="115" t="s">
        <v>251</v>
      </c>
      <c r="D208" s="115" t="s">
        <v>139</v>
      </c>
      <c r="E208" s="116" t="s">
        <v>252</v>
      </c>
      <c r="F208" s="117" t="s">
        <v>253</v>
      </c>
      <c r="G208" s="118" t="s">
        <v>152</v>
      </c>
      <c r="H208" s="119">
        <v>12.087</v>
      </c>
      <c r="I208" s="120"/>
      <c r="J208" s="121">
        <f>ROUND($I$208*$H$208,2)</f>
        <v>0</v>
      </c>
      <c r="K208" s="117" t="s">
        <v>153</v>
      </c>
      <c r="L208" s="22"/>
      <c r="M208" s="122"/>
      <c r="N208" s="123" t="s">
        <v>43</v>
      </c>
      <c r="P208" s="124">
        <f>$O$208*$H$208</f>
        <v>0</v>
      </c>
      <c r="Q208" s="124">
        <v>0</v>
      </c>
      <c r="R208" s="124">
        <f>$Q$208*$H$208</f>
        <v>0</v>
      </c>
      <c r="S208" s="124">
        <v>0</v>
      </c>
      <c r="T208" s="125">
        <f>$S$208*$H$208</f>
        <v>0</v>
      </c>
      <c r="AR208" s="76" t="s">
        <v>143</v>
      </c>
      <c r="AT208" s="76" t="s">
        <v>139</v>
      </c>
      <c r="AU208" s="76" t="s">
        <v>80</v>
      </c>
      <c r="AY208" s="6" t="s">
        <v>138</v>
      </c>
      <c r="BE208" s="126">
        <f>IF($N$208="základní",$J$208,0)</f>
        <v>0</v>
      </c>
      <c r="BF208" s="126">
        <f>IF($N$208="snížená",$J$208,0)</f>
        <v>0</v>
      </c>
      <c r="BG208" s="126">
        <f>IF($N$208="zákl. přenesená",$J$208,0)</f>
        <v>0</v>
      </c>
      <c r="BH208" s="126">
        <f>IF($N$208="sníž. přenesená",$J$208,0)</f>
        <v>0</v>
      </c>
      <c r="BI208" s="126">
        <f>IF($N$208="nulová",$J$208,0)</f>
        <v>0</v>
      </c>
      <c r="BJ208" s="76" t="s">
        <v>21</v>
      </c>
      <c r="BK208" s="126">
        <f>ROUND($I$208*$H$208,2)</f>
        <v>0</v>
      </c>
      <c r="BL208" s="76" t="s">
        <v>143</v>
      </c>
      <c r="BM208" s="76" t="s">
        <v>254</v>
      </c>
    </row>
    <row r="209" spans="2:65" s="6" customFormat="1" ht="27" customHeight="1" x14ac:dyDescent="0.3">
      <c r="B209" s="22"/>
      <c r="D209" s="128" t="s">
        <v>155</v>
      </c>
      <c r="F209" s="148" t="s">
        <v>255</v>
      </c>
      <c r="L209" s="22"/>
      <c r="M209" s="48"/>
      <c r="T209" s="49"/>
      <c r="AT209" s="6" t="s">
        <v>155</v>
      </c>
      <c r="AU209" s="6" t="s">
        <v>80</v>
      </c>
    </row>
    <row r="210" spans="2:65" s="6" customFormat="1" ht="15.75" customHeight="1" x14ac:dyDescent="0.3">
      <c r="B210" s="127"/>
      <c r="D210" s="133" t="s">
        <v>145</v>
      </c>
      <c r="E210" s="130"/>
      <c r="F210" s="129" t="s">
        <v>168</v>
      </c>
      <c r="H210" s="130"/>
      <c r="L210" s="127"/>
      <c r="M210" s="131"/>
      <c r="T210" s="132"/>
      <c r="AT210" s="130" t="s">
        <v>145</v>
      </c>
      <c r="AU210" s="130" t="s">
        <v>80</v>
      </c>
      <c r="AV210" s="130" t="s">
        <v>21</v>
      </c>
      <c r="AW210" s="130" t="s">
        <v>95</v>
      </c>
      <c r="AX210" s="130" t="s">
        <v>72</v>
      </c>
      <c r="AY210" s="130" t="s">
        <v>138</v>
      </c>
    </row>
    <row r="211" spans="2:65" s="6" customFormat="1" ht="15.75" customHeight="1" x14ac:dyDescent="0.3">
      <c r="B211" s="134"/>
      <c r="D211" s="133" t="s">
        <v>145</v>
      </c>
      <c r="E211" s="135"/>
      <c r="F211" s="136" t="s">
        <v>249</v>
      </c>
      <c r="H211" s="137">
        <v>8.9190000000000005</v>
      </c>
      <c r="L211" s="134"/>
      <c r="M211" s="138"/>
      <c r="T211" s="139"/>
      <c r="AT211" s="135" t="s">
        <v>145</v>
      </c>
      <c r="AU211" s="135" t="s">
        <v>80</v>
      </c>
      <c r="AV211" s="135" t="s">
        <v>80</v>
      </c>
      <c r="AW211" s="135" t="s">
        <v>95</v>
      </c>
      <c r="AX211" s="135" t="s">
        <v>72</v>
      </c>
      <c r="AY211" s="135" t="s">
        <v>138</v>
      </c>
    </row>
    <row r="212" spans="2:65" s="6" customFormat="1" ht="15.75" customHeight="1" x14ac:dyDescent="0.3">
      <c r="B212" s="127"/>
      <c r="D212" s="133" t="s">
        <v>145</v>
      </c>
      <c r="E212" s="130"/>
      <c r="F212" s="129" t="s">
        <v>187</v>
      </c>
      <c r="H212" s="130"/>
      <c r="L212" s="127"/>
      <c r="M212" s="131"/>
      <c r="T212" s="132"/>
      <c r="AT212" s="130" t="s">
        <v>145</v>
      </c>
      <c r="AU212" s="130" t="s">
        <v>80</v>
      </c>
      <c r="AV212" s="130" t="s">
        <v>21</v>
      </c>
      <c r="AW212" s="130" t="s">
        <v>95</v>
      </c>
      <c r="AX212" s="130" t="s">
        <v>72</v>
      </c>
      <c r="AY212" s="130" t="s">
        <v>138</v>
      </c>
    </row>
    <row r="213" spans="2:65" s="6" customFormat="1" ht="15.75" customHeight="1" x14ac:dyDescent="0.3">
      <c r="B213" s="134"/>
      <c r="D213" s="133" t="s">
        <v>145</v>
      </c>
      <c r="E213" s="135"/>
      <c r="F213" s="136" t="s">
        <v>250</v>
      </c>
      <c r="H213" s="137">
        <v>3.1680000000000001</v>
      </c>
      <c r="L213" s="134"/>
      <c r="M213" s="138"/>
      <c r="T213" s="139"/>
      <c r="AT213" s="135" t="s">
        <v>145</v>
      </c>
      <c r="AU213" s="135" t="s">
        <v>80</v>
      </c>
      <c r="AV213" s="135" t="s">
        <v>80</v>
      </c>
      <c r="AW213" s="135" t="s">
        <v>95</v>
      </c>
      <c r="AX213" s="135" t="s">
        <v>72</v>
      </c>
      <c r="AY213" s="135" t="s">
        <v>138</v>
      </c>
    </row>
    <row r="214" spans="2:65" s="6" customFormat="1" ht="15.75" customHeight="1" x14ac:dyDescent="0.3">
      <c r="B214" s="140"/>
      <c r="D214" s="133" t="s">
        <v>145</v>
      </c>
      <c r="E214" s="141"/>
      <c r="F214" s="142" t="s">
        <v>148</v>
      </c>
      <c r="H214" s="143">
        <v>12.087</v>
      </c>
      <c r="L214" s="140"/>
      <c r="M214" s="144"/>
      <c r="T214" s="145"/>
      <c r="AT214" s="141" t="s">
        <v>145</v>
      </c>
      <c r="AU214" s="141" t="s">
        <v>80</v>
      </c>
      <c r="AV214" s="141" t="s">
        <v>143</v>
      </c>
      <c r="AW214" s="141" t="s">
        <v>95</v>
      </c>
      <c r="AX214" s="141" t="s">
        <v>21</v>
      </c>
      <c r="AY214" s="141" t="s">
        <v>138</v>
      </c>
    </row>
    <row r="215" spans="2:65" s="106" customFormat="1" ht="30.75" customHeight="1" x14ac:dyDescent="0.3">
      <c r="B215" s="107"/>
      <c r="D215" s="108" t="s">
        <v>71</v>
      </c>
      <c r="E215" s="146" t="s">
        <v>159</v>
      </c>
      <c r="F215" s="146" t="s">
        <v>256</v>
      </c>
      <c r="J215" s="147">
        <f>$BK$215</f>
        <v>0</v>
      </c>
      <c r="L215" s="107"/>
      <c r="M215" s="111"/>
      <c r="P215" s="112">
        <f>SUM($P$216:$P$239)</f>
        <v>0</v>
      </c>
      <c r="R215" s="112">
        <f>SUM($R$216:$R$239)</f>
        <v>13.939514259999999</v>
      </c>
      <c r="T215" s="113">
        <f>SUM($T$216:$T$239)</f>
        <v>0</v>
      </c>
      <c r="AR215" s="108" t="s">
        <v>21</v>
      </c>
      <c r="AT215" s="108" t="s">
        <v>71</v>
      </c>
      <c r="AU215" s="108" t="s">
        <v>21</v>
      </c>
      <c r="AY215" s="108" t="s">
        <v>138</v>
      </c>
      <c r="BK215" s="114">
        <f>SUM($BK$216:$BK$239)</f>
        <v>0</v>
      </c>
    </row>
    <row r="216" spans="2:65" s="6" customFormat="1" ht="15.75" customHeight="1" x14ac:dyDescent="0.3">
      <c r="B216" s="22"/>
      <c r="C216" s="115" t="s">
        <v>7</v>
      </c>
      <c r="D216" s="115" t="s">
        <v>139</v>
      </c>
      <c r="E216" s="116" t="s">
        <v>257</v>
      </c>
      <c r="F216" s="117" t="s">
        <v>258</v>
      </c>
      <c r="G216" s="118" t="s">
        <v>198</v>
      </c>
      <c r="H216" s="119">
        <v>9.57</v>
      </c>
      <c r="I216" s="120"/>
      <c r="J216" s="121">
        <f>ROUND($I$216*$H$216,2)</f>
        <v>0</v>
      </c>
      <c r="K216" s="117" t="s">
        <v>153</v>
      </c>
      <c r="L216" s="22"/>
      <c r="M216" s="122"/>
      <c r="N216" s="123" t="s">
        <v>43</v>
      </c>
      <c r="P216" s="124">
        <f>$O$216*$H$216</f>
        <v>0</v>
      </c>
      <c r="Q216" s="124">
        <v>4.4900000000000001E-3</v>
      </c>
      <c r="R216" s="124">
        <f>$Q$216*$H$216</f>
        <v>4.2969300000000002E-2</v>
      </c>
      <c r="S216" s="124">
        <v>0</v>
      </c>
      <c r="T216" s="125">
        <f>$S$216*$H$216</f>
        <v>0</v>
      </c>
      <c r="AR216" s="76" t="s">
        <v>143</v>
      </c>
      <c r="AT216" s="76" t="s">
        <v>139</v>
      </c>
      <c r="AU216" s="76" t="s">
        <v>80</v>
      </c>
      <c r="AY216" s="6" t="s">
        <v>138</v>
      </c>
      <c r="BE216" s="126">
        <f>IF($N$216="základní",$J$216,0)</f>
        <v>0</v>
      </c>
      <c r="BF216" s="126">
        <f>IF($N$216="snížená",$J$216,0)</f>
        <v>0</v>
      </c>
      <c r="BG216" s="126">
        <f>IF($N$216="zákl. přenesená",$J$216,0)</f>
        <v>0</v>
      </c>
      <c r="BH216" s="126">
        <f>IF($N$216="sníž. přenesená",$J$216,0)</f>
        <v>0</v>
      </c>
      <c r="BI216" s="126">
        <f>IF($N$216="nulová",$J$216,0)</f>
        <v>0</v>
      </c>
      <c r="BJ216" s="76" t="s">
        <v>21</v>
      </c>
      <c r="BK216" s="126">
        <f>ROUND($I$216*$H$216,2)</f>
        <v>0</v>
      </c>
      <c r="BL216" s="76" t="s">
        <v>143</v>
      </c>
      <c r="BM216" s="76" t="s">
        <v>259</v>
      </c>
    </row>
    <row r="217" spans="2:65" s="6" customFormat="1" ht="27" customHeight="1" x14ac:dyDescent="0.3">
      <c r="B217" s="22"/>
      <c r="D217" s="128" t="s">
        <v>155</v>
      </c>
      <c r="F217" s="148" t="s">
        <v>260</v>
      </c>
      <c r="L217" s="22"/>
      <c r="M217" s="48"/>
      <c r="T217" s="49"/>
      <c r="AT217" s="6" t="s">
        <v>155</v>
      </c>
      <c r="AU217" s="6" t="s">
        <v>80</v>
      </c>
    </row>
    <row r="218" spans="2:65" s="6" customFormat="1" ht="15.75" customHeight="1" x14ac:dyDescent="0.3">
      <c r="B218" s="127"/>
      <c r="D218" s="133" t="s">
        <v>145</v>
      </c>
      <c r="E218" s="130"/>
      <c r="F218" s="129" t="s">
        <v>261</v>
      </c>
      <c r="H218" s="130"/>
      <c r="L218" s="127"/>
      <c r="M218" s="131"/>
      <c r="T218" s="132"/>
      <c r="AT218" s="130" t="s">
        <v>145</v>
      </c>
      <c r="AU218" s="130" t="s">
        <v>80</v>
      </c>
      <c r="AV218" s="130" t="s">
        <v>21</v>
      </c>
      <c r="AW218" s="130" t="s">
        <v>95</v>
      </c>
      <c r="AX218" s="130" t="s">
        <v>72</v>
      </c>
      <c r="AY218" s="130" t="s">
        <v>138</v>
      </c>
    </row>
    <row r="219" spans="2:65" s="6" customFormat="1" ht="15.75" customHeight="1" x14ac:dyDescent="0.3">
      <c r="B219" s="134"/>
      <c r="D219" s="133" t="s">
        <v>145</v>
      </c>
      <c r="E219" s="135"/>
      <c r="F219" s="136" t="s">
        <v>262</v>
      </c>
      <c r="H219" s="137">
        <v>9.57</v>
      </c>
      <c r="L219" s="134"/>
      <c r="M219" s="138"/>
      <c r="T219" s="139"/>
      <c r="AT219" s="135" t="s">
        <v>145</v>
      </c>
      <c r="AU219" s="135" t="s">
        <v>80</v>
      </c>
      <c r="AV219" s="135" t="s">
        <v>80</v>
      </c>
      <c r="AW219" s="135" t="s">
        <v>95</v>
      </c>
      <c r="AX219" s="135" t="s">
        <v>72</v>
      </c>
      <c r="AY219" s="135" t="s">
        <v>138</v>
      </c>
    </row>
    <row r="220" spans="2:65" s="6" customFormat="1" ht="15.75" customHeight="1" x14ac:dyDescent="0.3">
      <c r="B220" s="140"/>
      <c r="D220" s="133" t="s">
        <v>145</v>
      </c>
      <c r="E220" s="141"/>
      <c r="F220" s="142" t="s">
        <v>148</v>
      </c>
      <c r="H220" s="143">
        <v>9.57</v>
      </c>
      <c r="L220" s="140"/>
      <c r="M220" s="144"/>
      <c r="T220" s="145"/>
      <c r="AT220" s="141" t="s">
        <v>145</v>
      </c>
      <c r="AU220" s="141" t="s">
        <v>80</v>
      </c>
      <c r="AV220" s="141" t="s">
        <v>143</v>
      </c>
      <c r="AW220" s="141" t="s">
        <v>95</v>
      </c>
      <c r="AX220" s="141" t="s">
        <v>21</v>
      </c>
      <c r="AY220" s="141" t="s">
        <v>138</v>
      </c>
    </row>
    <row r="221" spans="2:65" s="6" customFormat="1" ht="15.75" customHeight="1" x14ac:dyDescent="0.3">
      <c r="B221" s="22"/>
      <c r="C221" s="115" t="s">
        <v>263</v>
      </c>
      <c r="D221" s="115" t="s">
        <v>139</v>
      </c>
      <c r="E221" s="116" t="s">
        <v>264</v>
      </c>
      <c r="F221" s="117" t="s">
        <v>265</v>
      </c>
      <c r="G221" s="118" t="s">
        <v>198</v>
      </c>
      <c r="H221" s="119">
        <v>9.57</v>
      </c>
      <c r="I221" s="120"/>
      <c r="J221" s="121">
        <f>ROUND($I$221*$H$221,2)</f>
        <v>0</v>
      </c>
      <c r="K221" s="117" t="s">
        <v>153</v>
      </c>
      <c r="L221" s="22"/>
      <c r="M221" s="122"/>
      <c r="N221" s="123" t="s">
        <v>43</v>
      </c>
      <c r="P221" s="124">
        <f>$O$221*$H$221</f>
        <v>0</v>
      </c>
      <c r="Q221" s="124">
        <v>0</v>
      </c>
      <c r="R221" s="124">
        <f>$Q$221*$H$221</f>
        <v>0</v>
      </c>
      <c r="S221" s="124">
        <v>0</v>
      </c>
      <c r="T221" s="125">
        <f>$S$221*$H$221</f>
        <v>0</v>
      </c>
      <c r="AR221" s="76" t="s">
        <v>143</v>
      </c>
      <c r="AT221" s="76" t="s">
        <v>139</v>
      </c>
      <c r="AU221" s="76" t="s">
        <v>80</v>
      </c>
      <c r="AY221" s="6" t="s">
        <v>138</v>
      </c>
      <c r="BE221" s="126">
        <f>IF($N$221="základní",$J$221,0)</f>
        <v>0</v>
      </c>
      <c r="BF221" s="126">
        <f>IF($N$221="snížená",$J$221,0)</f>
        <v>0</v>
      </c>
      <c r="BG221" s="126">
        <f>IF($N$221="zákl. přenesená",$J$221,0)</f>
        <v>0</v>
      </c>
      <c r="BH221" s="126">
        <f>IF($N$221="sníž. přenesená",$J$221,0)</f>
        <v>0</v>
      </c>
      <c r="BI221" s="126">
        <f>IF($N$221="nulová",$J$221,0)</f>
        <v>0</v>
      </c>
      <c r="BJ221" s="76" t="s">
        <v>21</v>
      </c>
      <c r="BK221" s="126">
        <f>ROUND($I$221*$H$221,2)</f>
        <v>0</v>
      </c>
      <c r="BL221" s="76" t="s">
        <v>143</v>
      </c>
      <c r="BM221" s="76" t="s">
        <v>266</v>
      </c>
    </row>
    <row r="222" spans="2:65" s="6" customFormat="1" ht="27" customHeight="1" x14ac:dyDescent="0.3">
      <c r="B222" s="22"/>
      <c r="D222" s="128" t="s">
        <v>155</v>
      </c>
      <c r="F222" s="148" t="s">
        <v>267</v>
      </c>
      <c r="L222" s="22"/>
      <c r="M222" s="48"/>
      <c r="T222" s="49"/>
      <c r="AT222" s="6" t="s">
        <v>155</v>
      </c>
      <c r="AU222" s="6" t="s">
        <v>80</v>
      </c>
    </row>
    <row r="223" spans="2:65" s="6" customFormat="1" ht="15.75" customHeight="1" x14ac:dyDescent="0.3">
      <c r="B223" s="134"/>
      <c r="D223" s="133" t="s">
        <v>145</v>
      </c>
      <c r="E223" s="135"/>
      <c r="F223" s="136" t="s">
        <v>262</v>
      </c>
      <c r="H223" s="137">
        <v>9.57</v>
      </c>
      <c r="L223" s="134"/>
      <c r="M223" s="138"/>
      <c r="T223" s="139"/>
      <c r="AT223" s="135" t="s">
        <v>145</v>
      </c>
      <c r="AU223" s="135" t="s">
        <v>80</v>
      </c>
      <c r="AV223" s="135" t="s">
        <v>80</v>
      </c>
      <c r="AW223" s="135" t="s">
        <v>95</v>
      </c>
      <c r="AX223" s="135" t="s">
        <v>72</v>
      </c>
      <c r="AY223" s="135" t="s">
        <v>138</v>
      </c>
    </row>
    <row r="224" spans="2:65" s="6" customFormat="1" ht="15.75" customHeight="1" x14ac:dyDescent="0.3">
      <c r="B224" s="140"/>
      <c r="D224" s="133" t="s">
        <v>145</v>
      </c>
      <c r="E224" s="141"/>
      <c r="F224" s="142" t="s">
        <v>148</v>
      </c>
      <c r="H224" s="143">
        <v>9.57</v>
      </c>
      <c r="L224" s="140"/>
      <c r="M224" s="144"/>
      <c r="T224" s="145"/>
      <c r="AT224" s="141" t="s">
        <v>145</v>
      </c>
      <c r="AU224" s="141" t="s">
        <v>80</v>
      </c>
      <c r="AV224" s="141" t="s">
        <v>143</v>
      </c>
      <c r="AW224" s="141" t="s">
        <v>95</v>
      </c>
      <c r="AX224" s="141" t="s">
        <v>21</v>
      </c>
      <c r="AY224" s="141" t="s">
        <v>138</v>
      </c>
    </row>
    <row r="225" spans="2:65" s="6" customFormat="1" ht="15.75" customHeight="1" x14ac:dyDescent="0.3">
      <c r="B225" s="22"/>
      <c r="C225" s="115" t="s">
        <v>268</v>
      </c>
      <c r="D225" s="115" t="s">
        <v>139</v>
      </c>
      <c r="E225" s="116" t="s">
        <v>269</v>
      </c>
      <c r="F225" s="117" t="s">
        <v>270</v>
      </c>
      <c r="G225" s="118" t="s">
        <v>152</v>
      </c>
      <c r="H225" s="119">
        <v>0.79800000000000004</v>
      </c>
      <c r="I225" s="120"/>
      <c r="J225" s="121">
        <f>ROUND($I$225*$H$225,2)</f>
        <v>0</v>
      </c>
      <c r="K225" s="117" t="s">
        <v>153</v>
      </c>
      <c r="L225" s="22"/>
      <c r="M225" s="122"/>
      <c r="N225" s="123" t="s">
        <v>43</v>
      </c>
      <c r="P225" s="124">
        <f>$O$225*$H$225</f>
        <v>0</v>
      </c>
      <c r="Q225" s="124">
        <v>2.4533</v>
      </c>
      <c r="R225" s="124">
        <f>$Q$225*$H$225</f>
        <v>1.9577334000000002</v>
      </c>
      <c r="S225" s="124">
        <v>0</v>
      </c>
      <c r="T225" s="125">
        <f>$S$225*$H$225</f>
        <v>0</v>
      </c>
      <c r="AR225" s="76" t="s">
        <v>143</v>
      </c>
      <c r="AT225" s="76" t="s">
        <v>139</v>
      </c>
      <c r="AU225" s="76" t="s">
        <v>80</v>
      </c>
      <c r="AY225" s="6" t="s">
        <v>138</v>
      </c>
      <c r="BE225" s="126">
        <f>IF($N$225="základní",$J$225,0)</f>
        <v>0</v>
      </c>
      <c r="BF225" s="126">
        <f>IF($N$225="snížená",$J$225,0)</f>
        <v>0</v>
      </c>
      <c r="BG225" s="126">
        <f>IF($N$225="zákl. přenesená",$J$225,0)</f>
        <v>0</v>
      </c>
      <c r="BH225" s="126">
        <f>IF($N$225="sníž. přenesená",$J$225,0)</f>
        <v>0</v>
      </c>
      <c r="BI225" s="126">
        <f>IF($N$225="nulová",$J$225,0)</f>
        <v>0</v>
      </c>
      <c r="BJ225" s="76" t="s">
        <v>21</v>
      </c>
      <c r="BK225" s="126">
        <f>ROUND($I$225*$H$225,2)</f>
        <v>0</v>
      </c>
      <c r="BL225" s="76" t="s">
        <v>143</v>
      </c>
      <c r="BM225" s="76" t="s">
        <v>271</v>
      </c>
    </row>
    <row r="226" spans="2:65" s="6" customFormat="1" ht="16.5" customHeight="1" x14ac:dyDescent="0.3">
      <c r="B226" s="22"/>
      <c r="D226" s="128" t="s">
        <v>155</v>
      </c>
      <c r="F226" s="148" t="s">
        <v>272</v>
      </c>
      <c r="L226" s="22"/>
      <c r="M226" s="48"/>
      <c r="T226" s="49"/>
      <c r="AT226" s="6" t="s">
        <v>155</v>
      </c>
      <c r="AU226" s="6" t="s">
        <v>80</v>
      </c>
    </row>
    <row r="227" spans="2:65" s="6" customFormat="1" ht="15.75" customHeight="1" x14ac:dyDescent="0.3">
      <c r="B227" s="127"/>
      <c r="D227" s="133" t="s">
        <v>145</v>
      </c>
      <c r="E227" s="130"/>
      <c r="F227" s="129" t="s">
        <v>261</v>
      </c>
      <c r="H227" s="130"/>
      <c r="L227" s="127"/>
      <c r="M227" s="131"/>
      <c r="T227" s="132"/>
      <c r="AT227" s="130" t="s">
        <v>145</v>
      </c>
      <c r="AU227" s="130" t="s">
        <v>80</v>
      </c>
      <c r="AV227" s="130" t="s">
        <v>21</v>
      </c>
      <c r="AW227" s="130" t="s">
        <v>95</v>
      </c>
      <c r="AX227" s="130" t="s">
        <v>72</v>
      </c>
      <c r="AY227" s="130" t="s">
        <v>138</v>
      </c>
    </row>
    <row r="228" spans="2:65" s="6" customFormat="1" ht="15.75" customHeight="1" x14ac:dyDescent="0.3">
      <c r="B228" s="134"/>
      <c r="D228" s="133" t="s">
        <v>145</v>
      </c>
      <c r="E228" s="135"/>
      <c r="F228" s="136" t="s">
        <v>273</v>
      </c>
      <c r="H228" s="137">
        <v>0.79800000000000004</v>
      </c>
      <c r="L228" s="134"/>
      <c r="M228" s="138"/>
      <c r="T228" s="139"/>
      <c r="AT228" s="135" t="s">
        <v>145</v>
      </c>
      <c r="AU228" s="135" t="s">
        <v>80</v>
      </c>
      <c r="AV228" s="135" t="s">
        <v>80</v>
      </c>
      <c r="AW228" s="135" t="s">
        <v>95</v>
      </c>
      <c r="AX228" s="135" t="s">
        <v>72</v>
      </c>
      <c r="AY228" s="135" t="s">
        <v>138</v>
      </c>
    </row>
    <row r="229" spans="2:65" s="6" customFormat="1" ht="15.75" customHeight="1" x14ac:dyDescent="0.3">
      <c r="B229" s="140"/>
      <c r="D229" s="133" t="s">
        <v>145</v>
      </c>
      <c r="E229" s="141"/>
      <c r="F229" s="142" t="s">
        <v>148</v>
      </c>
      <c r="H229" s="143">
        <v>0.79800000000000004</v>
      </c>
      <c r="L229" s="140"/>
      <c r="M229" s="144"/>
      <c r="T229" s="145"/>
      <c r="AT229" s="141" t="s">
        <v>145</v>
      </c>
      <c r="AU229" s="141" t="s">
        <v>80</v>
      </c>
      <c r="AV229" s="141" t="s">
        <v>143</v>
      </c>
      <c r="AW229" s="141" t="s">
        <v>95</v>
      </c>
      <c r="AX229" s="141" t="s">
        <v>21</v>
      </c>
      <c r="AY229" s="141" t="s">
        <v>138</v>
      </c>
    </row>
    <row r="230" spans="2:65" s="6" customFormat="1" ht="15.75" customHeight="1" x14ac:dyDescent="0.3">
      <c r="B230" s="22"/>
      <c r="C230" s="115" t="s">
        <v>274</v>
      </c>
      <c r="D230" s="115" t="s">
        <v>139</v>
      </c>
      <c r="E230" s="116" t="s">
        <v>275</v>
      </c>
      <c r="F230" s="117" t="s">
        <v>276</v>
      </c>
      <c r="G230" s="118" t="s">
        <v>152</v>
      </c>
      <c r="H230" s="119">
        <v>4.5549999999999997</v>
      </c>
      <c r="I230" s="120"/>
      <c r="J230" s="121">
        <f>ROUND($I$230*$H$230,2)</f>
        <v>0</v>
      </c>
      <c r="K230" s="117"/>
      <c r="L230" s="22"/>
      <c r="M230" s="122"/>
      <c r="N230" s="123" t="s">
        <v>43</v>
      </c>
      <c r="P230" s="124">
        <f>$O$230*$H$230</f>
        <v>0</v>
      </c>
      <c r="Q230" s="124">
        <v>2.6</v>
      </c>
      <c r="R230" s="124">
        <f>$Q$230*$H$230</f>
        <v>11.843</v>
      </c>
      <c r="S230" s="124">
        <v>0</v>
      </c>
      <c r="T230" s="125">
        <f>$S$230*$H$230</f>
        <v>0</v>
      </c>
      <c r="AR230" s="76" t="s">
        <v>143</v>
      </c>
      <c r="AT230" s="76" t="s">
        <v>139</v>
      </c>
      <c r="AU230" s="76" t="s">
        <v>80</v>
      </c>
      <c r="AY230" s="6" t="s">
        <v>138</v>
      </c>
      <c r="BE230" s="126">
        <f>IF($N$230="základní",$J$230,0)</f>
        <v>0</v>
      </c>
      <c r="BF230" s="126">
        <f>IF($N$230="snížená",$J$230,0)</f>
        <v>0</v>
      </c>
      <c r="BG230" s="126">
        <f>IF($N$230="zákl. přenesená",$J$230,0)</f>
        <v>0</v>
      </c>
      <c r="BH230" s="126">
        <f>IF($N$230="sníž. přenesená",$J$230,0)</f>
        <v>0</v>
      </c>
      <c r="BI230" s="126">
        <f>IF($N$230="nulová",$J$230,0)</f>
        <v>0</v>
      </c>
      <c r="BJ230" s="76" t="s">
        <v>21</v>
      </c>
      <c r="BK230" s="126">
        <f>ROUND($I$230*$H$230,2)</f>
        <v>0</v>
      </c>
      <c r="BL230" s="76" t="s">
        <v>143</v>
      </c>
      <c r="BM230" s="76" t="s">
        <v>277</v>
      </c>
    </row>
    <row r="231" spans="2:65" s="6" customFormat="1" ht="15.75" customHeight="1" x14ac:dyDescent="0.3">
      <c r="B231" s="127"/>
      <c r="D231" s="128" t="s">
        <v>145</v>
      </c>
      <c r="E231" s="129"/>
      <c r="F231" s="129" t="s">
        <v>261</v>
      </c>
      <c r="H231" s="130"/>
      <c r="L231" s="127"/>
      <c r="M231" s="131"/>
      <c r="T231" s="132"/>
      <c r="AT231" s="130" t="s">
        <v>145</v>
      </c>
      <c r="AU231" s="130" t="s">
        <v>80</v>
      </c>
      <c r="AV231" s="130" t="s">
        <v>21</v>
      </c>
      <c r="AW231" s="130" t="s">
        <v>95</v>
      </c>
      <c r="AX231" s="130" t="s">
        <v>72</v>
      </c>
      <c r="AY231" s="130" t="s">
        <v>138</v>
      </c>
    </row>
    <row r="232" spans="2:65" s="6" customFormat="1" ht="15.75" customHeight="1" x14ac:dyDescent="0.3">
      <c r="B232" s="134"/>
      <c r="D232" s="133" t="s">
        <v>145</v>
      </c>
      <c r="E232" s="135"/>
      <c r="F232" s="136" t="s">
        <v>278</v>
      </c>
      <c r="H232" s="137">
        <v>4.5549999999999997</v>
      </c>
      <c r="L232" s="134"/>
      <c r="M232" s="138"/>
      <c r="T232" s="139"/>
      <c r="AT232" s="135" t="s">
        <v>145</v>
      </c>
      <c r="AU232" s="135" t="s">
        <v>80</v>
      </c>
      <c r="AV232" s="135" t="s">
        <v>80</v>
      </c>
      <c r="AW232" s="135" t="s">
        <v>95</v>
      </c>
      <c r="AX232" s="135" t="s">
        <v>72</v>
      </c>
      <c r="AY232" s="135" t="s">
        <v>138</v>
      </c>
    </row>
    <row r="233" spans="2:65" s="6" customFormat="1" ht="15.75" customHeight="1" x14ac:dyDescent="0.3">
      <c r="B233" s="140"/>
      <c r="D233" s="133" t="s">
        <v>145</v>
      </c>
      <c r="E233" s="141"/>
      <c r="F233" s="142" t="s">
        <v>148</v>
      </c>
      <c r="H233" s="143">
        <v>4.5549999999999997</v>
      </c>
      <c r="L233" s="140"/>
      <c r="M233" s="144"/>
      <c r="T233" s="145"/>
      <c r="AT233" s="141" t="s">
        <v>145</v>
      </c>
      <c r="AU233" s="141" t="s">
        <v>80</v>
      </c>
      <c r="AV233" s="141" t="s">
        <v>143</v>
      </c>
      <c r="AW233" s="141" t="s">
        <v>95</v>
      </c>
      <c r="AX233" s="141" t="s">
        <v>21</v>
      </c>
      <c r="AY233" s="141" t="s">
        <v>138</v>
      </c>
    </row>
    <row r="234" spans="2:65" s="6" customFormat="1" ht="15.75" customHeight="1" x14ac:dyDescent="0.3">
      <c r="B234" s="22"/>
      <c r="C234" s="115" t="s">
        <v>279</v>
      </c>
      <c r="D234" s="115" t="s">
        <v>139</v>
      </c>
      <c r="E234" s="116" t="s">
        <v>280</v>
      </c>
      <c r="F234" s="117" t="s">
        <v>281</v>
      </c>
      <c r="G234" s="118" t="s">
        <v>282</v>
      </c>
      <c r="H234" s="119">
        <v>9.1999999999999998E-2</v>
      </c>
      <c r="I234" s="120"/>
      <c r="J234" s="121">
        <f>ROUND($I$234*$H$234,2)</f>
        <v>0</v>
      </c>
      <c r="K234" s="117" t="s">
        <v>153</v>
      </c>
      <c r="L234" s="22"/>
      <c r="M234" s="122"/>
      <c r="N234" s="123" t="s">
        <v>43</v>
      </c>
      <c r="P234" s="124">
        <f>$O$234*$H$234</f>
        <v>0</v>
      </c>
      <c r="Q234" s="124">
        <v>1.0414300000000001</v>
      </c>
      <c r="R234" s="124">
        <f>$Q$234*$H$234</f>
        <v>9.5811560000000004E-2</v>
      </c>
      <c r="S234" s="124">
        <v>0</v>
      </c>
      <c r="T234" s="125">
        <f>$S$234*$H$234</f>
        <v>0</v>
      </c>
      <c r="AR234" s="76" t="s">
        <v>143</v>
      </c>
      <c r="AT234" s="76" t="s">
        <v>139</v>
      </c>
      <c r="AU234" s="76" t="s">
        <v>80</v>
      </c>
      <c r="AY234" s="6" t="s">
        <v>138</v>
      </c>
      <c r="BE234" s="126">
        <f>IF($N$234="základní",$J$234,0)</f>
        <v>0</v>
      </c>
      <c r="BF234" s="126">
        <f>IF($N$234="snížená",$J$234,0)</f>
        <v>0</v>
      </c>
      <c r="BG234" s="126">
        <f>IF($N$234="zákl. přenesená",$J$234,0)</f>
        <v>0</v>
      </c>
      <c r="BH234" s="126">
        <f>IF($N$234="sníž. přenesená",$J$234,0)</f>
        <v>0</v>
      </c>
      <c r="BI234" s="126">
        <f>IF($N$234="nulová",$J$234,0)</f>
        <v>0</v>
      </c>
      <c r="BJ234" s="76" t="s">
        <v>21</v>
      </c>
      <c r="BK234" s="126">
        <f>ROUND($I$234*$H$234,2)</f>
        <v>0</v>
      </c>
      <c r="BL234" s="76" t="s">
        <v>143</v>
      </c>
      <c r="BM234" s="76" t="s">
        <v>283</v>
      </c>
    </row>
    <row r="235" spans="2:65" s="6" customFormat="1" ht="16.5" customHeight="1" x14ac:dyDescent="0.3">
      <c r="B235" s="22"/>
      <c r="D235" s="128" t="s">
        <v>155</v>
      </c>
      <c r="F235" s="148" t="s">
        <v>284</v>
      </c>
      <c r="L235" s="22"/>
      <c r="M235" s="48"/>
      <c r="T235" s="49"/>
      <c r="AT235" s="6" t="s">
        <v>155</v>
      </c>
      <c r="AU235" s="6" t="s">
        <v>80</v>
      </c>
    </row>
    <row r="236" spans="2:65" s="6" customFormat="1" ht="15.75" customHeight="1" x14ac:dyDescent="0.3">
      <c r="B236" s="127"/>
      <c r="D236" s="133" t="s">
        <v>145</v>
      </c>
      <c r="E236" s="130"/>
      <c r="F236" s="129" t="s">
        <v>261</v>
      </c>
      <c r="H236" s="130"/>
      <c r="L236" s="127"/>
      <c r="M236" s="131"/>
      <c r="T236" s="132"/>
      <c r="AT236" s="130" t="s">
        <v>145</v>
      </c>
      <c r="AU236" s="130" t="s">
        <v>80</v>
      </c>
      <c r="AV236" s="130" t="s">
        <v>21</v>
      </c>
      <c r="AW236" s="130" t="s">
        <v>95</v>
      </c>
      <c r="AX236" s="130" t="s">
        <v>72</v>
      </c>
      <c r="AY236" s="130" t="s">
        <v>138</v>
      </c>
    </row>
    <row r="237" spans="2:65" s="6" customFormat="1" ht="15.75" customHeight="1" x14ac:dyDescent="0.3">
      <c r="B237" s="134"/>
      <c r="D237" s="133" t="s">
        <v>145</v>
      </c>
      <c r="E237" s="135"/>
      <c r="F237" s="136" t="s">
        <v>285</v>
      </c>
      <c r="H237" s="137">
        <v>0.08</v>
      </c>
      <c r="L237" s="134"/>
      <c r="M237" s="138"/>
      <c r="T237" s="139"/>
      <c r="AT237" s="135" t="s">
        <v>145</v>
      </c>
      <c r="AU237" s="135" t="s">
        <v>80</v>
      </c>
      <c r="AV237" s="135" t="s">
        <v>80</v>
      </c>
      <c r="AW237" s="135" t="s">
        <v>95</v>
      </c>
      <c r="AX237" s="135" t="s">
        <v>72</v>
      </c>
      <c r="AY237" s="135" t="s">
        <v>138</v>
      </c>
    </row>
    <row r="238" spans="2:65" s="6" customFormat="1" ht="15.75" customHeight="1" x14ac:dyDescent="0.3">
      <c r="B238" s="134"/>
      <c r="D238" s="133" t="s">
        <v>145</v>
      </c>
      <c r="E238" s="135"/>
      <c r="F238" s="136" t="s">
        <v>286</v>
      </c>
      <c r="H238" s="137">
        <v>1.2E-2</v>
      </c>
      <c r="L238" s="134"/>
      <c r="M238" s="138"/>
      <c r="T238" s="139"/>
      <c r="AT238" s="135" t="s">
        <v>145</v>
      </c>
      <c r="AU238" s="135" t="s">
        <v>80</v>
      </c>
      <c r="AV238" s="135" t="s">
        <v>80</v>
      </c>
      <c r="AW238" s="135" t="s">
        <v>95</v>
      </c>
      <c r="AX238" s="135" t="s">
        <v>72</v>
      </c>
      <c r="AY238" s="135" t="s">
        <v>138</v>
      </c>
    </row>
    <row r="239" spans="2:65" s="6" customFormat="1" ht="15.75" customHeight="1" x14ac:dyDescent="0.3">
      <c r="B239" s="140"/>
      <c r="D239" s="133" t="s">
        <v>145</v>
      </c>
      <c r="E239" s="141"/>
      <c r="F239" s="142" t="s">
        <v>148</v>
      </c>
      <c r="H239" s="143">
        <v>9.1999999999999998E-2</v>
      </c>
      <c r="L239" s="140"/>
      <c r="M239" s="144"/>
      <c r="T239" s="145"/>
      <c r="AT239" s="141" t="s">
        <v>145</v>
      </c>
      <c r="AU239" s="141" t="s">
        <v>80</v>
      </c>
      <c r="AV239" s="141" t="s">
        <v>143</v>
      </c>
      <c r="AW239" s="141" t="s">
        <v>95</v>
      </c>
      <c r="AX239" s="141" t="s">
        <v>21</v>
      </c>
      <c r="AY239" s="141" t="s">
        <v>138</v>
      </c>
    </row>
    <row r="240" spans="2:65" s="106" customFormat="1" ht="30.75" customHeight="1" x14ac:dyDescent="0.3">
      <c r="B240" s="107"/>
      <c r="D240" s="108" t="s">
        <v>71</v>
      </c>
      <c r="E240" s="146" t="s">
        <v>143</v>
      </c>
      <c r="F240" s="146" t="s">
        <v>287</v>
      </c>
      <c r="J240" s="147">
        <f>$BK$240</f>
        <v>0</v>
      </c>
      <c r="L240" s="107"/>
      <c r="M240" s="111"/>
      <c r="P240" s="112">
        <f>SUM($P$241:$P$306)</f>
        <v>0</v>
      </c>
      <c r="R240" s="112">
        <f>SUM($R$241:$R$306)</f>
        <v>6.1873055400000005</v>
      </c>
      <c r="T240" s="113">
        <f>SUM($T$241:$T$306)</f>
        <v>0</v>
      </c>
      <c r="AR240" s="108" t="s">
        <v>21</v>
      </c>
      <c r="AT240" s="108" t="s">
        <v>71</v>
      </c>
      <c r="AU240" s="108" t="s">
        <v>21</v>
      </c>
      <c r="AY240" s="108" t="s">
        <v>138</v>
      </c>
      <c r="BK240" s="114">
        <f>SUM($BK$241:$BK$306)</f>
        <v>0</v>
      </c>
    </row>
    <row r="241" spans="2:65" s="6" customFormat="1" ht="15.75" customHeight="1" x14ac:dyDescent="0.3">
      <c r="B241" s="22"/>
      <c r="C241" s="115" t="s">
        <v>288</v>
      </c>
      <c r="D241" s="115" t="s">
        <v>139</v>
      </c>
      <c r="E241" s="116" t="s">
        <v>289</v>
      </c>
      <c r="F241" s="117" t="s">
        <v>290</v>
      </c>
      <c r="G241" s="118" t="s">
        <v>152</v>
      </c>
      <c r="H241" s="119">
        <v>0.219</v>
      </c>
      <c r="I241" s="120"/>
      <c r="J241" s="121">
        <f>ROUND($I$241*$H$241,2)</f>
        <v>0</v>
      </c>
      <c r="K241" s="117" t="s">
        <v>153</v>
      </c>
      <c r="L241" s="22"/>
      <c r="M241" s="122"/>
      <c r="N241" s="123" t="s">
        <v>43</v>
      </c>
      <c r="P241" s="124">
        <f>$O$241*$H$241</f>
        <v>0</v>
      </c>
      <c r="Q241" s="124">
        <v>2.45343</v>
      </c>
      <c r="R241" s="124">
        <f>$Q$241*$H$241</f>
        <v>0.53730116999999999</v>
      </c>
      <c r="S241" s="124">
        <v>0</v>
      </c>
      <c r="T241" s="125">
        <f>$S$241*$H$241</f>
        <v>0</v>
      </c>
      <c r="AR241" s="76" t="s">
        <v>143</v>
      </c>
      <c r="AT241" s="76" t="s">
        <v>139</v>
      </c>
      <c r="AU241" s="76" t="s">
        <v>80</v>
      </c>
      <c r="AY241" s="6" t="s">
        <v>138</v>
      </c>
      <c r="BE241" s="126">
        <f>IF($N$241="základní",$J$241,0)</f>
        <v>0</v>
      </c>
      <c r="BF241" s="126">
        <f>IF($N$241="snížená",$J$241,0)</f>
        <v>0</v>
      </c>
      <c r="BG241" s="126">
        <f>IF($N$241="zákl. přenesená",$J$241,0)</f>
        <v>0</v>
      </c>
      <c r="BH241" s="126">
        <f>IF($N$241="sníž. přenesená",$J$241,0)</f>
        <v>0</v>
      </c>
      <c r="BI241" s="126">
        <f>IF($N$241="nulová",$J$241,0)</f>
        <v>0</v>
      </c>
      <c r="BJ241" s="76" t="s">
        <v>21</v>
      </c>
      <c r="BK241" s="126">
        <f>ROUND($I$241*$H$241,2)</f>
        <v>0</v>
      </c>
      <c r="BL241" s="76" t="s">
        <v>143</v>
      </c>
      <c r="BM241" s="76" t="s">
        <v>291</v>
      </c>
    </row>
    <row r="242" spans="2:65" s="6" customFormat="1" ht="27" customHeight="1" x14ac:dyDescent="0.3">
      <c r="B242" s="22"/>
      <c r="D242" s="128" t="s">
        <v>155</v>
      </c>
      <c r="F242" s="148" t="s">
        <v>292</v>
      </c>
      <c r="L242" s="22"/>
      <c r="M242" s="48"/>
      <c r="T242" s="49"/>
      <c r="AT242" s="6" t="s">
        <v>155</v>
      </c>
      <c r="AU242" s="6" t="s">
        <v>80</v>
      </c>
    </row>
    <row r="243" spans="2:65" s="6" customFormat="1" ht="15.75" customHeight="1" x14ac:dyDescent="0.3">
      <c r="B243" s="127"/>
      <c r="D243" s="133" t="s">
        <v>145</v>
      </c>
      <c r="E243" s="130"/>
      <c r="F243" s="129" t="s">
        <v>293</v>
      </c>
      <c r="H243" s="130"/>
      <c r="L243" s="127"/>
      <c r="M243" s="131"/>
      <c r="T243" s="132"/>
      <c r="AT243" s="130" t="s">
        <v>145</v>
      </c>
      <c r="AU243" s="130" t="s">
        <v>80</v>
      </c>
      <c r="AV243" s="130" t="s">
        <v>21</v>
      </c>
      <c r="AW243" s="130" t="s">
        <v>95</v>
      </c>
      <c r="AX243" s="130" t="s">
        <v>72</v>
      </c>
      <c r="AY243" s="130" t="s">
        <v>138</v>
      </c>
    </row>
    <row r="244" spans="2:65" s="6" customFormat="1" ht="15.75" customHeight="1" x14ac:dyDescent="0.3">
      <c r="B244" s="134"/>
      <c r="D244" s="133" t="s">
        <v>145</v>
      </c>
      <c r="E244" s="135"/>
      <c r="F244" s="136" t="s">
        <v>294</v>
      </c>
      <c r="H244" s="137">
        <v>4.9000000000000002E-2</v>
      </c>
      <c r="L244" s="134"/>
      <c r="M244" s="138"/>
      <c r="T244" s="139"/>
      <c r="AT244" s="135" t="s">
        <v>145</v>
      </c>
      <c r="AU244" s="135" t="s">
        <v>80</v>
      </c>
      <c r="AV244" s="135" t="s">
        <v>80</v>
      </c>
      <c r="AW244" s="135" t="s">
        <v>95</v>
      </c>
      <c r="AX244" s="135" t="s">
        <v>72</v>
      </c>
      <c r="AY244" s="135" t="s">
        <v>138</v>
      </c>
    </row>
    <row r="245" spans="2:65" s="6" customFormat="1" ht="15.75" customHeight="1" x14ac:dyDescent="0.3">
      <c r="B245" s="134"/>
      <c r="D245" s="133" t="s">
        <v>145</v>
      </c>
      <c r="E245" s="135"/>
      <c r="F245" s="136" t="s">
        <v>295</v>
      </c>
      <c r="H245" s="137">
        <v>3.1E-2</v>
      </c>
      <c r="L245" s="134"/>
      <c r="M245" s="138"/>
      <c r="T245" s="139"/>
      <c r="AT245" s="135" t="s">
        <v>145</v>
      </c>
      <c r="AU245" s="135" t="s">
        <v>80</v>
      </c>
      <c r="AV245" s="135" t="s">
        <v>80</v>
      </c>
      <c r="AW245" s="135" t="s">
        <v>95</v>
      </c>
      <c r="AX245" s="135" t="s">
        <v>72</v>
      </c>
      <c r="AY245" s="135" t="s">
        <v>138</v>
      </c>
    </row>
    <row r="246" spans="2:65" s="6" customFormat="1" ht="15.75" customHeight="1" x14ac:dyDescent="0.3">
      <c r="B246" s="134"/>
      <c r="D246" s="133" t="s">
        <v>145</v>
      </c>
      <c r="E246" s="135"/>
      <c r="F246" s="136" t="s">
        <v>296</v>
      </c>
      <c r="H246" s="137">
        <v>1.2E-2</v>
      </c>
      <c r="L246" s="134"/>
      <c r="M246" s="138"/>
      <c r="T246" s="139"/>
      <c r="AT246" s="135" t="s">
        <v>145</v>
      </c>
      <c r="AU246" s="135" t="s">
        <v>80</v>
      </c>
      <c r="AV246" s="135" t="s">
        <v>80</v>
      </c>
      <c r="AW246" s="135" t="s">
        <v>95</v>
      </c>
      <c r="AX246" s="135" t="s">
        <v>72</v>
      </c>
      <c r="AY246" s="135" t="s">
        <v>138</v>
      </c>
    </row>
    <row r="247" spans="2:65" s="6" customFormat="1" ht="15.75" customHeight="1" x14ac:dyDescent="0.3">
      <c r="B247" s="134"/>
      <c r="D247" s="133" t="s">
        <v>145</v>
      </c>
      <c r="E247" s="135"/>
      <c r="F247" s="136" t="s">
        <v>297</v>
      </c>
      <c r="H247" s="137">
        <v>2.5999999999999999E-2</v>
      </c>
      <c r="L247" s="134"/>
      <c r="M247" s="138"/>
      <c r="T247" s="139"/>
      <c r="AT247" s="135" t="s">
        <v>145</v>
      </c>
      <c r="AU247" s="135" t="s">
        <v>80</v>
      </c>
      <c r="AV247" s="135" t="s">
        <v>80</v>
      </c>
      <c r="AW247" s="135" t="s">
        <v>95</v>
      </c>
      <c r="AX247" s="135" t="s">
        <v>72</v>
      </c>
      <c r="AY247" s="135" t="s">
        <v>138</v>
      </c>
    </row>
    <row r="248" spans="2:65" s="6" customFormat="1" ht="15.75" customHeight="1" x14ac:dyDescent="0.3">
      <c r="B248" s="134"/>
      <c r="D248" s="133" t="s">
        <v>145</v>
      </c>
      <c r="E248" s="135"/>
      <c r="F248" s="136" t="s">
        <v>298</v>
      </c>
      <c r="H248" s="137">
        <v>0.02</v>
      </c>
      <c r="L248" s="134"/>
      <c r="M248" s="138"/>
      <c r="T248" s="139"/>
      <c r="AT248" s="135" t="s">
        <v>145</v>
      </c>
      <c r="AU248" s="135" t="s">
        <v>80</v>
      </c>
      <c r="AV248" s="135" t="s">
        <v>80</v>
      </c>
      <c r="AW248" s="135" t="s">
        <v>95</v>
      </c>
      <c r="AX248" s="135" t="s">
        <v>72</v>
      </c>
      <c r="AY248" s="135" t="s">
        <v>138</v>
      </c>
    </row>
    <row r="249" spans="2:65" s="6" customFormat="1" ht="15.75" customHeight="1" x14ac:dyDescent="0.3">
      <c r="B249" s="134"/>
      <c r="D249" s="133" t="s">
        <v>145</v>
      </c>
      <c r="E249" s="135"/>
      <c r="F249" s="136" t="s">
        <v>299</v>
      </c>
      <c r="H249" s="137">
        <v>5.3999999999999999E-2</v>
      </c>
      <c r="L249" s="134"/>
      <c r="M249" s="138"/>
      <c r="T249" s="139"/>
      <c r="AT249" s="135" t="s">
        <v>145</v>
      </c>
      <c r="AU249" s="135" t="s">
        <v>80</v>
      </c>
      <c r="AV249" s="135" t="s">
        <v>80</v>
      </c>
      <c r="AW249" s="135" t="s">
        <v>95</v>
      </c>
      <c r="AX249" s="135" t="s">
        <v>72</v>
      </c>
      <c r="AY249" s="135" t="s">
        <v>138</v>
      </c>
    </row>
    <row r="250" spans="2:65" s="6" customFormat="1" ht="15.75" customHeight="1" x14ac:dyDescent="0.3">
      <c r="B250" s="134"/>
      <c r="D250" s="133" t="s">
        <v>145</v>
      </c>
      <c r="E250" s="135"/>
      <c r="F250" s="136" t="s">
        <v>300</v>
      </c>
      <c r="H250" s="137">
        <v>2.7E-2</v>
      </c>
      <c r="L250" s="134"/>
      <c r="M250" s="138"/>
      <c r="T250" s="139"/>
      <c r="AT250" s="135" t="s">
        <v>145</v>
      </c>
      <c r="AU250" s="135" t="s">
        <v>80</v>
      </c>
      <c r="AV250" s="135" t="s">
        <v>80</v>
      </c>
      <c r="AW250" s="135" t="s">
        <v>95</v>
      </c>
      <c r="AX250" s="135" t="s">
        <v>72</v>
      </c>
      <c r="AY250" s="135" t="s">
        <v>138</v>
      </c>
    </row>
    <row r="251" spans="2:65" s="6" customFormat="1" ht="15.75" customHeight="1" x14ac:dyDescent="0.3">
      <c r="B251" s="140"/>
      <c r="D251" s="133" t="s">
        <v>145</v>
      </c>
      <c r="E251" s="141"/>
      <c r="F251" s="142" t="s">
        <v>148</v>
      </c>
      <c r="H251" s="143">
        <v>0.219</v>
      </c>
      <c r="L251" s="140"/>
      <c r="M251" s="144"/>
      <c r="T251" s="145"/>
      <c r="AT251" s="141" t="s">
        <v>145</v>
      </c>
      <c r="AU251" s="141" t="s">
        <v>80</v>
      </c>
      <c r="AV251" s="141" t="s">
        <v>143</v>
      </c>
      <c r="AW251" s="141" t="s">
        <v>95</v>
      </c>
      <c r="AX251" s="141" t="s">
        <v>21</v>
      </c>
      <c r="AY251" s="141" t="s">
        <v>138</v>
      </c>
    </row>
    <row r="252" spans="2:65" s="6" customFormat="1" ht="15.75" customHeight="1" x14ac:dyDescent="0.3">
      <c r="B252" s="22"/>
      <c r="C252" s="115" t="s">
        <v>301</v>
      </c>
      <c r="D252" s="115" t="s">
        <v>139</v>
      </c>
      <c r="E252" s="116" t="s">
        <v>302</v>
      </c>
      <c r="F252" s="117" t="s">
        <v>303</v>
      </c>
      <c r="G252" s="118" t="s">
        <v>198</v>
      </c>
      <c r="H252" s="119">
        <v>1.5029999999999999</v>
      </c>
      <c r="I252" s="120"/>
      <c r="J252" s="121">
        <f>ROUND($I$252*$H$252,2)</f>
        <v>0</v>
      </c>
      <c r="K252" s="117" t="s">
        <v>153</v>
      </c>
      <c r="L252" s="22"/>
      <c r="M252" s="122"/>
      <c r="N252" s="123" t="s">
        <v>43</v>
      </c>
      <c r="P252" s="124">
        <f>$O$252*$H$252</f>
        <v>0</v>
      </c>
      <c r="Q252" s="124">
        <v>2.15E-3</v>
      </c>
      <c r="R252" s="124">
        <f>$Q$252*$H$252</f>
        <v>3.2314499999999999E-3</v>
      </c>
      <c r="S252" s="124">
        <v>0</v>
      </c>
      <c r="T252" s="125">
        <f>$S$252*$H$252</f>
        <v>0</v>
      </c>
      <c r="AR252" s="76" t="s">
        <v>143</v>
      </c>
      <c r="AT252" s="76" t="s">
        <v>139</v>
      </c>
      <c r="AU252" s="76" t="s">
        <v>80</v>
      </c>
      <c r="AY252" s="6" t="s">
        <v>138</v>
      </c>
      <c r="BE252" s="126">
        <f>IF($N$252="základní",$J$252,0)</f>
        <v>0</v>
      </c>
      <c r="BF252" s="126">
        <f>IF($N$252="snížená",$J$252,0)</f>
        <v>0</v>
      </c>
      <c r="BG252" s="126">
        <f>IF($N$252="zákl. přenesená",$J$252,0)</f>
        <v>0</v>
      </c>
      <c r="BH252" s="126">
        <f>IF($N$252="sníž. přenesená",$J$252,0)</f>
        <v>0</v>
      </c>
      <c r="BI252" s="126">
        <f>IF($N$252="nulová",$J$252,0)</f>
        <v>0</v>
      </c>
      <c r="BJ252" s="76" t="s">
        <v>21</v>
      </c>
      <c r="BK252" s="126">
        <f>ROUND($I$252*$H$252,2)</f>
        <v>0</v>
      </c>
      <c r="BL252" s="76" t="s">
        <v>143</v>
      </c>
      <c r="BM252" s="76" t="s">
        <v>304</v>
      </c>
    </row>
    <row r="253" spans="2:65" s="6" customFormat="1" ht="27" customHeight="1" x14ac:dyDescent="0.3">
      <c r="B253" s="22"/>
      <c r="D253" s="128" t="s">
        <v>155</v>
      </c>
      <c r="F253" s="148" t="s">
        <v>305</v>
      </c>
      <c r="L253" s="22"/>
      <c r="M253" s="48"/>
      <c r="T253" s="49"/>
      <c r="AT253" s="6" t="s">
        <v>155</v>
      </c>
      <c r="AU253" s="6" t="s">
        <v>80</v>
      </c>
    </row>
    <row r="254" spans="2:65" s="6" customFormat="1" ht="15.75" customHeight="1" x14ac:dyDescent="0.3">
      <c r="B254" s="127"/>
      <c r="D254" s="133" t="s">
        <v>145</v>
      </c>
      <c r="E254" s="130"/>
      <c r="F254" s="129" t="s">
        <v>293</v>
      </c>
      <c r="H254" s="130"/>
      <c r="L254" s="127"/>
      <c r="M254" s="131"/>
      <c r="T254" s="132"/>
      <c r="AT254" s="130" t="s">
        <v>145</v>
      </c>
      <c r="AU254" s="130" t="s">
        <v>80</v>
      </c>
      <c r="AV254" s="130" t="s">
        <v>21</v>
      </c>
      <c r="AW254" s="130" t="s">
        <v>95</v>
      </c>
      <c r="AX254" s="130" t="s">
        <v>72</v>
      </c>
      <c r="AY254" s="130" t="s">
        <v>138</v>
      </c>
    </row>
    <row r="255" spans="2:65" s="6" customFormat="1" ht="15.75" customHeight="1" x14ac:dyDescent="0.3">
      <c r="B255" s="134"/>
      <c r="D255" s="133" t="s">
        <v>145</v>
      </c>
      <c r="E255" s="135"/>
      <c r="F255" s="136" t="s">
        <v>306</v>
      </c>
      <c r="H255" s="137">
        <v>0.432</v>
      </c>
      <c r="L255" s="134"/>
      <c r="M255" s="138"/>
      <c r="T255" s="139"/>
      <c r="AT255" s="135" t="s">
        <v>145</v>
      </c>
      <c r="AU255" s="135" t="s">
        <v>80</v>
      </c>
      <c r="AV255" s="135" t="s">
        <v>80</v>
      </c>
      <c r="AW255" s="135" t="s">
        <v>95</v>
      </c>
      <c r="AX255" s="135" t="s">
        <v>72</v>
      </c>
      <c r="AY255" s="135" t="s">
        <v>138</v>
      </c>
    </row>
    <row r="256" spans="2:65" s="6" customFormat="1" ht="15.75" customHeight="1" x14ac:dyDescent="0.3">
      <c r="B256" s="134"/>
      <c r="D256" s="133" t="s">
        <v>145</v>
      </c>
      <c r="E256" s="135"/>
      <c r="F256" s="136" t="s">
        <v>307</v>
      </c>
      <c r="H256" s="137">
        <v>0.192</v>
      </c>
      <c r="L256" s="134"/>
      <c r="M256" s="138"/>
      <c r="T256" s="139"/>
      <c r="AT256" s="135" t="s">
        <v>145</v>
      </c>
      <c r="AU256" s="135" t="s">
        <v>80</v>
      </c>
      <c r="AV256" s="135" t="s">
        <v>80</v>
      </c>
      <c r="AW256" s="135" t="s">
        <v>95</v>
      </c>
      <c r="AX256" s="135" t="s">
        <v>72</v>
      </c>
      <c r="AY256" s="135" t="s">
        <v>138</v>
      </c>
    </row>
    <row r="257" spans="2:65" s="6" customFormat="1" ht="15.75" customHeight="1" x14ac:dyDescent="0.3">
      <c r="B257" s="134"/>
      <c r="D257" s="133" t="s">
        <v>145</v>
      </c>
      <c r="E257" s="135"/>
      <c r="F257" s="136" t="s">
        <v>308</v>
      </c>
      <c r="H257" s="137">
        <v>0.108</v>
      </c>
      <c r="L257" s="134"/>
      <c r="M257" s="138"/>
      <c r="T257" s="139"/>
      <c r="AT257" s="135" t="s">
        <v>145</v>
      </c>
      <c r="AU257" s="135" t="s">
        <v>80</v>
      </c>
      <c r="AV257" s="135" t="s">
        <v>80</v>
      </c>
      <c r="AW257" s="135" t="s">
        <v>95</v>
      </c>
      <c r="AX257" s="135" t="s">
        <v>72</v>
      </c>
      <c r="AY257" s="135" t="s">
        <v>138</v>
      </c>
    </row>
    <row r="258" spans="2:65" s="6" customFormat="1" ht="15.75" customHeight="1" x14ac:dyDescent="0.3">
      <c r="B258" s="134"/>
      <c r="D258" s="133" t="s">
        <v>145</v>
      </c>
      <c r="E258" s="135"/>
      <c r="F258" s="136" t="s">
        <v>309</v>
      </c>
      <c r="H258" s="137">
        <v>0.17100000000000001</v>
      </c>
      <c r="L258" s="134"/>
      <c r="M258" s="138"/>
      <c r="T258" s="139"/>
      <c r="AT258" s="135" t="s">
        <v>145</v>
      </c>
      <c r="AU258" s="135" t="s">
        <v>80</v>
      </c>
      <c r="AV258" s="135" t="s">
        <v>80</v>
      </c>
      <c r="AW258" s="135" t="s">
        <v>95</v>
      </c>
      <c r="AX258" s="135" t="s">
        <v>72</v>
      </c>
      <c r="AY258" s="135" t="s">
        <v>138</v>
      </c>
    </row>
    <row r="259" spans="2:65" s="6" customFormat="1" ht="15.75" customHeight="1" x14ac:dyDescent="0.3">
      <c r="B259" s="134"/>
      <c r="D259" s="133" t="s">
        <v>145</v>
      </c>
      <c r="E259" s="135"/>
      <c r="F259" s="136" t="s">
        <v>310</v>
      </c>
      <c r="H259" s="137">
        <v>0.14399999999999999</v>
      </c>
      <c r="L259" s="134"/>
      <c r="M259" s="138"/>
      <c r="T259" s="139"/>
      <c r="AT259" s="135" t="s">
        <v>145</v>
      </c>
      <c r="AU259" s="135" t="s">
        <v>80</v>
      </c>
      <c r="AV259" s="135" t="s">
        <v>80</v>
      </c>
      <c r="AW259" s="135" t="s">
        <v>95</v>
      </c>
      <c r="AX259" s="135" t="s">
        <v>72</v>
      </c>
      <c r="AY259" s="135" t="s">
        <v>138</v>
      </c>
    </row>
    <row r="260" spans="2:65" s="6" customFormat="1" ht="15.75" customHeight="1" x14ac:dyDescent="0.3">
      <c r="B260" s="134"/>
      <c r="D260" s="133" t="s">
        <v>145</v>
      </c>
      <c r="E260" s="135"/>
      <c r="F260" s="136" t="s">
        <v>311</v>
      </c>
      <c r="H260" s="137">
        <v>0.29399999999999998</v>
      </c>
      <c r="L260" s="134"/>
      <c r="M260" s="138"/>
      <c r="T260" s="139"/>
      <c r="AT260" s="135" t="s">
        <v>145</v>
      </c>
      <c r="AU260" s="135" t="s">
        <v>80</v>
      </c>
      <c r="AV260" s="135" t="s">
        <v>80</v>
      </c>
      <c r="AW260" s="135" t="s">
        <v>95</v>
      </c>
      <c r="AX260" s="135" t="s">
        <v>72</v>
      </c>
      <c r="AY260" s="135" t="s">
        <v>138</v>
      </c>
    </row>
    <row r="261" spans="2:65" s="6" customFormat="1" ht="15.75" customHeight="1" x14ac:dyDescent="0.3">
      <c r="B261" s="134"/>
      <c r="D261" s="133" t="s">
        <v>145</v>
      </c>
      <c r="E261" s="135"/>
      <c r="F261" s="136" t="s">
        <v>312</v>
      </c>
      <c r="H261" s="137">
        <v>0.16200000000000001</v>
      </c>
      <c r="L261" s="134"/>
      <c r="M261" s="138"/>
      <c r="T261" s="139"/>
      <c r="AT261" s="135" t="s">
        <v>145</v>
      </c>
      <c r="AU261" s="135" t="s">
        <v>80</v>
      </c>
      <c r="AV261" s="135" t="s">
        <v>80</v>
      </c>
      <c r="AW261" s="135" t="s">
        <v>95</v>
      </c>
      <c r="AX261" s="135" t="s">
        <v>72</v>
      </c>
      <c r="AY261" s="135" t="s">
        <v>138</v>
      </c>
    </row>
    <row r="262" spans="2:65" s="6" customFormat="1" ht="15.75" customHeight="1" x14ac:dyDescent="0.3">
      <c r="B262" s="140"/>
      <c r="D262" s="133" t="s">
        <v>145</v>
      </c>
      <c r="E262" s="141"/>
      <c r="F262" s="142" t="s">
        <v>148</v>
      </c>
      <c r="H262" s="143">
        <v>1.5029999999999999</v>
      </c>
      <c r="L262" s="140"/>
      <c r="M262" s="144"/>
      <c r="T262" s="145"/>
      <c r="AT262" s="141" t="s">
        <v>145</v>
      </c>
      <c r="AU262" s="141" t="s">
        <v>80</v>
      </c>
      <c r="AV262" s="141" t="s">
        <v>143</v>
      </c>
      <c r="AW262" s="141" t="s">
        <v>95</v>
      </c>
      <c r="AX262" s="141" t="s">
        <v>21</v>
      </c>
      <c r="AY262" s="141" t="s">
        <v>138</v>
      </c>
    </row>
    <row r="263" spans="2:65" s="6" customFormat="1" ht="15.75" customHeight="1" x14ac:dyDescent="0.3">
      <c r="B263" s="22"/>
      <c r="C263" s="115" t="s">
        <v>313</v>
      </c>
      <c r="D263" s="115" t="s">
        <v>139</v>
      </c>
      <c r="E263" s="116" t="s">
        <v>314</v>
      </c>
      <c r="F263" s="117" t="s">
        <v>315</v>
      </c>
      <c r="G263" s="118" t="s">
        <v>198</v>
      </c>
      <c r="H263" s="119">
        <v>1.5029999999999999</v>
      </c>
      <c r="I263" s="120"/>
      <c r="J263" s="121">
        <f>ROUND($I$263*$H$263,2)</f>
        <v>0</v>
      </c>
      <c r="K263" s="117" t="s">
        <v>153</v>
      </c>
      <c r="L263" s="22"/>
      <c r="M263" s="122"/>
      <c r="N263" s="123" t="s">
        <v>43</v>
      </c>
      <c r="P263" s="124">
        <f>$O$263*$H$263</f>
        <v>0</v>
      </c>
      <c r="Q263" s="124">
        <v>0</v>
      </c>
      <c r="R263" s="124">
        <f>$Q$263*$H$263</f>
        <v>0</v>
      </c>
      <c r="S263" s="124">
        <v>0</v>
      </c>
      <c r="T263" s="125">
        <f>$S$263*$H$263</f>
        <v>0</v>
      </c>
      <c r="AR263" s="76" t="s">
        <v>143</v>
      </c>
      <c r="AT263" s="76" t="s">
        <v>139</v>
      </c>
      <c r="AU263" s="76" t="s">
        <v>80</v>
      </c>
      <c r="AY263" s="6" t="s">
        <v>138</v>
      </c>
      <c r="BE263" s="126">
        <f>IF($N$263="základní",$J$263,0)</f>
        <v>0</v>
      </c>
      <c r="BF263" s="126">
        <f>IF($N$263="snížená",$J$263,0)</f>
        <v>0</v>
      </c>
      <c r="BG263" s="126">
        <f>IF($N$263="zákl. přenesená",$J$263,0)</f>
        <v>0</v>
      </c>
      <c r="BH263" s="126">
        <f>IF($N$263="sníž. přenesená",$J$263,0)</f>
        <v>0</v>
      </c>
      <c r="BI263" s="126">
        <f>IF($N$263="nulová",$J$263,0)</f>
        <v>0</v>
      </c>
      <c r="BJ263" s="76" t="s">
        <v>21</v>
      </c>
      <c r="BK263" s="126">
        <f>ROUND($I$263*$H$263,2)</f>
        <v>0</v>
      </c>
      <c r="BL263" s="76" t="s">
        <v>143</v>
      </c>
      <c r="BM263" s="76" t="s">
        <v>316</v>
      </c>
    </row>
    <row r="264" spans="2:65" s="6" customFormat="1" ht="27" customHeight="1" x14ac:dyDescent="0.3">
      <c r="B264" s="22"/>
      <c r="D264" s="128" t="s">
        <v>155</v>
      </c>
      <c r="F264" s="148" t="s">
        <v>317</v>
      </c>
      <c r="L264" s="22"/>
      <c r="M264" s="48"/>
      <c r="T264" s="49"/>
      <c r="AT264" s="6" t="s">
        <v>155</v>
      </c>
      <c r="AU264" s="6" t="s">
        <v>80</v>
      </c>
    </row>
    <row r="265" spans="2:65" s="6" customFormat="1" ht="15.75" customHeight="1" x14ac:dyDescent="0.3">
      <c r="B265" s="127"/>
      <c r="D265" s="133" t="s">
        <v>145</v>
      </c>
      <c r="E265" s="130"/>
      <c r="F265" s="129" t="s">
        <v>293</v>
      </c>
      <c r="H265" s="130"/>
      <c r="L265" s="127"/>
      <c r="M265" s="131"/>
      <c r="T265" s="132"/>
      <c r="AT265" s="130" t="s">
        <v>145</v>
      </c>
      <c r="AU265" s="130" t="s">
        <v>80</v>
      </c>
      <c r="AV265" s="130" t="s">
        <v>21</v>
      </c>
      <c r="AW265" s="130" t="s">
        <v>95</v>
      </c>
      <c r="AX265" s="130" t="s">
        <v>72</v>
      </c>
      <c r="AY265" s="130" t="s">
        <v>138</v>
      </c>
    </row>
    <row r="266" spans="2:65" s="6" customFormat="1" ht="15.75" customHeight="1" x14ac:dyDescent="0.3">
      <c r="B266" s="134"/>
      <c r="D266" s="133" t="s">
        <v>145</v>
      </c>
      <c r="E266" s="135"/>
      <c r="F266" s="136" t="s">
        <v>306</v>
      </c>
      <c r="H266" s="137">
        <v>0.432</v>
      </c>
      <c r="L266" s="134"/>
      <c r="M266" s="138"/>
      <c r="T266" s="139"/>
      <c r="AT266" s="135" t="s">
        <v>145</v>
      </c>
      <c r="AU266" s="135" t="s">
        <v>80</v>
      </c>
      <c r="AV266" s="135" t="s">
        <v>80</v>
      </c>
      <c r="AW266" s="135" t="s">
        <v>95</v>
      </c>
      <c r="AX266" s="135" t="s">
        <v>72</v>
      </c>
      <c r="AY266" s="135" t="s">
        <v>138</v>
      </c>
    </row>
    <row r="267" spans="2:65" s="6" customFormat="1" ht="15.75" customHeight="1" x14ac:dyDescent="0.3">
      <c r="B267" s="134"/>
      <c r="D267" s="133" t="s">
        <v>145</v>
      </c>
      <c r="E267" s="135"/>
      <c r="F267" s="136" t="s">
        <v>307</v>
      </c>
      <c r="H267" s="137">
        <v>0.192</v>
      </c>
      <c r="L267" s="134"/>
      <c r="M267" s="138"/>
      <c r="T267" s="139"/>
      <c r="AT267" s="135" t="s">
        <v>145</v>
      </c>
      <c r="AU267" s="135" t="s">
        <v>80</v>
      </c>
      <c r="AV267" s="135" t="s">
        <v>80</v>
      </c>
      <c r="AW267" s="135" t="s">
        <v>95</v>
      </c>
      <c r="AX267" s="135" t="s">
        <v>72</v>
      </c>
      <c r="AY267" s="135" t="s">
        <v>138</v>
      </c>
    </row>
    <row r="268" spans="2:65" s="6" customFormat="1" ht="15.75" customHeight="1" x14ac:dyDescent="0.3">
      <c r="B268" s="134"/>
      <c r="D268" s="133" t="s">
        <v>145</v>
      </c>
      <c r="E268" s="135"/>
      <c r="F268" s="136" t="s">
        <v>308</v>
      </c>
      <c r="H268" s="137">
        <v>0.108</v>
      </c>
      <c r="L268" s="134"/>
      <c r="M268" s="138"/>
      <c r="T268" s="139"/>
      <c r="AT268" s="135" t="s">
        <v>145</v>
      </c>
      <c r="AU268" s="135" t="s">
        <v>80</v>
      </c>
      <c r="AV268" s="135" t="s">
        <v>80</v>
      </c>
      <c r="AW268" s="135" t="s">
        <v>95</v>
      </c>
      <c r="AX268" s="135" t="s">
        <v>72</v>
      </c>
      <c r="AY268" s="135" t="s">
        <v>138</v>
      </c>
    </row>
    <row r="269" spans="2:65" s="6" customFormat="1" ht="15.75" customHeight="1" x14ac:dyDescent="0.3">
      <c r="B269" s="134"/>
      <c r="D269" s="133" t="s">
        <v>145</v>
      </c>
      <c r="E269" s="135"/>
      <c r="F269" s="136" t="s">
        <v>309</v>
      </c>
      <c r="H269" s="137">
        <v>0.17100000000000001</v>
      </c>
      <c r="L269" s="134"/>
      <c r="M269" s="138"/>
      <c r="T269" s="139"/>
      <c r="AT269" s="135" t="s">
        <v>145</v>
      </c>
      <c r="AU269" s="135" t="s">
        <v>80</v>
      </c>
      <c r="AV269" s="135" t="s">
        <v>80</v>
      </c>
      <c r="AW269" s="135" t="s">
        <v>95</v>
      </c>
      <c r="AX269" s="135" t="s">
        <v>72</v>
      </c>
      <c r="AY269" s="135" t="s">
        <v>138</v>
      </c>
    </row>
    <row r="270" spans="2:65" s="6" customFormat="1" ht="15.75" customHeight="1" x14ac:dyDescent="0.3">
      <c r="B270" s="134"/>
      <c r="D270" s="133" t="s">
        <v>145</v>
      </c>
      <c r="E270" s="135"/>
      <c r="F270" s="136" t="s">
        <v>310</v>
      </c>
      <c r="H270" s="137">
        <v>0.14399999999999999</v>
      </c>
      <c r="L270" s="134"/>
      <c r="M270" s="138"/>
      <c r="T270" s="139"/>
      <c r="AT270" s="135" t="s">
        <v>145</v>
      </c>
      <c r="AU270" s="135" t="s">
        <v>80</v>
      </c>
      <c r="AV270" s="135" t="s">
        <v>80</v>
      </c>
      <c r="AW270" s="135" t="s">
        <v>95</v>
      </c>
      <c r="AX270" s="135" t="s">
        <v>72</v>
      </c>
      <c r="AY270" s="135" t="s">
        <v>138</v>
      </c>
    </row>
    <row r="271" spans="2:65" s="6" customFormat="1" ht="15.75" customHeight="1" x14ac:dyDescent="0.3">
      <c r="B271" s="134"/>
      <c r="D271" s="133" t="s">
        <v>145</v>
      </c>
      <c r="E271" s="135"/>
      <c r="F271" s="136" t="s">
        <v>311</v>
      </c>
      <c r="H271" s="137">
        <v>0.29399999999999998</v>
      </c>
      <c r="L271" s="134"/>
      <c r="M271" s="138"/>
      <c r="T271" s="139"/>
      <c r="AT271" s="135" t="s">
        <v>145</v>
      </c>
      <c r="AU271" s="135" t="s">
        <v>80</v>
      </c>
      <c r="AV271" s="135" t="s">
        <v>80</v>
      </c>
      <c r="AW271" s="135" t="s">
        <v>95</v>
      </c>
      <c r="AX271" s="135" t="s">
        <v>72</v>
      </c>
      <c r="AY271" s="135" t="s">
        <v>138</v>
      </c>
    </row>
    <row r="272" spans="2:65" s="6" customFormat="1" ht="15.75" customHeight="1" x14ac:dyDescent="0.3">
      <c r="B272" s="134"/>
      <c r="D272" s="133" t="s">
        <v>145</v>
      </c>
      <c r="E272" s="135"/>
      <c r="F272" s="136" t="s">
        <v>312</v>
      </c>
      <c r="H272" s="137">
        <v>0.16200000000000001</v>
      </c>
      <c r="L272" s="134"/>
      <c r="M272" s="138"/>
      <c r="T272" s="139"/>
      <c r="AT272" s="135" t="s">
        <v>145</v>
      </c>
      <c r="AU272" s="135" t="s">
        <v>80</v>
      </c>
      <c r="AV272" s="135" t="s">
        <v>80</v>
      </c>
      <c r="AW272" s="135" t="s">
        <v>95</v>
      </c>
      <c r="AX272" s="135" t="s">
        <v>72</v>
      </c>
      <c r="AY272" s="135" t="s">
        <v>138</v>
      </c>
    </row>
    <row r="273" spans="2:65" s="6" customFormat="1" ht="15.75" customHeight="1" x14ac:dyDescent="0.3">
      <c r="B273" s="140"/>
      <c r="D273" s="133" t="s">
        <v>145</v>
      </c>
      <c r="E273" s="141"/>
      <c r="F273" s="142" t="s">
        <v>148</v>
      </c>
      <c r="H273" s="143">
        <v>1.5029999999999999</v>
      </c>
      <c r="L273" s="140"/>
      <c r="M273" s="144"/>
      <c r="T273" s="145"/>
      <c r="AT273" s="141" t="s">
        <v>145</v>
      </c>
      <c r="AU273" s="141" t="s">
        <v>80</v>
      </c>
      <c r="AV273" s="141" t="s">
        <v>143</v>
      </c>
      <c r="AW273" s="141" t="s">
        <v>95</v>
      </c>
      <c r="AX273" s="141" t="s">
        <v>21</v>
      </c>
      <c r="AY273" s="141" t="s">
        <v>138</v>
      </c>
    </row>
    <row r="274" spans="2:65" s="6" customFormat="1" ht="15.75" customHeight="1" x14ac:dyDescent="0.3">
      <c r="B274" s="22"/>
      <c r="C274" s="115" t="s">
        <v>318</v>
      </c>
      <c r="D274" s="115" t="s">
        <v>139</v>
      </c>
      <c r="E274" s="116" t="s">
        <v>319</v>
      </c>
      <c r="F274" s="117" t="s">
        <v>320</v>
      </c>
      <c r="G274" s="118" t="s">
        <v>282</v>
      </c>
      <c r="H274" s="119">
        <v>1.6E-2</v>
      </c>
      <c r="I274" s="120"/>
      <c r="J274" s="121">
        <f>ROUND($I$274*$H$274,2)</f>
        <v>0</v>
      </c>
      <c r="K274" s="117" t="s">
        <v>153</v>
      </c>
      <c r="L274" s="22"/>
      <c r="M274" s="122"/>
      <c r="N274" s="123" t="s">
        <v>43</v>
      </c>
      <c r="P274" s="124">
        <f>$O$274*$H$274</f>
        <v>0</v>
      </c>
      <c r="Q274" s="124">
        <v>1.0530600000000001</v>
      </c>
      <c r="R274" s="124">
        <f>$Q$274*$H$274</f>
        <v>1.6848960000000003E-2</v>
      </c>
      <c r="S274" s="124">
        <v>0</v>
      </c>
      <c r="T274" s="125">
        <f>$S$274*$H$274</f>
        <v>0</v>
      </c>
      <c r="AR274" s="76" t="s">
        <v>143</v>
      </c>
      <c r="AT274" s="76" t="s">
        <v>139</v>
      </c>
      <c r="AU274" s="76" t="s">
        <v>80</v>
      </c>
      <c r="AY274" s="6" t="s">
        <v>138</v>
      </c>
      <c r="BE274" s="126">
        <f>IF($N$274="základní",$J$274,0)</f>
        <v>0</v>
      </c>
      <c r="BF274" s="126">
        <f>IF($N$274="snížená",$J$274,0)</f>
        <v>0</v>
      </c>
      <c r="BG274" s="126">
        <f>IF($N$274="zákl. přenesená",$J$274,0)</f>
        <v>0</v>
      </c>
      <c r="BH274" s="126">
        <f>IF($N$274="sníž. přenesená",$J$274,0)</f>
        <v>0</v>
      </c>
      <c r="BI274" s="126">
        <f>IF($N$274="nulová",$J$274,0)</f>
        <v>0</v>
      </c>
      <c r="BJ274" s="76" t="s">
        <v>21</v>
      </c>
      <c r="BK274" s="126">
        <f>ROUND($I$274*$H$274,2)</f>
        <v>0</v>
      </c>
      <c r="BL274" s="76" t="s">
        <v>143</v>
      </c>
      <c r="BM274" s="76" t="s">
        <v>321</v>
      </c>
    </row>
    <row r="275" spans="2:65" s="6" customFormat="1" ht="38.25" customHeight="1" x14ac:dyDescent="0.3">
      <c r="B275" s="22"/>
      <c r="D275" s="128" t="s">
        <v>155</v>
      </c>
      <c r="F275" s="148" t="s">
        <v>322</v>
      </c>
      <c r="L275" s="22"/>
      <c r="M275" s="48"/>
      <c r="T275" s="49"/>
      <c r="AT275" s="6" t="s">
        <v>155</v>
      </c>
      <c r="AU275" s="6" t="s">
        <v>80</v>
      </c>
    </row>
    <row r="276" spans="2:65" s="6" customFormat="1" ht="15.75" customHeight="1" x14ac:dyDescent="0.3">
      <c r="B276" s="127"/>
      <c r="D276" s="133" t="s">
        <v>145</v>
      </c>
      <c r="E276" s="130"/>
      <c r="F276" s="129" t="s">
        <v>293</v>
      </c>
      <c r="H276" s="130"/>
      <c r="L276" s="127"/>
      <c r="M276" s="131"/>
      <c r="T276" s="132"/>
      <c r="AT276" s="130" t="s">
        <v>145</v>
      </c>
      <c r="AU276" s="130" t="s">
        <v>80</v>
      </c>
      <c r="AV276" s="130" t="s">
        <v>21</v>
      </c>
      <c r="AW276" s="130" t="s">
        <v>95</v>
      </c>
      <c r="AX276" s="130" t="s">
        <v>72</v>
      </c>
      <c r="AY276" s="130" t="s">
        <v>138</v>
      </c>
    </row>
    <row r="277" spans="2:65" s="6" customFormat="1" ht="15.75" customHeight="1" x14ac:dyDescent="0.3">
      <c r="B277" s="134"/>
      <c r="D277" s="133" t="s">
        <v>145</v>
      </c>
      <c r="E277" s="135"/>
      <c r="F277" s="136" t="s">
        <v>323</v>
      </c>
      <c r="H277" s="137">
        <v>4.0000000000000001E-3</v>
      </c>
      <c r="L277" s="134"/>
      <c r="M277" s="138"/>
      <c r="T277" s="139"/>
      <c r="AT277" s="135" t="s">
        <v>145</v>
      </c>
      <c r="AU277" s="135" t="s">
        <v>80</v>
      </c>
      <c r="AV277" s="135" t="s">
        <v>80</v>
      </c>
      <c r="AW277" s="135" t="s">
        <v>95</v>
      </c>
      <c r="AX277" s="135" t="s">
        <v>72</v>
      </c>
      <c r="AY277" s="135" t="s">
        <v>138</v>
      </c>
    </row>
    <row r="278" spans="2:65" s="6" customFormat="1" ht="15.75" customHeight="1" x14ac:dyDescent="0.3">
      <c r="B278" s="134"/>
      <c r="D278" s="133" t="s">
        <v>145</v>
      </c>
      <c r="E278" s="135"/>
      <c r="F278" s="136" t="s">
        <v>324</v>
      </c>
      <c r="H278" s="137">
        <v>2E-3</v>
      </c>
      <c r="L278" s="134"/>
      <c r="M278" s="138"/>
      <c r="T278" s="139"/>
      <c r="AT278" s="135" t="s">
        <v>145</v>
      </c>
      <c r="AU278" s="135" t="s">
        <v>80</v>
      </c>
      <c r="AV278" s="135" t="s">
        <v>80</v>
      </c>
      <c r="AW278" s="135" t="s">
        <v>95</v>
      </c>
      <c r="AX278" s="135" t="s">
        <v>72</v>
      </c>
      <c r="AY278" s="135" t="s">
        <v>138</v>
      </c>
    </row>
    <row r="279" spans="2:65" s="6" customFormat="1" ht="15.75" customHeight="1" x14ac:dyDescent="0.3">
      <c r="B279" s="134"/>
      <c r="D279" s="133" t="s">
        <v>145</v>
      </c>
      <c r="E279" s="135"/>
      <c r="F279" s="136" t="s">
        <v>325</v>
      </c>
      <c r="H279" s="137">
        <v>1E-3</v>
      </c>
      <c r="L279" s="134"/>
      <c r="M279" s="138"/>
      <c r="T279" s="139"/>
      <c r="AT279" s="135" t="s">
        <v>145</v>
      </c>
      <c r="AU279" s="135" t="s">
        <v>80</v>
      </c>
      <c r="AV279" s="135" t="s">
        <v>80</v>
      </c>
      <c r="AW279" s="135" t="s">
        <v>95</v>
      </c>
      <c r="AX279" s="135" t="s">
        <v>72</v>
      </c>
      <c r="AY279" s="135" t="s">
        <v>138</v>
      </c>
    </row>
    <row r="280" spans="2:65" s="6" customFormat="1" ht="15.75" customHeight="1" x14ac:dyDescent="0.3">
      <c r="B280" s="134"/>
      <c r="D280" s="133" t="s">
        <v>145</v>
      </c>
      <c r="E280" s="135"/>
      <c r="F280" s="136" t="s">
        <v>326</v>
      </c>
      <c r="H280" s="137">
        <v>2E-3</v>
      </c>
      <c r="L280" s="134"/>
      <c r="M280" s="138"/>
      <c r="T280" s="139"/>
      <c r="AT280" s="135" t="s">
        <v>145</v>
      </c>
      <c r="AU280" s="135" t="s">
        <v>80</v>
      </c>
      <c r="AV280" s="135" t="s">
        <v>80</v>
      </c>
      <c r="AW280" s="135" t="s">
        <v>95</v>
      </c>
      <c r="AX280" s="135" t="s">
        <v>72</v>
      </c>
      <c r="AY280" s="135" t="s">
        <v>138</v>
      </c>
    </row>
    <row r="281" spans="2:65" s="6" customFormat="1" ht="15.75" customHeight="1" x14ac:dyDescent="0.3">
      <c r="B281" s="134"/>
      <c r="D281" s="133" t="s">
        <v>145</v>
      </c>
      <c r="E281" s="135"/>
      <c r="F281" s="136" t="s">
        <v>327</v>
      </c>
      <c r="H281" s="137">
        <v>1E-3</v>
      </c>
      <c r="L281" s="134"/>
      <c r="M281" s="138"/>
      <c r="T281" s="139"/>
      <c r="AT281" s="135" t="s">
        <v>145</v>
      </c>
      <c r="AU281" s="135" t="s">
        <v>80</v>
      </c>
      <c r="AV281" s="135" t="s">
        <v>80</v>
      </c>
      <c r="AW281" s="135" t="s">
        <v>95</v>
      </c>
      <c r="AX281" s="135" t="s">
        <v>72</v>
      </c>
      <c r="AY281" s="135" t="s">
        <v>138</v>
      </c>
    </row>
    <row r="282" spans="2:65" s="6" customFormat="1" ht="15.75" customHeight="1" x14ac:dyDescent="0.3">
      <c r="B282" s="134"/>
      <c r="D282" s="133" t="s">
        <v>145</v>
      </c>
      <c r="E282" s="135"/>
      <c r="F282" s="136" t="s">
        <v>328</v>
      </c>
      <c r="H282" s="137">
        <v>4.0000000000000001E-3</v>
      </c>
      <c r="L282" s="134"/>
      <c r="M282" s="138"/>
      <c r="T282" s="139"/>
      <c r="AT282" s="135" t="s">
        <v>145</v>
      </c>
      <c r="AU282" s="135" t="s">
        <v>80</v>
      </c>
      <c r="AV282" s="135" t="s">
        <v>80</v>
      </c>
      <c r="AW282" s="135" t="s">
        <v>95</v>
      </c>
      <c r="AX282" s="135" t="s">
        <v>72</v>
      </c>
      <c r="AY282" s="135" t="s">
        <v>138</v>
      </c>
    </row>
    <row r="283" spans="2:65" s="6" customFormat="1" ht="15.75" customHeight="1" x14ac:dyDescent="0.3">
      <c r="B283" s="134"/>
      <c r="D283" s="133" t="s">
        <v>145</v>
      </c>
      <c r="E283" s="135"/>
      <c r="F283" s="136" t="s">
        <v>329</v>
      </c>
      <c r="H283" s="137">
        <v>2E-3</v>
      </c>
      <c r="L283" s="134"/>
      <c r="M283" s="138"/>
      <c r="T283" s="139"/>
      <c r="AT283" s="135" t="s">
        <v>145</v>
      </c>
      <c r="AU283" s="135" t="s">
        <v>80</v>
      </c>
      <c r="AV283" s="135" t="s">
        <v>80</v>
      </c>
      <c r="AW283" s="135" t="s">
        <v>95</v>
      </c>
      <c r="AX283" s="135" t="s">
        <v>72</v>
      </c>
      <c r="AY283" s="135" t="s">
        <v>138</v>
      </c>
    </row>
    <row r="284" spans="2:65" s="6" customFormat="1" ht="15.75" customHeight="1" x14ac:dyDescent="0.3">
      <c r="B284" s="140"/>
      <c r="D284" s="133" t="s">
        <v>145</v>
      </c>
      <c r="E284" s="141"/>
      <c r="F284" s="142" t="s">
        <v>148</v>
      </c>
      <c r="H284" s="143">
        <v>1.6E-2</v>
      </c>
      <c r="L284" s="140"/>
      <c r="M284" s="144"/>
      <c r="T284" s="145"/>
      <c r="AT284" s="141" t="s">
        <v>145</v>
      </c>
      <c r="AU284" s="141" t="s">
        <v>80</v>
      </c>
      <c r="AV284" s="141" t="s">
        <v>143</v>
      </c>
      <c r="AW284" s="141" t="s">
        <v>95</v>
      </c>
      <c r="AX284" s="141" t="s">
        <v>21</v>
      </c>
      <c r="AY284" s="141" t="s">
        <v>138</v>
      </c>
    </row>
    <row r="285" spans="2:65" s="6" customFormat="1" ht="15.75" customHeight="1" x14ac:dyDescent="0.3">
      <c r="B285" s="22"/>
      <c r="C285" s="115" t="s">
        <v>330</v>
      </c>
      <c r="D285" s="115" t="s">
        <v>139</v>
      </c>
      <c r="E285" s="116" t="s">
        <v>331</v>
      </c>
      <c r="F285" s="117" t="s">
        <v>332</v>
      </c>
      <c r="G285" s="118" t="s">
        <v>152</v>
      </c>
      <c r="H285" s="119">
        <v>2.2330000000000001</v>
      </c>
      <c r="I285" s="120"/>
      <c r="J285" s="121">
        <f>ROUND($I$285*$H$285,2)</f>
        <v>0</v>
      </c>
      <c r="K285" s="117" t="s">
        <v>153</v>
      </c>
      <c r="L285" s="22"/>
      <c r="M285" s="122"/>
      <c r="N285" s="123" t="s">
        <v>43</v>
      </c>
      <c r="P285" s="124">
        <f>$O$285*$H$285</f>
        <v>0</v>
      </c>
      <c r="Q285" s="124">
        <v>2.4533999999999998</v>
      </c>
      <c r="R285" s="124">
        <f>$Q$285*$H$285</f>
        <v>5.4784421999999999</v>
      </c>
      <c r="S285" s="124">
        <v>0</v>
      </c>
      <c r="T285" s="125">
        <f>$S$285*$H$285</f>
        <v>0</v>
      </c>
      <c r="AR285" s="76" t="s">
        <v>143</v>
      </c>
      <c r="AT285" s="76" t="s">
        <v>139</v>
      </c>
      <c r="AU285" s="76" t="s">
        <v>80</v>
      </c>
      <c r="AY285" s="6" t="s">
        <v>138</v>
      </c>
      <c r="BE285" s="126">
        <f>IF($N$285="základní",$J$285,0)</f>
        <v>0</v>
      </c>
      <c r="BF285" s="126">
        <f>IF($N$285="snížená",$J$285,0)</f>
        <v>0</v>
      </c>
      <c r="BG285" s="126">
        <f>IF($N$285="zákl. přenesená",$J$285,0)</f>
        <v>0</v>
      </c>
      <c r="BH285" s="126">
        <f>IF($N$285="sníž. přenesená",$J$285,0)</f>
        <v>0</v>
      </c>
      <c r="BI285" s="126">
        <f>IF($N$285="nulová",$J$285,0)</f>
        <v>0</v>
      </c>
      <c r="BJ285" s="76" t="s">
        <v>21</v>
      </c>
      <c r="BK285" s="126">
        <f>ROUND($I$285*$H$285,2)</f>
        <v>0</v>
      </c>
      <c r="BL285" s="76" t="s">
        <v>143</v>
      </c>
      <c r="BM285" s="76" t="s">
        <v>333</v>
      </c>
    </row>
    <row r="286" spans="2:65" s="6" customFormat="1" ht="16.5" customHeight="1" x14ac:dyDescent="0.3">
      <c r="B286" s="22"/>
      <c r="D286" s="128" t="s">
        <v>155</v>
      </c>
      <c r="F286" s="148" t="s">
        <v>334</v>
      </c>
      <c r="L286" s="22"/>
      <c r="M286" s="48"/>
      <c r="T286" s="49"/>
      <c r="AT286" s="6" t="s">
        <v>155</v>
      </c>
      <c r="AU286" s="6" t="s">
        <v>80</v>
      </c>
    </row>
    <row r="287" spans="2:65" s="6" customFormat="1" ht="15.75" customHeight="1" x14ac:dyDescent="0.3">
      <c r="B287" s="127"/>
      <c r="D287" s="133" t="s">
        <v>145</v>
      </c>
      <c r="E287" s="130"/>
      <c r="F287" s="129" t="s">
        <v>335</v>
      </c>
      <c r="H287" s="130"/>
      <c r="L287" s="127"/>
      <c r="M287" s="131"/>
      <c r="T287" s="132"/>
      <c r="AT287" s="130" t="s">
        <v>145</v>
      </c>
      <c r="AU287" s="130" t="s">
        <v>80</v>
      </c>
      <c r="AV287" s="130" t="s">
        <v>21</v>
      </c>
      <c r="AW287" s="130" t="s">
        <v>95</v>
      </c>
      <c r="AX287" s="130" t="s">
        <v>72</v>
      </c>
      <c r="AY287" s="130" t="s">
        <v>138</v>
      </c>
    </row>
    <row r="288" spans="2:65" s="6" customFormat="1" ht="15.75" customHeight="1" x14ac:dyDescent="0.3">
      <c r="B288" s="134"/>
      <c r="D288" s="133" t="s">
        <v>145</v>
      </c>
      <c r="E288" s="135"/>
      <c r="F288" s="136" t="s">
        <v>336</v>
      </c>
      <c r="H288" s="137">
        <v>2.2330000000000001</v>
      </c>
      <c r="L288" s="134"/>
      <c r="M288" s="138"/>
      <c r="T288" s="139"/>
      <c r="AT288" s="135" t="s">
        <v>145</v>
      </c>
      <c r="AU288" s="135" t="s">
        <v>80</v>
      </c>
      <c r="AV288" s="135" t="s">
        <v>80</v>
      </c>
      <c r="AW288" s="135" t="s">
        <v>95</v>
      </c>
      <c r="AX288" s="135" t="s">
        <v>72</v>
      </c>
      <c r="AY288" s="135" t="s">
        <v>138</v>
      </c>
    </row>
    <row r="289" spans="2:65" s="6" customFormat="1" ht="15.75" customHeight="1" x14ac:dyDescent="0.3">
      <c r="B289" s="140"/>
      <c r="D289" s="133" t="s">
        <v>145</v>
      </c>
      <c r="E289" s="141"/>
      <c r="F289" s="142" t="s">
        <v>148</v>
      </c>
      <c r="H289" s="143">
        <v>2.2330000000000001</v>
      </c>
      <c r="L289" s="140"/>
      <c r="M289" s="144"/>
      <c r="T289" s="145"/>
      <c r="AT289" s="141" t="s">
        <v>145</v>
      </c>
      <c r="AU289" s="141" t="s">
        <v>80</v>
      </c>
      <c r="AV289" s="141" t="s">
        <v>143</v>
      </c>
      <c r="AW289" s="141" t="s">
        <v>95</v>
      </c>
      <c r="AX289" s="141" t="s">
        <v>21</v>
      </c>
      <c r="AY289" s="141" t="s">
        <v>138</v>
      </c>
    </row>
    <row r="290" spans="2:65" s="6" customFormat="1" ht="15.75" customHeight="1" x14ac:dyDescent="0.3">
      <c r="B290" s="22"/>
      <c r="C290" s="115" t="s">
        <v>337</v>
      </c>
      <c r="D290" s="115" t="s">
        <v>139</v>
      </c>
      <c r="E290" s="116" t="s">
        <v>338</v>
      </c>
      <c r="F290" s="117" t="s">
        <v>339</v>
      </c>
      <c r="G290" s="118" t="s">
        <v>198</v>
      </c>
      <c r="H290" s="119">
        <v>12.76</v>
      </c>
      <c r="I290" s="120"/>
      <c r="J290" s="121">
        <f>ROUND($I$290*$H$290,2)</f>
        <v>0</v>
      </c>
      <c r="K290" s="117" t="s">
        <v>153</v>
      </c>
      <c r="L290" s="22"/>
      <c r="M290" s="122"/>
      <c r="N290" s="123" t="s">
        <v>43</v>
      </c>
      <c r="P290" s="124">
        <f>$O$290*$H$290</f>
        <v>0</v>
      </c>
      <c r="Q290" s="124">
        <v>5.1900000000000002E-3</v>
      </c>
      <c r="R290" s="124">
        <f>$Q$290*$H$290</f>
        <v>6.6224400000000003E-2</v>
      </c>
      <c r="S290" s="124">
        <v>0</v>
      </c>
      <c r="T290" s="125">
        <f>$S$290*$H$290</f>
        <v>0</v>
      </c>
      <c r="AR290" s="76" t="s">
        <v>143</v>
      </c>
      <c r="AT290" s="76" t="s">
        <v>139</v>
      </c>
      <c r="AU290" s="76" t="s">
        <v>80</v>
      </c>
      <c r="AY290" s="6" t="s">
        <v>138</v>
      </c>
      <c r="BE290" s="126">
        <f>IF($N$290="základní",$J$290,0)</f>
        <v>0</v>
      </c>
      <c r="BF290" s="126">
        <f>IF($N$290="snížená",$J$290,0)</f>
        <v>0</v>
      </c>
      <c r="BG290" s="126">
        <f>IF($N$290="zákl. přenesená",$J$290,0)</f>
        <v>0</v>
      </c>
      <c r="BH290" s="126">
        <f>IF($N$290="sníž. přenesená",$J$290,0)</f>
        <v>0</v>
      </c>
      <c r="BI290" s="126">
        <f>IF($N$290="nulová",$J$290,0)</f>
        <v>0</v>
      </c>
      <c r="BJ290" s="76" t="s">
        <v>21</v>
      </c>
      <c r="BK290" s="126">
        <f>ROUND($I$290*$H$290,2)</f>
        <v>0</v>
      </c>
      <c r="BL290" s="76" t="s">
        <v>143</v>
      </c>
      <c r="BM290" s="76" t="s">
        <v>340</v>
      </c>
    </row>
    <row r="291" spans="2:65" s="6" customFormat="1" ht="16.5" customHeight="1" x14ac:dyDescent="0.3">
      <c r="B291" s="22"/>
      <c r="D291" s="128" t="s">
        <v>155</v>
      </c>
      <c r="F291" s="148" t="s">
        <v>341</v>
      </c>
      <c r="L291" s="22"/>
      <c r="M291" s="48"/>
      <c r="T291" s="49"/>
      <c r="AT291" s="6" t="s">
        <v>155</v>
      </c>
      <c r="AU291" s="6" t="s">
        <v>80</v>
      </c>
    </row>
    <row r="292" spans="2:65" s="6" customFormat="1" ht="15.75" customHeight="1" x14ac:dyDescent="0.3">
      <c r="B292" s="127"/>
      <c r="D292" s="133" t="s">
        <v>145</v>
      </c>
      <c r="E292" s="130"/>
      <c r="F292" s="129" t="s">
        <v>335</v>
      </c>
      <c r="H292" s="130"/>
      <c r="L292" s="127"/>
      <c r="M292" s="131"/>
      <c r="T292" s="132"/>
      <c r="AT292" s="130" t="s">
        <v>145</v>
      </c>
      <c r="AU292" s="130" t="s">
        <v>80</v>
      </c>
      <c r="AV292" s="130" t="s">
        <v>21</v>
      </c>
      <c r="AW292" s="130" t="s">
        <v>95</v>
      </c>
      <c r="AX292" s="130" t="s">
        <v>72</v>
      </c>
      <c r="AY292" s="130" t="s">
        <v>138</v>
      </c>
    </row>
    <row r="293" spans="2:65" s="6" customFormat="1" ht="15.75" customHeight="1" x14ac:dyDescent="0.3">
      <c r="B293" s="134"/>
      <c r="D293" s="133" t="s">
        <v>145</v>
      </c>
      <c r="E293" s="135"/>
      <c r="F293" s="136" t="s">
        <v>342</v>
      </c>
      <c r="H293" s="137">
        <v>12.76</v>
      </c>
      <c r="L293" s="134"/>
      <c r="M293" s="138"/>
      <c r="T293" s="139"/>
      <c r="AT293" s="135" t="s">
        <v>145</v>
      </c>
      <c r="AU293" s="135" t="s">
        <v>80</v>
      </c>
      <c r="AV293" s="135" t="s">
        <v>80</v>
      </c>
      <c r="AW293" s="135" t="s">
        <v>95</v>
      </c>
      <c r="AX293" s="135" t="s">
        <v>72</v>
      </c>
      <c r="AY293" s="135" t="s">
        <v>138</v>
      </c>
    </row>
    <row r="294" spans="2:65" s="6" customFormat="1" ht="15.75" customHeight="1" x14ac:dyDescent="0.3">
      <c r="B294" s="140"/>
      <c r="D294" s="133" t="s">
        <v>145</v>
      </c>
      <c r="E294" s="141"/>
      <c r="F294" s="142" t="s">
        <v>148</v>
      </c>
      <c r="H294" s="143">
        <v>12.76</v>
      </c>
      <c r="L294" s="140"/>
      <c r="M294" s="144"/>
      <c r="T294" s="145"/>
      <c r="AT294" s="141" t="s">
        <v>145</v>
      </c>
      <c r="AU294" s="141" t="s">
        <v>80</v>
      </c>
      <c r="AV294" s="141" t="s">
        <v>143</v>
      </c>
      <c r="AW294" s="141" t="s">
        <v>95</v>
      </c>
      <c r="AX294" s="141" t="s">
        <v>21</v>
      </c>
      <c r="AY294" s="141" t="s">
        <v>138</v>
      </c>
    </row>
    <row r="295" spans="2:65" s="6" customFormat="1" ht="15.75" customHeight="1" x14ac:dyDescent="0.3">
      <c r="B295" s="22"/>
      <c r="C295" s="115" t="s">
        <v>343</v>
      </c>
      <c r="D295" s="115" t="s">
        <v>139</v>
      </c>
      <c r="E295" s="116" t="s">
        <v>344</v>
      </c>
      <c r="F295" s="117" t="s">
        <v>345</v>
      </c>
      <c r="G295" s="118" t="s">
        <v>198</v>
      </c>
      <c r="H295" s="119">
        <v>12.76</v>
      </c>
      <c r="I295" s="120"/>
      <c r="J295" s="121">
        <f>ROUND($I$295*$H$295,2)</f>
        <v>0</v>
      </c>
      <c r="K295" s="117" t="s">
        <v>153</v>
      </c>
      <c r="L295" s="22"/>
      <c r="M295" s="122"/>
      <c r="N295" s="123" t="s">
        <v>43</v>
      </c>
      <c r="P295" s="124">
        <f>$O$295*$H$295</f>
        <v>0</v>
      </c>
      <c r="Q295" s="124">
        <v>0</v>
      </c>
      <c r="R295" s="124">
        <f>$Q$295*$H$295</f>
        <v>0</v>
      </c>
      <c r="S295" s="124">
        <v>0</v>
      </c>
      <c r="T295" s="125">
        <f>$S$295*$H$295</f>
        <v>0</v>
      </c>
      <c r="AR295" s="76" t="s">
        <v>143</v>
      </c>
      <c r="AT295" s="76" t="s">
        <v>139</v>
      </c>
      <c r="AU295" s="76" t="s">
        <v>80</v>
      </c>
      <c r="AY295" s="6" t="s">
        <v>138</v>
      </c>
      <c r="BE295" s="126">
        <f>IF($N$295="základní",$J$295,0)</f>
        <v>0</v>
      </c>
      <c r="BF295" s="126">
        <f>IF($N$295="snížená",$J$295,0)</f>
        <v>0</v>
      </c>
      <c r="BG295" s="126">
        <f>IF($N$295="zákl. přenesená",$J$295,0)</f>
        <v>0</v>
      </c>
      <c r="BH295" s="126">
        <f>IF($N$295="sníž. přenesená",$J$295,0)</f>
        <v>0</v>
      </c>
      <c r="BI295" s="126">
        <f>IF($N$295="nulová",$J$295,0)</f>
        <v>0</v>
      </c>
      <c r="BJ295" s="76" t="s">
        <v>21</v>
      </c>
      <c r="BK295" s="126">
        <f>ROUND($I$295*$H$295,2)</f>
        <v>0</v>
      </c>
      <c r="BL295" s="76" t="s">
        <v>143</v>
      </c>
      <c r="BM295" s="76" t="s">
        <v>346</v>
      </c>
    </row>
    <row r="296" spans="2:65" s="6" customFormat="1" ht="16.5" customHeight="1" x14ac:dyDescent="0.3">
      <c r="B296" s="22"/>
      <c r="D296" s="128" t="s">
        <v>155</v>
      </c>
      <c r="F296" s="148" t="s">
        <v>347</v>
      </c>
      <c r="L296" s="22"/>
      <c r="M296" s="48"/>
      <c r="T296" s="49"/>
      <c r="AT296" s="6" t="s">
        <v>155</v>
      </c>
      <c r="AU296" s="6" t="s">
        <v>80</v>
      </c>
    </row>
    <row r="297" spans="2:65" s="6" customFormat="1" ht="15.75" customHeight="1" x14ac:dyDescent="0.3">
      <c r="B297" s="127"/>
      <c r="D297" s="133" t="s">
        <v>145</v>
      </c>
      <c r="E297" s="130"/>
      <c r="F297" s="129" t="s">
        <v>335</v>
      </c>
      <c r="H297" s="130"/>
      <c r="L297" s="127"/>
      <c r="M297" s="131"/>
      <c r="T297" s="132"/>
      <c r="AT297" s="130" t="s">
        <v>145</v>
      </c>
      <c r="AU297" s="130" t="s">
        <v>80</v>
      </c>
      <c r="AV297" s="130" t="s">
        <v>21</v>
      </c>
      <c r="AW297" s="130" t="s">
        <v>95</v>
      </c>
      <c r="AX297" s="130" t="s">
        <v>72</v>
      </c>
      <c r="AY297" s="130" t="s">
        <v>138</v>
      </c>
    </row>
    <row r="298" spans="2:65" s="6" customFormat="1" ht="15.75" customHeight="1" x14ac:dyDescent="0.3">
      <c r="B298" s="134"/>
      <c r="D298" s="133" t="s">
        <v>145</v>
      </c>
      <c r="E298" s="135"/>
      <c r="F298" s="136" t="s">
        <v>342</v>
      </c>
      <c r="H298" s="137">
        <v>12.76</v>
      </c>
      <c r="L298" s="134"/>
      <c r="M298" s="138"/>
      <c r="T298" s="139"/>
      <c r="AT298" s="135" t="s">
        <v>145</v>
      </c>
      <c r="AU298" s="135" t="s">
        <v>80</v>
      </c>
      <c r="AV298" s="135" t="s">
        <v>80</v>
      </c>
      <c r="AW298" s="135" t="s">
        <v>95</v>
      </c>
      <c r="AX298" s="135" t="s">
        <v>72</v>
      </c>
      <c r="AY298" s="135" t="s">
        <v>138</v>
      </c>
    </row>
    <row r="299" spans="2:65" s="6" customFormat="1" ht="15.75" customHeight="1" x14ac:dyDescent="0.3">
      <c r="B299" s="140"/>
      <c r="D299" s="133" t="s">
        <v>145</v>
      </c>
      <c r="E299" s="141"/>
      <c r="F299" s="142" t="s">
        <v>148</v>
      </c>
      <c r="H299" s="143">
        <v>12.76</v>
      </c>
      <c r="L299" s="140"/>
      <c r="M299" s="144"/>
      <c r="T299" s="145"/>
      <c r="AT299" s="141" t="s">
        <v>145</v>
      </c>
      <c r="AU299" s="141" t="s">
        <v>80</v>
      </c>
      <c r="AV299" s="141" t="s">
        <v>143</v>
      </c>
      <c r="AW299" s="141" t="s">
        <v>95</v>
      </c>
      <c r="AX299" s="141" t="s">
        <v>21</v>
      </c>
      <c r="AY299" s="141" t="s">
        <v>138</v>
      </c>
    </row>
    <row r="300" spans="2:65" s="6" customFormat="1" ht="15.75" customHeight="1" x14ac:dyDescent="0.3">
      <c r="B300" s="22"/>
      <c r="C300" s="115" t="s">
        <v>348</v>
      </c>
      <c r="D300" s="115" t="s">
        <v>139</v>
      </c>
      <c r="E300" s="116" t="s">
        <v>349</v>
      </c>
      <c r="F300" s="117" t="s">
        <v>350</v>
      </c>
      <c r="G300" s="118" t="s">
        <v>282</v>
      </c>
      <c r="H300" s="119">
        <v>8.1000000000000003E-2</v>
      </c>
      <c r="I300" s="120"/>
      <c r="J300" s="121">
        <f>ROUND($I$300*$H$300,2)</f>
        <v>0</v>
      </c>
      <c r="K300" s="117" t="s">
        <v>153</v>
      </c>
      <c r="L300" s="22"/>
      <c r="M300" s="122"/>
      <c r="N300" s="123" t="s">
        <v>43</v>
      </c>
      <c r="P300" s="124">
        <f>$O$300*$H$300</f>
        <v>0</v>
      </c>
      <c r="Q300" s="124">
        <v>1.0525599999999999</v>
      </c>
      <c r="R300" s="124">
        <f>$Q$300*$H$300</f>
        <v>8.5257360000000004E-2</v>
      </c>
      <c r="S300" s="124">
        <v>0</v>
      </c>
      <c r="T300" s="125">
        <f>$S$300*$H$300</f>
        <v>0</v>
      </c>
      <c r="AR300" s="76" t="s">
        <v>143</v>
      </c>
      <c r="AT300" s="76" t="s">
        <v>139</v>
      </c>
      <c r="AU300" s="76" t="s">
        <v>80</v>
      </c>
      <c r="AY300" s="6" t="s">
        <v>138</v>
      </c>
      <c r="BE300" s="126">
        <f>IF($N$300="základní",$J$300,0)</f>
        <v>0</v>
      </c>
      <c r="BF300" s="126">
        <f>IF($N$300="snížená",$J$300,0)</f>
        <v>0</v>
      </c>
      <c r="BG300" s="126">
        <f>IF($N$300="zákl. přenesená",$J$300,0)</f>
        <v>0</v>
      </c>
      <c r="BH300" s="126">
        <f>IF($N$300="sníž. přenesená",$J$300,0)</f>
        <v>0</v>
      </c>
      <c r="BI300" s="126">
        <f>IF($N$300="nulová",$J$300,0)</f>
        <v>0</v>
      </c>
      <c r="BJ300" s="76" t="s">
        <v>21</v>
      </c>
      <c r="BK300" s="126">
        <f>ROUND($I$300*$H$300,2)</f>
        <v>0</v>
      </c>
      <c r="BL300" s="76" t="s">
        <v>143</v>
      </c>
      <c r="BM300" s="76" t="s">
        <v>351</v>
      </c>
    </row>
    <row r="301" spans="2:65" s="6" customFormat="1" ht="16.5" customHeight="1" x14ac:dyDescent="0.3">
      <c r="B301" s="22"/>
      <c r="D301" s="128" t="s">
        <v>155</v>
      </c>
      <c r="F301" s="148" t="s">
        <v>352</v>
      </c>
      <c r="L301" s="22"/>
      <c r="M301" s="48"/>
      <c r="T301" s="49"/>
      <c r="AT301" s="6" t="s">
        <v>155</v>
      </c>
      <c r="AU301" s="6" t="s">
        <v>80</v>
      </c>
    </row>
    <row r="302" spans="2:65" s="6" customFormat="1" ht="15.75" customHeight="1" x14ac:dyDescent="0.3">
      <c r="B302" s="127"/>
      <c r="D302" s="133" t="s">
        <v>145</v>
      </c>
      <c r="E302" s="130"/>
      <c r="F302" s="129" t="s">
        <v>335</v>
      </c>
      <c r="H302" s="130"/>
      <c r="L302" s="127"/>
      <c r="M302" s="131"/>
      <c r="T302" s="132"/>
      <c r="AT302" s="130" t="s">
        <v>145</v>
      </c>
      <c r="AU302" s="130" t="s">
        <v>80</v>
      </c>
      <c r="AV302" s="130" t="s">
        <v>21</v>
      </c>
      <c r="AW302" s="130" t="s">
        <v>95</v>
      </c>
      <c r="AX302" s="130" t="s">
        <v>72</v>
      </c>
      <c r="AY302" s="130" t="s">
        <v>138</v>
      </c>
    </row>
    <row r="303" spans="2:65" s="6" customFormat="1" ht="15.75" customHeight="1" x14ac:dyDescent="0.3">
      <c r="B303" s="134"/>
      <c r="D303" s="133" t="s">
        <v>145</v>
      </c>
      <c r="E303" s="135"/>
      <c r="F303" s="136" t="s">
        <v>353</v>
      </c>
      <c r="H303" s="137">
        <v>0.05</v>
      </c>
      <c r="L303" s="134"/>
      <c r="M303" s="138"/>
      <c r="T303" s="139"/>
      <c r="AT303" s="135" t="s">
        <v>145</v>
      </c>
      <c r="AU303" s="135" t="s">
        <v>80</v>
      </c>
      <c r="AV303" s="135" t="s">
        <v>80</v>
      </c>
      <c r="AW303" s="135" t="s">
        <v>95</v>
      </c>
      <c r="AX303" s="135" t="s">
        <v>72</v>
      </c>
      <c r="AY303" s="135" t="s">
        <v>138</v>
      </c>
    </row>
    <row r="304" spans="2:65" s="6" customFormat="1" ht="15.75" customHeight="1" x14ac:dyDescent="0.3">
      <c r="B304" s="134"/>
      <c r="D304" s="133" t="s">
        <v>145</v>
      </c>
      <c r="E304" s="135"/>
      <c r="F304" s="136" t="s">
        <v>354</v>
      </c>
      <c r="H304" s="137">
        <v>3.1E-2</v>
      </c>
      <c r="L304" s="134"/>
      <c r="M304" s="138"/>
      <c r="T304" s="139"/>
      <c r="AT304" s="135" t="s">
        <v>145</v>
      </c>
      <c r="AU304" s="135" t="s">
        <v>80</v>
      </c>
      <c r="AV304" s="135" t="s">
        <v>80</v>
      </c>
      <c r="AW304" s="135" t="s">
        <v>95</v>
      </c>
      <c r="AX304" s="135" t="s">
        <v>72</v>
      </c>
      <c r="AY304" s="135" t="s">
        <v>138</v>
      </c>
    </row>
    <row r="305" spans="2:65" s="6" customFormat="1" ht="15.75" customHeight="1" x14ac:dyDescent="0.3">
      <c r="B305" s="134"/>
      <c r="D305" s="133" t="s">
        <v>145</v>
      </c>
      <c r="E305" s="135"/>
      <c r="F305" s="136"/>
      <c r="H305" s="137">
        <v>0</v>
      </c>
      <c r="L305" s="134"/>
      <c r="M305" s="138"/>
      <c r="T305" s="139"/>
      <c r="AT305" s="135" t="s">
        <v>145</v>
      </c>
      <c r="AU305" s="135" t="s">
        <v>80</v>
      </c>
      <c r="AV305" s="135" t="s">
        <v>80</v>
      </c>
      <c r="AW305" s="135" t="s">
        <v>95</v>
      </c>
      <c r="AX305" s="135" t="s">
        <v>72</v>
      </c>
      <c r="AY305" s="135" t="s">
        <v>138</v>
      </c>
    </row>
    <row r="306" spans="2:65" s="6" customFormat="1" ht="15.75" customHeight="1" x14ac:dyDescent="0.3">
      <c r="B306" s="140"/>
      <c r="D306" s="133" t="s">
        <v>145</v>
      </c>
      <c r="E306" s="141"/>
      <c r="F306" s="142" t="s">
        <v>148</v>
      </c>
      <c r="H306" s="143">
        <v>8.1000000000000003E-2</v>
      </c>
      <c r="L306" s="140"/>
      <c r="M306" s="144"/>
      <c r="T306" s="145"/>
      <c r="AT306" s="141" t="s">
        <v>145</v>
      </c>
      <c r="AU306" s="141" t="s">
        <v>80</v>
      </c>
      <c r="AV306" s="141" t="s">
        <v>143</v>
      </c>
      <c r="AW306" s="141" t="s">
        <v>95</v>
      </c>
      <c r="AX306" s="141" t="s">
        <v>21</v>
      </c>
      <c r="AY306" s="141" t="s">
        <v>138</v>
      </c>
    </row>
    <row r="307" spans="2:65" s="106" customFormat="1" ht="30.75" customHeight="1" x14ac:dyDescent="0.3">
      <c r="B307" s="107"/>
      <c r="D307" s="108" t="s">
        <v>71</v>
      </c>
      <c r="E307" s="146" t="s">
        <v>175</v>
      </c>
      <c r="F307" s="146" t="s">
        <v>355</v>
      </c>
      <c r="J307" s="147">
        <f>$BK$307</f>
        <v>0</v>
      </c>
      <c r="L307" s="107"/>
      <c r="M307" s="111"/>
      <c r="P307" s="112">
        <f>SUM($P$308:$P$693)</f>
        <v>0</v>
      </c>
      <c r="R307" s="112">
        <f>SUM($R$308:$R$693)</f>
        <v>140.61636007000001</v>
      </c>
      <c r="T307" s="113">
        <f>SUM($T$308:$T$693)</f>
        <v>0</v>
      </c>
      <c r="AR307" s="108" t="s">
        <v>21</v>
      </c>
      <c r="AT307" s="108" t="s">
        <v>71</v>
      </c>
      <c r="AU307" s="108" t="s">
        <v>21</v>
      </c>
      <c r="AY307" s="108" t="s">
        <v>138</v>
      </c>
      <c r="BK307" s="114">
        <f>SUM($BK$308:$BK$693)</f>
        <v>0</v>
      </c>
    </row>
    <row r="308" spans="2:65" s="6" customFormat="1" ht="15.75" customHeight="1" x14ac:dyDescent="0.3">
      <c r="B308" s="22"/>
      <c r="C308" s="115" t="s">
        <v>356</v>
      </c>
      <c r="D308" s="115" t="s">
        <v>139</v>
      </c>
      <c r="E308" s="116" t="s">
        <v>357</v>
      </c>
      <c r="F308" s="117" t="s">
        <v>358</v>
      </c>
      <c r="G308" s="118" t="s">
        <v>198</v>
      </c>
      <c r="H308" s="119">
        <v>1.74</v>
      </c>
      <c r="I308" s="120"/>
      <c r="J308" s="121">
        <f>ROUND($I$308*$H$308,2)</f>
        <v>0</v>
      </c>
      <c r="K308" s="117" t="s">
        <v>153</v>
      </c>
      <c r="L308" s="22"/>
      <c r="M308" s="122"/>
      <c r="N308" s="123" t="s">
        <v>43</v>
      </c>
      <c r="P308" s="124">
        <f>$O$308*$H$308</f>
        <v>0</v>
      </c>
      <c r="Q308" s="124">
        <v>3.3579999999999999E-2</v>
      </c>
      <c r="R308" s="124">
        <f>$Q$308*$H$308</f>
        <v>5.8429200000000001E-2</v>
      </c>
      <c r="S308" s="124">
        <v>0</v>
      </c>
      <c r="T308" s="125">
        <f>$S$308*$H$308</f>
        <v>0</v>
      </c>
      <c r="AR308" s="76" t="s">
        <v>143</v>
      </c>
      <c r="AT308" s="76" t="s">
        <v>139</v>
      </c>
      <c r="AU308" s="76" t="s">
        <v>80</v>
      </c>
      <c r="AY308" s="6" t="s">
        <v>138</v>
      </c>
      <c r="BE308" s="126">
        <f>IF($N$308="základní",$J$308,0)</f>
        <v>0</v>
      </c>
      <c r="BF308" s="126">
        <f>IF($N$308="snížená",$J$308,0)</f>
        <v>0</v>
      </c>
      <c r="BG308" s="126">
        <f>IF($N$308="zákl. přenesená",$J$308,0)</f>
        <v>0</v>
      </c>
      <c r="BH308" s="126">
        <f>IF($N$308="sníž. přenesená",$J$308,0)</f>
        <v>0</v>
      </c>
      <c r="BI308" s="126">
        <f>IF($N$308="nulová",$J$308,0)</f>
        <v>0</v>
      </c>
      <c r="BJ308" s="76" t="s">
        <v>21</v>
      </c>
      <c r="BK308" s="126">
        <f>ROUND($I$308*$H$308,2)</f>
        <v>0</v>
      </c>
      <c r="BL308" s="76" t="s">
        <v>143</v>
      </c>
      <c r="BM308" s="76" t="s">
        <v>359</v>
      </c>
    </row>
    <row r="309" spans="2:65" s="6" customFormat="1" ht="16.5" customHeight="1" x14ac:dyDescent="0.3">
      <c r="B309" s="22"/>
      <c r="D309" s="128" t="s">
        <v>155</v>
      </c>
      <c r="F309" s="148" t="s">
        <v>360</v>
      </c>
      <c r="L309" s="22"/>
      <c r="M309" s="48"/>
      <c r="T309" s="49"/>
      <c r="AT309" s="6" t="s">
        <v>155</v>
      </c>
      <c r="AU309" s="6" t="s">
        <v>80</v>
      </c>
    </row>
    <row r="310" spans="2:65" s="6" customFormat="1" ht="15.75" customHeight="1" x14ac:dyDescent="0.3">
      <c r="B310" s="134"/>
      <c r="D310" s="133" t="s">
        <v>145</v>
      </c>
      <c r="E310" s="135"/>
      <c r="F310" s="136" t="s">
        <v>361</v>
      </c>
      <c r="H310" s="137">
        <v>0.84</v>
      </c>
      <c r="L310" s="134"/>
      <c r="M310" s="138"/>
      <c r="T310" s="139"/>
      <c r="AT310" s="135" t="s">
        <v>145</v>
      </c>
      <c r="AU310" s="135" t="s">
        <v>80</v>
      </c>
      <c r="AV310" s="135" t="s">
        <v>80</v>
      </c>
      <c r="AW310" s="135" t="s">
        <v>95</v>
      </c>
      <c r="AX310" s="135" t="s">
        <v>72</v>
      </c>
      <c r="AY310" s="135" t="s">
        <v>138</v>
      </c>
    </row>
    <row r="311" spans="2:65" s="6" customFormat="1" ht="15.75" customHeight="1" x14ac:dyDescent="0.3">
      <c r="B311" s="134"/>
      <c r="D311" s="133" t="s">
        <v>145</v>
      </c>
      <c r="E311" s="135"/>
      <c r="F311" s="136" t="s">
        <v>362</v>
      </c>
      <c r="H311" s="137">
        <v>0.9</v>
      </c>
      <c r="L311" s="134"/>
      <c r="M311" s="138"/>
      <c r="T311" s="139"/>
      <c r="AT311" s="135" t="s">
        <v>145</v>
      </c>
      <c r="AU311" s="135" t="s">
        <v>80</v>
      </c>
      <c r="AV311" s="135" t="s">
        <v>80</v>
      </c>
      <c r="AW311" s="135" t="s">
        <v>95</v>
      </c>
      <c r="AX311" s="135" t="s">
        <v>72</v>
      </c>
      <c r="AY311" s="135" t="s">
        <v>138</v>
      </c>
    </row>
    <row r="312" spans="2:65" s="6" customFormat="1" ht="15.75" customHeight="1" x14ac:dyDescent="0.3">
      <c r="B312" s="140"/>
      <c r="D312" s="133" t="s">
        <v>145</v>
      </c>
      <c r="E312" s="141"/>
      <c r="F312" s="142" t="s">
        <v>148</v>
      </c>
      <c r="H312" s="143">
        <v>1.74</v>
      </c>
      <c r="L312" s="140"/>
      <c r="M312" s="144"/>
      <c r="T312" s="145"/>
      <c r="AT312" s="141" t="s">
        <v>145</v>
      </c>
      <c r="AU312" s="141" t="s">
        <v>80</v>
      </c>
      <c r="AV312" s="141" t="s">
        <v>143</v>
      </c>
      <c r="AW312" s="141" t="s">
        <v>95</v>
      </c>
      <c r="AX312" s="141" t="s">
        <v>21</v>
      </c>
      <c r="AY312" s="141" t="s">
        <v>138</v>
      </c>
    </row>
    <row r="313" spans="2:65" s="6" customFormat="1" ht="15.75" customHeight="1" x14ac:dyDescent="0.3">
      <c r="B313" s="22"/>
      <c r="C313" s="115" t="s">
        <v>363</v>
      </c>
      <c r="D313" s="115" t="s">
        <v>139</v>
      </c>
      <c r="E313" s="116" t="s">
        <v>364</v>
      </c>
      <c r="F313" s="117" t="s">
        <v>365</v>
      </c>
      <c r="G313" s="118" t="s">
        <v>198</v>
      </c>
      <c r="H313" s="119">
        <v>1033.54</v>
      </c>
      <c r="I313" s="120"/>
      <c r="J313" s="121">
        <f>ROUND($I$313*$H$313,2)</f>
        <v>0</v>
      </c>
      <c r="K313" s="117" t="s">
        <v>153</v>
      </c>
      <c r="L313" s="22"/>
      <c r="M313" s="122"/>
      <c r="N313" s="123" t="s">
        <v>43</v>
      </c>
      <c r="P313" s="124">
        <f>$O$313*$H$313</f>
        <v>0</v>
      </c>
      <c r="Q313" s="124">
        <v>4.8900000000000002E-3</v>
      </c>
      <c r="R313" s="124">
        <f>$Q$313*$H$313</f>
        <v>5.0540105999999998</v>
      </c>
      <c r="S313" s="124">
        <v>0</v>
      </c>
      <c r="T313" s="125">
        <f>$S$313*$H$313</f>
        <v>0</v>
      </c>
      <c r="AR313" s="76" t="s">
        <v>143</v>
      </c>
      <c r="AT313" s="76" t="s">
        <v>139</v>
      </c>
      <c r="AU313" s="76" t="s">
        <v>80</v>
      </c>
      <c r="AY313" s="6" t="s">
        <v>138</v>
      </c>
      <c r="BE313" s="126">
        <f>IF($N$313="základní",$J$313,0)</f>
        <v>0</v>
      </c>
      <c r="BF313" s="126">
        <f>IF($N$313="snížená",$J$313,0)</f>
        <v>0</v>
      </c>
      <c r="BG313" s="126">
        <f>IF($N$313="zákl. přenesená",$J$313,0)</f>
        <v>0</v>
      </c>
      <c r="BH313" s="126">
        <f>IF($N$313="sníž. přenesená",$J$313,0)</f>
        <v>0</v>
      </c>
      <c r="BI313" s="126">
        <f>IF($N$313="nulová",$J$313,0)</f>
        <v>0</v>
      </c>
      <c r="BJ313" s="76" t="s">
        <v>21</v>
      </c>
      <c r="BK313" s="126">
        <f>ROUND($I$313*$H$313,2)</f>
        <v>0</v>
      </c>
      <c r="BL313" s="76" t="s">
        <v>143</v>
      </c>
      <c r="BM313" s="76" t="s">
        <v>366</v>
      </c>
    </row>
    <row r="314" spans="2:65" s="6" customFormat="1" ht="16.5" customHeight="1" x14ac:dyDescent="0.3">
      <c r="B314" s="22"/>
      <c r="D314" s="128" t="s">
        <v>155</v>
      </c>
      <c r="F314" s="148" t="s">
        <v>367</v>
      </c>
      <c r="L314" s="22"/>
      <c r="M314" s="48"/>
      <c r="T314" s="49"/>
      <c r="AT314" s="6" t="s">
        <v>155</v>
      </c>
      <c r="AU314" s="6" t="s">
        <v>80</v>
      </c>
    </row>
    <row r="315" spans="2:65" s="6" customFormat="1" ht="15.75" customHeight="1" x14ac:dyDescent="0.3">
      <c r="B315" s="134"/>
      <c r="D315" s="133" t="s">
        <v>145</v>
      </c>
      <c r="E315" s="135"/>
      <c r="F315" s="136" t="s">
        <v>212</v>
      </c>
      <c r="H315" s="137">
        <v>13</v>
      </c>
      <c r="L315" s="134"/>
      <c r="M315" s="138"/>
      <c r="T315" s="139"/>
      <c r="AT315" s="135" t="s">
        <v>145</v>
      </c>
      <c r="AU315" s="135" t="s">
        <v>80</v>
      </c>
      <c r="AV315" s="135" t="s">
        <v>80</v>
      </c>
      <c r="AW315" s="135" t="s">
        <v>95</v>
      </c>
      <c r="AX315" s="135" t="s">
        <v>72</v>
      </c>
      <c r="AY315" s="135" t="s">
        <v>138</v>
      </c>
    </row>
    <row r="316" spans="2:65" s="6" customFormat="1" ht="15.75" customHeight="1" x14ac:dyDescent="0.3">
      <c r="B316" s="134"/>
      <c r="D316" s="133" t="s">
        <v>145</v>
      </c>
      <c r="E316" s="135"/>
      <c r="F316" s="136"/>
      <c r="H316" s="137">
        <v>0</v>
      </c>
      <c r="L316" s="134"/>
      <c r="M316" s="138"/>
      <c r="T316" s="139"/>
      <c r="AT316" s="135" t="s">
        <v>145</v>
      </c>
      <c r="AU316" s="135" t="s">
        <v>80</v>
      </c>
      <c r="AV316" s="135" t="s">
        <v>80</v>
      </c>
      <c r="AW316" s="135" t="s">
        <v>95</v>
      </c>
      <c r="AX316" s="135" t="s">
        <v>72</v>
      </c>
      <c r="AY316" s="135" t="s">
        <v>138</v>
      </c>
    </row>
    <row r="317" spans="2:65" s="6" customFormat="1" ht="15.75" customHeight="1" x14ac:dyDescent="0.3">
      <c r="B317" s="134"/>
      <c r="D317" s="133" t="s">
        <v>145</v>
      </c>
      <c r="E317" s="135"/>
      <c r="F317" s="136" t="s">
        <v>368</v>
      </c>
      <c r="H317" s="137">
        <v>639.91999999999996</v>
      </c>
      <c r="L317" s="134"/>
      <c r="M317" s="138"/>
      <c r="T317" s="139"/>
      <c r="AT317" s="135" t="s">
        <v>145</v>
      </c>
      <c r="AU317" s="135" t="s">
        <v>80</v>
      </c>
      <c r="AV317" s="135" t="s">
        <v>80</v>
      </c>
      <c r="AW317" s="135" t="s">
        <v>95</v>
      </c>
      <c r="AX317" s="135" t="s">
        <v>72</v>
      </c>
      <c r="AY317" s="135" t="s">
        <v>138</v>
      </c>
    </row>
    <row r="318" spans="2:65" s="6" customFormat="1" ht="15.75" customHeight="1" x14ac:dyDescent="0.3">
      <c r="B318" s="134"/>
      <c r="D318" s="133" t="s">
        <v>145</v>
      </c>
      <c r="E318" s="135"/>
      <c r="F318" s="136" t="s">
        <v>369</v>
      </c>
      <c r="H318" s="137">
        <v>121.6</v>
      </c>
      <c r="L318" s="134"/>
      <c r="M318" s="138"/>
      <c r="T318" s="139"/>
      <c r="AT318" s="135" t="s">
        <v>145</v>
      </c>
      <c r="AU318" s="135" t="s">
        <v>80</v>
      </c>
      <c r="AV318" s="135" t="s">
        <v>80</v>
      </c>
      <c r="AW318" s="135" t="s">
        <v>95</v>
      </c>
      <c r="AX318" s="135" t="s">
        <v>72</v>
      </c>
      <c r="AY318" s="135" t="s">
        <v>138</v>
      </c>
    </row>
    <row r="319" spans="2:65" s="6" customFormat="1" ht="15.75" customHeight="1" x14ac:dyDescent="0.3">
      <c r="B319" s="134"/>
      <c r="D319" s="133" t="s">
        <v>145</v>
      </c>
      <c r="E319" s="135"/>
      <c r="F319" s="136" t="s">
        <v>26</v>
      </c>
      <c r="H319" s="137">
        <v>10</v>
      </c>
      <c r="L319" s="134"/>
      <c r="M319" s="138"/>
      <c r="T319" s="139"/>
      <c r="AT319" s="135" t="s">
        <v>145</v>
      </c>
      <c r="AU319" s="135" t="s">
        <v>80</v>
      </c>
      <c r="AV319" s="135" t="s">
        <v>80</v>
      </c>
      <c r="AW319" s="135" t="s">
        <v>95</v>
      </c>
      <c r="AX319" s="135" t="s">
        <v>72</v>
      </c>
      <c r="AY319" s="135" t="s">
        <v>138</v>
      </c>
    </row>
    <row r="320" spans="2:65" s="6" customFormat="1" ht="15.75" customHeight="1" x14ac:dyDescent="0.3">
      <c r="B320" s="134"/>
      <c r="D320" s="133" t="s">
        <v>145</v>
      </c>
      <c r="E320" s="135"/>
      <c r="F320" s="136" t="s">
        <v>370</v>
      </c>
      <c r="H320" s="137">
        <v>53.8</v>
      </c>
      <c r="L320" s="134"/>
      <c r="M320" s="138"/>
      <c r="T320" s="139"/>
      <c r="AT320" s="135" t="s">
        <v>145</v>
      </c>
      <c r="AU320" s="135" t="s">
        <v>80</v>
      </c>
      <c r="AV320" s="135" t="s">
        <v>80</v>
      </c>
      <c r="AW320" s="135" t="s">
        <v>95</v>
      </c>
      <c r="AX320" s="135" t="s">
        <v>72</v>
      </c>
      <c r="AY320" s="135" t="s">
        <v>138</v>
      </c>
    </row>
    <row r="321" spans="2:65" s="6" customFormat="1" ht="15.75" customHeight="1" x14ac:dyDescent="0.3">
      <c r="B321" s="134"/>
      <c r="D321" s="133" t="s">
        <v>145</v>
      </c>
      <c r="E321" s="135"/>
      <c r="F321" s="136" t="s">
        <v>370</v>
      </c>
      <c r="H321" s="137">
        <v>53.8</v>
      </c>
      <c r="L321" s="134"/>
      <c r="M321" s="138"/>
      <c r="T321" s="139"/>
      <c r="AT321" s="135" t="s">
        <v>145</v>
      </c>
      <c r="AU321" s="135" t="s">
        <v>80</v>
      </c>
      <c r="AV321" s="135" t="s">
        <v>80</v>
      </c>
      <c r="AW321" s="135" t="s">
        <v>95</v>
      </c>
      <c r="AX321" s="135" t="s">
        <v>72</v>
      </c>
      <c r="AY321" s="135" t="s">
        <v>138</v>
      </c>
    </row>
    <row r="322" spans="2:65" s="6" customFormat="1" ht="15.75" customHeight="1" x14ac:dyDescent="0.3">
      <c r="B322" s="134"/>
      <c r="D322" s="133" t="s">
        <v>145</v>
      </c>
      <c r="E322" s="135"/>
      <c r="F322" s="136" t="s">
        <v>371</v>
      </c>
      <c r="H322" s="137">
        <v>38.4</v>
      </c>
      <c r="L322" s="134"/>
      <c r="M322" s="138"/>
      <c r="T322" s="139"/>
      <c r="AT322" s="135" t="s">
        <v>145</v>
      </c>
      <c r="AU322" s="135" t="s">
        <v>80</v>
      </c>
      <c r="AV322" s="135" t="s">
        <v>80</v>
      </c>
      <c r="AW322" s="135" t="s">
        <v>95</v>
      </c>
      <c r="AX322" s="135" t="s">
        <v>72</v>
      </c>
      <c r="AY322" s="135" t="s">
        <v>138</v>
      </c>
    </row>
    <row r="323" spans="2:65" s="6" customFormat="1" ht="15.75" customHeight="1" x14ac:dyDescent="0.3">
      <c r="B323" s="134"/>
      <c r="D323" s="133" t="s">
        <v>145</v>
      </c>
      <c r="E323" s="135"/>
      <c r="F323" s="136" t="s">
        <v>372</v>
      </c>
      <c r="H323" s="137">
        <v>8.23</v>
      </c>
      <c r="L323" s="134"/>
      <c r="M323" s="138"/>
      <c r="T323" s="139"/>
      <c r="AT323" s="135" t="s">
        <v>145</v>
      </c>
      <c r="AU323" s="135" t="s">
        <v>80</v>
      </c>
      <c r="AV323" s="135" t="s">
        <v>80</v>
      </c>
      <c r="AW323" s="135" t="s">
        <v>95</v>
      </c>
      <c r="AX323" s="135" t="s">
        <v>72</v>
      </c>
      <c r="AY323" s="135" t="s">
        <v>138</v>
      </c>
    </row>
    <row r="324" spans="2:65" s="6" customFormat="1" ht="15.75" customHeight="1" x14ac:dyDescent="0.3">
      <c r="B324" s="134"/>
      <c r="D324" s="133" t="s">
        <v>145</v>
      </c>
      <c r="E324" s="135"/>
      <c r="F324" s="136" t="s">
        <v>373</v>
      </c>
      <c r="H324" s="137">
        <v>6.72</v>
      </c>
      <c r="L324" s="134"/>
      <c r="M324" s="138"/>
      <c r="T324" s="139"/>
      <c r="AT324" s="135" t="s">
        <v>145</v>
      </c>
      <c r="AU324" s="135" t="s">
        <v>80</v>
      </c>
      <c r="AV324" s="135" t="s">
        <v>80</v>
      </c>
      <c r="AW324" s="135" t="s">
        <v>95</v>
      </c>
      <c r="AX324" s="135" t="s">
        <v>72</v>
      </c>
      <c r="AY324" s="135" t="s">
        <v>138</v>
      </c>
    </row>
    <row r="325" spans="2:65" s="6" customFormat="1" ht="15.75" customHeight="1" x14ac:dyDescent="0.3">
      <c r="B325" s="134"/>
      <c r="D325" s="133" t="s">
        <v>145</v>
      </c>
      <c r="E325" s="135"/>
      <c r="F325" s="136" t="s">
        <v>212</v>
      </c>
      <c r="H325" s="137">
        <v>13</v>
      </c>
      <c r="L325" s="134"/>
      <c r="M325" s="138"/>
      <c r="T325" s="139"/>
      <c r="AT325" s="135" t="s">
        <v>145</v>
      </c>
      <c r="AU325" s="135" t="s">
        <v>80</v>
      </c>
      <c r="AV325" s="135" t="s">
        <v>80</v>
      </c>
      <c r="AW325" s="135" t="s">
        <v>95</v>
      </c>
      <c r="AX325" s="135" t="s">
        <v>72</v>
      </c>
      <c r="AY325" s="135" t="s">
        <v>138</v>
      </c>
    </row>
    <row r="326" spans="2:65" s="6" customFormat="1" ht="15.75" customHeight="1" x14ac:dyDescent="0.3">
      <c r="B326" s="134"/>
      <c r="D326" s="133" t="s">
        <v>145</v>
      </c>
      <c r="E326" s="135"/>
      <c r="F326" s="136" t="s">
        <v>374</v>
      </c>
      <c r="H326" s="137">
        <v>75.069999999999993</v>
      </c>
      <c r="L326" s="134"/>
      <c r="M326" s="138"/>
      <c r="T326" s="139"/>
      <c r="AT326" s="135" t="s">
        <v>145</v>
      </c>
      <c r="AU326" s="135" t="s">
        <v>80</v>
      </c>
      <c r="AV326" s="135" t="s">
        <v>80</v>
      </c>
      <c r="AW326" s="135" t="s">
        <v>95</v>
      </c>
      <c r="AX326" s="135" t="s">
        <v>72</v>
      </c>
      <c r="AY326" s="135" t="s">
        <v>138</v>
      </c>
    </row>
    <row r="327" spans="2:65" s="6" customFormat="1" ht="15.75" customHeight="1" x14ac:dyDescent="0.3">
      <c r="B327" s="140"/>
      <c r="D327" s="133" t="s">
        <v>145</v>
      </c>
      <c r="E327" s="141"/>
      <c r="F327" s="142" t="s">
        <v>148</v>
      </c>
      <c r="H327" s="143">
        <v>1033.54</v>
      </c>
      <c r="L327" s="140"/>
      <c r="M327" s="144"/>
      <c r="T327" s="145"/>
      <c r="AT327" s="141" t="s">
        <v>145</v>
      </c>
      <c r="AU327" s="141" t="s">
        <v>80</v>
      </c>
      <c r="AV327" s="141" t="s">
        <v>143</v>
      </c>
      <c r="AW327" s="141" t="s">
        <v>95</v>
      </c>
      <c r="AX327" s="141" t="s">
        <v>21</v>
      </c>
      <c r="AY327" s="141" t="s">
        <v>138</v>
      </c>
    </row>
    <row r="328" spans="2:65" s="6" customFormat="1" ht="15.75" customHeight="1" x14ac:dyDescent="0.3">
      <c r="B328" s="22"/>
      <c r="C328" s="115" t="s">
        <v>375</v>
      </c>
      <c r="D328" s="115" t="s">
        <v>139</v>
      </c>
      <c r="E328" s="116" t="s">
        <v>376</v>
      </c>
      <c r="F328" s="117" t="s">
        <v>377</v>
      </c>
      <c r="G328" s="118" t="s">
        <v>378</v>
      </c>
      <c r="H328" s="119">
        <v>98.46</v>
      </c>
      <c r="I328" s="120"/>
      <c r="J328" s="121">
        <f>ROUND($I$328*$H$328,2)</f>
        <v>0</v>
      </c>
      <c r="K328" s="117" t="s">
        <v>153</v>
      </c>
      <c r="L328" s="22"/>
      <c r="M328" s="122"/>
      <c r="N328" s="123" t="s">
        <v>43</v>
      </c>
      <c r="P328" s="124">
        <f>$O$328*$H$328</f>
        <v>0</v>
      </c>
      <c r="Q328" s="124">
        <v>2.0000000000000002E-5</v>
      </c>
      <c r="R328" s="124">
        <f>$Q$328*$H$328</f>
        <v>1.9691999999999999E-3</v>
      </c>
      <c r="S328" s="124">
        <v>0</v>
      </c>
      <c r="T328" s="125">
        <f>$S$328*$H$328</f>
        <v>0</v>
      </c>
      <c r="AR328" s="76" t="s">
        <v>143</v>
      </c>
      <c r="AT328" s="76" t="s">
        <v>139</v>
      </c>
      <c r="AU328" s="76" t="s">
        <v>80</v>
      </c>
      <c r="AY328" s="6" t="s">
        <v>138</v>
      </c>
      <c r="BE328" s="126">
        <f>IF($N$328="základní",$J$328,0)</f>
        <v>0</v>
      </c>
      <c r="BF328" s="126">
        <f>IF($N$328="snížená",$J$328,0)</f>
        <v>0</v>
      </c>
      <c r="BG328" s="126">
        <f>IF($N$328="zákl. přenesená",$J$328,0)</f>
        <v>0</v>
      </c>
      <c r="BH328" s="126">
        <f>IF($N$328="sníž. přenesená",$J$328,0)</f>
        <v>0</v>
      </c>
      <c r="BI328" s="126">
        <f>IF($N$328="nulová",$J$328,0)</f>
        <v>0</v>
      </c>
      <c r="BJ328" s="76" t="s">
        <v>21</v>
      </c>
      <c r="BK328" s="126">
        <f>ROUND($I$328*$H$328,2)</f>
        <v>0</v>
      </c>
      <c r="BL328" s="76" t="s">
        <v>143</v>
      </c>
      <c r="BM328" s="76" t="s">
        <v>379</v>
      </c>
    </row>
    <row r="329" spans="2:65" s="6" customFormat="1" ht="16.5" customHeight="1" x14ac:dyDescent="0.3">
      <c r="B329" s="22"/>
      <c r="D329" s="128" t="s">
        <v>155</v>
      </c>
      <c r="F329" s="148" t="s">
        <v>380</v>
      </c>
      <c r="L329" s="22"/>
      <c r="M329" s="48"/>
      <c r="T329" s="49"/>
      <c r="AT329" s="6" t="s">
        <v>155</v>
      </c>
      <c r="AU329" s="6" t="s">
        <v>80</v>
      </c>
    </row>
    <row r="330" spans="2:65" s="6" customFormat="1" ht="15.75" customHeight="1" x14ac:dyDescent="0.3">
      <c r="B330" s="134"/>
      <c r="D330" s="133" t="s">
        <v>145</v>
      </c>
      <c r="E330" s="135"/>
      <c r="F330" s="136" t="s">
        <v>381</v>
      </c>
      <c r="H330" s="137">
        <v>98.46</v>
      </c>
      <c r="L330" s="134"/>
      <c r="M330" s="138"/>
      <c r="T330" s="139"/>
      <c r="AT330" s="135" t="s">
        <v>145</v>
      </c>
      <c r="AU330" s="135" t="s">
        <v>80</v>
      </c>
      <c r="AV330" s="135" t="s">
        <v>80</v>
      </c>
      <c r="AW330" s="135" t="s">
        <v>95</v>
      </c>
      <c r="AX330" s="135" t="s">
        <v>72</v>
      </c>
      <c r="AY330" s="135" t="s">
        <v>138</v>
      </c>
    </row>
    <row r="331" spans="2:65" s="6" customFormat="1" ht="15.75" customHeight="1" x14ac:dyDescent="0.3">
      <c r="B331" s="140"/>
      <c r="D331" s="133" t="s">
        <v>145</v>
      </c>
      <c r="E331" s="141"/>
      <c r="F331" s="142" t="s">
        <v>148</v>
      </c>
      <c r="H331" s="143">
        <v>98.46</v>
      </c>
      <c r="L331" s="140"/>
      <c r="M331" s="144"/>
      <c r="T331" s="145"/>
      <c r="AT331" s="141" t="s">
        <v>145</v>
      </c>
      <c r="AU331" s="141" t="s">
        <v>80</v>
      </c>
      <c r="AV331" s="141" t="s">
        <v>143</v>
      </c>
      <c r="AW331" s="141" t="s">
        <v>95</v>
      </c>
      <c r="AX331" s="141" t="s">
        <v>21</v>
      </c>
      <c r="AY331" s="141" t="s">
        <v>138</v>
      </c>
    </row>
    <row r="332" spans="2:65" s="6" customFormat="1" ht="15.75" customHeight="1" x14ac:dyDescent="0.3">
      <c r="B332" s="22"/>
      <c r="C332" s="149" t="s">
        <v>382</v>
      </c>
      <c r="D332" s="149" t="s">
        <v>383</v>
      </c>
      <c r="E332" s="150" t="s">
        <v>384</v>
      </c>
      <c r="F332" s="151" t="s">
        <v>385</v>
      </c>
      <c r="G332" s="152" t="s">
        <v>378</v>
      </c>
      <c r="H332" s="153">
        <v>102.38</v>
      </c>
      <c r="I332" s="154"/>
      <c r="J332" s="155">
        <f>ROUND($I$332*$H$332,2)</f>
        <v>0</v>
      </c>
      <c r="K332" s="151" t="s">
        <v>153</v>
      </c>
      <c r="L332" s="156"/>
      <c r="M332" s="157"/>
      <c r="N332" s="158" t="s">
        <v>43</v>
      </c>
      <c r="P332" s="124">
        <f>$O$332*$H$332</f>
        <v>0</v>
      </c>
      <c r="Q332" s="124">
        <v>5.9999999999999995E-4</v>
      </c>
      <c r="R332" s="124">
        <f>$Q$332*$H$332</f>
        <v>6.142799999999999E-2</v>
      </c>
      <c r="S332" s="124">
        <v>0</v>
      </c>
      <c r="T332" s="125">
        <f>$S$332*$H$332</f>
        <v>0</v>
      </c>
      <c r="AR332" s="76" t="s">
        <v>189</v>
      </c>
      <c r="AT332" s="76" t="s">
        <v>383</v>
      </c>
      <c r="AU332" s="76" t="s">
        <v>80</v>
      </c>
      <c r="AY332" s="6" t="s">
        <v>138</v>
      </c>
      <c r="BE332" s="126">
        <f>IF($N$332="základní",$J$332,0)</f>
        <v>0</v>
      </c>
      <c r="BF332" s="126">
        <f>IF($N$332="snížená",$J$332,0)</f>
        <v>0</v>
      </c>
      <c r="BG332" s="126">
        <f>IF($N$332="zákl. přenesená",$J$332,0)</f>
        <v>0</v>
      </c>
      <c r="BH332" s="126">
        <f>IF($N$332="sníž. přenesená",$J$332,0)</f>
        <v>0</v>
      </c>
      <c r="BI332" s="126">
        <f>IF($N$332="nulová",$J$332,0)</f>
        <v>0</v>
      </c>
      <c r="BJ332" s="76" t="s">
        <v>21</v>
      </c>
      <c r="BK332" s="126">
        <f>ROUND($I$332*$H$332,2)</f>
        <v>0</v>
      </c>
      <c r="BL332" s="76" t="s">
        <v>143</v>
      </c>
      <c r="BM332" s="76" t="s">
        <v>386</v>
      </c>
    </row>
    <row r="333" spans="2:65" s="6" customFormat="1" ht="27" customHeight="1" x14ac:dyDescent="0.3">
      <c r="B333" s="22"/>
      <c r="D333" s="128" t="s">
        <v>155</v>
      </c>
      <c r="F333" s="148" t="s">
        <v>387</v>
      </c>
      <c r="L333" s="22"/>
      <c r="M333" s="48"/>
      <c r="T333" s="49"/>
      <c r="AT333" s="6" t="s">
        <v>155</v>
      </c>
      <c r="AU333" s="6" t="s">
        <v>80</v>
      </c>
    </row>
    <row r="334" spans="2:65" s="6" customFormat="1" ht="15.75" customHeight="1" x14ac:dyDescent="0.3">
      <c r="B334" s="134"/>
      <c r="D334" s="133" t="s">
        <v>145</v>
      </c>
      <c r="E334" s="135"/>
      <c r="F334" s="136" t="s">
        <v>381</v>
      </c>
      <c r="H334" s="137">
        <v>98.46</v>
      </c>
      <c r="L334" s="134"/>
      <c r="M334" s="138"/>
      <c r="T334" s="139"/>
      <c r="AT334" s="135" t="s">
        <v>145</v>
      </c>
      <c r="AU334" s="135" t="s">
        <v>80</v>
      </c>
      <c r="AV334" s="135" t="s">
        <v>80</v>
      </c>
      <c r="AW334" s="135" t="s">
        <v>95</v>
      </c>
      <c r="AX334" s="135" t="s">
        <v>72</v>
      </c>
      <c r="AY334" s="135" t="s">
        <v>138</v>
      </c>
    </row>
    <row r="335" spans="2:65" s="6" customFormat="1" ht="15.75" customHeight="1" x14ac:dyDescent="0.3">
      <c r="B335" s="127"/>
      <c r="D335" s="133" t="s">
        <v>145</v>
      </c>
      <c r="E335" s="130"/>
      <c r="F335" s="129" t="s">
        <v>388</v>
      </c>
      <c r="H335" s="130"/>
      <c r="L335" s="127"/>
      <c r="M335" s="131"/>
      <c r="T335" s="132"/>
      <c r="AT335" s="130" t="s">
        <v>145</v>
      </c>
      <c r="AU335" s="130" t="s">
        <v>80</v>
      </c>
      <c r="AV335" s="130" t="s">
        <v>21</v>
      </c>
      <c r="AW335" s="130" t="s">
        <v>95</v>
      </c>
      <c r="AX335" s="130" t="s">
        <v>72</v>
      </c>
      <c r="AY335" s="130" t="s">
        <v>138</v>
      </c>
    </row>
    <row r="336" spans="2:65" s="6" customFormat="1" ht="15.75" customHeight="1" x14ac:dyDescent="0.3">
      <c r="B336" s="134"/>
      <c r="D336" s="133" t="s">
        <v>145</v>
      </c>
      <c r="E336" s="135"/>
      <c r="F336" s="136" t="s">
        <v>389</v>
      </c>
      <c r="H336" s="137">
        <v>3.92</v>
      </c>
      <c r="L336" s="134"/>
      <c r="M336" s="138"/>
      <c r="T336" s="139"/>
      <c r="AT336" s="135" t="s">
        <v>145</v>
      </c>
      <c r="AU336" s="135" t="s">
        <v>80</v>
      </c>
      <c r="AV336" s="135" t="s">
        <v>80</v>
      </c>
      <c r="AW336" s="135" t="s">
        <v>95</v>
      </c>
      <c r="AX336" s="135" t="s">
        <v>72</v>
      </c>
      <c r="AY336" s="135" t="s">
        <v>138</v>
      </c>
    </row>
    <row r="337" spans="2:65" s="6" customFormat="1" ht="15.75" customHeight="1" x14ac:dyDescent="0.3">
      <c r="B337" s="140"/>
      <c r="D337" s="133" t="s">
        <v>145</v>
      </c>
      <c r="E337" s="141"/>
      <c r="F337" s="142" t="s">
        <v>148</v>
      </c>
      <c r="H337" s="143">
        <v>102.38</v>
      </c>
      <c r="L337" s="140"/>
      <c r="M337" s="144"/>
      <c r="T337" s="145"/>
      <c r="AT337" s="141" t="s">
        <v>145</v>
      </c>
      <c r="AU337" s="141" t="s">
        <v>80</v>
      </c>
      <c r="AV337" s="141" t="s">
        <v>143</v>
      </c>
      <c r="AW337" s="141" t="s">
        <v>95</v>
      </c>
      <c r="AX337" s="141" t="s">
        <v>21</v>
      </c>
      <c r="AY337" s="141" t="s">
        <v>138</v>
      </c>
    </row>
    <row r="338" spans="2:65" s="6" customFormat="1" ht="15.75" customHeight="1" x14ac:dyDescent="0.3">
      <c r="B338" s="22"/>
      <c r="C338" s="115" t="s">
        <v>390</v>
      </c>
      <c r="D338" s="115" t="s">
        <v>139</v>
      </c>
      <c r="E338" s="116" t="s">
        <v>391</v>
      </c>
      <c r="F338" s="117" t="s">
        <v>392</v>
      </c>
      <c r="G338" s="118" t="s">
        <v>378</v>
      </c>
      <c r="H338" s="119">
        <v>439.6</v>
      </c>
      <c r="I338" s="120"/>
      <c r="J338" s="121">
        <f>ROUND($I$338*$H$338,2)</f>
        <v>0</v>
      </c>
      <c r="K338" s="117" t="s">
        <v>153</v>
      </c>
      <c r="L338" s="22"/>
      <c r="M338" s="122"/>
      <c r="N338" s="123" t="s">
        <v>43</v>
      </c>
      <c r="P338" s="124">
        <f>$O$338*$H$338</f>
        <v>0</v>
      </c>
      <c r="Q338" s="124">
        <v>0</v>
      </c>
      <c r="R338" s="124">
        <f>$Q$338*$H$338</f>
        <v>0</v>
      </c>
      <c r="S338" s="124">
        <v>0</v>
      </c>
      <c r="T338" s="125">
        <f>$S$338*$H$338</f>
        <v>0</v>
      </c>
      <c r="AR338" s="76" t="s">
        <v>143</v>
      </c>
      <c r="AT338" s="76" t="s">
        <v>139</v>
      </c>
      <c r="AU338" s="76" t="s">
        <v>80</v>
      </c>
      <c r="AY338" s="6" t="s">
        <v>138</v>
      </c>
      <c r="BE338" s="126">
        <f>IF($N$338="základní",$J$338,0)</f>
        <v>0</v>
      </c>
      <c r="BF338" s="126">
        <f>IF($N$338="snížená",$J$338,0)</f>
        <v>0</v>
      </c>
      <c r="BG338" s="126">
        <f>IF($N$338="zákl. přenesená",$J$338,0)</f>
        <v>0</v>
      </c>
      <c r="BH338" s="126">
        <f>IF($N$338="sníž. přenesená",$J$338,0)</f>
        <v>0</v>
      </c>
      <c r="BI338" s="126">
        <f>IF($N$338="nulová",$J$338,0)</f>
        <v>0</v>
      </c>
      <c r="BJ338" s="76" t="s">
        <v>21</v>
      </c>
      <c r="BK338" s="126">
        <f>ROUND($I$338*$H$338,2)</f>
        <v>0</v>
      </c>
      <c r="BL338" s="76" t="s">
        <v>143</v>
      </c>
      <c r="BM338" s="76" t="s">
        <v>393</v>
      </c>
    </row>
    <row r="339" spans="2:65" s="6" customFormat="1" ht="27" customHeight="1" x14ac:dyDescent="0.3">
      <c r="B339" s="22"/>
      <c r="D339" s="128" t="s">
        <v>155</v>
      </c>
      <c r="F339" s="148" t="s">
        <v>394</v>
      </c>
      <c r="L339" s="22"/>
      <c r="M339" s="48"/>
      <c r="T339" s="49"/>
      <c r="AT339" s="6" t="s">
        <v>155</v>
      </c>
      <c r="AU339" s="6" t="s">
        <v>80</v>
      </c>
    </row>
    <row r="340" spans="2:65" s="6" customFormat="1" ht="15.75" customHeight="1" x14ac:dyDescent="0.3">
      <c r="B340" s="134"/>
      <c r="D340" s="133" t="s">
        <v>145</v>
      </c>
      <c r="E340" s="135"/>
      <c r="F340" s="136" t="s">
        <v>395</v>
      </c>
      <c r="H340" s="137">
        <v>34.799999999999997</v>
      </c>
      <c r="L340" s="134"/>
      <c r="M340" s="138"/>
      <c r="T340" s="139"/>
      <c r="AT340" s="135" t="s">
        <v>145</v>
      </c>
      <c r="AU340" s="135" t="s">
        <v>80</v>
      </c>
      <c r="AV340" s="135" t="s">
        <v>80</v>
      </c>
      <c r="AW340" s="135" t="s">
        <v>95</v>
      </c>
      <c r="AX340" s="135" t="s">
        <v>72</v>
      </c>
      <c r="AY340" s="135" t="s">
        <v>138</v>
      </c>
    </row>
    <row r="341" spans="2:65" s="6" customFormat="1" ht="15.75" customHeight="1" x14ac:dyDescent="0.3">
      <c r="B341" s="134"/>
      <c r="D341" s="133" t="s">
        <v>145</v>
      </c>
      <c r="E341" s="135"/>
      <c r="F341" s="136" t="s">
        <v>396</v>
      </c>
      <c r="H341" s="137">
        <v>40.799999999999997</v>
      </c>
      <c r="L341" s="134"/>
      <c r="M341" s="138"/>
      <c r="T341" s="139"/>
      <c r="AT341" s="135" t="s">
        <v>145</v>
      </c>
      <c r="AU341" s="135" t="s">
        <v>80</v>
      </c>
      <c r="AV341" s="135" t="s">
        <v>80</v>
      </c>
      <c r="AW341" s="135" t="s">
        <v>95</v>
      </c>
      <c r="AX341" s="135" t="s">
        <v>72</v>
      </c>
      <c r="AY341" s="135" t="s">
        <v>138</v>
      </c>
    </row>
    <row r="342" spans="2:65" s="6" customFormat="1" ht="15.75" customHeight="1" x14ac:dyDescent="0.3">
      <c r="B342" s="134"/>
      <c r="D342" s="133" t="s">
        <v>145</v>
      </c>
      <c r="E342" s="135"/>
      <c r="F342" s="136" t="s">
        <v>397</v>
      </c>
      <c r="H342" s="137">
        <v>14.4</v>
      </c>
      <c r="L342" s="134"/>
      <c r="M342" s="138"/>
      <c r="T342" s="139"/>
      <c r="AT342" s="135" t="s">
        <v>145</v>
      </c>
      <c r="AU342" s="135" t="s">
        <v>80</v>
      </c>
      <c r="AV342" s="135" t="s">
        <v>80</v>
      </c>
      <c r="AW342" s="135" t="s">
        <v>95</v>
      </c>
      <c r="AX342" s="135" t="s">
        <v>72</v>
      </c>
      <c r="AY342" s="135" t="s">
        <v>138</v>
      </c>
    </row>
    <row r="343" spans="2:65" s="6" customFormat="1" ht="15.75" customHeight="1" x14ac:dyDescent="0.3">
      <c r="B343" s="134"/>
      <c r="D343" s="133" t="s">
        <v>145</v>
      </c>
      <c r="E343" s="135"/>
      <c r="F343" s="136"/>
      <c r="H343" s="137">
        <v>0</v>
      </c>
      <c r="L343" s="134"/>
      <c r="M343" s="138"/>
      <c r="T343" s="139"/>
      <c r="AT343" s="135" t="s">
        <v>145</v>
      </c>
      <c r="AU343" s="135" t="s">
        <v>80</v>
      </c>
      <c r="AV343" s="135" t="s">
        <v>80</v>
      </c>
      <c r="AW343" s="135" t="s">
        <v>95</v>
      </c>
      <c r="AX343" s="135" t="s">
        <v>72</v>
      </c>
      <c r="AY343" s="135" t="s">
        <v>138</v>
      </c>
    </row>
    <row r="344" spans="2:65" s="6" customFormat="1" ht="15.75" customHeight="1" x14ac:dyDescent="0.3">
      <c r="B344" s="134"/>
      <c r="D344" s="133" t="s">
        <v>145</v>
      </c>
      <c r="E344" s="135"/>
      <c r="F344" s="136"/>
      <c r="H344" s="137">
        <v>0</v>
      </c>
      <c r="L344" s="134"/>
      <c r="M344" s="138"/>
      <c r="T344" s="139"/>
      <c r="AT344" s="135" t="s">
        <v>145</v>
      </c>
      <c r="AU344" s="135" t="s">
        <v>80</v>
      </c>
      <c r="AV344" s="135" t="s">
        <v>80</v>
      </c>
      <c r="AW344" s="135" t="s">
        <v>95</v>
      </c>
      <c r="AX344" s="135" t="s">
        <v>72</v>
      </c>
      <c r="AY344" s="135" t="s">
        <v>138</v>
      </c>
    </row>
    <row r="345" spans="2:65" s="6" customFormat="1" ht="15.75" customHeight="1" x14ac:dyDescent="0.3">
      <c r="B345" s="134"/>
      <c r="D345" s="133" t="s">
        <v>145</v>
      </c>
      <c r="E345" s="135"/>
      <c r="F345" s="136" t="s">
        <v>398</v>
      </c>
      <c r="H345" s="137">
        <v>39</v>
      </c>
      <c r="L345" s="134"/>
      <c r="M345" s="138"/>
      <c r="T345" s="139"/>
      <c r="AT345" s="135" t="s">
        <v>145</v>
      </c>
      <c r="AU345" s="135" t="s">
        <v>80</v>
      </c>
      <c r="AV345" s="135" t="s">
        <v>80</v>
      </c>
      <c r="AW345" s="135" t="s">
        <v>95</v>
      </c>
      <c r="AX345" s="135" t="s">
        <v>72</v>
      </c>
      <c r="AY345" s="135" t="s">
        <v>138</v>
      </c>
    </row>
    <row r="346" spans="2:65" s="6" customFormat="1" ht="15.75" customHeight="1" x14ac:dyDescent="0.3">
      <c r="B346" s="134"/>
      <c r="D346" s="133" t="s">
        <v>145</v>
      </c>
      <c r="E346" s="135"/>
      <c r="F346" s="136" t="s">
        <v>399</v>
      </c>
      <c r="H346" s="137">
        <v>63.2</v>
      </c>
      <c r="L346" s="134"/>
      <c r="M346" s="138"/>
      <c r="T346" s="139"/>
      <c r="AT346" s="135" t="s">
        <v>145</v>
      </c>
      <c r="AU346" s="135" t="s">
        <v>80</v>
      </c>
      <c r="AV346" s="135" t="s">
        <v>80</v>
      </c>
      <c r="AW346" s="135" t="s">
        <v>95</v>
      </c>
      <c r="AX346" s="135" t="s">
        <v>72</v>
      </c>
      <c r="AY346" s="135" t="s">
        <v>138</v>
      </c>
    </row>
    <row r="347" spans="2:65" s="6" customFormat="1" ht="15.75" customHeight="1" x14ac:dyDescent="0.3">
      <c r="B347" s="134"/>
      <c r="D347" s="133" t="s">
        <v>145</v>
      </c>
      <c r="E347" s="135"/>
      <c r="F347" s="136" t="s">
        <v>400</v>
      </c>
      <c r="H347" s="137">
        <v>32.4</v>
      </c>
      <c r="L347" s="134"/>
      <c r="M347" s="138"/>
      <c r="T347" s="139"/>
      <c r="AT347" s="135" t="s">
        <v>145</v>
      </c>
      <c r="AU347" s="135" t="s">
        <v>80</v>
      </c>
      <c r="AV347" s="135" t="s">
        <v>80</v>
      </c>
      <c r="AW347" s="135" t="s">
        <v>95</v>
      </c>
      <c r="AX347" s="135" t="s">
        <v>72</v>
      </c>
      <c r="AY347" s="135" t="s">
        <v>138</v>
      </c>
    </row>
    <row r="348" spans="2:65" s="6" customFormat="1" ht="15.75" customHeight="1" x14ac:dyDescent="0.3">
      <c r="B348" s="134"/>
      <c r="D348" s="133" t="s">
        <v>145</v>
      </c>
      <c r="E348" s="135"/>
      <c r="F348" s="136" t="s">
        <v>401</v>
      </c>
      <c r="H348" s="137">
        <v>23.6</v>
      </c>
      <c r="L348" s="134"/>
      <c r="M348" s="138"/>
      <c r="T348" s="139"/>
      <c r="AT348" s="135" t="s">
        <v>145</v>
      </c>
      <c r="AU348" s="135" t="s">
        <v>80</v>
      </c>
      <c r="AV348" s="135" t="s">
        <v>80</v>
      </c>
      <c r="AW348" s="135" t="s">
        <v>95</v>
      </c>
      <c r="AX348" s="135" t="s">
        <v>72</v>
      </c>
      <c r="AY348" s="135" t="s">
        <v>138</v>
      </c>
    </row>
    <row r="349" spans="2:65" s="6" customFormat="1" ht="15.75" customHeight="1" x14ac:dyDescent="0.3">
      <c r="B349" s="134"/>
      <c r="D349" s="133" t="s">
        <v>145</v>
      </c>
      <c r="E349" s="135"/>
      <c r="F349" s="136" t="s">
        <v>402</v>
      </c>
      <c r="H349" s="137">
        <v>30</v>
      </c>
      <c r="L349" s="134"/>
      <c r="M349" s="138"/>
      <c r="T349" s="139"/>
      <c r="AT349" s="135" t="s">
        <v>145</v>
      </c>
      <c r="AU349" s="135" t="s">
        <v>80</v>
      </c>
      <c r="AV349" s="135" t="s">
        <v>80</v>
      </c>
      <c r="AW349" s="135" t="s">
        <v>95</v>
      </c>
      <c r="AX349" s="135" t="s">
        <v>72</v>
      </c>
      <c r="AY349" s="135" t="s">
        <v>138</v>
      </c>
    </row>
    <row r="350" spans="2:65" s="6" customFormat="1" ht="15.75" customHeight="1" x14ac:dyDescent="0.3">
      <c r="B350" s="134"/>
      <c r="D350" s="133" t="s">
        <v>145</v>
      </c>
      <c r="E350" s="135"/>
      <c r="F350" s="136" t="s">
        <v>403</v>
      </c>
      <c r="H350" s="137">
        <v>6.4</v>
      </c>
      <c r="L350" s="134"/>
      <c r="M350" s="138"/>
      <c r="T350" s="139"/>
      <c r="AT350" s="135" t="s">
        <v>145</v>
      </c>
      <c r="AU350" s="135" t="s">
        <v>80</v>
      </c>
      <c r="AV350" s="135" t="s">
        <v>80</v>
      </c>
      <c r="AW350" s="135" t="s">
        <v>95</v>
      </c>
      <c r="AX350" s="135" t="s">
        <v>72</v>
      </c>
      <c r="AY350" s="135" t="s">
        <v>138</v>
      </c>
    </row>
    <row r="351" spans="2:65" s="6" customFormat="1" ht="15.75" customHeight="1" x14ac:dyDescent="0.3">
      <c r="B351" s="134"/>
      <c r="D351" s="133" t="s">
        <v>145</v>
      </c>
      <c r="E351" s="135"/>
      <c r="F351" s="136" t="s">
        <v>404</v>
      </c>
      <c r="H351" s="137">
        <v>6.2</v>
      </c>
      <c r="L351" s="134"/>
      <c r="M351" s="138"/>
      <c r="T351" s="139"/>
      <c r="AT351" s="135" t="s">
        <v>145</v>
      </c>
      <c r="AU351" s="135" t="s">
        <v>80</v>
      </c>
      <c r="AV351" s="135" t="s">
        <v>80</v>
      </c>
      <c r="AW351" s="135" t="s">
        <v>95</v>
      </c>
      <c r="AX351" s="135" t="s">
        <v>72</v>
      </c>
      <c r="AY351" s="135" t="s">
        <v>138</v>
      </c>
    </row>
    <row r="352" spans="2:65" s="6" customFormat="1" ht="15.75" customHeight="1" x14ac:dyDescent="0.3">
      <c r="B352" s="134"/>
      <c r="D352" s="133" t="s">
        <v>145</v>
      </c>
      <c r="E352" s="135"/>
      <c r="F352" s="136" t="s">
        <v>405</v>
      </c>
      <c r="H352" s="137">
        <v>35</v>
      </c>
      <c r="L352" s="134"/>
      <c r="M352" s="138"/>
      <c r="T352" s="139"/>
      <c r="AT352" s="135" t="s">
        <v>145</v>
      </c>
      <c r="AU352" s="135" t="s">
        <v>80</v>
      </c>
      <c r="AV352" s="135" t="s">
        <v>80</v>
      </c>
      <c r="AW352" s="135" t="s">
        <v>95</v>
      </c>
      <c r="AX352" s="135" t="s">
        <v>72</v>
      </c>
      <c r="AY352" s="135" t="s">
        <v>138</v>
      </c>
    </row>
    <row r="353" spans="2:65" s="6" customFormat="1" ht="15.75" customHeight="1" x14ac:dyDescent="0.3">
      <c r="B353" s="134"/>
      <c r="D353" s="133" t="s">
        <v>145</v>
      </c>
      <c r="E353" s="135"/>
      <c r="F353" s="136" t="s">
        <v>406</v>
      </c>
      <c r="H353" s="137">
        <v>3.8</v>
      </c>
      <c r="L353" s="134"/>
      <c r="M353" s="138"/>
      <c r="T353" s="139"/>
      <c r="AT353" s="135" t="s">
        <v>145</v>
      </c>
      <c r="AU353" s="135" t="s">
        <v>80</v>
      </c>
      <c r="AV353" s="135" t="s">
        <v>80</v>
      </c>
      <c r="AW353" s="135" t="s">
        <v>95</v>
      </c>
      <c r="AX353" s="135" t="s">
        <v>72</v>
      </c>
      <c r="AY353" s="135" t="s">
        <v>138</v>
      </c>
    </row>
    <row r="354" spans="2:65" s="6" customFormat="1" ht="15.75" customHeight="1" x14ac:dyDescent="0.3">
      <c r="B354" s="134"/>
      <c r="D354" s="133" t="s">
        <v>145</v>
      </c>
      <c r="E354" s="135"/>
      <c r="F354" s="136" t="s">
        <v>407</v>
      </c>
      <c r="H354" s="137">
        <v>4.9000000000000004</v>
      </c>
      <c r="L354" s="134"/>
      <c r="M354" s="138"/>
      <c r="T354" s="139"/>
      <c r="AT354" s="135" t="s">
        <v>145</v>
      </c>
      <c r="AU354" s="135" t="s">
        <v>80</v>
      </c>
      <c r="AV354" s="135" t="s">
        <v>80</v>
      </c>
      <c r="AW354" s="135" t="s">
        <v>95</v>
      </c>
      <c r="AX354" s="135" t="s">
        <v>72</v>
      </c>
      <c r="AY354" s="135" t="s">
        <v>138</v>
      </c>
    </row>
    <row r="355" spans="2:65" s="6" customFormat="1" ht="15.75" customHeight="1" x14ac:dyDescent="0.3">
      <c r="B355" s="134"/>
      <c r="D355" s="133" t="s">
        <v>145</v>
      </c>
      <c r="E355" s="135"/>
      <c r="F355" s="136" t="s">
        <v>401</v>
      </c>
      <c r="H355" s="137">
        <v>23.6</v>
      </c>
      <c r="L355" s="134"/>
      <c r="M355" s="138"/>
      <c r="T355" s="139"/>
      <c r="AT355" s="135" t="s">
        <v>145</v>
      </c>
      <c r="AU355" s="135" t="s">
        <v>80</v>
      </c>
      <c r="AV355" s="135" t="s">
        <v>80</v>
      </c>
      <c r="AW355" s="135" t="s">
        <v>95</v>
      </c>
      <c r="AX355" s="135" t="s">
        <v>72</v>
      </c>
      <c r="AY355" s="135" t="s">
        <v>138</v>
      </c>
    </row>
    <row r="356" spans="2:65" s="6" customFormat="1" ht="15.75" customHeight="1" x14ac:dyDescent="0.3">
      <c r="B356" s="134"/>
      <c r="D356" s="133" t="s">
        <v>145</v>
      </c>
      <c r="E356" s="135"/>
      <c r="F356" s="136" t="s">
        <v>408</v>
      </c>
      <c r="H356" s="137">
        <v>6.3</v>
      </c>
      <c r="L356" s="134"/>
      <c r="M356" s="138"/>
      <c r="T356" s="139"/>
      <c r="AT356" s="135" t="s">
        <v>145</v>
      </c>
      <c r="AU356" s="135" t="s">
        <v>80</v>
      </c>
      <c r="AV356" s="135" t="s">
        <v>80</v>
      </c>
      <c r="AW356" s="135" t="s">
        <v>95</v>
      </c>
      <c r="AX356" s="135" t="s">
        <v>72</v>
      </c>
      <c r="AY356" s="135" t="s">
        <v>138</v>
      </c>
    </row>
    <row r="357" spans="2:65" s="6" customFormat="1" ht="15.75" customHeight="1" x14ac:dyDescent="0.3">
      <c r="B357" s="134"/>
      <c r="D357" s="133" t="s">
        <v>145</v>
      </c>
      <c r="E357" s="135"/>
      <c r="F357" s="136" t="s">
        <v>409</v>
      </c>
      <c r="H357" s="137">
        <v>14.7</v>
      </c>
      <c r="L357" s="134"/>
      <c r="M357" s="138"/>
      <c r="T357" s="139"/>
      <c r="AT357" s="135" t="s">
        <v>145</v>
      </c>
      <c r="AU357" s="135" t="s">
        <v>80</v>
      </c>
      <c r="AV357" s="135" t="s">
        <v>80</v>
      </c>
      <c r="AW357" s="135" t="s">
        <v>95</v>
      </c>
      <c r="AX357" s="135" t="s">
        <v>72</v>
      </c>
      <c r="AY357" s="135" t="s">
        <v>138</v>
      </c>
    </row>
    <row r="358" spans="2:65" s="6" customFormat="1" ht="15.75" customHeight="1" x14ac:dyDescent="0.3">
      <c r="B358" s="134"/>
      <c r="D358" s="133" t="s">
        <v>145</v>
      </c>
      <c r="E358" s="135"/>
      <c r="F358" s="136" t="s">
        <v>410</v>
      </c>
      <c r="H358" s="137">
        <v>5.8</v>
      </c>
      <c r="L358" s="134"/>
      <c r="M358" s="138"/>
      <c r="T358" s="139"/>
      <c r="AT358" s="135" t="s">
        <v>145</v>
      </c>
      <c r="AU358" s="135" t="s">
        <v>80</v>
      </c>
      <c r="AV358" s="135" t="s">
        <v>80</v>
      </c>
      <c r="AW358" s="135" t="s">
        <v>95</v>
      </c>
      <c r="AX358" s="135" t="s">
        <v>72</v>
      </c>
      <c r="AY358" s="135" t="s">
        <v>138</v>
      </c>
    </row>
    <row r="359" spans="2:65" s="6" customFormat="1" ht="15.75" customHeight="1" x14ac:dyDescent="0.3">
      <c r="B359" s="134"/>
      <c r="D359" s="133" t="s">
        <v>145</v>
      </c>
      <c r="E359" s="135"/>
      <c r="F359" s="136" t="s">
        <v>411</v>
      </c>
      <c r="H359" s="137">
        <v>47.2</v>
      </c>
      <c r="L359" s="134"/>
      <c r="M359" s="138"/>
      <c r="T359" s="139"/>
      <c r="AT359" s="135" t="s">
        <v>145</v>
      </c>
      <c r="AU359" s="135" t="s">
        <v>80</v>
      </c>
      <c r="AV359" s="135" t="s">
        <v>80</v>
      </c>
      <c r="AW359" s="135" t="s">
        <v>95</v>
      </c>
      <c r="AX359" s="135" t="s">
        <v>72</v>
      </c>
      <c r="AY359" s="135" t="s">
        <v>138</v>
      </c>
    </row>
    <row r="360" spans="2:65" s="6" customFormat="1" ht="15.75" customHeight="1" x14ac:dyDescent="0.3">
      <c r="B360" s="134"/>
      <c r="D360" s="133" t="s">
        <v>145</v>
      </c>
      <c r="E360" s="135"/>
      <c r="F360" s="136" t="s">
        <v>412</v>
      </c>
      <c r="H360" s="137">
        <v>7.5</v>
      </c>
      <c r="L360" s="134"/>
      <c r="M360" s="138"/>
      <c r="T360" s="139"/>
      <c r="AT360" s="135" t="s">
        <v>145</v>
      </c>
      <c r="AU360" s="135" t="s">
        <v>80</v>
      </c>
      <c r="AV360" s="135" t="s">
        <v>80</v>
      </c>
      <c r="AW360" s="135" t="s">
        <v>95</v>
      </c>
      <c r="AX360" s="135" t="s">
        <v>72</v>
      </c>
      <c r="AY360" s="135" t="s">
        <v>138</v>
      </c>
    </row>
    <row r="361" spans="2:65" s="6" customFormat="1" ht="15.75" customHeight="1" x14ac:dyDescent="0.3">
      <c r="B361" s="140"/>
      <c r="D361" s="133" t="s">
        <v>145</v>
      </c>
      <c r="E361" s="141"/>
      <c r="F361" s="142" t="s">
        <v>148</v>
      </c>
      <c r="H361" s="143">
        <v>439.6</v>
      </c>
      <c r="L361" s="140"/>
      <c r="M361" s="144"/>
      <c r="T361" s="145"/>
      <c r="AT361" s="141" t="s">
        <v>145</v>
      </c>
      <c r="AU361" s="141" t="s">
        <v>80</v>
      </c>
      <c r="AV361" s="141" t="s">
        <v>143</v>
      </c>
      <c r="AW361" s="141" t="s">
        <v>95</v>
      </c>
      <c r="AX361" s="141" t="s">
        <v>21</v>
      </c>
      <c r="AY361" s="141" t="s">
        <v>138</v>
      </c>
    </row>
    <row r="362" spans="2:65" s="6" customFormat="1" ht="15.75" customHeight="1" x14ac:dyDescent="0.3">
      <c r="B362" s="22"/>
      <c r="C362" s="149" t="s">
        <v>413</v>
      </c>
      <c r="D362" s="149" t="s">
        <v>383</v>
      </c>
      <c r="E362" s="150" t="s">
        <v>414</v>
      </c>
      <c r="F362" s="151" t="s">
        <v>415</v>
      </c>
      <c r="G362" s="152" t="s">
        <v>378</v>
      </c>
      <c r="H362" s="153">
        <v>93.6</v>
      </c>
      <c r="I362" s="154"/>
      <c r="J362" s="155">
        <f>ROUND($I$362*$H$362,2)</f>
        <v>0</v>
      </c>
      <c r="K362" s="151" t="s">
        <v>153</v>
      </c>
      <c r="L362" s="156"/>
      <c r="M362" s="157"/>
      <c r="N362" s="158" t="s">
        <v>43</v>
      </c>
      <c r="P362" s="124">
        <f>$O$362*$H$362</f>
        <v>0</v>
      </c>
      <c r="Q362" s="124">
        <v>3.0000000000000001E-5</v>
      </c>
      <c r="R362" s="124">
        <f>$Q$362*$H$362</f>
        <v>2.8079999999999997E-3</v>
      </c>
      <c r="S362" s="124">
        <v>0</v>
      </c>
      <c r="T362" s="125">
        <f>$S$362*$H$362</f>
        <v>0</v>
      </c>
      <c r="AR362" s="76" t="s">
        <v>189</v>
      </c>
      <c r="AT362" s="76" t="s">
        <v>383</v>
      </c>
      <c r="AU362" s="76" t="s">
        <v>80</v>
      </c>
      <c r="AY362" s="6" t="s">
        <v>138</v>
      </c>
      <c r="BE362" s="126">
        <f>IF($N$362="základní",$J$362,0)</f>
        <v>0</v>
      </c>
      <c r="BF362" s="126">
        <f>IF($N$362="snížená",$J$362,0)</f>
        <v>0</v>
      </c>
      <c r="BG362" s="126">
        <f>IF($N$362="zákl. přenesená",$J$362,0)</f>
        <v>0</v>
      </c>
      <c r="BH362" s="126">
        <f>IF($N$362="sníž. přenesená",$J$362,0)</f>
        <v>0</v>
      </c>
      <c r="BI362" s="126">
        <f>IF($N$362="nulová",$J$362,0)</f>
        <v>0</v>
      </c>
      <c r="BJ362" s="76" t="s">
        <v>21</v>
      </c>
      <c r="BK362" s="126">
        <f>ROUND($I$362*$H$362,2)</f>
        <v>0</v>
      </c>
      <c r="BL362" s="76" t="s">
        <v>143</v>
      </c>
      <c r="BM362" s="76" t="s">
        <v>416</v>
      </c>
    </row>
    <row r="363" spans="2:65" s="6" customFormat="1" ht="27" customHeight="1" x14ac:dyDescent="0.3">
      <c r="B363" s="22"/>
      <c r="D363" s="128" t="s">
        <v>155</v>
      </c>
      <c r="F363" s="148" t="s">
        <v>417</v>
      </c>
      <c r="L363" s="22"/>
      <c r="M363" s="48"/>
      <c r="T363" s="49"/>
      <c r="AT363" s="6" t="s">
        <v>155</v>
      </c>
      <c r="AU363" s="6" t="s">
        <v>80</v>
      </c>
    </row>
    <row r="364" spans="2:65" s="6" customFormat="1" ht="15.75" customHeight="1" x14ac:dyDescent="0.3">
      <c r="B364" s="134"/>
      <c r="D364" s="133" t="s">
        <v>145</v>
      </c>
      <c r="E364" s="135"/>
      <c r="F364" s="136" t="s">
        <v>418</v>
      </c>
      <c r="H364" s="137">
        <v>36.192</v>
      </c>
      <c r="L364" s="134"/>
      <c r="M364" s="138"/>
      <c r="T364" s="139"/>
      <c r="AT364" s="135" t="s">
        <v>145</v>
      </c>
      <c r="AU364" s="135" t="s">
        <v>80</v>
      </c>
      <c r="AV364" s="135" t="s">
        <v>80</v>
      </c>
      <c r="AW364" s="135" t="s">
        <v>95</v>
      </c>
      <c r="AX364" s="135" t="s">
        <v>72</v>
      </c>
      <c r="AY364" s="135" t="s">
        <v>138</v>
      </c>
    </row>
    <row r="365" spans="2:65" s="6" customFormat="1" ht="15.75" customHeight="1" x14ac:dyDescent="0.3">
      <c r="B365" s="134"/>
      <c r="D365" s="133" t="s">
        <v>145</v>
      </c>
      <c r="E365" s="135"/>
      <c r="F365" s="136" t="s">
        <v>419</v>
      </c>
      <c r="H365" s="137">
        <v>42.432000000000002</v>
      </c>
      <c r="L365" s="134"/>
      <c r="M365" s="138"/>
      <c r="T365" s="139"/>
      <c r="AT365" s="135" t="s">
        <v>145</v>
      </c>
      <c r="AU365" s="135" t="s">
        <v>80</v>
      </c>
      <c r="AV365" s="135" t="s">
        <v>80</v>
      </c>
      <c r="AW365" s="135" t="s">
        <v>95</v>
      </c>
      <c r="AX365" s="135" t="s">
        <v>72</v>
      </c>
      <c r="AY365" s="135" t="s">
        <v>138</v>
      </c>
    </row>
    <row r="366" spans="2:65" s="6" customFormat="1" ht="15.75" customHeight="1" x14ac:dyDescent="0.3">
      <c r="B366" s="134"/>
      <c r="D366" s="133" t="s">
        <v>145</v>
      </c>
      <c r="E366" s="135"/>
      <c r="F366" s="136" t="s">
        <v>420</v>
      </c>
      <c r="H366" s="137">
        <v>14.976000000000001</v>
      </c>
      <c r="L366" s="134"/>
      <c r="M366" s="138"/>
      <c r="T366" s="139"/>
      <c r="AT366" s="135" t="s">
        <v>145</v>
      </c>
      <c r="AU366" s="135" t="s">
        <v>80</v>
      </c>
      <c r="AV366" s="135" t="s">
        <v>80</v>
      </c>
      <c r="AW366" s="135" t="s">
        <v>95</v>
      </c>
      <c r="AX366" s="135" t="s">
        <v>72</v>
      </c>
      <c r="AY366" s="135" t="s">
        <v>138</v>
      </c>
    </row>
    <row r="367" spans="2:65" s="6" customFormat="1" ht="15.75" customHeight="1" x14ac:dyDescent="0.3">
      <c r="B367" s="140"/>
      <c r="D367" s="133" t="s">
        <v>145</v>
      </c>
      <c r="E367" s="141"/>
      <c r="F367" s="142" t="s">
        <v>148</v>
      </c>
      <c r="H367" s="143">
        <v>93.6</v>
      </c>
      <c r="L367" s="140"/>
      <c r="M367" s="144"/>
      <c r="T367" s="145"/>
      <c r="AT367" s="141" t="s">
        <v>145</v>
      </c>
      <c r="AU367" s="141" t="s">
        <v>80</v>
      </c>
      <c r="AV367" s="141" t="s">
        <v>143</v>
      </c>
      <c r="AW367" s="141" t="s">
        <v>95</v>
      </c>
      <c r="AX367" s="141" t="s">
        <v>21</v>
      </c>
      <c r="AY367" s="141" t="s">
        <v>138</v>
      </c>
    </row>
    <row r="368" spans="2:65" s="6" customFormat="1" ht="15.75" customHeight="1" x14ac:dyDescent="0.3">
      <c r="B368" s="22"/>
      <c r="C368" s="149" t="s">
        <v>421</v>
      </c>
      <c r="D368" s="149" t="s">
        <v>383</v>
      </c>
      <c r="E368" s="150" t="s">
        <v>422</v>
      </c>
      <c r="F368" s="151" t="s">
        <v>423</v>
      </c>
      <c r="G368" s="152" t="s">
        <v>378</v>
      </c>
      <c r="H368" s="153">
        <v>363.56</v>
      </c>
      <c r="I368" s="154"/>
      <c r="J368" s="155">
        <f>ROUND($I$368*$H$368,2)</f>
        <v>0</v>
      </c>
      <c r="K368" s="151" t="s">
        <v>153</v>
      </c>
      <c r="L368" s="156"/>
      <c r="M368" s="157"/>
      <c r="N368" s="158" t="s">
        <v>43</v>
      </c>
      <c r="P368" s="124">
        <f>$O$368*$H$368</f>
        <v>0</v>
      </c>
      <c r="Q368" s="124">
        <v>3.0000000000000001E-5</v>
      </c>
      <c r="R368" s="124">
        <f>$Q$368*$H$368</f>
        <v>1.0906799999999999E-2</v>
      </c>
      <c r="S368" s="124">
        <v>0</v>
      </c>
      <c r="T368" s="125">
        <f>$S$368*$H$368</f>
        <v>0</v>
      </c>
      <c r="AR368" s="76" t="s">
        <v>189</v>
      </c>
      <c r="AT368" s="76" t="s">
        <v>383</v>
      </c>
      <c r="AU368" s="76" t="s">
        <v>80</v>
      </c>
      <c r="AY368" s="6" t="s">
        <v>138</v>
      </c>
      <c r="BE368" s="126">
        <f>IF($N$368="základní",$J$368,0)</f>
        <v>0</v>
      </c>
      <c r="BF368" s="126">
        <f>IF($N$368="snížená",$J$368,0)</f>
        <v>0</v>
      </c>
      <c r="BG368" s="126">
        <f>IF($N$368="zákl. přenesená",$J$368,0)</f>
        <v>0</v>
      </c>
      <c r="BH368" s="126">
        <f>IF($N$368="sníž. přenesená",$J$368,0)</f>
        <v>0</v>
      </c>
      <c r="BI368" s="126">
        <f>IF($N$368="nulová",$J$368,0)</f>
        <v>0</v>
      </c>
      <c r="BJ368" s="76" t="s">
        <v>21</v>
      </c>
      <c r="BK368" s="126">
        <f>ROUND($I$368*$H$368,2)</f>
        <v>0</v>
      </c>
      <c r="BL368" s="76" t="s">
        <v>143</v>
      </c>
      <c r="BM368" s="76" t="s">
        <v>424</v>
      </c>
    </row>
    <row r="369" spans="2:51" s="6" customFormat="1" ht="27" customHeight="1" x14ac:dyDescent="0.3">
      <c r="B369" s="22"/>
      <c r="D369" s="128" t="s">
        <v>155</v>
      </c>
      <c r="F369" s="148" t="s">
        <v>425</v>
      </c>
      <c r="L369" s="22"/>
      <c r="M369" s="48"/>
      <c r="T369" s="49"/>
      <c r="AT369" s="6" t="s">
        <v>155</v>
      </c>
      <c r="AU369" s="6" t="s">
        <v>80</v>
      </c>
    </row>
    <row r="370" spans="2:51" s="6" customFormat="1" ht="15.75" customHeight="1" x14ac:dyDescent="0.3">
      <c r="B370" s="134"/>
      <c r="D370" s="133" t="s">
        <v>145</v>
      </c>
      <c r="E370" s="135"/>
      <c r="F370" s="136" t="s">
        <v>398</v>
      </c>
      <c r="H370" s="137">
        <v>39</v>
      </c>
      <c r="L370" s="134"/>
      <c r="M370" s="138"/>
      <c r="T370" s="139"/>
      <c r="AT370" s="135" t="s">
        <v>145</v>
      </c>
      <c r="AU370" s="135" t="s">
        <v>80</v>
      </c>
      <c r="AV370" s="135" t="s">
        <v>80</v>
      </c>
      <c r="AW370" s="135" t="s">
        <v>95</v>
      </c>
      <c r="AX370" s="135" t="s">
        <v>72</v>
      </c>
      <c r="AY370" s="135" t="s">
        <v>138</v>
      </c>
    </row>
    <row r="371" spans="2:51" s="6" customFormat="1" ht="15.75" customHeight="1" x14ac:dyDescent="0.3">
      <c r="B371" s="134"/>
      <c r="D371" s="133" t="s">
        <v>145</v>
      </c>
      <c r="E371" s="135"/>
      <c r="F371" s="136" t="s">
        <v>399</v>
      </c>
      <c r="H371" s="137">
        <v>63.2</v>
      </c>
      <c r="L371" s="134"/>
      <c r="M371" s="138"/>
      <c r="T371" s="139"/>
      <c r="AT371" s="135" t="s">
        <v>145</v>
      </c>
      <c r="AU371" s="135" t="s">
        <v>80</v>
      </c>
      <c r="AV371" s="135" t="s">
        <v>80</v>
      </c>
      <c r="AW371" s="135" t="s">
        <v>95</v>
      </c>
      <c r="AX371" s="135" t="s">
        <v>72</v>
      </c>
      <c r="AY371" s="135" t="s">
        <v>138</v>
      </c>
    </row>
    <row r="372" spans="2:51" s="6" customFormat="1" ht="15.75" customHeight="1" x14ac:dyDescent="0.3">
      <c r="B372" s="134"/>
      <c r="D372" s="133" t="s">
        <v>145</v>
      </c>
      <c r="E372" s="135"/>
      <c r="F372" s="136" t="s">
        <v>400</v>
      </c>
      <c r="H372" s="137">
        <v>32.4</v>
      </c>
      <c r="L372" s="134"/>
      <c r="M372" s="138"/>
      <c r="T372" s="139"/>
      <c r="AT372" s="135" t="s">
        <v>145</v>
      </c>
      <c r="AU372" s="135" t="s">
        <v>80</v>
      </c>
      <c r="AV372" s="135" t="s">
        <v>80</v>
      </c>
      <c r="AW372" s="135" t="s">
        <v>95</v>
      </c>
      <c r="AX372" s="135" t="s">
        <v>72</v>
      </c>
      <c r="AY372" s="135" t="s">
        <v>138</v>
      </c>
    </row>
    <row r="373" spans="2:51" s="6" customFormat="1" ht="15.75" customHeight="1" x14ac:dyDescent="0.3">
      <c r="B373" s="134"/>
      <c r="D373" s="133" t="s">
        <v>145</v>
      </c>
      <c r="E373" s="135"/>
      <c r="F373" s="136" t="s">
        <v>401</v>
      </c>
      <c r="H373" s="137">
        <v>23.6</v>
      </c>
      <c r="L373" s="134"/>
      <c r="M373" s="138"/>
      <c r="T373" s="139"/>
      <c r="AT373" s="135" t="s">
        <v>145</v>
      </c>
      <c r="AU373" s="135" t="s">
        <v>80</v>
      </c>
      <c r="AV373" s="135" t="s">
        <v>80</v>
      </c>
      <c r="AW373" s="135" t="s">
        <v>95</v>
      </c>
      <c r="AX373" s="135" t="s">
        <v>72</v>
      </c>
      <c r="AY373" s="135" t="s">
        <v>138</v>
      </c>
    </row>
    <row r="374" spans="2:51" s="6" customFormat="1" ht="15.75" customHeight="1" x14ac:dyDescent="0.3">
      <c r="B374" s="134"/>
      <c r="D374" s="133" t="s">
        <v>145</v>
      </c>
      <c r="E374" s="135"/>
      <c r="F374" s="136" t="s">
        <v>402</v>
      </c>
      <c r="H374" s="137">
        <v>30</v>
      </c>
      <c r="L374" s="134"/>
      <c r="M374" s="138"/>
      <c r="T374" s="139"/>
      <c r="AT374" s="135" t="s">
        <v>145</v>
      </c>
      <c r="AU374" s="135" t="s">
        <v>80</v>
      </c>
      <c r="AV374" s="135" t="s">
        <v>80</v>
      </c>
      <c r="AW374" s="135" t="s">
        <v>95</v>
      </c>
      <c r="AX374" s="135" t="s">
        <v>72</v>
      </c>
      <c r="AY374" s="135" t="s">
        <v>138</v>
      </c>
    </row>
    <row r="375" spans="2:51" s="6" customFormat="1" ht="15.75" customHeight="1" x14ac:dyDescent="0.3">
      <c r="B375" s="134"/>
      <c r="D375" s="133" t="s">
        <v>145</v>
      </c>
      <c r="E375" s="135"/>
      <c r="F375" s="136" t="s">
        <v>403</v>
      </c>
      <c r="H375" s="137">
        <v>6.4</v>
      </c>
      <c r="L375" s="134"/>
      <c r="M375" s="138"/>
      <c r="T375" s="139"/>
      <c r="AT375" s="135" t="s">
        <v>145</v>
      </c>
      <c r="AU375" s="135" t="s">
        <v>80</v>
      </c>
      <c r="AV375" s="135" t="s">
        <v>80</v>
      </c>
      <c r="AW375" s="135" t="s">
        <v>95</v>
      </c>
      <c r="AX375" s="135" t="s">
        <v>72</v>
      </c>
      <c r="AY375" s="135" t="s">
        <v>138</v>
      </c>
    </row>
    <row r="376" spans="2:51" s="6" customFormat="1" ht="15.75" customHeight="1" x14ac:dyDescent="0.3">
      <c r="B376" s="134"/>
      <c r="D376" s="133" t="s">
        <v>145</v>
      </c>
      <c r="E376" s="135"/>
      <c r="F376" s="136" t="s">
        <v>404</v>
      </c>
      <c r="H376" s="137">
        <v>6.2</v>
      </c>
      <c r="L376" s="134"/>
      <c r="M376" s="138"/>
      <c r="T376" s="139"/>
      <c r="AT376" s="135" t="s">
        <v>145</v>
      </c>
      <c r="AU376" s="135" t="s">
        <v>80</v>
      </c>
      <c r="AV376" s="135" t="s">
        <v>80</v>
      </c>
      <c r="AW376" s="135" t="s">
        <v>95</v>
      </c>
      <c r="AX376" s="135" t="s">
        <v>72</v>
      </c>
      <c r="AY376" s="135" t="s">
        <v>138</v>
      </c>
    </row>
    <row r="377" spans="2:51" s="6" customFormat="1" ht="15.75" customHeight="1" x14ac:dyDescent="0.3">
      <c r="B377" s="134"/>
      <c r="D377" s="133" t="s">
        <v>145</v>
      </c>
      <c r="E377" s="135"/>
      <c r="F377" s="136" t="s">
        <v>405</v>
      </c>
      <c r="H377" s="137">
        <v>35</v>
      </c>
      <c r="L377" s="134"/>
      <c r="M377" s="138"/>
      <c r="T377" s="139"/>
      <c r="AT377" s="135" t="s">
        <v>145</v>
      </c>
      <c r="AU377" s="135" t="s">
        <v>80</v>
      </c>
      <c r="AV377" s="135" t="s">
        <v>80</v>
      </c>
      <c r="AW377" s="135" t="s">
        <v>95</v>
      </c>
      <c r="AX377" s="135" t="s">
        <v>72</v>
      </c>
      <c r="AY377" s="135" t="s">
        <v>138</v>
      </c>
    </row>
    <row r="378" spans="2:51" s="6" customFormat="1" ht="15.75" customHeight="1" x14ac:dyDescent="0.3">
      <c r="B378" s="134"/>
      <c r="D378" s="133" t="s">
        <v>145</v>
      </c>
      <c r="E378" s="135"/>
      <c r="F378" s="136" t="s">
        <v>406</v>
      </c>
      <c r="H378" s="137">
        <v>3.8</v>
      </c>
      <c r="L378" s="134"/>
      <c r="M378" s="138"/>
      <c r="T378" s="139"/>
      <c r="AT378" s="135" t="s">
        <v>145</v>
      </c>
      <c r="AU378" s="135" t="s">
        <v>80</v>
      </c>
      <c r="AV378" s="135" t="s">
        <v>80</v>
      </c>
      <c r="AW378" s="135" t="s">
        <v>95</v>
      </c>
      <c r="AX378" s="135" t="s">
        <v>72</v>
      </c>
      <c r="AY378" s="135" t="s">
        <v>138</v>
      </c>
    </row>
    <row r="379" spans="2:51" s="6" customFormat="1" ht="15.75" customHeight="1" x14ac:dyDescent="0.3">
      <c r="B379" s="134"/>
      <c r="D379" s="133" t="s">
        <v>145</v>
      </c>
      <c r="E379" s="135"/>
      <c r="F379" s="136" t="s">
        <v>407</v>
      </c>
      <c r="H379" s="137">
        <v>4.9000000000000004</v>
      </c>
      <c r="L379" s="134"/>
      <c r="M379" s="138"/>
      <c r="T379" s="139"/>
      <c r="AT379" s="135" t="s">
        <v>145</v>
      </c>
      <c r="AU379" s="135" t="s">
        <v>80</v>
      </c>
      <c r="AV379" s="135" t="s">
        <v>80</v>
      </c>
      <c r="AW379" s="135" t="s">
        <v>95</v>
      </c>
      <c r="AX379" s="135" t="s">
        <v>72</v>
      </c>
      <c r="AY379" s="135" t="s">
        <v>138</v>
      </c>
    </row>
    <row r="380" spans="2:51" s="6" customFormat="1" ht="15.75" customHeight="1" x14ac:dyDescent="0.3">
      <c r="B380" s="134"/>
      <c r="D380" s="133" t="s">
        <v>145</v>
      </c>
      <c r="E380" s="135"/>
      <c r="F380" s="136" t="s">
        <v>401</v>
      </c>
      <c r="H380" s="137">
        <v>23.6</v>
      </c>
      <c r="L380" s="134"/>
      <c r="M380" s="138"/>
      <c r="T380" s="139"/>
      <c r="AT380" s="135" t="s">
        <v>145</v>
      </c>
      <c r="AU380" s="135" t="s">
        <v>80</v>
      </c>
      <c r="AV380" s="135" t="s">
        <v>80</v>
      </c>
      <c r="AW380" s="135" t="s">
        <v>95</v>
      </c>
      <c r="AX380" s="135" t="s">
        <v>72</v>
      </c>
      <c r="AY380" s="135" t="s">
        <v>138</v>
      </c>
    </row>
    <row r="381" spans="2:51" s="6" customFormat="1" ht="15.75" customHeight="1" x14ac:dyDescent="0.3">
      <c r="B381" s="134"/>
      <c r="D381" s="133" t="s">
        <v>145</v>
      </c>
      <c r="E381" s="135"/>
      <c r="F381" s="136" t="s">
        <v>408</v>
      </c>
      <c r="H381" s="137">
        <v>6.3</v>
      </c>
      <c r="L381" s="134"/>
      <c r="M381" s="138"/>
      <c r="T381" s="139"/>
      <c r="AT381" s="135" t="s">
        <v>145</v>
      </c>
      <c r="AU381" s="135" t="s">
        <v>80</v>
      </c>
      <c r="AV381" s="135" t="s">
        <v>80</v>
      </c>
      <c r="AW381" s="135" t="s">
        <v>95</v>
      </c>
      <c r="AX381" s="135" t="s">
        <v>72</v>
      </c>
      <c r="AY381" s="135" t="s">
        <v>138</v>
      </c>
    </row>
    <row r="382" spans="2:51" s="6" customFormat="1" ht="15.75" customHeight="1" x14ac:dyDescent="0.3">
      <c r="B382" s="134"/>
      <c r="D382" s="133" t="s">
        <v>145</v>
      </c>
      <c r="E382" s="135"/>
      <c r="F382" s="136" t="s">
        <v>409</v>
      </c>
      <c r="H382" s="137">
        <v>14.7</v>
      </c>
      <c r="L382" s="134"/>
      <c r="M382" s="138"/>
      <c r="T382" s="139"/>
      <c r="AT382" s="135" t="s">
        <v>145</v>
      </c>
      <c r="AU382" s="135" t="s">
        <v>80</v>
      </c>
      <c r="AV382" s="135" t="s">
        <v>80</v>
      </c>
      <c r="AW382" s="135" t="s">
        <v>95</v>
      </c>
      <c r="AX382" s="135" t="s">
        <v>72</v>
      </c>
      <c r="AY382" s="135" t="s">
        <v>138</v>
      </c>
    </row>
    <row r="383" spans="2:51" s="6" customFormat="1" ht="15.75" customHeight="1" x14ac:dyDescent="0.3">
      <c r="B383" s="134"/>
      <c r="D383" s="133" t="s">
        <v>145</v>
      </c>
      <c r="E383" s="135"/>
      <c r="F383" s="136" t="s">
        <v>410</v>
      </c>
      <c r="H383" s="137">
        <v>5.8</v>
      </c>
      <c r="L383" s="134"/>
      <c r="M383" s="138"/>
      <c r="T383" s="139"/>
      <c r="AT383" s="135" t="s">
        <v>145</v>
      </c>
      <c r="AU383" s="135" t="s">
        <v>80</v>
      </c>
      <c r="AV383" s="135" t="s">
        <v>80</v>
      </c>
      <c r="AW383" s="135" t="s">
        <v>95</v>
      </c>
      <c r="AX383" s="135" t="s">
        <v>72</v>
      </c>
      <c r="AY383" s="135" t="s">
        <v>138</v>
      </c>
    </row>
    <row r="384" spans="2:51" s="6" customFormat="1" ht="15.75" customHeight="1" x14ac:dyDescent="0.3">
      <c r="B384" s="134"/>
      <c r="D384" s="133" t="s">
        <v>145</v>
      </c>
      <c r="E384" s="135"/>
      <c r="F384" s="136" t="s">
        <v>411</v>
      </c>
      <c r="H384" s="137">
        <v>47.2</v>
      </c>
      <c r="L384" s="134"/>
      <c r="M384" s="138"/>
      <c r="T384" s="139"/>
      <c r="AT384" s="135" t="s">
        <v>145</v>
      </c>
      <c r="AU384" s="135" t="s">
        <v>80</v>
      </c>
      <c r="AV384" s="135" t="s">
        <v>80</v>
      </c>
      <c r="AW384" s="135" t="s">
        <v>95</v>
      </c>
      <c r="AX384" s="135" t="s">
        <v>72</v>
      </c>
      <c r="AY384" s="135" t="s">
        <v>138</v>
      </c>
    </row>
    <row r="385" spans="2:65" s="6" customFormat="1" ht="15.75" customHeight="1" x14ac:dyDescent="0.3">
      <c r="B385" s="134"/>
      <c r="D385" s="133" t="s">
        <v>145</v>
      </c>
      <c r="E385" s="135"/>
      <c r="F385" s="136" t="s">
        <v>412</v>
      </c>
      <c r="H385" s="137">
        <v>7.5</v>
      </c>
      <c r="L385" s="134"/>
      <c r="M385" s="138"/>
      <c r="T385" s="139"/>
      <c r="AT385" s="135" t="s">
        <v>145</v>
      </c>
      <c r="AU385" s="135" t="s">
        <v>80</v>
      </c>
      <c r="AV385" s="135" t="s">
        <v>80</v>
      </c>
      <c r="AW385" s="135" t="s">
        <v>95</v>
      </c>
      <c r="AX385" s="135" t="s">
        <v>72</v>
      </c>
      <c r="AY385" s="135" t="s">
        <v>138</v>
      </c>
    </row>
    <row r="386" spans="2:65" s="6" customFormat="1" ht="15.75" customHeight="1" x14ac:dyDescent="0.3">
      <c r="B386" s="134"/>
      <c r="D386" s="133" t="s">
        <v>145</v>
      </c>
      <c r="E386" s="135"/>
      <c r="F386" s="136"/>
      <c r="H386" s="137">
        <v>0</v>
      </c>
      <c r="L386" s="134"/>
      <c r="M386" s="138"/>
      <c r="T386" s="139"/>
      <c r="AT386" s="135" t="s">
        <v>145</v>
      </c>
      <c r="AU386" s="135" t="s">
        <v>80</v>
      </c>
      <c r="AV386" s="135" t="s">
        <v>80</v>
      </c>
      <c r="AW386" s="135" t="s">
        <v>95</v>
      </c>
      <c r="AX386" s="135" t="s">
        <v>72</v>
      </c>
      <c r="AY386" s="135" t="s">
        <v>138</v>
      </c>
    </row>
    <row r="387" spans="2:65" s="6" customFormat="1" ht="15.75" customHeight="1" x14ac:dyDescent="0.3">
      <c r="B387" s="127"/>
      <c r="D387" s="133" t="s">
        <v>145</v>
      </c>
      <c r="E387" s="130"/>
      <c r="F387" s="129" t="s">
        <v>388</v>
      </c>
      <c r="H387" s="130"/>
      <c r="L387" s="127"/>
      <c r="M387" s="131"/>
      <c r="T387" s="132"/>
      <c r="AT387" s="130" t="s">
        <v>145</v>
      </c>
      <c r="AU387" s="130" t="s">
        <v>80</v>
      </c>
      <c r="AV387" s="130" t="s">
        <v>21</v>
      </c>
      <c r="AW387" s="130" t="s">
        <v>95</v>
      </c>
      <c r="AX387" s="130" t="s">
        <v>72</v>
      </c>
      <c r="AY387" s="130" t="s">
        <v>138</v>
      </c>
    </row>
    <row r="388" spans="2:65" s="6" customFormat="1" ht="15.75" customHeight="1" x14ac:dyDescent="0.3">
      <c r="B388" s="134"/>
      <c r="D388" s="133" t="s">
        <v>145</v>
      </c>
      <c r="E388" s="135"/>
      <c r="F388" s="136" t="s">
        <v>426</v>
      </c>
      <c r="H388" s="137">
        <v>13.96</v>
      </c>
      <c r="L388" s="134"/>
      <c r="M388" s="138"/>
      <c r="T388" s="139"/>
      <c r="AT388" s="135" t="s">
        <v>145</v>
      </c>
      <c r="AU388" s="135" t="s">
        <v>80</v>
      </c>
      <c r="AV388" s="135" t="s">
        <v>80</v>
      </c>
      <c r="AW388" s="135" t="s">
        <v>95</v>
      </c>
      <c r="AX388" s="135" t="s">
        <v>72</v>
      </c>
      <c r="AY388" s="135" t="s">
        <v>138</v>
      </c>
    </row>
    <row r="389" spans="2:65" s="6" customFormat="1" ht="15.75" customHeight="1" x14ac:dyDescent="0.3">
      <c r="B389" s="140"/>
      <c r="D389" s="133" t="s">
        <v>145</v>
      </c>
      <c r="E389" s="141"/>
      <c r="F389" s="142" t="s">
        <v>148</v>
      </c>
      <c r="H389" s="143">
        <v>363.56</v>
      </c>
      <c r="L389" s="140"/>
      <c r="M389" s="144"/>
      <c r="T389" s="145"/>
      <c r="AT389" s="141" t="s">
        <v>145</v>
      </c>
      <c r="AU389" s="141" t="s">
        <v>80</v>
      </c>
      <c r="AV389" s="141" t="s">
        <v>143</v>
      </c>
      <c r="AW389" s="141" t="s">
        <v>95</v>
      </c>
      <c r="AX389" s="141" t="s">
        <v>21</v>
      </c>
      <c r="AY389" s="141" t="s">
        <v>138</v>
      </c>
    </row>
    <row r="390" spans="2:65" s="6" customFormat="1" ht="15.75" customHeight="1" x14ac:dyDescent="0.3">
      <c r="B390" s="22"/>
      <c r="C390" s="115" t="s">
        <v>427</v>
      </c>
      <c r="D390" s="115" t="s">
        <v>139</v>
      </c>
      <c r="E390" s="116" t="s">
        <v>428</v>
      </c>
      <c r="F390" s="117" t="s">
        <v>429</v>
      </c>
      <c r="G390" s="118" t="s">
        <v>378</v>
      </c>
      <c r="H390" s="119">
        <v>349.6</v>
      </c>
      <c r="I390" s="120"/>
      <c r="J390" s="121">
        <f>ROUND($I$390*$H$390,2)</f>
        <v>0</v>
      </c>
      <c r="K390" s="117" t="s">
        <v>153</v>
      </c>
      <c r="L390" s="22"/>
      <c r="M390" s="122"/>
      <c r="N390" s="123" t="s">
        <v>43</v>
      </c>
      <c r="P390" s="124">
        <f>$O$390*$H$390</f>
        <v>0</v>
      </c>
      <c r="Q390" s="124">
        <v>0</v>
      </c>
      <c r="R390" s="124">
        <f>$Q$390*$H$390</f>
        <v>0</v>
      </c>
      <c r="S390" s="124">
        <v>0</v>
      </c>
      <c r="T390" s="125">
        <f>$S$390*$H$390</f>
        <v>0</v>
      </c>
      <c r="AR390" s="76" t="s">
        <v>143</v>
      </c>
      <c r="AT390" s="76" t="s">
        <v>139</v>
      </c>
      <c r="AU390" s="76" t="s">
        <v>80</v>
      </c>
      <c r="AY390" s="6" t="s">
        <v>138</v>
      </c>
      <c r="BE390" s="126">
        <f>IF($N$390="základní",$J$390,0)</f>
        <v>0</v>
      </c>
      <c r="BF390" s="126">
        <f>IF($N$390="snížená",$J$390,0)</f>
        <v>0</v>
      </c>
      <c r="BG390" s="126">
        <f>IF($N$390="zákl. přenesená",$J$390,0)</f>
        <v>0</v>
      </c>
      <c r="BH390" s="126">
        <f>IF($N$390="sníž. přenesená",$J$390,0)</f>
        <v>0</v>
      </c>
      <c r="BI390" s="126">
        <f>IF($N$390="nulová",$J$390,0)</f>
        <v>0</v>
      </c>
      <c r="BJ390" s="76" t="s">
        <v>21</v>
      </c>
      <c r="BK390" s="126">
        <f>ROUND($I$390*$H$390,2)</f>
        <v>0</v>
      </c>
      <c r="BL390" s="76" t="s">
        <v>143</v>
      </c>
      <c r="BM390" s="76" t="s">
        <v>430</v>
      </c>
    </row>
    <row r="391" spans="2:65" s="6" customFormat="1" ht="27" customHeight="1" x14ac:dyDescent="0.3">
      <c r="B391" s="22"/>
      <c r="D391" s="128" t="s">
        <v>155</v>
      </c>
      <c r="F391" s="148" t="s">
        <v>431</v>
      </c>
      <c r="L391" s="22"/>
      <c r="M391" s="48"/>
      <c r="T391" s="49"/>
      <c r="AT391" s="6" t="s">
        <v>155</v>
      </c>
      <c r="AU391" s="6" t="s">
        <v>80</v>
      </c>
    </row>
    <row r="392" spans="2:65" s="6" customFormat="1" ht="15.75" customHeight="1" x14ac:dyDescent="0.3">
      <c r="B392" s="134"/>
      <c r="D392" s="133" t="s">
        <v>145</v>
      </c>
      <c r="E392" s="135"/>
      <c r="F392" s="136" t="s">
        <v>398</v>
      </c>
      <c r="H392" s="137">
        <v>39</v>
      </c>
      <c r="L392" s="134"/>
      <c r="M392" s="138"/>
      <c r="T392" s="139"/>
      <c r="AT392" s="135" t="s">
        <v>145</v>
      </c>
      <c r="AU392" s="135" t="s">
        <v>80</v>
      </c>
      <c r="AV392" s="135" t="s">
        <v>80</v>
      </c>
      <c r="AW392" s="135" t="s">
        <v>95</v>
      </c>
      <c r="AX392" s="135" t="s">
        <v>72</v>
      </c>
      <c r="AY392" s="135" t="s">
        <v>138</v>
      </c>
    </row>
    <row r="393" spans="2:65" s="6" customFormat="1" ht="15.75" customHeight="1" x14ac:dyDescent="0.3">
      <c r="B393" s="134"/>
      <c r="D393" s="133" t="s">
        <v>145</v>
      </c>
      <c r="E393" s="135"/>
      <c r="F393" s="136" t="s">
        <v>399</v>
      </c>
      <c r="H393" s="137">
        <v>63.2</v>
      </c>
      <c r="L393" s="134"/>
      <c r="M393" s="138"/>
      <c r="T393" s="139"/>
      <c r="AT393" s="135" t="s">
        <v>145</v>
      </c>
      <c r="AU393" s="135" t="s">
        <v>80</v>
      </c>
      <c r="AV393" s="135" t="s">
        <v>80</v>
      </c>
      <c r="AW393" s="135" t="s">
        <v>95</v>
      </c>
      <c r="AX393" s="135" t="s">
        <v>72</v>
      </c>
      <c r="AY393" s="135" t="s">
        <v>138</v>
      </c>
    </row>
    <row r="394" spans="2:65" s="6" customFormat="1" ht="15.75" customHeight="1" x14ac:dyDescent="0.3">
      <c r="B394" s="134"/>
      <c r="D394" s="133" t="s">
        <v>145</v>
      </c>
      <c r="E394" s="135"/>
      <c r="F394" s="136" t="s">
        <v>400</v>
      </c>
      <c r="H394" s="137">
        <v>32.4</v>
      </c>
      <c r="L394" s="134"/>
      <c r="M394" s="138"/>
      <c r="T394" s="139"/>
      <c r="AT394" s="135" t="s">
        <v>145</v>
      </c>
      <c r="AU394" s="135" t="s">
        <v>80</v>
      </c>
      <c r="AV394" s="135" t="s">
        <v>80</v>
      </c>
      <c r="AW394" s="135" t="s">
        <v>95</v>
      </c>
      <c r="AX394" s="135" t="s">
        <v>72</v>
      </c>
      <c r="AY394" s="135" t="s">
        <v>138</v>
      </c>
    </row>
    <row r="395" spans="2:65" s="6" customFormat="1" ht="15.75" customHeight="1" x14ac:dyDescent="0.3">
      <c r="B395" s="134"/>
      <c r="D395" s="133" t="s">
        <v>145</v>
      </c>
      <c r="E395" s="135"/>
      <c r="F395" s="136" t="s">
        <v>401</v>
      </c>
      <c r="H395" s="137">
        <v>23.6</v>
      </c>
      <c r="L395" s="134"/>
      <c r="M395" s="138"/>
      <c r="T395" s="139"/>
      <c r="AT395" s="135" t="s">
        <v>145</v>
      </c>
      <c r="AU395" s="135" t="s">
        <v>80</v>
      </c>
      <c r="AV395" s="135" t="s">
        <v>80</v>
      </c>
      <c r="AW395" s="135" t="s">
        <v>95</v>
      </c>
      <c r="AX395" s="135" t="s">
        <v>72</v>
      </c>
      <c r="AY395" s="135" t="s">
        <v>138</v>
      </c>
    </row>
    <row r="396" spans="2:65" s="6" customFormat="1" ht="15.75" customHeight="1" x14ac:dyDescent="0.3">
      <c r="B396" s="134"/>
      <c r="D396" s="133" t="s">
        <v>145</v>
      </c>
      <c r="E396" s="135"/>
      <c r="F396" s="136" t="s">
        <v>402</v>
      </c>
      <c r="H396" s="137">
        <v>30</v>
      </c>
      <c r="L396" s="134"/>
      <c r="M396" s="138"/>
      <c r="T396" s="139"/>
      <c r="AT396" s="135" t="s">
        <v>145</v>
      </c>
      <c r="AU396" s="135" t="s">
        <v>80</v>
      </c>
      <c r="AV396" s="135" t="s">
        <v>80</v>
      </c>
      <c r="AW396" s="135" t="s">
        <v>95</v>
      </c>
      <c r="AX396" s="135" t="s">
        <v>72</v>
      </c>
      <c r="AY396" s="135" t="s">
        <v>138</v>
      </c>
    </row>
    <row r="397" spans="2:65" s="6" customFormat="1" ht="15.75" customHeight="1" x14ac:dyDescent="0.3">
      <c r="B397" s="134"/>
      <c r="D397" s="133" t="s">
        <v>145</v>
      </c>
      <c r="E397" s="135"/>
      <c r="F397" s="136" t="s">
        <v>403</v>
      </c>
      <c r="H397" s="137">
        <v>6.4</v>
      </c>
      <c r="L397" s="134"/>
      <c r="M397" s="138"/>
      <c r="T397" s="139"/>
      <c r="AT397" s="135" t="s">
        <v>145</v>
      </c>
      <c r="AU397" s="135" t="s">
        <v>80</v>
      </c>
      <c r="AV397" s="135" t="s">
        <v>80</v>
      </c>
      <c r="AW397" s="135" t="s">
        <v>95</v>
      </c>
      <c r="AX397" s="135" t="s">
        <v>72</v>
      </c>
      <c r="AY397" s="135" t="s">
        <v>138</v>
      </c>
    </row>
    <row r="398" spans="2:65" s="6" customFormat="1" ht="15.75" customHeight="1" x14ac:dyDescent="0.3">
      <c r="B398" s="134"/>
      <c r="D398" s="133" t="s">
        <v>145</v>
      </c>
      <c r="E398" s="135"/>
      <c r="F398" s="136" t="s">
        <v>404</v>
      </c>
      <c r="H398" s="137">
        <v>6.2</v>
      </c>
      <c r="L398" s="134"/>
      <c r="M398" s="138"/>
      <c r="T398" s="139"/>
      <c r="AT398" s="135" t="s">
        <v>145</v>
      </c>
      <c r="AU398" s="135" t="s">
        <v>80</v>
      </c>
      <c r="AV398" s="135" t="s">
        <v>80</v>
      </c>
      <c r="AW398" s="135" t="s">
        <v>95</v>
      </c>
      <c r="AX398" s="135" t="s">
        <v>72</v>
      </c>
      <c r="AY398" s="135" t="s">
        <v>138</v>
      </c>
    </row>
    <row r="399" spans="2:65" s="6" customFormat="1" ht="15.75" customHeight="1" x14ac:dyDescent="0.3">
      <c r="B399" s="134"/>
      <c r="D399" s="133" t="s">
        <v>145</v>
      </c>
      <c r="E399" s="135"/>
      <c r="F399" s="136" t="s">
        <v>405</v>
      </c>
      <c r="H399" s="137">
        <v>35</v>
      </c>
      <c r="L399" s="134"/>
      <c r="M399" s="138"/>
      <c r="T399" s="139"/>
      <c r="AT399" s="135" t="s">
        <v>145</v>
      </c>
      <c r="AU399" s="135" t="s">
        <v>80</v>
      </c>
      <c r="AV399" s="135" t="s">
        <v>80</v>
      </c>
      <c r="AW399" s="135" t="s">
        <v>95</v>
      </c>
      <c r="AX399" s="135" t="s">
        <v>72</v>
      </c>
      <c r="AY399" s="135" t="s">
        <v>138</v>
      </c>
    </row>
    <row r="400" spans="2:65" s="6" customFormat="1" ht="15.75" customHeight="1" x14ac:dyDescent="0.3">
      <c r="B400" s="134"/>
      <c r="D400" s="133" t="s">
        <v>145</v>
      </c>
      <c r="E400" s="135"/>
      <c r="F400" s="136" t="s">
        <v>406</v>
      </c>
      <c r="H400" s="137">
        <v>3.8</v>
      </c>
      <c r="L400" s="134"/>
      <c r="M400" s="138"/>
      <c r="T400" s="139"/>
      <c r="AT400" s="135" t="s">
        <v>145</v>
      </c>
      <c r="AU400" s="135" t="s">
        <v>80</v>
      </c>
      <c r="AV400" s="135" t="s">
        <v>80</v>
      </c>
      <c r="AW400" s="135" t="s">
        <v>95</v>
      </c>
      <c r="AX400" s="135" t="s">
        <v>72</v>
      </c>
      <c r="AY400" s="135" t="s">
        <v>138</v>
      </c>
    </row>
    <row r="401" spans="2:65" s="6" customFormat="1" ht="15.75" customHeight="1" x14ac:dyDescent="0.3">
      <c r="B401" s="134"/>
      <c r="D401" s="133" t="s">
        <v>145</v>
      </c>
      <c r="E401" s="135"/>
      <c r="F401" s="136" t="s">
        <v>407</v>
      </c>
      <c r="H401" s="137">
        <v>4.9000000000000004</v>
      </c>
      <c r="L401" s="134"/>
      <c r="M401" s="138"/>
      <c r="T401" s="139"/>
      <c r="AT401" s="135" t="s">
        <v>145</v>
      </c>
      <c r="AU401" s="135" t="s">
        <v>80</v>
      </c>
      <c r="AV401" s="135" t="s">
        <v>80</v>
      </c>
      <c r="AW401" s="135" t="s">
        <v>95</v>
      </c>
      <c r="AX401" s="135" t="s">
        <v>72</v>
      </c>
      <c r="AY401" s="135" t="s">
        <v>138</v>
      </c>
    </row>
    <row r="402" spans="2:65" s="6" customFormat="1" ht="15.75" customHeight="1" x14ac:dyDescent="0.3">
      <c r="B402" s="134"/>
      <c r="D402" s="133" t="s">
        <v>145</v>
      </c>
      <c r="E402" s="135"/>
      <c r="F402" s="136" t="s">
        <v>401</v>
      </c>
      <c r="H402" s="137">
        <v>23.6</v>
      </c>
      <c r="L402" s="134"/>
      <c r="M402" s="138"/>
      <c r="T402" s="139"/>
      <c r="AT402" s="135" t="s">
        <v>145</v>
      </c>
      <c r="AU402" s="135" t="s">
        <v>80</v>
      </c>
      <c r="AV402" s="135" t="s">
        <v>80</v>
      </c>
      <c r="AW402" s="135" t="s">
        <v>95</v>
      </c>
      <c r="AX402" s="135" t="s">
        <v>72</v>
      </c>
      <c r="AY402" s="135" t="s">
        <v>138</v>
      </c>
    </row>
    <row r="403" spans="2:65" s="6" customFormat="1" ht="15.75" customHeight="1" x14ac:dyDescent="0.3">
      <c r="B403" s="134"/>
      <c r="D403" s="133" t="s">
        <v>145</v>
      </c>
      <c r="E403" s="135"/>
      <c r="F403" s="136" t="s">
        <v>408</v>
      </c>
      <c r="H403" s="137">
        <v>6.3</v>
      </c>
      <c r="L403" s="134"/>
      <c r="M403" s="138"/>
      <c r="T403" s="139"/>
      <c r="AT403" s="135" t="s">
        <v>145</v>
      </c>
      <c r="AU403" s="135" t="s">
        <v>80</v>
      </c>
      <c r="AV403" s="135" t="s">
        <v>80</v>
      </c>
      <c r="AW403" s="135" t="s">
        <v>95</v>
      </c>
      <c r="AX403" s="135" t="s">
        <v>72</v>
      </c>
      <c r="AY403" s="135" t="s">
        <v>138</v>
      </c>
    </row>
    <row r="404" spans="2:65" s="6" customFormat="1" ht="15.75" customHeight="1" x14ac:dyDescent="0.3">
      <c r="B404" s="134"/>
      <c r="D404" s="133" t="s">
        <v>145</v>
      </c>
      <c r="E404" s="135"/>
      <c r="F404" s="136" t="s">
        <v>409</v>
      </c>
      <c r="H404" s="137">
        <v>14.7</v>
      </c>
      <c r="L404" s="134"/>
      <c r="M404" s="138"/>
      <c r="T404" s="139"/>
      <c r="AT404" s="135" t="s">
        <v>145</v>
      </c>
      <c r="AU404" s="135" t="s">
        <v>80</v>
      </c>
      <c r="AV404" s="135" t="s">
        <v>80</v>
      </c>
      <c r="AW404" s="135" t="s">
        <v>95</v>
      </c>
      <c r="AX404" s="135" t="s">
        <v>72</v>
      </c>
      <c r="AY404" s="135" t="s">
        <v>138</v>
      </c>
    </row>
    <row r="405" spans="2:65" s="6" customFormat="1" ht="15.75" customHeight="1" x14ac:dyDescent="0.3">
      <c r="B405" s="134"/>
      <c r="D405" s="133" t="s">
        <v>145</v>
      </c>
      <c r="E405" s="135"/>
      <c r="F405" s="136" t="s">
        <v>410</v>
      </c>
      <c r="H405" s="137">
        <v>5.8</v>
      </c>
      <c r="L405" s="134"/>
      <c r="M405" s="138"/>
      <c r="T405" s="139"/>
      <c r="AT405" s="135" t="s">
        <v>145</v>
      </c>
      <c r="AU405" s="135" t="s">
        <v>80</v>
      </c>
      <c r="AV405" s="135" t="s">
        <v>80</v>
      </c>
      <c r="AW405" s="135" t="s">
        <v>95</v>
      </c>
      <c r="AX405" s="135" t="s">
        <v>72</v>
      </c>
      <c r="AY405" s="135" t="s">
        <v>138</v>
      </c>
    </row>
    <row r="406" spans="2:65" s="6" customFormat="1" ht="15.75" customHeight="1" x14ac:dyDescent="0.3">
      <c r="B406" s="134"/>
      <c r="D406" s="133" t="s">
        <v>145</v>
      </c>
      <c r="E406" s="135"/>
      <c r="F406" s="136" t="s">
        <v>411</v>
      </c>
      <c r="H406" s="137">
        <v>47.2</v>
      </c>
      <c r="L406" s="134"/>
      <c r="M406" s="138"/>
      <c r="T406" s="139"/>
      <c r="AT406" s="135" t="s">
        <v>145</v>
      </c>
      <c r="AU406" s="135" t="s">
        <v>80</v>
      </c>
      <c r="AV406" s="135" t="s">
        <v>80</v>
      </c>
      <c r="AW406" s="135" t="s">
        <v>95</v>
      </c>
      <c r="AX406" s="135" t="s">
        <v>72</v>
      </c>
      <c r="AY406" s="135" t="s">
        <v>138</v>
      </c>
    </row>
    <row r="407" spans="2:65" s="6" customFormat="1" ht="15.75" customHeight="1" x14ac:dyDescent="0.3">
      <c r="B407" s="134"/>
      <c r="D407" s="133" t="s">
        <v>145</v>
      </c>
      <c r="E407" s="135"/>
      <c r="F407" s="136" t="s">
        <v>412</v>
      </c>
      <c r="H407" s="137">
        <v>7.5</v>
      </c>
      <c r="L407" s="134"/>
      <c r="M407" s="138"/>
      <c r="T407" s="139"/>
      <c r="AT407" s="135" t="s">
        <v>145</v>
      </c>
      <c r="AU407" s="135" t="s">
        <v>80</v>
      </c>
      <c r="AV407" s="135" t="s">
        <v>80</v>
      </c>
      <c r="AW407" s="135" t="s">
        <v>95</v>
      </c>
      <c r="AX407" s="135" t="s">
        <v>72</v>
      </c>
      <c r="AY407" s="135" t="s">
        <v>138</v>
      </c>
    </row>
    <row r="408" spans="2:65" s="6" customFormat="1" ht="15.75" customHeight="1" x14ac:dyDescent="0.3">
      <c r="B408" s="140"/>
      <c r="D408" s="133" t="s">
        <v>145</v>
      </c>
      <c r="E408" s="141"/>
      <c r="F408" s="142" t="s">
        <v>148</v>
      </c>
      <c r="H408" s="143">
        <v>349.6</v>
      </c>
      <c r="L408" s="140"/>
      <c r="M408" s="144"/>
      <c r="T408" s="145"/>
      <c r="AT408" s="141" t="s">
        <v>145</v>
      </c>
      <c r="AU408" s="141" t="s">
        <v>80</v>
      </c>
      <c r="AV408" s="141" t="s">
        <v>143</v>
      </c>
      <c r="AW408" s="141" t="s">
        <v>95</v>
      </c>
      <c r="AX408" s="141" t="s">
        <v>21</v>
      </c>
      <c r="AY408" s="141" t="s">
        <v>138</v>
      </c>
    </row>
    <row r="409" spans="2:65" s="6" customFormat="1" ht="15.75" customHeight="1" x14ac:dyDescent="0.3">
      <c r="B409" s="22"/>
      <c r="C409" s="149" t="s">
        <v>432</v>
      </c>
      <c r="D409" s="149" t="s">
        <v>383</v>
      </c>
      <c r="E409" s="150" t="s">
        <v>433</v>
      </c>
      <c r="F409" s="151" t="s">
        <v>434</v>
      </c>
      <c r="G409" s="152" t="s">
        <v>378</v>
      </c>
      <c r="H409" s="153">
        <v>359.8</v>
      </c>
      <c r="I409" s="154"/>
      <c r="J409" s="155">
        <f>ROUND($I$409*$H$409,2)</f>
        <v>0</v>
      </c>
      <c r="K409" s="151" t="s">
        <v>153</v>
      </c>
      <c r="L409" s="156"/>
      <c r="M409" s="157"/>
      <c r="N409" s="158" t="s">
        <v>43</v>
      </c>
      <c r="P409" s="124">
        <f>$O$409*$H$409</f>
        <v>0</v>
      </c>
      <c r="Q409" s="124">
        <v>2.9999999999999997E-4</v>
      </c>
      <c r="R409" s="124">
        <f>$Q$409*$H$409</f>
        <v>0.10793999999999999</v>
      </c>
      <c r="S409" s="124">
        <v>0</v>
      </c>
      <c r="T409" s="125">
        <f>$S$409*$H$409</f>
        <v>0</v>
      </c>
      <c r="AR409" s="76" t="s">
        <v>189</v>
      </c>
      <c r="AT409" s="76" t="s">
        <v>383</v>
      </c>
      <c r="AU409" s="76" t="s">
        <v>80</v>
      </c>
      <c r="AY409" s="6" t="s">
        <v>138</v>
      </c>
      <c r="BE409" s="126">
        <f>IF($N$409="základní",$J$409,0)</f>
        <v>0</v>
      </c>
      <c r="BF409" s="126">
        <f>IF($N$409="snížená",$J$409,0)</f>
        <v>0</v>
      </c>
      <c r="BG409" s="126">
        <f>IF($N$409="zákl. přenesená",$J$409,0)</f>
        <v>0</v>
      </c>
      <c r="BH409" s="126">
        <f>IF($N$409="sníž. přenesená",$J$409,0)</f>
        <v>0</v>
      </c>
      <c r="BI409" s="126">
        <f>IF($N$409="nulová",$J$409,0)</f>
        <v>0</v>
      </c>
      <c r="BJ409" s="76" t="s">
        <v>21</v>
      </c>
      <c r="BK409" s="126">
        <f>ROUND($I$409*$H$409,2)</f>
        <v>0</v>
      </c>
      <c r="BL409" s="76" t="s">
        <v>143</v>
      </c>
      <c r="BM409" s="76" t="s">
        <v>435</v>
      </c>
    </row>
    <row r="410" spans="2:65" s="6" customFormat="1" ht="27" customHeight="1" x14ac:dyDescent="0.3">
      <c r="B410" s="22"/>
      <c r="D410" s="128" t="s">
        <v>155</v>
      </c>
      <c r="F410" s="148" t="s">
        <v>436</v>
      </c>
      <c r="L410" s="22"/>
      <c r="M410" s="48"/>
      <c r="T410" s="49"/>
      <c r="AT410" s="6" t="s">
        <v>155</v>
      </c>
      <c r="AU410" s="6" t="s">
        <v>80</v>
      </c>
    </row>
    <row r="411" spans="2:65" s="6" customFormat="1" ht="15.75" customHeight="1" x14ac:dyDescent="0.3">
      <c r="B411" s="134"/>
      <c r="D411" s="133" t="s">
        <v>145</v>
      </c>
      <c r="E411" s="135"/>
      <c r="F411" s="136" t="s">
        <v>398</v>
      </c>
      <c r="H411" s="137">
        <v>39</v>
      </c>
      <c r="L411" s="134"/>
      <c r="M411" s="138"/>
      <c r="T411" s="139"/>
      <c r="AT411" s="135" t="s">
        <v>145</v>
      </c>
      <c r="AU411" s="135" t="s">
        <v>80</v>
      </c>
      <c r="AV411" s="135" t="s">
        <v>80</v>
      </c>
      <c r="AW411" s="135" t="s">
        <v>95</v>
      </c>
      <c r="AX411" s="135" t="s">
        <v>72</v>
      </c>
      <c r="AY411" s="135" t="s">
        <v>138</v>
      </c>
    </row>
    <row r="412" spans="2:65" s="6" customFormat="1" ht="15.75" customHeight="1" x14ac:dyDescent="0.3">
      <c r="B412" s="134"/>
      <c r="D412" s="133" t="s">
        <v>145</v>
      </c>
      <c r="E412" s="135"/>
      <c r="F412" s="136" t="s">
        <v>399</v>
      </c>
      <c r="H412" s="137">
        <v>63.2</v>
      </c>
      <c r="L412" s="134"/>
      <c r="M412" s="138"/>
      <c r="T412" s="139"/>
      <c r="AT412" s="135" t="s">
        <v>145</v>
      </c>
      <c r="AU412" s="135" t="s">
        <v>80</v>
      </c>
      <c r="AV412" s="135" t="s">
        <v>80</v>
      </c>
      <c r="AW412" s="135" t="s">
        <v>95</v>
      </c>
      <c r="AX412" s="135" t="s">
        <v>72</v>
      </c>
      <c r="AY412" s="135" t="s">
        <v>138</v>
      </c>
    </row>
    <row r="413" spans="2:65" s="6" customFormat="1" ht="15.75" customHeight="1" x14ac:dyDescent="0.3">
      <c r="B413" s="134"/>
      <c r="D413" s="133" t="s">
        <v>145</v>
      </c>
      <c r="E413" s="135"/>
      <c r="F413" s="136" t="s">
        <v>400</v>
      </c>
      <c r="H413" s="137">
        <v>32.4</v>
      </c>
      <c r="L413" s="134"/>
      <c r="M413" s="138"/>
      <c r="T413" s="139"/>
      <c r="AT413" s="135" t="s">
        <v>145</v>
      </c>
      <c r="AU413" s="135" t="s">
        <v>80</v>
      </c>
      <c r="AV413" s="135" t="s">
        <v>80</v>
      </c>
      <c r="AW413" s="135" t="s">
        <v>95</v>
      </c>
      <c r="AX413" s="135" t="s">
        <v>72</v>
      </c>
      <c r="AY413" s="135" t="s">
        <v>138</v>
      </c>
    </row>
    <row r="414" spans="2:65" s="6" customFormat="1" ht="15.75" customHeight="1" x14ac:dyDescent="0.3">
      <c r="B414" s="134"/>
      <c r="D414" s="133" t="s">
        <v>145</v>
      </c>
      <c r="E414" s="135"/>
      <c r="F414" s="136" t="s">
        <v>401</v>
      </c>
      <c r="H414" s="137">
        <v>23.6</v>
      </c>
      <c r="L414" s="134"/>
      <c r="M414" s="138"/>
      <c r="T414" s="139"/>
      <c r="AT414" s="135" t="s">
        <v>145</v>
      </c>
      <c r="AU414" s="135" t="s">
        <v>80</v>
      </c>
      <c r="AV414" s="135" t="s">
        <v>80</v>
      </c>
      <c r="AW414" s="135" t="s">
        <v>95</v>
      </c>
      <c r="AX414" s="135" t="s">
        <v>72</v>
      </c>
      <c r="AY414" s="135" t="s">
        <v>138</v>
      </c>
    </row>
    <row r="415" spans="2:65" s="6" customFormat="1" ht="15.75" customHeight="1" x14ac:dyDescent="0.3">
      <c r="B415" s="134"/>
      <c r="D415" s="133" t="s">
        <v>145</v>
      </c>
      <c r="E415" s="135"/>
      <c r="F415" s="136" t="s">
        <v>402</v>
      </c>
      <c r="H415" s="137">
        <v>30</v>
      </c>
      <c r="L415" s="134"/>
      <c r="M415" s="138"/>
      <c r="T415" s="139"/>
      <c r="AT415" s="135" t="s">
        <v>145</v>
      </c>
      <c r="AU415" s="135" t="s">
        <v>80</v>
      </c>
      <c r="AV415" s="135" t="s">
        <v>80</v>
      </c>
      <c r="AW415" s="135" t="s">
        <v>95</v>
      </c>
      <c r="AX415" s="135" t="s">
        <v>72</v>
      </c>
      <c r="AY415" s="135" t="s">
        <v>138</v>
      </c>
    </row>
    <row r="416" spans="2:65" s="6" customFormat="1" ht="15.75" customHeight="1" x14ac:dyDescent="0.3">
      <c r="B416" s="134"/>
      <c r="D416" s="133" t="s">
        <v>145</v>
      </c>
      <c r="E416" s="135"/>
      <c r="F416" s="136" t="s">
        <v>403</v>
      </c>
      <c r="H416" s="137">
        <v>6.4</v>
      </c>
      <c r="L416" s="134"/>
      <c r="M416" s="138"/>
      <c r="T416" s="139"/>
      <c r="AT416" s="135" t="s">
        <v>145</v>
      </c>
      <c r="AU416" s="135" t="s">
        <v>80</v>
      </c>
      <c r="AV416" s="135" t="s">
        <v>80</v>
      </c>
      <c r="AW416" s="135" t="s">
        <v>95</v>
      </c>
      <c r="AX416" s="135" t="s">
        <v>72</v>
      </c>
      <c r="AY416" s="135" t="s">
        <v>138</v>
      </c>
    </row>
    <row r="417" spans="2:65" s="6" customFormat="1" ht="15.75" customHeight="1" x14ac:dyDescent="0.3">
      <c r="B417" s="134"/>
      <c r="D417" s="133" t="s">
        <v>145</v>
      </c>
      <c r="E417" s="135"/>
      <c r="F417" s="136" t="s">
        <v>404</v>
      </c>
      <c r="H417" s="137">
        <v>6.2</v>
      </c>
      <c r="L417" s="134"/>
      <c r="M417" s="138"/>
      <c r="T417" s="139"/>
      <c r="AT417" s="135" t="s">
        <v>145</v>
      </c>
      <c r="AU417" s="135" t="s">
        <v>80</v>
      </c>
      <c r="AV417" s="135" t="s">
        <v>80</v>
      </c>
      <c r="AW417" s="135" t="s">
        <v>95</v>
      </c>
      <c r="AX417" s="135" t="s">
        <v>72</v>
      </c>
      <c r="AY417" s="135" t="s">
        <v>138</v>
      </c>
    </row>
    <row r="418" spans="2:65" s="6" customFormat="1" ht="15.75" customHeight="1" x14ac:dyDescent="0.3">
      <c r="B418" s="134"/>
      <c r="D418" s="133" t="s">
        <v>145</v>
      </c>
      <c r="E418" s="135"/>
      <c r="F418" s="136" t="s">
        <v>405</v>
      </c>
      <c r="H418" s="137">
        <v>35</v>
      </c>
      <c r="L418" s="134"/>
      <c r="M418" s="138"/>
      <c r="T418" s="139"/>
      <c r="AT418" s="135" t="s">
        <v>145</v>
      </c>
      <c r="AU418" s="135" t="s">
        <v>80</v>
      </c>
      <c r="AV418" s="135" t="s">
        <v>80</v>
      </c>
      <c r="AW418" s="135" t="s">
        <v>95</v>
      </c>
      <c r="AX418" s="135" t="s">
        <v>72</v>
      </c>
      <c r="AY418" s="135" t="s">
        <v>138</v>
      </c>
    </row>
    <row r="419" spans="2:65" s="6" customFormat="1" ht="15.75" customHeight="1" x14ac:dyDescent="0.3">
      <c r="B419" s="134"/>
      <c r="D419" s="133" t="s">
        <v>145</v>
      </c>
      <c r="E419" s="135"/>
      <c r="F419" s="136" t="s">
        <v>406</v>
      </c>
      <c r="H419" s="137">
        <v>3.8</v>
      </c>
      <c r="L419" s="134"/>
      <c r="M419" s="138"/>
      <c r="T419" s="139"/>
      <c r="AT419" s="135" t="s">
        <v>145</v>
      </c>
      <c r="AU419" s="135" t="s">
        <v>80</v>
      </c>
      <c r="AV419" s="135" t="s">
        <v>80</v>
      </c>
      <c r="AW419" s="135" t="s">
        <v>95</v>
      </c>
      <c r="AX419" s="135" t="s">
        <v>72</v>
      </c>
      <c r="AY419" s="135" t="s">
        <v>138</v>
      </c>
    </row>
    <row r="420" spans="2:65" s="6" customFormat="1" ht="15.75" customHeight="1" x14ac:dyDescent="0.3">
      <c r="B420" s="134"/>
      <c r="D420" s="133" t="s">
        <v>145</v>
      </c>
      <c r="E420" s="135"/>
      <c r="F420" s="136" t="s">
        <v>407</v>
      </c>
      <c r="H420" s="137">
        <v>4.9000000000000004</v>
      </c>
      <c r="L420" s="134"/>
      <c r="M420" s="138"/>
      <c r="T420" s="139"/>
      <c r="AT420" s="135" t="s">
        <v>145</v>
      </c>
      <c r="AU420" s="135" t="s">
        <v>80</v>
      </c>
      <c r="AV420" s="135" t="s">
        <v>80</v>
      </c>
      <c r="AW420" s="135" t="s">
        <v>95</v>
      </c>
      <c r="AX420" s="135" t="s">
        <v>72</v>
      </c>
      <c r="AY420" s="135" t="s">
        <v>138</v>
      </c>
    </row>
    <row r="421" spans="2:65" s="6" customFormat="1" ht="15.75" customHeight="1" x14ac:dyDescent="0.3">
      <c r="B421" s="134"/>
      <c r="D421" s="133" t="s">
        <v>145</v>
      </c>
      <c r="E421" s="135"/>
      <c r="F421" s="136" t="s">
        <v>401</v>
      </c>
      <c r="H421" s="137">
        <v>23.6</v>
      </c>
      <c r="L421" s="134"/>
      <c r="M421" s="138"/>
      <c r="T421" s="139"/>
      <c r="AT421" s="135" t="s">
        <v>145</v>
      </c>
      <c r="AU421" s="135" t="s">
        <v>80</v>
      </c>
      <c r="AV421" s="135" t="s">
        <v>80</v>
      </c>
      <c r="AW421" s="135" t="s">
        <v>95</v>
      </c>
      <c r="AX421" s="135" t="s">
        <v>72</v>
      </c>
      <c r="AY421" s="135" t="s">
        <v>138</v>
      </c>
    </row>
    <row r="422" spans="2:65" s="6" customFormat="1" ht="15.75" customHeight="1" x14ac:dyDescent="0.3">
      <c r="B422" s="134"/>
      <c r="D422" s="133" t="s">
        <v>145</v>
      </c>
      <c r="E422" s="135"/>
      <c r="F422" s="136" t="s">
        <v>408</v>
      </c>
      <c r="H422" s="137">
        <v>6.3</v>
      </c>
      <c r="L422" s="134"/>
      <c r="M422" s="138"/>
      <c r="T422" s="139"/>
      <c r="AT422" s="135" t="s">
        <v>145</v>
      </c>
      <c r="AU422" s="135" t="s">
        <v>80</v>
      </c>
      <c r="AV422" s="135" t="s">
        <v>80</v>
      </c>
      <c r="AW422" s="135" t="s">
        <v>95</v>
      </c>
      <c r="AX422" s="135" t="s">
        <v>72</v>
      </c>
      <c r="AY422" s="135" t="s">
        <v>138</v>
      </c>
    </row>
    <row r="423" spans="2:65" s="6" customFormat="1" ht="15.75" customHeight="1" x14ac:dyDescent="0.3">
      <c r="B423" s="134"/>
      <c r="D423" s="133" t="s">
        <v>145</v>
      </c>
      <c r="E423" s="135"/>
      <c r="F423" s="136" t="s">
        <v>409</v>
      </c>
      <c r="H423" s="137">
        <v>14.7</v>
      </c>
      <c r="L423" s="134"/>
      <c r="M423" s="138"/>
      <c r="T423" s="139"/>
      <c r="AT423" s="135" t="s">
        <v>145</v>
      </c>
      <c r="AU423" s="135" t="s">
        <v>80</v>
      </c>
      <c r="AV423" s="135" t="s">
        <v>80</v>
      </c>
      <c r="AW423" s="135" t="s">
        <v>95</v>
      </c>
      <c r="AX423" s="135" t="s">
        <v>72</v>
      </c>
      <c r="AY423" s="135" t="s">
        <v>138</v>
      </c>
    </row>
    <row r="424" spans="2:65" s="6" customFormat="1" ht="15.75" customHeight="1" x14ac:dyDescent="0.3">
      <c r="B424" s="134"/>
      <c r="D424" s="133" t="s">
        <v>145</v>
      </c>
      <c r="E424" s="135"/>
      <c r="F424" s="136" t="s">
        <v>410</v>
      </c>
      <c r="H424" s="137">
        <v>5.8</v>
      </c>
      <c r="L424" s="134"/>
      <c r="M424" s="138"/>
      <c r="T424" s="139"/>
      <c r="AT424" s="135" t="s">
        <v>145</v>
      </c>
      <c r="AU424" s="135" t="s">
        <v>80</v>
      </c>
      <c r="AV424" s="135" t="s">
        <v>80</v>
      </c>
      <c r="AW424" s="135" t="s">
        <v>95</v>
      </c>
      <c r="AX424" s="135" t="s">
        <v>72</v>
      </c>
      <c r="AY424" s="135" t="s">
        <v>138</v>
      </c>
    </row>
    <row r="425" spans="2:65" s="6" customFormat="1" ht="15.75" customHeight="1" x14ac:dyDescent="0.3">
      <c r="B425" s="134"/>
      <c r="D425" s="133" t="s">
        <v>145</v>
      </c>
      <c r="E425" s="135"/>
      <c r="F425" s="136" t="s">
        <v>411</v>
      </c>
      <c r="H425" s="137">
        <v>47.2</v>
      </c>
      <c r="L425" s="134"/>
      <c r="M425" s="138"/>
      <c r="T425" s="139"/>
      <c r="AT425" s="135" t="s">
        <v>145</v>
      </c>
      <c r="AU425" s="135" t="s">
        <v>80</v>
      </c>
      <c r="AV425" s="135" t="s">
        <v>80</v>
      </c>
      <c r="AW425" s="135" t="s">
        <v>95</v>
      </c>
      <c r="AX425" s="135" t="s">
        <v>72</v>
      </c>
      <c r="AY425" s="135" t="s">
        <v>138</v>
      </c>
    </row>
    <row r="426" spans="2:65" s="6" customFormat="1" ht="15.75" customHeight="1" x14ac:dyDescent="0.3">
      <c r="B426" s="134"/>
      <c r="D426" s="133" t="s">
        <v>145</v>
      </c>
      <c r="E426" s="135"/>
      <c r="F426" s="136" t="s">
        <v>412</v>
      </c>
      <c r="H426" s="137">
        <v>7.5</v>
      </c>
      <c r="L426" s="134"/>
      <c r="M426" s="138"/>
      <c r="T426" s="139"/>
      <c r="AT426" s="135" t="s">
        <v>145</v>
      </c>
      <c r="AU426" s="135" t="s">
        <v>80</v>
      </c>
      <c r="AV426" s="135" t="s">
        <v>80</v>
      </c>
      <c r="AW426" s="135" t="s">
        <v>95</v>
      </c>
      <c r="AX426" s="135" t="s">
        <v>72</v>
      </c>
      <c r="AY426" s="135" t="s">
        <v>138</v>
      </c>
    </row>
    <row r="427" spans="2:65" s="6" customFormat="1" ht="15.75" customHeight="1" x14ac:dyDescent="0.3">
      <c r="B427" s="127"/>
      <c r="D427" s="133" t="s">
        <v>145</v>
      </c>
      <c r="E427" s="130"/>
      <c r="F427" s="129" t="s">
        <v>388</v>
      </c>
      <c r="H427" s="130"/>
      <c r="L427" s="127"/>
      <c r="M427" s="131"/>
      <c r="T427" s="132"/>
      <c r="AT427" s="130" t="s">
        <v>145</v>
      </c>
      <c r="AU427" s="130" t="s">
        <v>80</v>
      </c>
      <c r="AV427" s="130" t="s">
        <v>21</v>
      </c>
      <c r="AW427" s="130" t="s">
        <v>95</v>
      </c>
      <c r="AX427" s="130" t="s">
        <v>72</v>
      </c>
      <c r="AY427" s="130" t="s">
        <v>138</v>
      </c>
    </row>
    <row r="428" spans="2:65" s="6" customFormat="1" ht="15.75" customHeight="1" x14ac:dyDescent="0.3">
      <c r="B428" s="134"/>
      <c r="D428" s="133" t="s">
        <v>145</v>
      </c>
      <c r="E428" s="135"/>
      <c r="F428" s="136" t="s">
        <v>437</v>
      </c>
      <c r="H428" s="137">
        <v>10.199999999999999</v>
      </c>
      <c r="L428" s="134"/>
      <c r="M428" s="138"/>
      <c r="T428" s="139"/>
      <c r="AT428" s="135" t="s">
        <v>145</v>
      </c>
      <c r="AU428" s="135" t="s">
        <v>80</v>
      </c>
      <c r="AV428" s="135" t="s">
        <v>80</v>
      </c>
      <c r="AW428" s="135" t="s">
        <v>95</v>
      </c>
      <c r="AX428" s="135" t="s">
        <v>72</v>
      </c>
      <c r="AY428" s="135" t="s">
        <v>138</v>
      </c>
    </row>
    <row r="429" spans="2:65" s="6" customFormat="1" ht="15.75" customHeight="1" x14ac:dyDescent="0.3">
      <c r="B429" s="140"/>
      <c r="D429" s="133" t="s">
        <v>145</v>
      </c>
      <c r="E429" s="141"/>
      <c r="F429" s="142" t="s">
        <v>148</v>
      </c>
      <c r="H429" s="143">
        <v>359.8</v>
      </c>
      <c r="L429" s="140"/>
      <c r="M429" s="144"/>
      <c r="T429" s="145"/>
      <c r="AT429" s="141" t="s">
        <v>145</v>
      </c>
      <c r="AU429" s="141" t="s">
        <v>80</v>
      </c>
      <c r="AV429" s="141" t="s">
        <v>143</v>
      </c>
      <c r="AW429" s="141" t="s">
        <v>95</v>
      </c>
      <c r="AX429" s="141" t="s">
        <v>21</v>
      </c>
      <c r="AY429" s="141" t="s">
        <v>138</v>
      </c>
    </row>
    <row r="430" spans="2:65" s="6" customFormat="1" ht="15.75" customHeight="1" x14ac:dyDescent="0.3">
      <c r="B430" s="22"/>
      <c r="C430" s="115" t="s">
        <v>438</v>
      </c>
      <c r="D430" s="115" t="s">
        <v>139</v>
      </c>
      <c r="E430" s="116" t="s">
        <v>439</v>
      </c>
      <c r="F430" s="117" t="s">
        <v>440</v>
      </c>
      <c r="G430" s="118" t="s">
        <v>198</v>
      </c>
      <c r="H430" s="119">
        <v>107.6</v>
      </c>
      <c r="I430" s="120"/>
      <c r="J430" s="121">
        <f>ROUND($I$430*$H$430,2)</f>
        <v>0</v>
      </c>
      <c r="K430" s="117" t="s">
        <v>153</v>
      </c>
      <c r="L430" s="22"/>
      <c r="M430" s="122"/>
      <c r="N430" s="123" t="s">
        <v>43</v>
      </c>
      <c r="P430" s="124">
        <f>$O$430*$H$430</f>
        <v>0</v>
      </c>
      <c r="Q430" s="124">
        <v>8.2500000000000004E-3</v>
      </c>
      <c r="R430" s="124">
        <f>$Q$430*$H$430</f>
        <v>0.88770000000000004</v>
      </c>
      <c r="S430" s="124">
        <v>0</v>
      </c>
      <c r="T430" s="125">
        <f>$S$430*$H$430</f>
        <v>0</v>
      </c>
      <c r="AR430" s="76" t="s">
        <v>143</v>
      </c>
      <c r="AT430" s="76" t="s">
        <v>139</v>
      </c>
      <c r="AU430" s="76" t="s">
        <v>80</v>
      </c>
      <c r="AY430" s="6" t="s">
        <v>138</v>
      </c>
      <c r="BE430" s="126">
        <f>IF($N$430="základní",$J$430,0)</f>
        <v>0</v>
      </c>
      <c r="BF430" s="126">
        <f>IF($N$430="snížená",$J$430,0)</f>
        <v>0</v>
      </c>
      <c r="BG430" s="126">
        <f>IF($N$430="zákl. přenesená",$J$430,0)</f>
        <v>0</v>
      </c>
      <c r="BH430" s="126">
        <f>IF($N$430="sníž. přenesená",$J$430,0)</f>
        <v>0</v>
      </c>
      <c r="BI430" s="126">
        <f>IF($N$430="nulová",$J$430,0)</f>
        <v>0</v>
      </c>
      <c r="BJ430" s="76" t="s">
        <v>21</v>
      </c>
      <c r="BK430" s="126">
        <f>ROUND($I$430*$H$430,2)</f>
        <v>0</v>
      </c>
      <c r="BL430" s="76" t="s">
        <v>143</v>
      </c>
      <c r="BM430" s="76" t="s">
        <v>441</v>
      </c>
    </row>
    <row r="431" spans="2:65" s="6" customFormat="1" ht="16.5" customHeight="1" x14ac:dyDescent="0.3">
      <c r="B431" s="22"/>
      <c r="D431" s="128" t="s">
        <v>155</v>
      </c>
      <c r="F431" s="148" t="s">
        <v>442</v>
      </c>
      <c r="L431" s="22"/>
      <c r="M431" s="48"/>
      <c r="T431" s="49"/>
      <c r="AT431" s="6" t="s">
        <v>155</v>
      </c>
      <c r="AU431" s="6" t="s">
        <v>80</v>
      </c>
    </row>
    <row r="432" spans="2:65" s="6" customFormat="1" ht="15.75" customHeight="1" x14ac:dyDescent="0.3">
      <c r="B432" s="127"/>
      <c r="D432" s="133" t="s">
        <v>145</v>
      </c>
      <c r="E432" s="130"/>
      <c r="F432" s="129" t="s">
        <v>443</v>
      </c>
      <c r="H432" s="130"/>
      <c r="L432" s="127"/>
      <c r="M432" s="131"/>
      <c r="T432" s="132"/>
      <c r="AT432" s="130" t="s">
        <v>145</v>
      </c>
      <c r="AU432" s="130" t="s">
        <v>80</v>
      </c>
      <c r="AV432" s="130" t="s">
        <v>21</v>
      </c>
      <c r="AW432" s="130" t="s">
        <v>95</v>
      </c>
      <c r="AX432" s="130" t="s">
        <v>72</v>
      </c>
      <c r="AY432" s="130" t="s">
        <v>138</v>
      </c>
    </row>
    <row r="433" spans="2:65" s="6" customFormat="1" ht="15.75" customHeight="1" x14ac:dyDescent="0.3">
      <c r="B433" s="134"/>
      <c r="D433" s="133" t="s">
        <v>145</v>
      </c>
      <c r="E433" s="135"/>
      <c r="F433" s="136" t="s">
        <v>370</v>
      </c>
      <c r="H433" s="137">
        <v>53.8</v>
      </c>
      <c r="L433" s="134"/>
      <c r="M433" s="138"/>
      <c r="T433" s="139"/>
      <c r="AT433" s="135" t="s">
        <v>145</v>
      </c>
      <c r="AU433" s="135" t="s">
        <v>80</v>
      </c>
      <c r="AV433" s="135" t="s">
        <v>80</v>
      </c>
      <c r="AW433" s="135" t="s">
        <v>95</v>
      </c>
      <c r="AX433" s="135" t="s">
        <v>72</v>
      </c>
      <c r="AY433" s="135" t="s">
        <v>138</v>
      </c>
    </row>
    <row r="434" spans="2:65" s="6" customFormat="1" ht="15.75" customHeight="1" x14ac:dyDescent="0.3">
      <c r="B434" s="127"/>
      <c r="D434" s="133" t="s">
        <v>145</v>
      </c>
      <c r="E434" s="130"/>
      <c r="F434" s="129" t="s">
        <v>444</v>
      </c>
      <c r="H434" s="130"/>
      <c r="L434" s="127"/>
      <c r="M434" s="131"/>
      <c r="T434" s="132"/>
      <c r="AT434" s="130" t="s">
        <v>145</v>
      </c>
      <c r="AU434" s="130" t="s">
        <v>80</v>
      </c>
      <c r="AV434" s="130" t="s">
        <v>21</v>
      </c>
      <c r="AW434" s="130" t="s">
        <v>95</v>
      </c>
      <c r="AX434" s="130" t="s">
        <v>72</v>
      </c>
      <c r="AY434" s="130" t="s">
        <v>138</v>
      </c>
    </row>
    <row r="435" spans="2:65" s="6" customFormat="1" ht="15.75" customHeight="1" x14ac:dyDescent="0.3">
      <c r="B435" s="134"/>
      <c r="D435" s="133" t="s">
        <v>145</v>
      </c>
      <c r="E435" s="135"/>
      <c r="F435" s="136" t="s">
        <v>445</v>
      </c>
      <c r="H435" s="137">
        <v>53.8</v>
      </c>
      <c r="L435" s="134"/>
      <c r="M435" s="138"/>
      <c r="T435" s="139"/>
      <c r="AT435" s="135" t="s">
        <v>145</v>
      </c>
      <c r="AU435" s="135" t="s">
        <v>80</v>
      </c>
      <c r="AV435" s="135" t="s">
        <v>80</v>
      </c>
      <c r="AW435" s="135" t="s">
        <v>95</v>
      </c>
      <c r="AX435" s="135" t="s">
        <v>72</v>
      </c>
      <c r="AY435" s="135" t="s">
        <v>138</v>
      </c>
    </row>
    <row r="436" spans="2:65" s="6" customFormat="1" ht="15.75" customHeight="1" x14ac:dyDescent="0.3">
      <c r="B436" s="140"/>
      <c r="D436" s="133" t="s">
        <v>145</v>
      </c>
      <c r="E436" s="141"/>
      <c r="F436" s="142" t="s">
        <v>148</v>
      </c>
      <c r="H436" s="143">
        <v>107.6</v>
      </c>
      <c r="L436" s="140"/>
      <c r="M436" s="144"/>
      <c r="T436" s="145"/>
      <c r="AT436" s="141" t="s">
        <v>145</v>
      </c>
      <c r="AU436" s="141" t="s">
        <v>80</v>
      </c>
      <c r="AV436" s="141" t="s">
        <v>143</v>
      </c>
      <c r="AW436" s="141" t="s">
        <v>95</v>
      </c>
      <c r="AX436" s="141" t="s">
        <v>21</v>
      </c>
      <c r="AY436" s="141" t="s">
        <v>138</v>
      </c>
    </row>
    <row r="437" spans="2:65" s="6" customFormat="1" ht="15.75" customHeight="1" x14ac:dyDescent="0.3">
      <c r="B437" s="22"/>
      <c r="C437" s="149" t="s">
        <v>446</v>
      </c>
      <c r="D437" s="149" t="s">
        <v>383</v>
      </c>
      <c r="E437" s="150" t="s">
        <v>447</v>
      </c>
      <c r="F437" s="151" t="s">
        <v>448</v>
      </c>
      <c r="G437" s="152" t="s">
        <v>198</v>
      </c>
      <c r="H437" s="153">
        <v>54.875999999999998</v>
      </c>
      <c r="I437" s="154"/>
      <c r="J437" s="155">
        <f>ROUND($I$437*$H$437,2)</f>
        <v>0</v>
      </c>
      <c r="K437" s="151" t="s">
        <v>153</v>
      </c>
      <c r="L437" s="156"/>
      <c r="M437" s="157"/>
      <c r="N437" s="158" t="s">
        <v>43</v>
      </c>
      <c r="P437" s="124">
        <f>$O$437*$H$437</f>
        <v>0</v>
      </c>
      <c r="Q437" s="124">
        <v>3.4000000000000002E-4</v>
      </c>
      <c r="R437" s="124">
        <f>$Q$437*$H$437</f>
        <v>1.8657840000000002E-2</v>
      </c>
      <c r="S437" s="124">
        <v>0</v>
      </c>
      <c r="T437" s="125">
        <f>$S$437*$H$437</f>
        <v>0</v>
      </c>
      <c r="AR437" s="76" t="s">
        <v>189</v>
      </c>
      <c r="AT437" s="76" t="s">
        <v>383</v>
      </c>
      <c r="AU437" s="76" t="s">
        <v>80</v>
      </c>
      <c r="AY437" s="6" t="s">
        <v>138</v>
      </c>
      <c r="BE437" s="126">
        <f>IF($N$437="základní",$J$437,0)</f>
        <v>0</v>
      </c>
      <c r="BF437" s="126">
        <f>IF($N$437="snížená",$J$437,0)</f>
        <v>0</v>
      </c>
      <c r="BG437" s="126">
        <f>IF($N$437="zákl. přenesená",$J$437,0)</f>
        <v>0</v>
      </c>
      <c r="BH437" s="126">
        <f>IF($N$437="sníž. přenesená",$J$437,0)</f>
        <v>0</v>
      </c>
      <c r="BI437" s="126">
        <f>IF($N$437="nulová",$J$437,0)</f>
        <v>0</v>
      </c>
      <c r="BJ437" s="76" t="s">
        <v>21</v>
      </c>
      <c r="BK437" s="126">
        <f>ROUND($I$437*$H$437,2)</f>
        <v>0</v>
      </c>
      <c r="BL437" s="76" t="s">
        <v>143</v>
      </c>
      <c r="BM437" s="76" t="s">
        <v>449</v>
      </c>
    </row>
    <row r="438" spans="2:65" s="6" customFormat="1" ht="27" customHeight="1" x14ac:dyDescent="0.3">
      <c r="B438" s="22"/>
      <c r="D438" s="128" t="s">
        <v>155</v>
      </c>
      <c r="F438" s="148" t="s">
        <v>450</v>
      </c>
      <c r="L438" s="22"/>
      <c r="M438" s="48"/>
      <c r="T438" s="49"/>
      <c r="AT438" s="6" t="s">
        <v>155</v>
      </c>
      <c r="AU438" s="6" t="s">
        <v>80</v>
      </c>
    </row>
    <row r="439" spans="2:65" s="6" customFormat="1" ht="30.75" customHeight="1" x14ac:dyDescent="0.3">
      <c r="B439" s="22"/>
      <c r="D439" s="133" t="s">
        <v>451</v>
      </c>
      <c r="F439" s="159" t="s">
        <v>452</v>
      </c>
      <c r="L439" s="22"/>
      <c r="M439" s="48"/>
      <c r="T439" s="49"/>
      <c r="AT439" s="6" t="s">
        <v>451</v>
      </c>
      <c r="AU439" s="6" t="s">
        <v>80</v>
      </c>
    </row>
    <row r="440" spans="2:65" s="6" customFormat="1" ht="15.75" customHeight="1" x14ac:dyDescent="0.3">
      <c r="B440" s="127"/>
      <c r="D440" s="133" t="s">
        <v>145</v>
      </c>
      <c r="E440" s="130"/>
      <c r="F440" s="129" t="s">
        <v>443</v>
      </c>
      <c r="H440" s="130"/>
      <c r="L440" s="127"/>
      <c r="M440" s="131"/>
      <c r="T440" s="132"/>
      <c r="AT440" s="130" t="s">
        <v>145</v>
      </c>
      <c r="AU440" s="130" t="s">
        <v>80</v>
      </c>
      <c r="AV440" s="130" t="s">
        <v>21</v>
      </c>
      <c r="AW440" s="130" t="s">
        <v>95</v>
      </c>
      <c r="AX440" s="130" t="s">
        <v>72</v>
      </c>
      <c r="AY440" s="130" t="s">
        <v>138</v>
      </c>
    </row>
    <row r="441" spans="2:65" s="6" customFormat="1" ht="15.75" customHeight="1" x14ac:dyDescent="0.3">
      <c r="B441" s="134"/>
      <c r="D441" s="133" t="s">
        <v>145</v>
      </c>
      <c r="E441" s="135"/>
      <c r="F441" s="136" t="s">
        <v>453</v>
      </c>
      <c r="H441" s="137">
        <v>54.875999999999998</v>
      </c>
      <c r="L441" s="134"/>
      <c r="M441" s="138"/>
      <c r="T441" s="139"/>
      <c r="AT441" s="135" t="s">
        <v>145</v>
      </c>
      <c r="AU441" s="135" t="s">
        <v>80</v>
      </c>
      <c r="AV441" s="135" t="s">
        <v>80</v>
      </c>
      <c r="AW441" s="135" t="s">
        <v>95</v>
      </c>
      <c r="AX441" s="135" t="s">
        <v>72</v>
      </c>
      <c r="AY441" s="135" t="s">
        <v>138</v>
      </c>
    </row>
    <row r="442" spans="2:65" s="6" customFormat="1" ht="15.75" customHeight="1" x14ac:dyDescent="0.3">
      <c r="B442" s="140"/>
      <c r="D442" s="133" t="s">
        <v>145</v>
      </c>
      <c r="E442" s="141"/>
      <c r="F442" s="142" t="s">
        <v>148</v>
      </c>
      <c r="H442" s="143">
        <v>54.875999999999998</v>
      </c>
      <c r="L442" s="140"/>
      <c r="M442" s="144"/>
      <c r="T442" s="145"/>
      <c r="AT442" s="141" t="s">
        <v>145</v>
      </c>
      <c r="AU442" s="141" t="s">
        <v>80</v>
      </c>
      <c r="AV442" s="141" t="s">
        <v>143</v>
      </c>
      <c r="AW442" s="141" t="s">
        <v>95</v>
      </c>
      <c r="AX442" s="141" t="s">
        <v>21</v>
      </c>
      <c r="AY442" s="141" t="s">
        <v>138</v>
      </c>
    </row>
    <row r="443" spans="2:65" s="6" customFormat="1" ht="15.75" customHeight="1" x14ac:dyDescent="0.3">
      <c r="B443" s="22"/>
      <c r="C443" s="149" t="s">
        <v>454</v>
      </c>
      <c r="D443" s="149" t="s">
        <v>383</v>
      </c>
      <c r="E443" s="150" t="s">
        <v>455</v>
      </c>
      <c r="F443" s="151" t="s">
        <v>456</v>
      </c>
      <c r="G443" s="152" t="s">
        <v>198</v>
      </c>
      <c r="H443" s="153">
        <v>54.875999999999998</v>
      </c>
      <c r="I443" s="154"/>
      <c r="J443" s="155">
        <f>ROUND($I$443*$H$443,2)</f>
        <v>0</v>
      </c>
      <c r="K443" s="151" t="s">
        <v>153</v>
      </c>
      <c r="L443" s="156"/>
      <c r="M443" s="157"/>
      <c r="N443" s="158" t="s">
        <v>43</v>
      </c>
      <c r="P443" s="124">
        <f>$O$443*$H$443</f>
        <v>0</v>
      </c>
      <c r="Q443" s="124">
        <v>1.1999999999999999E-3</v>
      </c>
      <c r="R443" s="124">
        <f>$Q$443*$H$443</f>
        <v>6.5851199999999985E-2</v>
      </c>
      <c r="S443" s="124">
        <v>0</v>
      </c>
      <c r="T443" s="125">
        <f>$S$443*$H$443</f>
        <v>0</v>
      </c>
      <c r="AR443" s="76" t="s">
        <v>189</v>
      </c>
      <c r="AT443" s="76" t="s">
        <v>383</v>
      </c>
      <c r="AU443" s="76" t="s">
        <v>80</v>
      </c>
      <c r="AY443" s="6" t="s">
        <v>138</v>
      </c>
      <c r="BE443" s="126">
        <f>IF($N$443="základní",$J$443,0)</f>
        <v>0</v>
      </c>
      <c r="BF443" s="126">
        <f>IF($N$443="snížená",$J$443,0)</f>
        <v>0</v>
      </c>
      <c r="BG443" s="126">
        <f>IF($N$443="zákl. přenesená",$J$443,0)</f>
        <v>0</v>
      </c>
      <c r="BH443" s="126">
        <f>IF($N$443="sníž. přenesená",$J$443,0)</f>
        <v>0</v>
      </c>
      <c r="BI443" s="126">
        <f>IF($N$443="nulová",$J$443,0)</f>
        <v>0</v>
      </c>
      <c r="BJ443" s="76" t="s">
        <v>21</v>
      </c>
      <c r="BK443" s="126">
        <f>ROUND($I$443*$H$443,2)</f>
        <v>0</v>
      </c>
      <c r="BL443" s="76" t="s">
        <v>143</v>
      </c>
      <c r="BM443" s="76" t="s">
        <v>457</v>
      </c>
    </row>
    <row r="444" spans="2:65" s="6" customFormat="1" ht="27" customHeight="1" x14ac:dyDescent="0.3">
      <c r="B444" s="22"/>
      <c r="D444" s="128" t="s">
        <v>155</v>
      </c>
      <c r="F444" s="148" t="s">
        <v>458</v>
      </c>
      <c r="L444" s="22"/>
      <c r="M444" s="48"/>
      <c r="T444" s="49"/>
      <c r="AT444" s="6" t="s">
        <v>155</v>
      </c>
      <c r="AU444" s="6" t="s">
        <v>80</v>
      </c>
    </row>
    <row r="445" spans="2:65" s="6" customFormat="1" ht="15.75" customHeight="1" x14ac:dyDescent="0.3">
      <c r="B445" s="134"/>
      <c r="D445" s="133" t="s">
        <v>145</v>
      </c>
      <c r="E445" s="135"/>
      <c r="F445" s="136" t="s">
        <v>453</v>
      </c>
      <c r="H445" s="137">
        <v>54.875999999999998</v>
      </c>
      <c r="L445" s="134"/>
      <c r="M445" s="138"/>
      <c r="T445" s="139"/>
      <c r="AT445" s="135" t="s">
        <v>145</v>
      </c>
      <c r="AU445" s="135" t="s">
        <v>80</v>
      </c>
      <c r="AV445" s="135" t="s">
        <v>80</v>
      </c>
      <c r="AW445" s="135" t="s">
        <v>95</v>
      </c>
      <c r="AX445" s="135" t="s">
        <v>72</v>
      </c>
      <c r="AY445" s="135" t="s">
        <v>138</v>
      </c>
    </row>
    <row r="446" spans="2:65" s="6" customFormat="1" ht="15.75" customHeight="1" x14ac:dyDescent="0.3">
      <c r="B446" s="140"/>
      <c r="D446" s="133" t="s">
        <v>145</v>
      </c>
      <c r="E446" s="141"/>
      <c r="F446" s="142" t="s">
        <v>148</v>
      </c>
      <c r="H446" s="143">
        <v>54.875999999999998</v>
      </c>
      <c r="L446" s="140"/>
      <c r="M446" s="144"/>
      <c r="T446" s="145"/>
      <c r="AT446" s="141" t="s">
        <v>145</v>
      </c>
      <c r="AU446" s="141" t="s">
        <v>80</v>
      </c>
      <c r="AV446" s="141" t="s">
        <v>143</v>
      </c>
      <c r="AW446" s="141" t="s">
        <v>95</v>
      </c>
      <c r="AX446" s="141" t="s">
        <v>21</v>
      </c>
      <c r="AY446" s="141" t="s">
        <v>138</v>
      </c>
    </row>
    <row r="447" spans="2:65" s="6" customFormat="1" ht="15.75" customHeight="1" x14ac:dyDescent="0.3">
      <c r="B447" s="22"/>
      <c r="C447" s="115" t="s">
        <v>459</v>
      </c>
      <c r="D447" s="115" t="s">
        <v>139</v>
      </c>
      <c r="E447" s="116" t="s">
        <v>460</v>
      </c>
      <c r="F447" s="117" t="s">
        <v>461</v>
      </c>
      <c r="G447" s="118" t="s">
        <v>198</v>
      </c>
      <c r="H447" s="119">
        <v>8.23</v>
      </c>
      <c r="I447" s="120"/>
      <c r="J447" s="121">
        <f>ROUND($I$447*$H$447,2)</f>
        <v>0</v>
      </c>
      <c r="K447" s="117" t="s">
        <v>153</v>
      </c>
      <c r="L447" s="22"/>
      <c r="M447" s="122"/>
      <c r="N447" s="123" t="s">
        <v>43</v>
      </c>
      <c r="P447" s="124">
        <f>$O$447*$H$447</f>
        <v>0</v>
      </c>
      <c r="Q447" s="124">
        <v>8.3199999999999993E-3</v>
      </c>
      <c r="R447" s="124">
        <f>$Q$447*$H$447</f>
        <v>6.8473599999999996E-2</v>
      </c>
      <c r="S447" s="124">
        <v>0</v>
      </c>
      <c r="T447" s="125">
        <f>$S$447*$H$447</f>
        <v>0</v>
      </c>
      <c r="AR447" s="76" t="s">
        <v>143</v>
      </c>
      <c r="AT447" s="76" t="s">
        <v>139</v>
      </c>
      <c r="AU447" s="76" t="s">
        <v>80</v>
      </c>
      <c r="AY447" s="6" t="s">
        <v>138</v>
      </c>
      <c r="BE447" s="126">
        <f>IF($N$447="základní",$J$447,0)</f>
        <v>0</v>
      </c>
      <c r="BF447" s="126">
        <f>IF($N$447="snížená",$J$447,0)</f>
        <v>0</v>
      </c>
      <c r="BG447" s="126">
        <f>IF($N$447="zákl. přenesená",$J$447,0)</f>
        <v>0</v>
      </c>
      <c r="BH447" s="126">
        <f>IF($N$447="sníž. přenesená",$J$447,0)</f>
        <v>0</v>
      </c>
      <c r="BI447" s="126">
        <f>IF($N$447="nulová",$J$447,0)</f>
        <v>0</v>
      </c>
      <c r="BJ447" s="76" t="s">
        <v>21</v>
      </c>
      <c r="BK447" s="126">
        <f>ROUND($I$447*$H$447,2)</f>
        <v>0</v>
      </c>
      <c r="BL447" s="76" t="s">
        <v>143</v>
      </c>
      <c r="BM447" s="76" t="s">
        <v>462</v>
      </c>
    </row>
    <row r="448" spans="2:65" s="6" customFormat="1" ht="27" customHeight="1" x14ac:dyDescent="0.3">
      <c r="B448" s="22"/>
      <c r="D448" s="128" t="s">
        <v>155</v>
      </c>
      <c r="F448" s="148" t="s">
        <v>463</v>
      </c>
      <c r="L448" s="22"/>
      <c r="M448" s="48"/>
      <c r="T448" s="49"/>
      <c r="AT448" s="6" t="s">
        <v>155</v>
      </c>
      <c r="AU448" s="6" t="s">
        <v>80</v>
      </c>
    </row>
    <row r="449" spans="2:65" s="6" customFormat="1" ht="15.75" customHeight="1" x14ac:dyDescent="0.3">
      <c r="B449" s="127"/>
      <c r="D449" s="133" t="s">
        <v>145</v>
      </c>
      <c r="E449" s="130"/>
      <c r="F449" s="129" t="s">
        <v>464</v>
      </c>
      <c r="H449" s="130"/>
      <c r="L449" s="127"/>
      <c r="M449" s="131"/>
      <c r="T449" s="132"/>
      <c r="AT449" s="130" t="s">
        <v>145</v>
      </c>
      <c r="AU449" s="130" t="s">
        <v>80</v>
      </c>
      <c r="AV449" s="130" t="s">
        <v>21</v>
      </c>
      <c r="AW449" s="130" t="s">
        <v>95</v>
      </c>
      <c r="AX449" s="130" t="s">
        <v>72</v>
      </c>
      <c r="AY449" s="130" t="s">
        <v>138</v>
      </c>
    </row>
    <row r="450" spans="2:65" s="6" customFormat="1" ht="15.75" customHeight="1" x14ac:dyDescent="0.3">
      <c r="B450" s="134"/>
      <c r="D450" s="133" t="s">
        <v>145</v>
      </c>
      <c r="E450" s="135"/>
      <c r="F450" s="136" t="s">
        <v>372</v>
      </c>
      <c r="H450" s="137">
        <v>8.23</v>
      </c>
      <c r="L450" s="134"/>
      <c r="M450" s="138"/>
      <c r="T450" s="139"/>
      <c r="AT450" s="135" t="s">
        <v>145</v>
      </c>
      <c r="AU450" s="135" t="s">
        <v>80</v>
      </c>
      <c r="AV450" s="135" t="s">
        <v>80</v>
      </c>
      <c r="AW450" s="135" t="s">
        <v>95</v>
      </c>
      <c r="AX450" s="135" t="s">
        <v>72</v>
      </c>
      <c r="AY450" s="135" t="s">
        <v>138</v>
      </c>
    </row>
    <row r="451" spans="2:65" s="6" customFormat="1" ht="15.75" customHeight="1" x14ac:dyDescent="0.3">
      <c r="B451" s="140"/>
      <c r="D451" s="133" t="s">
        <v>145</v>
      </c>
      <c r="E451" s="141"/>
      <c r="F451" s="142" t="s">
        <v>148</v>
      </c>
      <c r="H451" s="143">
        <v>8.23</v>
      </c>
      <c r="L451" s="140"/>
      <c r="M451" s="144"/>
      <c r="T451" s="145"/>
      <c r="AT451" s="141" t="s">
        <v>145</v>
      </c>
      <c r="AU451" s="141" t="s">
        <v>80</v>
      </c>
      <c r="AV451" s="141" t="s">
        <v>143</v>
      </c>
      <c r="AW451" s="141" t="s">
        <v>95</v>
      </c>
      <c r="AX451" s="141" t="s">
        <v>21</v>
      </c>
      <c r="AY451" s="141" t="s">
        <v>138</v>
      </c>
    </row>
    <row r="452" spans="2:65" s="6" customFormat="1" ht="15.75" customHeight="1" x14ac:dyDescent="0.3">
      <c r="B452" s="22"/>
      <c r="C452" s="149" t="s">
        <v>465</v>
      </c>
      <c r="D452" s="149" t="s">
        <v>383</v>
      </c>
      <c r="E452" s="150" t="s">
        <v>466</v>
      </c>
      <c r="F452" s="151" t="s">
        <v>467</v>
      </c>
      <c r="G452" s="152" t="s">
        <v>198</v>
      </c>
      <c r="H452" s="153">
        <v>8.3949999999999996</v>
      </c>
      <c r="I452" s="154"/>
      <c r="J452" s="155">
        <f>ROUND($I$452*$H$452,2)</f>
        <v>0</v>
      </c>
      <c r="K452" s="151" t="s">
        <v>153</v>
      </c>
      <c r="L452" s="156"/>
      <c r="M452" s="157"/>
      <c r="N452" s="158" t="s">
        <v>43</v>
      </c>
      <c r="P452" s="124">
        <f>$O$452*$H$452</f>
        <v>0</v>
      </c>
      <c r="Q452" s="124">
        <v>1.6999999999999999E-3</v>
      </c>
      <c r="R452" s="124">
        <f>$Q$452*$H$452</f>
        <v>1.4271499999999998E-2</v>
      </c>
      <c r="S452" s="124">
        <v>0</v>
      </c>
      <c r="T452" s="125">
        <f>$S$452*$H$452</f>
        <v>0</v>
      </c>
      <c r="AR452" s="76" t="s">
        <v>189</v>
      </c>
      <c r="AT452" s="76" t="s">
        <v>383</v>
      </c>
      <c r="AU452" s="76" t="s">
        <v>80</v>
      </c>
      <c r="AY452" s="6" t="s">
        <v>138</v>
      </c>
      <c r="BE452" s="126">
        <f>IF($N$452="základní",$J$452,0)</f>
        <v>0</v>
      </c>
      <c r="BF452" s="126">
        <f>IF($N$452="snížená",$J$452,0)</f>
        <v>0</v>
      </c>
      <c r="BG452" s="126">
        <f>IF($N$452="zákl. přenesená",$J$452,0)</f>
        <v>0</v>
      </c>
      <c r="BH452" s="126">
        <f>IF($N$452="sníž. přenesená",$J$452,0)</f>
        <v>0</v>
      </c>
      <c r="BI452" s="126">
        <f>IF($N$452="nulová",$J$452,0)</f>
        <v>0</v>
      </c>
      <c r="BJ452" s="76" t="s">
        <v>21</v>
      </c>
      <c r="BK452" s="126">
        <f>ROUND($I$452*$H$452,2)</f>
        <v>0</v>
      </c>
      <c r="BL452" s="76" t="s">
        <v>143</v>
      </c>
      <c r="BM452" s="76" t="s">
        <v>468</v>
      </c>
    </row>
    <row r="453" spans="2:65" s="6" customFormat="1" ht="27" customHeight="1" x14ac:dyDescent="0.3">
      <c r="B453" s="22"/>
      <c r="D453" s="128" t="s">
        <v>155</v>
      </c>
      <c r="F453" s="148" t="s">
        <v>469</v>
      </c>
      <c r="L453" s="22"/>
      <c r="M453" s="48"/>
      <c r="T453" s="49"/>
      <c r="AT453" s="6" t="s">
        <v>155</v>
      </c>
      <c r="AU453" s="6" t="s">
        <v>80</v>
      </c>
    </row>
    <row r="454" spans="2:65" s="6" customFormat="1" ht="30.75" customHeight="1" x14ac:dyDescent="0.3">
      <c r="B454" s="22"/>
      <c r="D454" s="133" t="s">
        <v>451</v>
      </c>
      <c r="F454" s="159" t="s">
        <v>452</v>
      </c>
      <c r="L454" s="22"/>
      <c r="M454" s="48"/>
      <c r="T454" s="49"/>
      <c r="AT454" s="6" t="s">
        <v>451</v>
      </c>
      <c r="AU454" s="6" t="s">
        <v>80</v>
      </c>
    </row>
    <row r="455" spans="2:65" s="6" customFormat="1" ht="15.75" customHeight="1" x14ac:dyDescent="0.3">
      <c r="B455" s="127"/>
      <c r="D455" s="133" t="s">
        <v>145</v>
      </c>
      <c r="E455" s="130"/>
      <c r="F455" s="129" t="s">
        <v>464</v>
      </c>
      <c r="H455" s="130"/>
      <c r="L455" s="127"/>
      <c r="M455" s="131"/>
      <c r="T455" s="132"/>
      <c r="AT455" s="130" t="s">
        <v>145</v>
      </c>
      <c r="AU455" s="130" t="s">
        <v>80</v>
      </c>
      <c r="AV455" s="130" t="s">
        <v>21</v>
      </c>
      <c r="AW455" s="130" t="s">
        <v>95</v>
      </c>
      <c r="AX455" s="130" t="s">
        <v>72</v>
      </c>
      <c r="AY455" s="130" t="s">
        <v>138</v>
      </c>
    </row>
    <row r="456" spans="2:65" s="6" customFormat="1" ht="15.75" customHeight="1" x14ac:dyDescent="0.3">
      <c r="B456" s="134"/>
      <c r="D456" s="133" t="s">
        <v>145</v>
      </c>
      <c r="E456" s="135"/>
      <c r="F456" s="136" t="s">
        <v>470</v>
      </c>
      <c r="H456" s="137">
        <v>8.3949999999999996</v>
      </c>
      <c r="L456" s="134"/>
      <c r="M456" s="138"/>
      <c r="T456" s="139"/>
      <c r="AT456" s="135" t="s">
        <v>145</v>
      </c>
      <c r="AU456" s="135" t="s">
        <v>80</v>
      </c>
      <c r="AV456" s="135" t="s">
        <v>80</v>
      </c>
      <c r="AW456" s="135" t="s">
        <v>95</v>
      </c>
      <c r="AX456" s="135" t="s">
        <v>72</v>
      </c>
      <c r="AY456" s="135" t="s">
        <v>138</v>
      </c>
    </row>
    <row r="457" spans="2:65" s="6" customFormat="1" ht="15.75" customHeight="1" x14ac:dyDescent="0.3">
      <c r="B457" s="140"/>
      <c r="D457" s="133" t="s">
        <v>145</v>
      </c>
      <c r="E457" s="141"/>
      <c r="F457" s="142" t="s">
        <v>148</v>
      </c>
      <c r="H457" s="143">
        <v>8.3949999999999996</v>
      </c>
      <c r="L457" s="140"/>
      <c r="M457" s="144"/>
      <c r="T457" s="145"/>
      <c r="AT457" s="141" t="s">
        <v>145</v>
      </c>
      <c r="AU457" s="141" t="s">
        <v>80</v>
      </c>
      <c r="AV457" s="141" t="s">
        <v>143</v>
      </c>
      <c r="AW457" s="141" t="s">
        <v>95</v>
      </c>
      <c r="AX457" s="141" t="s">
        <v>21</v>
      </c>
      <c r="AY457" s="141" t="s">
        <v>138</v>
      </c>
    </row>
    <row r="458" spans="2:65" s="6" customFormat="1" ht="15.75" customHeight="1" x14ac:dyDescent="0.3">
      <c r="B458" s="22"/>
      <c r="C458" s="115" t="s">
        <v>471</v>
      </c>
      <c r="D458" s="115" t="s">
        <v>139</v>
      </c>
      <c r="E458" s="116" t="s">
        <v>472</v>
      </c>
      <c r="F458" s="117" t="s">
        <v>473</v>
      </c>
      <c r="G458" s="118" t="s">
        <v>198</v>
      </c>
      <c r="H458" s="119">
        <v>843.31</v>
      </c>
      <c r="I458" s="120"/>
      <c r="J458" s="121">
        <f>ROUND($I$458*$H$458,2)</f>
        <v>0</v>
      </c>
      <c r="K458" s="117" t="s">
        <v>153</v>
      </c>
      <c r="L458" s="22"/>
      <c r="M458" s="122"/>
      <c r="N458" s="123" t="s">
        <v>43</v>
      </c>
      <c r="P458" s="124">
        <f>$O$458*$H$458</f>
        <v>0</v>
      </c>
      <c r="Q458" s="124">
        <v>8.5000000000000006E-3</v>
      </c>
      <c r="R458" s="124">
        <f>$Q$458*$H$458</f>
        <v>7.1681350000000004</v>
      </c>
      <c r="S458" s="124">
        <v>0</v>
      </c>
      <c r="T458" s="125">
        <f>$S$458*$H$458</f>
        <v>0</v>
      </c>
      <c r="AR458" s="76" t="s">
        <v>143</v>
      </c>
      <c r="AT458" s="76" t="s">
        <v>139</v>
      </c>
      <c r="AU458" s="76" t="s">
        <v>80</v>
      </c>
      <c r="AY458" s="6" t="s">
        <v>138</v>
      </c>
      <c r="BE458" s="126">
        <f>IF($N$458="základní",$J$458,0)</f>
        <v>0</v>
      </c>
      <c r="BF458" s="126">
        <f>IF($N$458="snížená",$J$458,0)</f>
        <v>0</v>
      </c>
      <c r="BG458" s="126">
        <f>IF($N$458="zákl. přenesená",$J$458,0)</f>
        <v>0</v>
      </c>
      <c r="BH458" s="126">
        <f>IF($N$458="sníž. přenesená",$J$458,0)</f>
        <v>0</v>
      </c>
      <c r="BI458" s="126">
        <f>IF($N$458="nulová",$J$458,0)</f>
        <v>0</v>
      </c>
      <c r="BJ458" s="76" t="s">
        <v>21</v>
      </c>
      <c r="BK458" s="126">
        <f>ROUND($I$458*$H$458,2)</f>
        <v>0</v>
      </c>
      <c r="BL458" s="76" t="s">
        <v>143</v>
      </c>
      <c r="BM458" s="76" t="s">
        <v>474</v>
      </c>
    </row>
    <row r="459" spans="2:65" s="6" customFormat="1" ht="27" customHeight="1" x14ac:dyDescent="0.3">
      <c r="B459" s="22"/>
      <c r="D459" s="128" t="s">
        <v>155</v>
      </c>
      <c r="F459" s="148" t="s">
        <v>475</v>
      </c>
      <c r="L459" s="22"/>
      <c r="M459" s="48"/>
      <c r="T459" s="49"/>
      <c r="AT459" s="6" t="s">
        <v>155</v>
      </c>
      <c r="AU459" s="6" t="s">
        <v>80</v>
      </c>
    </row>
    <row r="460" spans="2:65" s="6" customFormat="1" ht="15.75" customHeight="1" x14ac:dyDescent="0.3">
      <c r="B460" s="127"/>
      <c r="D460" s="133" t="s">
        <v>145</v>
      </c>
      <c r="E460" s="130"/>
      <c r="F460" s="129" t="s">
        <v>476</v>
      </c>
      <c r="H460" s="130"/>
      <c r="L460" s="127"/>
      <c r="M460" s="131"/>
      <c r="T460" s="132"/>
      <c r="AT460" s="130" t="s">
        <v>145</v>
      </c>
      <c r="AU460" s="130" t="s">
        <v>80</v>
      </c>
      <c r="AV460" s="130" t="s">
        <v>21</v>
      </c>
      <c r="AW460" s="130" t="s">
        <v>95</v>
      </c>
      <c r="AX460" s="130" t="s">
        <v>72</v>
      </c>
      <c r="AY460" s="130" t="s">
        <v>138</v>
      </c>
    </row>
    <row r="461" spans="2:65" s="6" customFormat="1" ht="15.75" customHeight="1" x14ac:dyDescent="0.3">
      <c r="B461" s="134"/>
      <c r="D461" s="133" t="s">
        <v>145</v>
      </c>
      <c r="E461" s="135"/>
      <c r="F461" s="136" t="s">
        <v>368</v>
      </c>
      <c r="H461" s="137">
        <v>639.91999999999996</v>
      </c>
      <c r="L461" s="134"/>
      <c r="M461" s="138"/>
      <c r="T461" s="139"/>
      <c r="AT461" s="135" t="s">
        <v>145</v>
      </c>
      <c r="AU461" s="135" t="s">
        <v>80</v>
      </c>
      <c r="AV461" s="135" t="s">
        <v>80</v>
      </c>
      <c r="AW461" s="135" t="s">
        <v>95</v>
      </c>
      <c r="AX461" s="135" t="s">
        <v>72</v>
      </c>
      <c r="AY461" s="135" t="s">
        <v>138</v>
      </c>
    </row>
    <row r="462" spans="2:65" s="6" customFormat="1" ht="15.75" customHeight="1" x14ac:dyDescent="0.3">
      <c r="B462" s="127"/>
      <c r="D462" s="133" t="s">
        <v>145</v>
      </c>
      <c r="E462" s="130"/>
      <c r="F462" s="129" t="s">
        <v>477</v>
      </c>
      <c r="H462" s="130"/>
      <c r="L462" s="127"/>
      <c r="M462" s="131"/>
      <c r="T462" s="132"/>
      <c r="AT462" s="130" t="s">
        <v>145</v>
      </c>
      <c r="AU462" s="130" t="s">
        <v>80</v>
      </c>
      <c r="AV462" s="130" t="s">
        <v>21</v>
      </c>
      <c r="AW462" s="130" t="s">
        <v>95</v>
      </c>
      <c r="AX462" s="130" t="s">
        <v>72</v>
      </c>
      <c r="AY462" s="130" t="s">
        <v>138</v>
      </c>
    </row>
    <row r="463" spans="2:65" s="6" customFormat="1" ht="15.75" customHeight="1" x14ac:dyDescent="0.3">
      <c r="B463" s="134"/>
      <c r="D463" s="133" t="s">
        <v>145</v>
      </c>
      <c r="E463" s="135"/>
      <c r="F463" s="136" t="s">
        <v>478</v>
      </c>
      <c r="H463" s="137">
        <v>121.6</v>
      </c>
      <c r="L463" s="134"/>
      <c r="M463" s="138"/>
      <c r="T463" s="139"/>
      <c r="AT463" s="135" t="s">
        <v>145</v>
      </c>
      <c r="AU463" s="135" t="s">
        <v>80</v>
      </c>
      <c r="AV463" s="135" t="s">
        <v>80</v>
      </c>
      <c r="AW463" s="135" t="s">
        <v>95</v>
      </c>
      <c r="AX463" s="135" t="s">
        <v>72</v>
      </c>
      <c r="AY463" s="135" t="s">
        <v>138</v>
      </c>
    </row>
    <row r="464" spans="2:65" s="6" customFormat="1" ht="15.75" customHeight="1" x14ac:dyDescent="0.3">
      <c r="B464" s="127"/>
      <c r="D464" s="133" t="s">
        <v>145</v>
      </c>
      <c r="E464" s="130"/>
      <c r="F464" s="129" t="s">
        <v>479</v>
      </c>
      <c r="H464" s="130"/>
      <c r="L464" s="127"/>
      <c r="M464" s="131"/>
      <c r="T464" s="132"/>
      <c r="AT464" s="130" t="s">
        <v>145</v>
      </c>
      <c r="AU464" s="130" t="s">
        <v>80</v>
      </c>
      <c r="AV464" s="130" t="s">
        <v>21</v>
      </c>
      <c r="AW464" s="130" t="s">
        <v>95</v>
      </c>
      <c r="AX464" s="130" t="s">
        <v>72</v>
      </c>
      <c r="AY464" s="130" t="s">
        <v>138</v>
      </c>
    </row>
    <row r="465" spans="2:65" s="6" customFormat="1" ht="15.75" customHeight="1" x14ac:dyDescent="0.3">
      <c r="B465" s="134"/>
      <c r="D465" s="133" t="s">
        <v>145</v>
      </c>
      <c r="E465" s="135"/>
      <c r="F465" s="136" t="s">
        <v>373</v>
      </c>
      <c r="H465" s="137">
        <v>6.72</v>
      </c>
      <c r="L465" s="134"/>
      <c r="M465" s="138"/>
      <c r="T465" s="139"/>
      <c r="AT465" s="135" t="s">
        <v>145</v>
      </c>
      <c r="AU465" s="135" t="s">
        <v>80</v>
      </c>
      <c r="AV465" s="135" t="s">
        <v>80</v>
      </c>
      <c r="AW465" s="135" t="s">
        <v>95</v>
      </c>
      <c r="AX465" s="135" t="s">
        <v>72</v>
      </c>
      <c r="AY465" s="135" t="s">
        <v>138</v>
      </c>
    </row>
    <row r="466" spans="2:65" s="6" customFormat="1" ht="15.75" customHeight="1" x14ac:dyDescent="0.3">
      <c r="B466" s="127"/>
      <c r="D466" s="133" t="s">
        <v>145</v>
      </c>
      <c r="E466" s="130"/>
      <c r="F466" s="129" t="s">
        <v>480</v>
      </c>
      <c r="H466" s="130"/>
      <c r="L466" s="127"/>
      <c r="M466" s="131"/>
      <c r="T466" s="132"/>
      <c r="AT466" s="130" t="s">
        <v>145</v>
      </c>
      <c r="AU466" s="130" t="s">
        <v>80</v>
      </c>
      <c r="AV466" s="130" t="s">
        <v>21</v>
      </c>
      <c r="AW466" s="130" t="s">
        <v>95</v>
      </c>
      <c r="AX466" s="130" t="s">
        <v>72</v>
      </c>
      <c r="AY466" s="130" t="s">
        <v>138</v>
      </c>
    </row>
    <row r="467" spans="2:65" s="6" customFormat="1" ht="15.75" customHeight="1" x14ac:dyDescent="0.3">
      <c r="B467" s="134"/>
      <c r="D467" s="133" t="s">
        <v>145</v>
      </c>
      <c r="E467" s="135"/>
      <c r="F467" s="136" t="s">
        <v>374</v>
      </c>
      <c r="H467" s="137">
        <v>75.069999999999993</v>
      </c>
      <c r="L467" s="134"/>
      <c r="M467" s="138"/>
      <c r="T467" s="139"/>
      <c r="AT467" s="135" t="s">
        <v>145</v>
      </c>
      <c r="AU467" s="135" t="s">
        <v>80</v>
      </c>
      <c r="AV467" s="135" t="s">
        <v>80</v>
      </c>
      <c r="AW467" s="135" t="s">
        <v>95</v>
      </c>
      <c r="AX467" s="135" t="s">
        <v>72</v>
      </c>
      <c r="AY467" s="135" t="s">
        <v>138</v>
      </c>
    </row>
    <row r="468" spans="2:65" s="6" customFormat="1" ht="15.75" customHeight="1" x14ac:dyDescent="0.3">
      <c r="B468" s="140"/>
      <c r="D468" s="133" t="s">
        <v>145</v>
      </c>
      <c r="E468" s="141"/>
      <c r="F468" s="142" t="s">
        <v>148</v>
      </c>
      <c r="H468" s="143">
        <v>843.31</v>
      </c>
      <c r="L468" s="140"/>
      <c r="M468" s="144"/>
      <c r="T468" s="145"/>
      <c r="AT468" s="141" t="s">
        <v>145</v>
      </c>
      <c r="AU468" s="141" t="s">
        <v>80</v>
      </c>
      <c r="AV468" s="141" t="s">
        <v>143</v>
      </c>
      <c r="AW468" s="141" t="s">
        <v>95</v>
      </c>
      <c r="AX468" s="141" t="s">
        <v>21</v>
      </c>
      <c r="AY468" s="141" t="s">
        <v>138</v>
      </c>
    </row>
    <row r="469" spans="2:65" s="6" customFormat="1" ht="15.75" customHeight="1" x14ac:dyDescent="0.3">
      <c r="B469" s="22"/>
      <c r="C469" s="149" t="s">
        <v>481</v>
      </c>
      <c r="D469" s="149" t="s">
        <v>383</v>
      </c>
      <c r="E469" s="150" t="s">
        <v>482</v>
      </c>
      <c r="F469" s="151" t="s">
        <v>483</v>
      </c>
      <c r="G469" s="152" t="s">
        <v>198</v>
      </c>
      <c r="H469" s="153">
        <v>736.14400000000001</v>
      </c>
      <c r="I469" s="154"/>
      <c r="J469" s="155">
        <f>ROUND($I$469*$H$469,2)</f>
        <v>0</v>
      </c>
      <c r="K469" s="151" t="s">
        <v>153</v>
      </c>
      <c r="L469" s="156"/>
      <c r="M469" s="157"/>
      <c r="N469" s="158" t="s">
        <v>43</v>
      </c>
      <c r="P469" s="124">
        <f>$O$469*$H$469</f>
        <v>0</v>
      </c>
      <c r="Q469" s="124">
        <v>2.3800000000000002E-3</v>
      </c>
      <c r="R469" s="124">
        <f>$Q$469*$H$469</f>
        <v>1.75202272</v>
      </c>
      <c r="S469" s="124">
        <v>0</v>
      </c>
      <c r="T469" s="125">
        <f>$S$469*$H$469</f>
        <v>0</v>
      </c>
      <c r="AR469" s="76" t="s">
        <v>189</v>
      </c>
      <c r="AT469" s="76" t="s">
        <v>383</v>
      </c>
      <c r="AU469" s="76" t="s">
        <v>80</v>
      </c>
      <c r="AY469" s="6" t="s">
        <v>138</v>
      </c>
      <c r="BE469" s="126">
        <f>IF($N$469="základní",$J$469,0)</f>
        <v>0</v>
      </c>
      <c r="BF469" s="126">
        <f>IF($N$469="snížená",$J$469,0)</f>
        <v>0</v>
      </c>
      <c r="BG469" s="126">
        <f>IF($N$469="zákl. přenesená",$J$469,0)</f>
        <v>0</v>
      </c>
      <c r="BH469" s="126">
        <f>IF($N$469="sníž. přenesená",$J$469,0)</f>
        <v>0</v>
      </c>
      <c r="BI469" s="126">
        <f>IF($N$469="nulová",$J$469,0)</f>
        <v>0</v>
      </c>
      <c r="BJ469" s="76" t="s">
        <v>21</v>
      </c>
      <c r="BK469" s="126">
        <f>ROUND($I$469*$H$469,2)</f>
        <v>0</v>
      </c>
      <c r="BL469" s="76" t="s">
        <v>143</v>
      </c>
      <c r="BM469" s="76" t="s">
        <v>484</v>
      </c>
    </row>
    <row r="470" spans="2:65" s="6" customFormat="1" ht="27" customHeight="1" x14ac:dyDescent="0.3">
      <c r="B470" s="22"/>
      <c r="D470" s="128" t="s">
        <v>155</v>
      </c>
      <c r="F470" s="148" t="s">
        <v>485</v>
      </c>
      <c r="L470" s="22"/>
      <c r="M470" s="48"/>
      <c r="T470" s="49"/>
      <c r="AT470" s="6" t="s">
        <v>155</v>
      </c>
      <c r="AU470" s="6" t="s">
        <v>80</v>
      </c>
    </row>
    <row r="471" spans="2:65" s="6" customFormat="1" ht="30.75" customHeight="1" x14ac:dyDescent="0.3">
      <c r="B471" s="22"/>
      <c r="D471" s="133" t="s">
        <v>451</v>
      </c>
      <c r="F471" s="159" t="s">
        <v>452</v>
      </c>
      <c r="L471" s="22"/>
      <c r="M471" s="48"/>
      <c r="T471" s="49"/>
      <c r="AT471" s="6" t="s">
        <v>451</v>
      </c>
      <c r="AU471" s="6" t="s">
        <v>80</v>
      </c>
    </row>
    <row r="472" spans="2:65" s="6" customFormat="1" ht="15.75" customHeight="1" x14ac:dyDescent="0.3">
      <c r="B472" s="127"/>
      <c r="D472" s="133" t="s">
        <v>145</v>
      </c>
      <c r="E472" s="130"/>
      <c r="F472" s="129" t="s">
        <v>476</v>
      </c>
      <c r="H472" s="130"/>
      <c r="L472" s="127"/>
      <c r="M472" s="131"/>
      <c r="T472" s="132"/>
      <c r="AT472" s="130" t="s">
        <v>145</v>
      </c>
      <c r="AU472" s="130" t="s">
        <v>80</v>
      </c>
      <c r="AV472" s="130" t="s">
        <v>21</v>
      </c>
      <c r="AW472" s="130" t="s">
        <v>95</v>
      </c>
      <c r="AX472" s="130" t="s">
        <v>72</v>
      </c>
      <c r="AY472" s="130" t="s">
        <v>138</v>
      </c>
    </row>
    <row r="473" spans="2:65" s="6" customFormat="1" ht="15.75" customHeight="1" x14ac:dyDescent="0.3">
      <c r="B473" s="134"/>
      <c r="D473" s="133" t="s">
        <v>145</v>
      </c>
      <c r="E473" s="135"/>
      <c r="F473" s="136" t="s">
        <v>368</v>
      </c>
      <c r="H473" s="137">
        <v>639.91999999999996</v>
      </c>
      <c r="L473" s="134"/>
      <c r="M473" s="138"/>
      <c r="T473" s="139"/>
      <c r="AT473" s="135" t="s">
        <v>145</v>
      </c>
      <c r="AU473" s="135" t="s">
        <v>80</v>
      </c>
      <c r="AV473" s="135" t="s">
        <v>80</v>
      </c>
      <c r="AW473" s="135" t="s">
        <v>95</v>
      </c>
      <c r="AX473" s="135" t="s">
        <v>72</v>
      </c>
      <c r="AY473" s="135" t="s">
        <v>138</v>
      </c>
    </row>
    <row r="474" spans="2:65" s="6" customFormat="1" ht="15.75" customHeight="1" x14ac:dyDescent="0.3">
      <c r="B474" s="127"/>
      <c r="D474" s="133" t="s">
        <v>145</v>
      </c>
      <c r="E474" s="130"/>
      <c r="F474" s="129" t="s">
        <v>479</v>
      </c>
      <c r="H474" s="130"/>
      <c r="L474" s="127"/>
      <c r="M474" s="131"/>
      <c r="T474" s="132"/>
      <c r="AT474" s="130" t="s">
        <v>145</v>
      </c>
      <c r="AU474" s="130" t="s">
        <v>80</v>
      </c>
      <c r="AV474" s="130" t="s">
        <v>21</v>
      </c>
      <c r="AW474" s="130" t="s">
        <v>95</v>
      </c>
      <c r="AX474" s="130" t="s">
        <v>72</v>
      </c>
      <c r="AY474" s="130" t="s">
        <v>138</v>
      </c>
    </row>
    <row r="475" spans="2:65" s="6" customFormat="1" ht="15.75" customHeight="1" x14ac:dyDescent="0.3">
      <c r="B475" s="134"/>
      <c r="D475" s="133" t="s">
        <v>145</v>
      </c>
      <c r="E475" s="135"/>
      <c r="F475" s="136" t="s">
        <v>373</v>
      </c>
      <c r="H475" s="137">
        <v>6.72</v>
      </c>
      <c r="L475" s="134"/>
      <c r="M475" s="138"/>
      <c r="T475" s="139"/>
      <c r="AT475" s="135" t="s">
        <v>145</v>
      </c>
      <c r="AU475" s="135" t="s">
        <v>80</v>
      </c>
      <c r="AV475" s="135" t="s">
        <v>80</v>
      </c>
      <c r="AW475" s="135" t="s">
        <v>95</v>
      </c>
      <c r="AX475" s="135" t="s">
        <v>72</v>
      </c>
      <c r="AY475" s="135" t="s">
        <v>138</v>
      </c>
    </row>
    <row r="476" spans="2:65" s="6" customFormat="1" ht="15.75" customHeight="1" x14ac:dyDescent="0.3">
      <c r="B476" s="127"/>
      <c r="D476" s="133" t="s">
        <v>145</v>
      </c>
      <c r="E476" s="130"/>
      <c r="F476" s="129" t="s">
        <v>480</v>
      </c>
      <c r="H476" s="130"/>
      <c r="L476" s="127"/>
      <c r="M476" s="131"/>
      <c r="T476" s="132"/>
      <c r="AT476" s="130" t="s">
        <v>145</v>
      </c>
      <c r="AU476" s="130" t="s">
        <v>80</v>
      </c>
      <c r="AV476" s="130" t="s">
        <v>21</v>
      </c>
      <c r="AW476" s="130" t="s">
        <v>95</v>
      </c>
      <c r="AX476" s="130" t="s">
        <v>72</v>
      </c>
      <c r="AY476" s="130" t="s">
        <v>138</v>
      </c>
    </row>
    <row r="477" spans="2:65" s="6" customFormat="1" ht="15.75" customHeight="1" x14ac:dyDescent="0.3">
      <c r="B477" s="134"/>
      <c r="D477" s="133" t="s">
        <v>145</v>
      </c>
      <c r="E477" s="135"/>
      <c r="F477" s="136" t="s">
        <v>374</v>
      </c>
      <c r="H477" s="137">
        <v>75.069999999999993</v>
      </c>
      <c r="L477" s="134"/>
      <c r="M477" s="138"/>
      <c r="T477" s="139"/>
      <c r="AT477" s="135" t="s">
        <v>145</v>
      </c>
      <c r="AU477" s="135" t="s">
        <v>80</v>
      </c>
      <c r="AV477" s="135" t="s">
        <v>80</v>
      </c>
      <c r="AW477" s="135" t="s">
        <v>95</v>
      </c>
      <c r="AX477" s="135" t="s">
        <v>72</v>
      </c>
      <c r="AY477" s="135" t="s">
        <v>138</v>
      </c>
    </row>
    <row r="478" spans="2:65" s="6" customFormat="1" ht="15.75" customHeight="1" x14ac:dyDescent="0.3">
      <c r="B478" s="127"/>
      <c r="D478" s="133" t="s">
        <v>145</v>
      </c>
      <c r="E478" s="130"/>
      <c r="F478" s="129" t="s">
        <v>388</v>
      </c>
      <c r="H478" s="130"/>
      <c r="L478" s="127"/>
      <c r="M478" s="131"/>
      <c r="T478" s="132"/>
      <c r="AT478" s="130" t="s">
        <v>145</v>
      </c>
      <c r="AU478" s="130" t="s">
        <v>80</v>
      </c>
      <c r="AV478" s="130" t="s">
        <v>21</v>
      </c>
      <c r="AW478" s="130" t="s">
        <v>95</v>
      </c>
      <c r="AX478" s="130" t="s">
        <v>72</v>
      </c>
      <c r="AY478" s="130" t="s">
        <v>138</v>
      </c>
    </row>
    <row r="479" spans="2:65" s="6" customFormat="1" ht="15.75" customHeight="1" x14ac:dyDescent="0.3">
      <c r="B479" s="134"/>
      <c r="D479" s="133" t="s">
        <v>145</v>
      </c>
      <c r="E479" s="135"/>
      <c r="F479" s="136" t="s">
        <v>486</v>
      </c>
      <c r="H479" s="137">
        <v>14.433999999999999</v>
      </c>
      <c r="L479" s="134"/>
      <c r="M479" s="138"/>
      <c r="T479" s="139"/>
      <c r="AT479" s="135" t="s">
        <v>145</v>
      </c>
      <c r="AU479" s="135" t="s">
        <v>80</v>
      </c>
      <c r="AV479" s="135" t="s">
        <v>80</v>
      </c>
      <c r="AW479" s="135" t="s">
        <v>95</v>
      </c>
      <c r="AX479" s="135" t="s">
        <v>72</v>
      </c>
      <c r="AY479" s="135" t="s">
        <v>138</v>
      </c>
    </row>
    <row r="480" spans="2:65" s="6" customFormat="1" ht="15.75" customHeight="1" x14ac:dyDescent="0.3">
      <c r="B480" s="140"/>
      <c r="D480" s="133" t="s">
        <v>145</v>
      </c>
      <c r="E480" s="141"/>
      <c r="F480" s="142" t="s">
        <v>148</v>
      </c>
      <c r="H480" s="143">
        <v>736.14400000000001</v>
      </c>
      <c r="L480" s="140"/>
      <c r="M480" s="144"/>
      <c r="T480" s="145"/>
      <c r="AT480" s="141" t="s">
        <v>145</v>
      </c>
      <c r="AU480" s="141" t="s">
        <v>80</v>
      </c>
      <c r="AV480" s="141" t="s">
        <v>143</v>
      </c>
      <c r="AW480" s="141" t="s">
        <v>95</v>
      </c>
      <c r="AX480" s="141" t="s">
        <v>21</v>
      </c>
      <c r="AY480" s="141" t="s">
        <v>138</v>
      </c>
    </row>
    <row r="481" spans="2:65" s="6" customFormat="1" ht="15.75" customHeight="1" x14ac:dyDescent="0.3">
      <c r="B481" s="22"/>
      <c r="C481" s="149" t="s">
        <v>487</v>
      </c>
      <c r="D481" s="149" t="s">
        <v>383</v>
      </c>
      <c r="E481" s="150" t="s">
        <v>488</v>
      </c>
      <c r="F481" s="151" t="s">
        <v>489</v>
      </c>
      <c r="G481" s="152" t="s">
        <v>198</v>
      </c>
      <c r="H481" s="153">
        <v>200.60300000000001</v>
      </c>
      <c r="I481" s="154"/>
      <c r="J481" s="155">
        <f>ROUND($I$481*$H$481,2)</f>
        <v>0</v>
      </c>
      <c r="K481" s="151" t="s">
        <v>153</v>
      </c>
      <c r="L481" s="156"/>
      <c r="M481" s="157"/>
      <c r="N481" s="158" t="s">
        <v>43</v>
      </c>
      <c r="P481" s="124">
        <f>$O$481*$H$481</f>
        <v>0</v>
      </c>
      <c r="Q481" s="124">
        <v>4.1000000000000003E-3</v>
      </c>
      <c r="R481" s="124">
        <f>$Q$481*$H$481</f>
        <v>0.82247230000000016</v>
      </c>
      <c r="S481" s="124">
        <v>0</v>
      </c>
      <c r="T481" s="125">
        <f>$S$481*$H$481</f>
        <v>0</v>
      </c>
      <c r="AR481" s="76" t="s">
        <v>189</v>
      </c>
      <c r="AT481" s="76" t="s">
        <v>383</v>
      </c>
      <c r="AU481" s="76" t="s">
        <v>80</v>
      </c>
      <c r="AY481" s="6" t="s">
        <v>138</v>
      </c>
      <c r="BE481" s="126">
        <f>IF($N$481="základní",$J$481,0)</f>
        <v>0</v>
      </c>
      <c r="BF481" s="126">
        <f>IF($N$481="snížená",$J$481,0)</f>
        <v>0</v>
      </c>
      <c r="BG481" s="126">
        <f>IF($N$481="zákl. přenesená",$J$481,0)</f>
        <v>0</v>
      </c>
      <c r="BH481" s="126">
        <f>IF($N$481="sníž. přenesená",$J$481,0)</f>
        <v>0</v>
      </c>
      <c r="BI481" s="126">
        <f>IF($N$481="nulová",$J$481,0)</f>
        <v>0</v>
      </c>
      <c r="BJ481" s="76" t="s">
        <v>21</v>
      </c>
      <c r="BK481" s="126">
        <f>ROUND($I$481*$H$481,2)</f>
        <v>0</v>
      </c>
      <c r="BL481" s="76" t="s">
        <v>143</v>
      </c>
      <c r="BM481" s="76" t="s">
        <v>490</v>
      </c>
    </row>
    <row r="482" spans="2:65" s="6" customFormat="1" ht="27" customHeight="1" x14ac:dyDescent="0.3">
      <c r="B482" s="22"/>
      <c r="D482" s="128" t="s">
        <v>155</v>
      </c>
      <c r="F482" s="148" t="s">
        <v>491</v>
      </c>
      <c r="L482" s="22"/>
      <c r="M482" s="48"/>
      <c r="T482" s="49"/>
      <c r="AT482" s="6" t="s">
        <v>155</v>
      </c>
      <c r="AU482" s="6" t="s">
        <v>80</v>
      </c>
    </row>
    <row r="483" spans="2:65" s="6" customFormat="1" ht="15.75" customHeight="1" x14ac:dyDescent="0.3">
      <c r="B483" s="127"/>
      <c r="D483" s="133" t="s">
        <v>145</v>
      </c>
      <c r="E483" s="130"/>
      <c r="F483" s="129" t="s">
        <v>477</v>
      </c>
      <c r="H483" s="130"/>
      <c r="L483" s="127"/>
      <c r="M483" s="131"/>
      <c r="T483" s="132"/>
      <c r="AT483" s="130" t="s">
        <v>145</v>
      </c>
      <c r="AU483" s="130" t="s">
        <v>80</v>
      </c>
      <c r="AV483" s="130" t="s">
        <v>21</v>
      </c>
      <c r="AW483" s="130" t="s">
        <v>95</v>
      </c>
      <c r="AX483" s="130" t="s">
        <v>72</v>
      </c>
      <c r="AY483" s="130" t="s">
        <v>138</v>
      </c>
    </row>
    <row r="484" spans="2:65" s="6" customFormat="1" ht="15.75" customHeight="1" x14ac:dyDescent="0.3">
      <c r="B484" s="134"/>
      <c r="D484" s="133" t="s">
        <v>145</v>
      </c>
      <c r="E484" s="135"/>
      <c r="F484" s="136" t="s">
        <v>492</v>
      </c>
      <c r="H484" s="137">
        <v>124.032</v>
      </c>
      <c r="L484" s="134"/>
      <c r="M484" s="138"/>
      <c r="T484" s="139"/>
      <c r="AT484" s="135" t="s">
        <v>145</v>
      </c>
      <c r="AU484" s="135" t="s">
        <v>80</v>
      </c>
      <c r="AV484" s="135" t="s">
        <v>80</v>
      </c>
      <c r="AW484" s="135" t="s">
        <v>95</v>
      </c>
      <c r="AX484" s="135" t="s">
        <v>72</v>
      </c>
      <c r="AY484" s="135" t="s">
        <v>138</v>
      </c>
    </row>
    <row r="485" spans="2:65" s="6" customFormat="1" ht="15.75" customHeight="1" x14ac:dyDescent="0.3">
      <c r="B485" s="127"/>
      <c r="D485" s="133" t="s">
        <v>145</v>
      </c>
      <c r="E485" s="130"/>
      <c r="F485" s="129" t="s">
        <v>493</v>
      </c>
      <c r="H485" s="130"/>
      <c r="L485" s="127"/>
      <c r="M485" s="131"/>
      <c r="T485" s="132"/>
      <c r="AT485" s="130" t="s">
        <v>145</v>
      </c>
      <c r="AU485" s="130" t="s">
        <v>80</v>
      </c>
      <c r="AV485" s="130" t="s">
        <v>21</v>
      </c>
      <c r="AW485" s="130" t="s">
        <v>95</v>
      </c>
      <c r="AX485" s="130" t="s">
        <v>72</v>
      </c>
      <c r="AY485" s="130" t="s">
        <v>138</v>
      </c>
    </row>
    <row r="486" spans="2:65" s="6" customFormat="1" ht="15.75" customHeight="1" x14ac:dyDescent="0.3">
      <c r="B486" s="134"/>
      <c r="D486" s="133" t="s">
        <v>145</v>
      </c>
      <c r="E486" s="135"/>
      <c r="F486" s="136" t="s">
        <v>494</v>
      </c>
      <c r="H486" s="137">
        <v>76.570999999999998</v>
      </c>
      <c r="L486" s="134"/>
      <c r="M486" s="138"/>
      <c r="T486" s="139"/>
      <c r="AT486" s="135" t="s">
        <v>145</v>
      </c>
      <c r="AU486" s="135" t="s">
        <v>80</v>
      </c>
      <c r="AV486" s="135" t="s">
        <v>80</v>
      </c>
      <c r="AW486" s="135" t="s">
        <v>95</v>
      </c>
      <c r="AX486" s="135" t="s">
        <v>72</v>
      </c>
      <c r="AY486" s="135" t="s">
        <v>138</v>
      </c>
    </row>
    <row r="487" spans="2:65" s="6" customFormat="1" ht="15.75" customHeight="1" x14ac:dyDescent="0.3">
      <c r="B487" s="140"/>
      <c r="D487" s="133" t="s">
        <v>145</v>
      </c>
      <c r="E487" s="141"/>
      <c r="F487" s="142" t="s">
        <v>148</v>
      </c>
      <c r="H487" s="143">
        <v>200.60300000000001</v>
      </c>
      <c r="L487" s="140"/>
      <c r="M487" s="144"/>
      <c r="T487" s="145"/>
      <c r="AT487" s="141" t="s">
        <v>145</v>
      </c>
      <c r="AU487" s="141" t="s">
        <v>80</v>
      </c>
      <c r="AV487" s="141" t="s">
        <v>143</v>
      </c>
      <c r="AW487" s="141" t="s">
        <v>95</v>
      </c>
      <c r="AX487" s="141" t="s">
        <v>21</v>
      </c>
      <c r="AY487" s="141" t="s">
        <v>138</v>
      </c>
    </row>
    <row r="488" spans="2:65" s="6" customFormat="1" ht="15.75" customHeight="1" x14ac:dyDescent="0.3">
      <c r="B488" s="22"/>
      <c r="C488" s="115" t="s">
        <v>495</v>
      </c>
      <c r="D488" s="115" t="s">
        <v>139</v>
      </c>
      <c r="E488" s="116" t="s">
        <v>496</v>
      </c>
      <c r="F488" s="117" t="s">
        <v>497</v>
      </c>
      <c r="G488" s="118" t="s">
        <v>198</v>
      </c>
      <c r="H488" s="119">
        <v>10</v>
      </c>
      <c r="I488" s="120"/>
      <c r="J488" s="121">
        <f>ROUND($I$488*$H$488,2)</f>
        <v>0</v>
      </c>
      <c r="K488" s="117" t="s">
        <v>153</v>
      </c>
      <c r="L488" s="22"/>
      <c r="M488" s="122"/>
      <c r="N488" s="123" t="s">
        <v>43</v>
      </c>
      <c r="P488" s="124">
        <f>$O$488*$H$488</f>
        <v>0</v>
      </c>
      <c r="Q488" s="124">
        <v>8.5599999999999999E-3</v>
      </c>
      <c r="R488" s="124">
        <f>$Q$488*$H$488</f>
        <v>8.5599999999999996E-2</v>
      </c>
      <c r="S488" s="124">
        <v>0</v>
      </c>
      <c r="T488" s="125">
        <f>$S$488*$H$488</f>
        <v>0</v>
      </c>
      <c r="AR488" s="76" t="s">
        <v>143</v>
      </c>
      <c r="AT488" s="76" t="s">
        <v>139</v>
      </c>
      <c r="AU488" s="76" t="s">
        <v>80</v>
      </c>
      <c r="AY488" s="6" t="s">
        <v>138</v>
      </c>
      <c r="BE488" s="126">
        <f>IF($N$488="základní",$J$488,0)</f>
        <v>0</v>
      </c>
      <c r="BF488" s="126">
        <f>IF($N$488="snížená",$J$488,0)</f>
        <v>0</v>
      </c>
      <c r="BG488" s="126">
        <f>IF($N$488="zákl. přenesená",$J$488,0)</f>
        <v>0</v>
      </c>
      <c r="BH488" s="126">
        <f>IF($N$488="sníž. přenesená",$J$488,0)</f>
        <v>0</v>
      </c>
      <c r="BI488" s="126">
        <f>IF($N$488="nulová",$J$488,0)</f>
        <v>0</v>
      </c>
      <c r="BJ488" s="76" t="s">
        <v>21</v>
      </c>
      <c r="BK488" s="126">
        <f>ROUND($I$488*$H$488,2)</f>
        <v>0</v>
      </c>
      <c r="BL488" s="76" t="s">
        <v>143</v>
      </c>
      <c r="BM488" s="76" t="s">
        <v>498</v>
      </c>
    </row>
    <row r="489" spans="2:65" s="6" customFormat="1" ht="27" customHeight="1" x14ac:dyDescent="0.3">
      <c r="B489" s="22"/>
      <c r="D489" s="128" t="s">
        <v>155</v>
      </c>
      <c r="F489" s="148" t="s">
        <v>499</v>
      </c>
      <c r="L489" s="22"/>
      <c r="M489" s="48"/>
      <c r="T489" s="49"/>
      <c r="AT489" s="6" t="s">
        <v>155</v>
      </c>
      <c r="AU489" s="6" t="s">
        <v>80</v>
      </c>
    </row>
    <row r="490" spans="2:65" s="6" customFormat="1" ht="15.75" customHeight="1" x14ac:dyDescent="0.3">
      <c r="B490" s="127"/>
      <c r="D490" s="133" t="s">
        <v>145</v>
      </c>
      <c r="E490" s="130"/>
      <c r="F490" s="129" t="s">
        <v>500</v>
      </c>
      <c r="H490" s="130"/>
      <c r="L490" s="127"/>
      <c r="M490" s="131"/>
      <c r="T490" s="132"/>
      <c r="AT490" s="130" t="s">
        <v>145</v>
      </c>
      <c r="AU490" s="130" t="s">
        <v>80</v>
      </c>
      <c r="AV490" s="130" t="s">
        <v>21</v>
      </c>
      <c r="AW490" s="130" t="s">
        <v>95</v>
      </c>
      <c r="AX490" s="130" t="s">
        <v>72</v>
      </c>
      <c r="AY490" s="130" t="s">
        <v>138</v>
      </c>
    </row>
    <row r="491" spans="2:65" s="6" customFormat="1" ht="15.75" customHeight="1" x14ac:dyDescent="0.3">
      <c r="B491" s="134"/>
      <c r="D491" s="133" t="s">
        <v>145</v>
      </c>
      <c r="E491" s="135"/>
      <c r="F491" s="136" t="s">
        <v>26</v>
      </c>
      <c r="H491" s="137">
        <v>10</v>
      </c>
      <c r="L491" s="134"/>
      <c r="M491" s="138"/>
      <c r="T491" s="139"/>
      <c r="AT491" s="135" t="s">
        <v>145</v>
      </c>
      <c r="AU491" s="135" t="s">
        <v>80</v>
      </c>
      <c r="AV491" s="135" t="s">
        <v>80</v>
      </c>
      <c r="AW491" s="135" t="s">
        <v>95</v>
      </c>
      <c r="AX491" s="135" t="s">
        <v>72</v>
      </c>
      <c r="AY491" s="135" t="s">
        <v>138</v>
      </c>
    </row>
    <row r="492" spans="2:65" s="6" customFormat="1" ht="15.75" customHeight="1" x14ac:dyDescent="0.3">
      <c r="B492" s="140"/>
      <c r="D492" s="133" t="s">
        <v>145</v>
      </c>
      <c r="E492" s="141"/>
      <c r="F492" s="142" t="s">
        <v>148</v>
      </c>
      <c r="H492" s="143">
        <v>10</v>
      </c>
      <c r="L492" s="140"/>
      <c r="M492" s="144"/>
      <c r="T492" s="145"/>
      <c r="AT492" s="141" t="s">
        <v>145</v>
      </c>
      <c r="AU492" s="141" t="s">
        <v>80</v>
      </c>
      <c r="AV492" s="141" t="s">
        <v>143</v>
      </c>
      <c r="AW492" s="141" t="s">
        <v>95</v>
      </c>
      <c r="AX492" s="141" t="s">
        <v>21</v>
      </c>
      <c r="AY492" s="141" t="s">
        <v>138</v>
      </c>
    </row>
    <row r="493" spans="2:65" s="6" customFormat="1" ht="15.75" customHeight="1" x14ac:dyDescent="0.3">
      <c r="B493" s="22"/>
      <c r="C493" s="149" t="s">
        <v>501</v>
      </c>
      <c r="D493" s="149" t="s">
        <v>383</v>
      </c>
      <c r="E493" s="150" t="s">
        <v>502</v>
      </c>
      <c r="F493" s="151" t="s">
        <v>503</v>
      </c>
      <c r="G493" s="152" t="s">
        <v>198</v>
      </c>
      <c r="H493" s="153">
        <v>10.199999999999999</v>
      </c>
      <c r="I493" s="154"/>
      <c r="J493" s="155">
        <f>ROUND($I$493*$H$493,2)</f>
        <v>0</v>
      </c>
      <c r="K493" s="151" t="s">
        <v>153</v>
      </c>
      <c r="L493" s="156"/>
      <c r="M493" s="157"/>
      <c r="N493" s="158" t="s">
        <v>43</v>
      </c>
      <c r="P493" s="124">
        <f>$O$493*$H$493</f>
        <v>0</v>
      </c>
      <c r="Q493" s="124">
        <v>3.3E-3</v>
      </c>
      <c r="R493" s="124">
        <f>$Q$493*$H$493</f>
        <v>3.3659999999999995E-2</v>
      </c>
      <c r="S493" s="124">
        <v>0</v>
      </c>
      <c r="T493" s="125">
        <f>$S$493*$H$493</f>
        <v>0</v>
      </c>
      <c r="AR493" s="76" t="s">
        <v>189</v>
      </c>
      <c r="AT493" s="76" t="s">
        <v>383</v>
      </c>
      <c r="AU493" s="76" t="s">
        <v>80</v>
      </c>
      <c r="AY493" s="6" t="s">
        <v>138</v>
      </c>
      <c r="BE493" s="126">
        <f>IF($N$493="základní",$J$493,0)</f>
        <v>0</v>
      </c>
      <c r="BF493" s="126">
        <f>IF($N$493="snížená",$J$493,0)</f>
        <v>0</v>
      </c>
      <c r="BG493" s="126">
        <f>IF($N$493="zákl. přenesená",$J$493,0)</f>
        <v>0</v>
      </c>
      <c r="BH493" s="126">
        <f>IF($N$493="sníž. přenesená",$J$493,0)</f>
        <v>0</v>
      </c>
      <c r="BI493" s="126">
        <f>IF($N$493="nulová",$J$493,0)</f>
        <v>0</v>
      </c>
      <c r="BJ493" s="76" t="s">
        <v>21</v>
      </c>
      <c r="BK493" s="126">
        <f>ROUND($I$493*$H$493,2)</f>
        <v>0</v>
      </c>
      <c r="BL493" s="76" t="s">
        <v>143</v>
      </c>
      <c r="BM493" s="76" t="s">
        <v>504</v>
      </c>
    </row>
    <row r="494" spans="2:65" s="6" customFormat="1" ht="16.5" customHeight="1" x14ac:dyDescent="0.3">
      <c r="B494" s="22"/>
      <c r="D494" s="128" t="s">
        <v>155</v>
      </c>
      <c r="F494" s="148" t="s">
        <v>505</v>
      </c>
      <c r="L494" s="22"/>
      <c r="M494" s="48"/>
      <c r="T494" s="49"/>
      <c r="AT494" s="6" t="s">
        <v>155</v>
      </c>
      <c r="AU494" s="6" t="s">
        <v>80</v>
      </c>
    </row>
    <row r="495" spans="2:65" s="6" customFormat="1" ht="30.75" customHeight="1" x14ac:dyDescent="0.3">
      <c r="B495" s="22"/>
      <c r="D495" s="133" t="s">
        <v>451</v>
      </c>
      <c r="F495" s="159" t="s">
        <v>506</v>
      </c>
      <c r="L495" s="22"/>
      <c r="M495" s="48"/>
      <c r="T495" s="49"/>
      <c r="AT495" s="6" t="s">
        <v>451</v>
      </c>
      <c r="AU495" s="6" t="s">
        <v>80</v>
      </c>
    </row>
    <row r="496" spans="2:65" s="6" customFormat="1" ht="15.75" customHeight="1" x14ac:dyDescent="0.3">
      <c r="B496" s="127"/>
      <c r="D496" s="133" t="s">
        <v>145</v>
      </c>
      <c r="E496" s="130"/>
      <c r="F496" s="129" t="s">
        <v>500</v>
      </c>
      <c r="H496" s="130"/>
      <c r="L496" s="127"/>
      <c r="M496" s="131"/>
      <c r="T496" s="132"/>
      <c r="AT496" s="130" t="s">
        <v>145</v>
      </c>
      <c r="AU496" s="130" t="s">
        <v>80</v>
      </c>
      <c r="AV496" s="130" t="s">
        <v>21</v>
      </c>
      <c r="AW496" s="130" t="s">
        <v>95</v>
      </c>
      <c r="AX496" s="130" t="s">
        <v>72</v>
      </c>
      <c r="AY496" s="130" t="s">
        <v>138</v>
      </c>
    </row>
    <row r="497" spans="2:65" s="6" customFormat="1" ht="15.75" customHeight="1" x14ac:dyDescent="0.3">
      <c r="B497" s="134"/>
      <c r="D497" s="133" t="s">
        <v>145</v>
      </c>
      <c r="E497" s="135"/>
      <c r="F497" s="136" t="s">
        <v>507</v>
      </c>
      <c r="H497" s="137">
        <v>10.199999999999999</v>
      </c>
      <c r="L497" s="134"/>
      <c r="M497" s="138"/>
      <c r="T497" s="139"/>
      <c r="AT497" s="135" t="s">
        <v>145</v>
      </c>
      <c r="AU497" s="135" t="s">
        <v>80</v>
      </c>
      <c r="AV497" s="135" t="s">
        <v>80</v>
      </c>
      <c r="AW497" s="135" t="s">
        <v>95</v>
      </c>
      <c r="AX497" s="135" t="s">
        <v>72</v>
      </c>
      <c r="AY497" s="135" t="s">
        <v>138</v>
      </c>
    </row>
    <row r="498" spans="2:65" s="6" customFormat="1" ht="15.75" customHeight="1" x14ac:dyDescent="0.3">
      <c r="B498" s="140"/>
      <c r="D498" s="133" t="s">
        <v>145</v>
      </c>
      <c r="E498" s="141"/>
      <c r="F498" s="142" t="s">
        <v>148</v>
      </c>
      <c r="H498" s="143">
        <v>10.199999999999999</v>
      </c>
      <c r="L498" s="140"/>
      <c r="M498" s="144"/>
      <c r="T498" s="145"/>
      <c r="AT498" s="141" t="s">
        <v>145</v>
      </c>
      <c r="AU498" s="141" t="s">
        <v>80</v>
      </c>
      <c r="AV498" s="141" t="s">
        <v>143</v>
      </c>
      <c r="AW498" s="141" t="s">
        <v>95</v>
      </c>
      <c r="AX498" s="141" t="s">
        <v>21</v>
      </c>
      <c r="AY498" s="141" t="s">
        <v>138</v>
      </c>
    </row>
    <row r="499" spans="2:65" s="6" customFormat="1" ht="15.75" customHeight="1" x14ac:dyDescent="0.3">
      <c r="B499" s="22"/>
      <c r="C499" s="115" t="s">
        <v>508</v>
      </c>
      <c r="D499" s="115" t="s">
        <v>139</v>
      </c>
      <c r="E499" s="116" t="s">
        <v>509</v>
      </c>
      <c r="F499" s="117" t="s">
        <v>510</v>
      </c>
      <c r="G499" s="118" t="s">
        <v>378</v>
      </c>
      <c r="H499" s="119">
        <v>73.099999999999994</v>
      </c>
      <c r="I499" s="120"/>
      <c r="J499" s="121">
        <f>ROUND($I$499*$H$499,2)</f>
        <v>0</v>
      </c>
      <c r="K499" s="117"/>
      <c r="L499" s="22"/>
      <c r="M499" s="122"/>
      <c r="N499" s="123" t="s">
        <v>43</v>
      </c>
      <c r="P499" s="124">
        <f>$O$499*$H$499</f>
        <v>0</v>
      </c>
      <c r="Q499" s="124">
        <v>0</v>
      </c>
      <c r="R499" s="124">
        <f>$Q$499*$H$499</f>
        <v>0</v>
      </c>
      <c r="S499" s="124">
        <v>0</v>
      </c>
      <c r="T499" s="125">
        <f>$S$499*$H$499</f>
        <v>0</v>
      </c>
      <c r="AR499" s="76" t="s">
        <v>143</v>
      </c>
      <c r="AT499" s="76" t="s">
        <v>139</v>
      </c>
      <c r="AU499" s="76" t="s">
        <v>80</v>
      </c>
      <c r="AY499" s="6" t="s">
        <v>138</v>
      </c>
      <c r="BE499" s="126">
        <f>IF($N$499="základní",$J$499,0)</f>
        <v>0</v>
      </c>
      <c r="BF499" s="126">
        <f>IF($N$499="snížená",$J$499,0)</f>
        <v>0</v>
      </c>
      <c r="BG499" s="126">
        <f>IF($N$499="zákl. přenesená",$J$499,0)</f>
        <v>0</v>
      </c>
      <c r="BH499" s="126">
        <f>IF($N$499="sníž. přenesená",$J$499,0)</f>
        <v>0</v>
      </c>
      <c r="BI499" s="126">
        <f>IF($N$499="nulová",$J$499,0)</f>
        <v>0</v>
      </c>
      <c r="BJ499" s="76" t="s">
        <v>21</v>
      </c>
      <c r="BK499" s="126">
        <f>ROUND($I$499*$H$499,2)</f>
        <v>0</v>
      </c>
      <c r="BL499" s="76" t="s">
        <v>143</v>
      </c>
      <c r="BM499" s="76" t="s">
        <v>511</v>
      </c>
    </row>
    <row r="500" spans="2:65" s="6" customFormat="1" ht="15.75" customHeight="1" x14ac:dyDescent="0.3">
      <c r="B500" s="134"/>
      <c r="D500" s="128" t="s">
        <v>145</v>
      </c>
      <c r="E500" s="136"/>
      <c r="F500" s="136" t="s">
        <v>512</v>
      </c>
      <c r="H500" s="137">
        <v>7.8</v>
      </c>
      <c r="L500" s="134"/>
      <c r="M500" s="138"/>
      <c r="T500" s="139"/>
      <c r="AT500" s="135" t="s">
        <v>145</v>
      </c>
      <c r="AU500" s="135" t="s">
        <v>80</v>
      </c>
      <c r="AV500" s="135" t="s">
        <v>80</v>
      </c>
      <c r="AW500" s="135" t="s">
        <v>95</v>
      </c>
      <c r="AX500" s="135" t="s">
        <v>72</v>
      </c>
      <c r="AY500" s="135" t="s">
        <v>138</v>
      </c>
    </row>
    <row r="501" spans="2:65" s="6" customFormat="1" ht="15.75" customHeight="1" x14ac:dyDescent="0.3">
      <c r="B501" s="134"/>
      <c r="D501" s="133" t="s">
        <v>145</v>
      </c>
      <c r="E501" s="135"/>
      <c r="F501" s="136" t="s">
        <v>513</v>
      </c>
      <c r="H501" s="137">
        <v>12</v>
      </c>
      <c r="L501" s="134"/>
      <c r="M501" s="138"/>
      <c r="T501" s="139"/>
      <c r="AT501" s="135" t="s">
        <v>145</v>
      </c>
      <c r="AU501" s="135" t="s">
        <v>80</v>
      </c>
      <c r="AV501" s="135" t="s">
        <v>80</v>
      </c>
      <c r="AW501" s="135" t="s">
        <v>95</v>
      </c>
      <c r="AX501" s="135" t="s">
        <v>72</v>
      </c>
      <c r="AY501" s="135" t="s">
        <v>138</v>
      </c>
    </row>
    <row r="502" spans="2:65" s="6" customFormat="1" ht="15.75" customHeight="1" x14ac:dyDescent="0.3">
      <c r="B502" s="134"/>
      <c r="D502" s="133" t="s">
        <v>145</v>
      </c>
      <c r="E502" s="135"/>
      <c r="F502" s="136" t="s">
        <v>514</v>
      </c>
      <c r="H502" s="137">
        <v>7.2</v>
      </c>
      <c r="L502" s="134"/>
      <c r="M502" s="138"/>
      <c r="T502" s="139"/>
      <c r="AT502" s="135" t="s">
        <v>145</v>
      </c>
      <c r="AU502" s="135" t="s">
        <v>80</v>
      </c>
      <c r="AV502" s="135" t="s">
        <v>80</v>
      </c>
      <c r="AW502" s="135" t="s">
        <v>95</v>
      </c>
      <c r="AX502" s="135" t="s">
        <v>72</v>
      </c>
      <c r="AY502" s="135" t="s">
        <v>138</v>
      </c>
    </row>
    <row r="503" spans="2:65" s="6" customFormat="1" ht="15.75" customHeight="1" x14ac:dyDescent="0.3">
      <c r="B503" s="134"/>
      <c r="D503" s="133" t="s">
        <v>145</v>
      </c>
      <c r="E503" s="135"/>
      <c r="F503" s="136" t="s">
        <v>515</v>
      </c>
      <c r="H503" s="137">
        <v>6</v>
      </c>
      <c r="L503" s="134"/>
      <c r="M503" s="138"/>
      <c r="T503" s="139"/>
      <c r="AT503" s="135" t="s">
        <v>145</v>
      </c>
      <c r="AU503" s="135" t="s">
        <v>80</v>
      </c>
      <c r="AV503" s="135" t="s">
        <v>80</v>
      </c>
      <c r="AW503" s="135" t="s">
        <v>95</v>
      </c>
      <c r="AX503" s="135" t="s">
        <v>72</v>
      </c>
      <c r="AY503" s="135" t="s">
        <v>138</v>
      </c>
    </row>
    <row r="504" spans="2:65" s="6" customFormat="1" ht="15.75" customHeight="1" x14ac:dyDescent="0.3">
      <c r="B504" s="134"/>
      <c r="D504" s="133" t="s">
        <v>145</v>
      </c>
      <c r="E504" s="135"/>
      <c r="F504" s="136" t="s">
        <v>516</v>
      </c>
      <c r="H504" s="137">
        <v>5</v>
      </c>
      <c r="L504" s="134"/>
      <c r="M504" s="138"/>
      <c r="T504" s="139"/>
      <c r="AT504" s="135" t="s">
        <v>145</v>
      </c>
      <c r="AU504" s="135" t="s">
        <v>80</v>
      </c>
      <c r="AV504" s="135" t="s">
        <v>80</v>
      </c>
      <c r="AW504" s="135" t="s">
        <v>95</v>
      </c>
      <c r="AX504" s="135" t="s">
        <v>72</v>
      </c>
      <c r="AY504" s="135" t="s">
        <v>138</v>
      </c>
    </row>
    <row r="505" spans="2:65" s="6" customFormat="1" ht="15.75" customHeight="1" x14ac:dyDescent="0.3">
      <c r="B505" s="134"/>
      <c r="D505" s="133" t="s">
        <v>145</v>
      </c>
      <c r="E505" s="135"/>
      <c r="F505" s="136" t="s">
        <v>80</v>
      </c>
      <c r="H505" s="137">
        <v>2</v>
      </c>
      <c r="L505" s="134"/>
      <c r="M505" s="138"/>
      <c r="T505" s="139"/>
      <c r="AT505" s="135" t="s">
        <v>145</v>
      </c>
      <c r="AU505" s="135" t="s">
        <v>80</v>
      </c>
      <c r="AV505" s="135" t="s">
        <v>80</v>
      </c>
      <c r="AW505" s="135" t="s">
        <v>95</v>
      </c>
      <c r="AX505" s="135" t="s">
        <v>72</v>
      </c>
      <c r="AY505" s="135" t="s">
        <v>138</v>
      </c>
    </row>
    <row r="506" spans="2:65" s="6" customFormat="1" ht="15.75" customHeight="1" x14ac:dyDescent="0.3">
      <c r="B506" s="134"/>
      <c r="D506" s="133" t="s">
        <v>145</v>
      </c>
      <c r="E506" s="135"/>
      <c r="F506" s="136" t="s">
        <v>517</v>
      </c>
      <c r="H506" s="137">
        <v>1.2</v>
      </c>
      <c r="L506" s="134"/>
      <c r="M506" s="138"/>
      <c r="T506" s="139"/>
      <c r="AT506" s="135" t="s">
        <v>145</v>
      </c>
      <c r="AU506" s="135" t="s">
        <v>80</v>
      </c>
      <c r="AV506" s="135" t="s">
        <v>80</v>
      </c>
      <c r="AW506" s="135" t="s">
        <v>95</v>
      </c>
      <c r="AX506" s="135" t="s">
        <v>72</v>
      </c>
      <c r="AY506" s="135" t="s">
        <v>138</v>
      </c>
    </row>
    <row r="507" spans="2:65" s="6" customFormat="1" ht="15.75" customHeight="1" x14ac:dyDescent="0.3">
      <c r="B507" s="134"/>
      <c r="D507" s="133" t="s">
        <v>145</v>
      </c>
      <c r="E507" s="135"/>
      <c r="F507" s="136" t="s">
        <v>518</v>
      </c>
      <c r="H507" s="137">
        <v>5.6</v>
      </c>
      <c r="L507" s="134"/>
      <c r="M507" s="138"/>
      <c r="T507" s="139"/>
      <c r="AT507" s="135" t="s">
        <v>145</v>
      </c>
      <c r="AU507" s="135" t="s">
        <v>80</v>
      </c>
      <c r="AV507" s="135" t="s">
        <v>80</v>
      </c>
      <c r="AW507" s="135" t="s">
        <v>95</v>
      </c>
      <c r="AX507" s="135" t="s">
        <v>72</v>
      </c>
      <c r="AY507" s="135" t="s">
        <v>138</v>
      </c>
    </row>
    <row r="508" spans="2:65" s="6" customFormat="1" ht="15.75" customHeight="1" x14ac:dyDescent="0.3">
      <c r="B508" s="134"/>
      <c r="D508" s="133" t="s">
        <v>145</v>
      </c>
      <c r="E508" s="135"/>
      <c r="F508" s="136" t="s">
        <v>519</v>
      </c>
      <c r="H508" s="137">
        <v>1.8</v>
      </c>
      <c r="L508" s="134"/>
      <c r="M508" s="138"/>
      <c r="T508" s="139"/>
      <c r="AT508" s="135" t="s">
        <v>145</v>
      </c>
      <c r="AU508" s="135" t="s">
        <v>80</v>
      </c>
      <c r="AV508" s="135" t="s">
        <v>80</v>
      </c>
      <c r="AW508" s="135" t="s">
        <v>95</v>
      </c>
      <c r="AX508" s="135" t="s">
        <v>72</v>
      </c>
      <c r="AY508" s="135" t="s">
        <v>138</v>
      </c>
    </row>
    <row r="509" spans="2:65" s="6" customFormat="1" ht="15.75" customHeight="1" x14ac:dyDescent="0.3">
      <c r="B509" s="134"/>
      <c r="D509" s="133" t="s">
        <v>145</v>
      </c>
      <c r="E509" s="135"/>
      <c r="F509" s="136" t="s">
        <v>520</v>
      </c>
      <c r="H509" s="137">
        <v>1.9</v>
      </c>
      <c r="L509" s="134"/>
      <c r="M509" s="138"/>
      <c r="T509" s="139"/>
      <c r="AT509" s="135" t="s">
        <v>145</v>
      </c>
      <c r="AU509" s="135" t="s">
        <v>80</v>
      </c>
      <c r="AV509" s="135" t="s">
        <v>80</v>
      </c>
      <c r="AW509" s="135" t="s">
        <v>95</v>
      </c>
      <c r="AX509" s="135" t="s">
        <v>72</v>
      </c>
      <c r="AY509" s="135" t="s">
        <v>138</v>
      </c>
    </row>
    <row r="510" spans="2:65" s="6" customFormat="1" ht="15.75" customHeight="1" x14ac:dyDescent="0.3">
      <c r="B510" s="134"/>
      <c r="D510" s="133" t="s">
        <v>145</v>
      </c>
      <c r="E510" s="135"/>
      <c r="F510" s="136" t="s">
        <v>515</v>
      </c>
      <c r="H510" s="137">
        <v>6</v>
      </c>
      <c r="L510" s="134"/>
      <c r="M510" s="138"/>
      <c r="T510" s="139"/>
      <c r="AT510" s="135" t="s">
        <v>145</v>
      </c>
      <c r="AU510" s="135" t="s">
        <v>80</v>
      </c>
      <c r="AV510" s="135" t="s">
        <v>80</v>
      </c>
      <c r="AW510" s="135" t="s">
        <v>95</v>
      </c>
      <c r="AX510" s="135" t="s">
        <v>72</v>
      </c>
      <c r="AY510" s="135" t="s">
        <v>138</v>
      </c>
    </row>
    <row r="511" spans="2:65" s="6" customFormat="1" ht="15.75" customHeight="1" x14ac:dyDescent="0.3">
      <c r="B511" s="134"/>
      <c r="D511" s="133" t="s">
        <v>145</v>
      </c>
      <c r="E511" s="135"/>
      <c r="F511" s="136" t="s">
        <v>521</v>
      </c>
      <c r="H511" s="137">
        <v>1.5</v>
      </c>
      <c r="L511" s="134"/>
      <c r="M511" s="138"/>
      <c r="T511" s="139"/>
      <c r="AT511" s="135" t="s">
        <v>145</v>
      </c>
      <c r="AU511" s="135" t="s">
        <v>80</v>
      </c>
      <c r="AV511" s="135" t="s">
        <v>80</v>
      </c>
      <c r="AW511" s="135" t="s">
        <v>95</v>
      </c>
      <c r="AX511" s="135" t="s">
        <v>72</v>
      </c>
      <c r="AY511" s="135" t="s">
        <v>138</v>
      </c>
    </row>
    <row r="512" spans="2:65" s="6" customFormat="1" ht="15.75" customHeight="1" x14ac:dyDescent="0.3">
      <c r="B512" s="134"/>
      <c r="D512" s="133" t="s">
        <v>145</v>
      </c>
      <c r="E512" s="135"/>
      <c r="F512" s="136" t="s">
        <v>522</v>
      </c>
      <c r="H512" s="137">
        <v>1.5</v>
      </c>
      <c r="L512" s="134"/>
      <c r="M512" s="138"/>
      <c r="T512" s="139"/>
      <c r="AT512" s="135" t="s">
        <v>145</v>
      </c>
      <c r="AU512" s="135" t="s">
        <v>80</v>
      </c>
      <c r="AV512" s="135" t="s">
        <v>80</v>
      </c>
      <c r="AW512" s="135" t="s">
        <v>95</v>
      </c>
      <c r="AX512" s="135" t="s">
        <v>72</v>
      </c>
      <c r="AY512" s="135" t="s">
        <v>138</v>
      </c>
    </row>
    <row r="513" spans="2:65" s="6" customFormat="1" ht="15.75" customHeight="1" x14ac:dyDescent="0.3">
      <c r="B513" s="134"/>
      <c r="D513" s="133" t="s">
        <v>145</v>
      </c>
      <c r="E513" s="135"/>
      <c r="F513" s="136" t="s">
        <v>523</v>
      </c>
      <c r="H513" s="137">
        <v>1.4</v>
      </c>
      <c r="L513" s="134"/>
      <c r="M513" s="138"/>
      <c r="T513" s="139"/>
      <c r="AT513" s="135" t="s">
        <v>145</v>
      </c>
      <c r="AU513" s="135" t="s">
        <v>80</v>
      </c>
      <c r="AV513" s="135" t="s">
        <v>80</v>
      </c>
      <c r="AW513" s="135" t="s">
        <v>95</v>
      </c>
      <c r="AX513" s="135" t="s">
        <v>72</v>
      </c>
      <c r="AY513" s="135" t="s">
        <v>138</v>
      </c>
    </row>
    <row r="514" spans="2:65" s="6" customFormat="1" ht="15.75" customHeight="1" x14ac:dyDescent="0.3">
      <c r="B514" s="134"/>
      <c r="D514" s="133" t="s">
        <v>145</v>
      </c>
      <c r="E514" s="135"/>
      <c r="F514" s="136" t="s">
        <v>524</v>
      </c>
      <c r="H514" s="137">
        <v>7.2</v>
      </c>
      <c r="L514" s="134"/>
      <c r="M514" s="138"/>
      <c r="T514" s="139"/>
      <c r="AT514" s="135" t="s">
        <v>145</v>
      </c>
      <c r="AU514" s="135" t="s">
        <v>80</v>
      </c>
      <c r="AV514" s="135" t="s">
        <v>80</v>
      </c>
      <c r="AW514" s="135" t="s">
        <v>95</v>
      </c>
      <c r="AX514" s="135" t="s">
        <v>72</v>
      </c>
      <c r="AY514" s="135" t="s">
        <v>138</v>
      </c>
    </row>
    <row r="515" spans="2:65" s="6" customFormat="1" ht="15.75" customHeight="1" x14ac:dyDescent="0.3">
      <c r="B515" s="134"/>
      <c r="D515" s="133" t="s">
        <v>145</v>
      </c>
      <c r="E515" s="135"/>
      <c r="F515" s="136" t="s">
        <v>170</v>
      </c>
      <c r="H515" s="137">
        <v>5</v>
      </c>
      <c r="L515" s="134"/>
      <c r="M515" s="138"/>
      <c r="T515" s="139"/>
      <c r="AT515" s="135" t="s">
        <v>145</v>
      </c>
      <c r="AU515" s="135" t="s">
        <v>80</v>
      </c>
      <c r="AV515" s="135" t="s">
        <v>80</v>
      </c>
      <c r="AW515" s="135" t="s">
        <v>95</v>
      </c>
      <c r="AX515" s="135" t="s">
        <v>72</v>
      </c>
      <c r="AY515" s="135" t="s">
        <v>138</v>
      </c>
    </row>
    <row r="516" spans="2:65" s="6" customFormat="1" ht="15.75" customHeight="1" x14ac:dyDescent="0.3">
      <c r="B516" s="140"/>
      <c r="D516" s="133" t="s">
        <v>145</v>
      </c>
      <c r="E516" s="141"/>
      <c r="F516" s="142" t="s">
        <v>148</v>
      </c>
      <c r="H516" s="143">
        <v>73.099999999999994</v>
      </c>
      <c r="L516" s="140"/>
      <c r="M516" s="144"/>
      <c r="T516" s="145"/>
      <c r="AT516" s="141" t="s">
        <v>145</v>
      </c>
      <c r="AU516" s="141" t="s">
        <v>80</v>
      </c>
      <c r="AV516" s="141" t="s">
        <v>143</v>
      </c>
      <c r="AW516" s="141" t="s">
        <v>95</v>
      </c>
      <c r="AX516" s="141" t="s">
        <v>21</v>
      </c>
      <c r="AY516" s="141" t="s">
        <v>138</v>
      </c>
    </row>
    <row r="517" spans="2:65" s="6" customFormat="1" ht="15.75" customHeight="1" x14ac:dyDescent="0.3">
      <c r="B517" s="22"/>
      <c r="C517" s="115" t="s">
        <v>525</v>
      </c>
      <c r="D517" s="115" t="s">
        <v>139</v>
      </c>
      <c r="E517" s="116" t="s">
        <v>526</v>
      </c>
      <c r="F517" s="117" t="s">
        <v>527</v>
      </c>
      <c r="G517" s="118" t="s">
        <v>378</v>
      </c>
      <c r="H517" s="119">
        <v>73.099999999999994</v>
      </c>
      <c r="I517" s="120"/>
      <c r="J517" s="121">
        <f>ROUND($I$517*$H$517,2)</f>
        <v>0</v>
      </c>
      <c r="K517" s="117"/>
      <c r="L517" s="22"/>
      <c r="M517" s="122"/>
      <c r="N517" s="123" t="s">
        <v>43</v>
      </c>
      <c r="P517" s="124">
        <f>$O$517*$H$517</f>
        <v>0</v>
      </c>
      <c r="Q517" s="124">
        <v>0</v>
      </c>
      <c r="R517" s="124">
        <f>$Q$517*$H$517</f>
        <v>0</v>
      </c>
      <c r="S517" s="124">
        <v>0</v>
      </c>
      <c r="T517" s="125">
        <f>$S$517*$H$517</f>
        <v>0</v>
      </c>
      <c r="AR517" s="76" t="s">
        <v>143</v>
      </c>
      <c r="AT517" s="76" t="s">
        <v>139</v>
      </c>
      <c r="AU517" s="76" t="s">
        <v>80</v>
      </c>
      <c r="AY517" s="6" t="s">
        <v>138</v>
      </c>
      <c r="BE517" s="126">
        <f>IF($N$517="základní",$J$517,0)</f>
        <v>0</v>
      </c>
      <c r="BF517" s="126">
        <f>IF($N$517="snížená",$J$517,0)</f>
        <v>0</v>
      </c>
      <c r="BG517" s="126">
        <f>IF($N$517="zákl. přenesená",$J$517,0)</f>
        <v>0</v>
      </c>
      <c r="BH517" s="126">
        <f>IF($N$517="sníž. přenesená",$J$517,0)</f>
        <v>0</v>
      </c>
      <c r="BI517" s="126">
        <f>IF($N$517="nulová",$J$517,0)</f>
        <v>0</v>
      </c>
      <c r="BJ517" s="76" t="s">
        <v>21</v>
      </c>
      <c r="BK517" s="126">
        <f>ROUND($I$517*$H$517,2)</f>
        <v>0</v>
      </c>
      <c r="BL517" s="76" t="s">
        <v>143</v>
      </c>
      <c r="BM517" s="76" t="s">
        <v>528</v>
      </c>
    </row>
    <row r="518" spans="2:65" s="6" customFormat="1" ht="15.75" customHeight="1" x14ac:dyDescent="0.3">
      <c r="B518" s="134"/>
      <c r="D518" s="128" t="s">
        <v>145</v>
      </c>
      <c r="E518" s="136"/>
      <c r="F518" s="136" t="s">
        <v>512</v>
      </c>
      <c r="H518" s="137">
        <v>7.8</v>
      </c>
      <c r="L518" s="134"/>
      <c r="M518" s="138"/>
      <c r="T518" s="139"/>
      <c r="AT518" s="135" t="s">
        <v>145</v>
      </c>
      <c r="AU518" s="135" t="s">
        <v>80</v>
      </c>
      <c r="AV518" s="135" t="s">
        <v>80</v>
      </c>
      <c r="AW518" s="135" t="s">
        <v>95</v>
      </c>
      <c r="AX518" s="135" t="s">
        <v>72</v>
      </c>
      <c r="AY518" s="135" t="s">
        <v>138</v>
      </c>
    </row>
    <row r="519" spans="2:65" s="6" customFormat="1" ht="15.75" customHeight="1" x14ac:dyDescent="0.3">
      <c r="B519" s="134"/>
      <c r="D519" s="133" t="s">
        <v>145</v>
      </c>
      <c r="E519" s="135"/>
      <c r="F519" s="136" t="s">
        <v>513</v>
      </c>
      <c r="H519" s="137">
        <v>12</v>
      </c>
      <c r="L519" s="134"/>
      <c r="M519" s="138"/>
      <c r="T519" s="139"/>
      <c r="AT519" s="135" t="s">
        <v>145</v>
      </c>
      <c r="AU519" s="135" t="s">
        <v>80</v>
      </c>
      <c r="AV519" s="135" t="s">
        <v>80</v>
      </c>
      <c r="AW519" s="135" t="s">
        <v>95</v>
      </c>
      <c r="AX519" s="135" t="s">
        <v>72</v>
      </c>
      <c r="AY519" s="135" t="s">
        <v>138</v>
      </c>
    </row>
    <row r="520" spans="2:65" s="6" customFormat="1" ht="15.75" customHeight="1" x14ac:dyDescent="0.3">
      <c r="B520" s="134"/>
      <c r="D520" s="133" t="s">
        <v>145</v>
      </c>
      <c r="E520" s="135"/>
      <c r="F520" s="136" t="s">
        <v>514</v>
      </c>
      <c r="H520" s="137">
        <v>7.2</v>
      </c>
      <c r="L520" s="134"/>
      <c r="M520" s="138"/>
      <c r="T520" s="139"/>
      <c r="AT520" s="135" t="s">
        <v>145</v>
      </c>
      <c r="AU520" s="135" t="s">
        <v>80</v>
      </c>
      <c r="AV520" s="135" t="s">
        <v>80</v>
      </c>
      <c r="AW520" s="135" t="s">
        <v>95</v>
      </c>
      <c r="AX520" s="135" t="s">
        <v>72</v>
      </c>
      <c r="AY520" s="135" t="s">
        <v>138</v>
      </c>
    </row>
    <row r="521" spans="2:65" s="6" customFormat="1" ht="15.75" customHeight="1" x14ac:dyDescent="0.3">
      <c r="B521" s="134"/>
      <c r="D521" s="133" t="s">
        <v>145</v>
      </c>
      <c r="E521" s="135"/>
      <c r="F521" s="136" t="s">
        <v>515</v>
      </c>
      <c r="H521" s="137">
        <v>6</v>
      </c>
      <c r="L521" s="134"/>
      <c r="M521" s="138"/>
      <c r="T521" s="139"/>
      <c r="AT521" s="135" t="s">
        <v>145</v>
      </c>
      <c r="AU521" s="135" t="s">
        <v>80</v>
      </c>
      <c r="AV521" s="135" t="s">
        <v>80</v>
      </c>
      <c r="AW521" s="135" t="s">
        <v>95</v>
      </c>
      <c r="AX521" s="135" t="s">
        <v>72</v>
      </c>
      <c r="AY521" s="135" t="s">
        <v>138</v>
      </c>
    </row>
    <row r="522" spans="2:65" s="6" customFormat="1" ht="15.75" customHeight="1" x14ac:dyDescent="0.3">
      <c r="B522" s="134"/>
      <c r="D522" s="133" t="s">
        <v>145</v>
      </c>
      <c r="E522" s="135"/>
      <c r="F522" s="136" t="s">
        <v>516</v>
      </c>
      <c r="H522" s="137">
        <v>5</v>
      </c>
      <c r="L522" s="134"/>
      <c r="M522" s="138"/>
      <c r="T522" s="139"/>
      <c r="AT522" s="135" t="s">
        <v>145</v>
      </c>
      <c r="AU522" s="135" t="s">
        <v>80</v>
      </c>
      <c r="AV522" s="135" t="s">
        <v>80</v>
      </c>
      <c r="AW522" s="135" t="s">
        <v>95</v>
      </c>
      <c r="AX522" s="135" t="s">
        <v>72</v>
      </c>
      <c r="AY522" s="135" t="s">
        <v>138</v>
      </c>
    </row>
    <row r="523" spans="2:65" s="6" customFormat="1" ht="15.75" customHeight="1" x14ac:dyDescent="0.3">
      <c r="B523" s="134"/>
      <c r="D523" s="133" t="s">
        <v>145</v>
      </c>
      <c r="E523" s="135"/>
      <c r="F523" s="136" t="s">
        <v>80</v>
      </c>
      <c r="H523" s="137">
        <v>2</v>
      </c>
      <c r="L523" s="134"/>
      <c r="M523" s="138"/>
      <c r="T523" s="139"/>
      <c r="AT523" s="135" t="s">
        <v>145</v>
      </c>
      <c r="AU523" s="135" t="s">
        <v>80</v>
      </c>
      <c r="AV523" s="135" t="s">
        <v>80</v>
      </c>
      <c r="AW523" s="135" t="s">
        <v>95</v>
      </c>
      <c r="AX523" s="135" t="s">
        <v>72</v>
      </c>
      <c r="AY523" s="135" t="s">
        <v>138</v>
      </c>
    </row>
    <row r="524" spans="2:65" s="6" customFormat="1" ht="15.75" customHeight="1" x14ac:dyDescent="0.3">
      <c r="B524" s="134"/>
      <c r="D524" s="133" t="s">
        <v>145</v>
      </c>
      <c r="E524" s="135"/>
      <c r="F524" s="136" t="s">
        <v>517</v>
      </c>
      <c r="H524" s="137">
        <v>1.2</v>
      </c>
      <c r="L524" s="134"/>
      <c r="M524" s="138"/>
      <c r="T524" s="139"/>
      <c r="AT524" s="135" t="s">
        <v>145</v>
      </c>
      <c r="AU524" s="135" t="s">
        <v>80</v>
      </c>
      <c r="AV524" s="135" t="s">
        <v>80</v>
      </c>
      <c r="AW524" s="135" t="s">
        <v>95</v>
      </c>
      <c r="AX524" s="135" t="s">
        <v>72</v>
      </c>
      <c r="AY524" s="135" t="s">
        <v>138</v>
      </c>
    </row>
    <row r="525" spans="2:65" s="6" customFormat="1" ht="15.75" customHeight="1" x14ac:dyDescent="0.3">
      <c r="B525" s="134"/>
      <c r="D525" s="133" t="s">
        <v>145</v>
      </c>
      <c r="E525" s="135"/>
      <c r="F525" s="136" t="s">
        <v>518</v>
      </c>
      <c r="H525" s="137">
        <v>5.6</v>
      </c>
      <c r="L525" s="134"/>
      <c r="M525" s="138"/>
      <c r="T525" s="139"/>
      <c r="AT525" s="135" t="s">
        <v>145</v>
      </c>
      <c r="AU525" s="135" t="s">
        <v>80</v>
      </c>
      <c r="AV525" s="135" t="s">
        <v>80</v>
      </c>
      <c r="AW525" s="135" t="s">
        <v>95</v>
      </c>
      <c r="AX525" s="135" t="s">
        <v>72</v>
      </c>
      <c r="AY525" s="135" t="s">
        <v>138</v>
      </c>
    </row>
    <row r="526" spans="2:65" s="6" customFormat="1" ht="15.75" customHeight="1" x14ac:dyDescent="0.3">
      <c r="B526" s="134"/>
      <c r="D526" s="133" t="s">
        <v>145</v>
      </c>
      <c r="E526" s="135"/>
      <c r="F526" s="136" t="s">
        <v>519</v>
      </c>
      <c r="H526" s="137">
        <v>1.8</v>
      </c>
      <c r="L526" s="134"/>
      <c r="M526" s="138"/>
      <c r="T526" s="139"/>
      <c r="AT526" s="135" t="s">
        <v>145</v>
      </c>
      <c r="AU526" s="135" t="s">
        <v>80</v>
      </c>
      <c r="AV526" s="135" t="s">
        <v>80</v>
      </c>
      <c r="AW526" s="135" t="s">
        <v>95</v>
      </c>
      <c r="AX526" s="135" t="s">
        <v>72</v>
      </c>
      <c r="AY526" s="135" t="s">
        <v>138</v>
      </c>
    </row>
    <row r="527" spans="2:65" s="6" customFormat="1" ht="15.75" customHeight="1" x14ac:dyDescent="0.3">
      <c r="B527" s="134"/>
      <c r="D527" s="133" t="s">
        <v>145</v>
      </c>
      <c r="E527" s="135"/>
      <c r="F527" s="136" t="s">
        <v>520</v>
      </c>
      <c r="H527" s="137">
        <v>1.9</v>
      </c>
      <c r="L527" s="134"/>
      <c r="M527" s="138"/>
      <c r="T527" s="139"/>
      <c r="AT527" s="135" t="s">
        <v>145</v>
      </c>
      <c r="AU527" s="135" t="s">
        <v>80</v>
      </c>
      <c r="AV527" s="135" t="s">
        <v>80</v>
      </c>
      <c r="AW527" s="135" t="s">
        <v>95</v>
      </c>
      <c r="AX527" s="135" t="s">
        <v>72</v>
      </c>
      <c r="AY527" s="135" t="s">
        <v>138</v>
      </c>
    </row>
    <row r="528" spans="2:65" s="6" customFormat="1" ht="15.75" customHeight="1" x14ac:dyDescent="0.3">
      <c r="B528" s="134"/>
      <c r="D528" s="133" t="s">
        <v>145</v>
      </c>
      <c r="E528" s="135"/>
      <c r="F528" s="136" t="s">
        <v>515</v>
      </c>
      <c r="H528" s="137">
        <v>6</v>
      </c>
      <c r="L528" s="134"/>
      <c r="M528" s="138"/>
      <c r="T528" s="139"/>
      <c r="AT528" s="135" t="s">
        <v>145</v>
      </c>
      <c r="AU528" s="135" t="s">
        <v>80</v>
      </c>
      <c r="AV528" s="135" t="s">
        <v>80</v>
      </c>
      <c r="AW528" s="135" t="s">
        <v>95</v>
      </c>
      <c r="AX528" s="135" t="s">
        <v>72</v>
      </c>
      <c r="AY528" s="135" t="s">
        <v>138</v>
      </c>
    </row>
    <row r="529" spans="2:65" s="6" customFormat="1" ht="15.75" customHeight="1" x14ac:dyDescent="0.3">
      <c r="B529" s="134"/>
      <c r="D529" s="133" t="s">
        <v>145</v>
      </c>
      <c r="E529" s="135"/>
      <c r="F529" s="136" t="s">
        <v>521</v>
      </c>
      <c r="H529" s="137">
        <v>1.5</v>
      </c>
      <c r="L529" s="134"/>
      <c r="M529" s="138"/>
      <c r="T529" s="139"/>
      <c r="AT529" s="135" t="s">
        <v>145</v>
      </c>
      <c r="AU529" s="135" t="s">
        <v>80</v>
      </c>
      <c r="AV529" s="135" t="s">
        <v>80</v>
      </c>
      <c r="AW529" s="135" t="s">
        <v>95</v>
      </c>
      <c r="AX529" s="135" t="s">
        <v>72</v>
      </c>
      <c r="AY529" s="135" t="s">
        <v>138</v>
      </c>
    </row>
    <row r="530" spans="2:65" s="6" customFormat="1" ht="15.75" customHeight="1" x14ac:dyDescent="0.3">
      <c r="B530" s="134"/>
      <c r="D530" s="133" t="s">
        <v>145</v>
      </c>
      <c r="E530" s="135"/>
      <c r="F530" s="136" t="s">
        <v>522</v>
      </c>
      <c r="H530" s="137">
        <v>1.5</v>
      </c>
      <c r="L530" s="134"/>
      <c r="M530" s="138"/>
      <c r="T530" s="139"/>
      <c r="AT530" s="135" t="s">
        <v>145</v>
      </c>
      <c r="AU530" s="135" t="s">
        <v>80</v>
      </c>
      <c r="AV530" s="135" t="s">
        <v>80</v>
      </c>
      <c r="AW530" s="135" t="s">
        <v>95</v>
      </c>
      <c r="AX530" s="135" t="s">
        <v>72</v>
      </c>
      <c r="AY530" s="135" t="s">
        <v>138</v>
      </c>
    </row>
    <row r="531" spans="2:65" s="6" customFormat="1" ht="15.75" customHeight="1" x14ac:dyDescent="0.3">
      <c r="B531" s="134"/>
      <c r="D531" s="133" t="s">
        <v>145</v>
      </c>
      <c r="E531" s="135"/>
      <c r="F531" s="136" t="s">
        <v>523</v>
      </c>
      <c r="H531" s="137">
        <v>1.4</v>
      </c>
      <c r="L531" s="134"/>
      <c r="M531" s="138"/>
      <c r="T531" s="139"/>
      <c r="AT531" s="135" t="s">
        <v>145</v>
      </c>
      <c r="AU531" s="135" t="s">
        <v>80</v>
      </c>
      <c r="AV531" s="135" t="s">
        <v>80</v>
      </c>
      <c r="AW531" s="135" t="s">
        <v>95</v>
      </c>
      <c r="AX531" s="135" t="s">
        <v>72</v>
      </c>
      <c r="AY531" s="135" t="s">
        <v>138</v>
      </c>
    </row>
    <row r="532" spans="2:65" s="6" customFormat="1" ht="15.75" customHeight="1" x14ac:dyDescent="0.3">
      <c r="B532" s="134"/>
      <c r="D532" s="133" t="s">
        <v>145</v>
      </c>
      <c r="E532" s="135"/>
      <c r="F532" s="136" t="s">
        <v>524</v>
      </c>
      <c r="H532" s="137">
        <v>7.2</v>
      </c>
      <c r="L532" s="134"/>
      <c r="M532" s="138"/>
      <c r="T532" s="139"/>
      <c r="AT532" s="135" t="s">
        <v>145</v>
      </c>
      <c r="AU532" s="135" t="s">
        <v>80</v>
      </c>
      <c r="AV532" s="135" t="s">
        <v>80</v>
      </c>
      <c r="AW532" s="135" t="s">
        <v>95</v>
      </c>
      <c r="AX532" s="135" t="s">
        <v>72</v>
      </c>
      <c r="AY532" s="135" t="s">
        <v>138</v>
      </c>
    </row>
    <row r="533" spans="2:65" s="6" customFormat="1" ht="15.75" customHeight="1" x14ac:dyDescent="0.3">
      <c r="B533" s="134"/>
      <c r="D533" s="133" t="s">
        <v>145</v>
      </c>
      <c r="E533" s="135"/>
      <c r="F533" s="136" t="s">
        <v>170</v>
      </c>
      <c r="H533" s="137">
        <v>5</v>
      </c>
      <c r="L533" s="134"/>
      <c r="M533" s="138"/>
      <c r="T533" s="139"/>
      <c r="AT533" s="135" t="s">
        <v>145</v>
      </c>
      <c r="AU533" s="135" t="s">
        <v>80</v>
      </c>
      <c r="AV533" s="135" t="s">
        <v>80</v>
      </c>
      <c r="AW533" s="135" t="s">
        <v>95</v>
      </c>
      <c r="AX533" s="135" t="s">
        <v>72</v>
      </c>
      <c r="AY533" s="135" t="s">
        <v>138</v>
      </c>
    </row>
    <row r="534" spans="2:65" s="6" customFormat="1" ht="15.75" customHeight="1" x14ac:dyDescent="0.3">
      <c r="B534" s="140"/>
      <c r="D534" s="133" t="s">
        <v>145</v>
      </c>
      <c r="E534" s="141"/>
      <c r="F534" s="142" t="s">
        <v>148</v>
      </c>
      <c r="H534" s="143">
        <v>73.099999999999994</v>
      </c>
      <c r="L534" s="140"/>
      <c r="M534" s="144"/>
      <c r="T534" s="145"/>
      <c r="AT534" s="141" t="s">
        <v>145</v>
      </c>
      <c r="AU534" s="141" t="s">
        <v>80</v>
      </c>
      <c r="AV534" s="141" t="s">
        <v>143</v>
      </c>
      <c r="AW534" s="141" t="s">
        <v>95</v>
      </c>
      <c r="AX534" s="141" t="s">
        <v>21</v>
      </c>
      <c r="AY534" s="141" t="s">
        <v>138</v>
      </c>
    </row>
    <row r="535" spans="2:65" s="6" customFormat="1" ht="15.75" customHeight="1" x14ac:dyDescent="0.3">
      <c r="B535" s="22"/>
      <c r="C535" s="115" t="s">
        <v>529</v>
      </c>
      <c r="D535" s="115" t="s">
        <v>139</v>
      </c>
      <c r="E535" s="116" t="s">
        <v>530</v>
      </c>
      <c r="F535" s="117" t="s">
        <v>531</v>
      </c>
      <c r="G535" s="118" t="s">
        <v>198</v>
      </c>
      <c r="H535" s="119">
        <v>550</v>
      </c>
      <c r="I535" s="120"/>
      <c r="J535" s="121">
        <f>ROUND($I$535*$H$535,2)</f>
        <v>0</v>
      </c>
      <c r="K535" s="117"/>
      <c r="L535" s="22"/>
      <c r="M535" s="122"/>
      <c r="N535" s="123" t="s">
        <v>43</v>
      </c>
      <c r="P535" s="124">
        <f>$O$535*$H$535</f>
        <v>0</v>
      </c>
      <c r="Q535" s="124">
        <v>0</v>
      </c>
      <c r="R535" s="124">
        <f>$Q$535*$H$535</f>
        <v>0</v>
      </c>
      <c r="S535" s="124">
        <v>0</v>
      </c>
      <c r="T535" s="125">
        <f>$S$535*$H$535</f>
        <v>0</v>
      </c>
      <c r="AR535" s="76" t="s">
        <v>143</v>
      </c>
      <c r="AT535" s="76" t="s">
        <v>139</v>
      </c>
      <c r="AU535" s="76" t="s">
        <v>80</v>
      </c>
      <c r="AY535" s="6" t="s">
        <v>138</v>
      </c>
      <c r="BE535" s="126">
        <f>IF($N$535="základní",$J$535,0)</f>
        <v>0</v>
      </c>
      <c r="BF535" s="126">
        <f>IF($N$535="snížená",$J$535,0)</f>
        <v>0</v>
      </c>
      <c r="BG535" s="126">
        <f>IF($N$535="zákl. přenesená",$J$535,0)</f>
        <v>0</v>
      </c>
      <c r="BH535" s="126">
        <f>IF($N$535="sníž. přenesená",$J$535,0)</f>
        <v>0</v>
      </c>
      <c r="BI535" s="126">
        <f>IF($N$535="nulová",$J$535,0)</f>
        <v>0</v>
      </c>
      <c r="BJ535" s="76" t="s">
        <v>21</v>
      </c>
      <c r="BK535" s="126">
        <f>ROUND($I$535*$H$535,2)</f>
        <v>0</v>
      </c>
      <c r="BL535" s="76" t="s">
        <v>143</v>
      </c>
      <c r="BM535" s="76" t="s">
        <v>532</v>
      </c>
    </row>
    <row r="536" spans="2:65" s="6" customFormat="1" ht="15.75" customHeight="1" x14ac:dyDescent="0.3">
      <c r="B536" s="134"/>
      <c r="D536" s="128" t="s">
        <v>145</v>
      </c>
      <c r="E536" s="136"/>
      <c r="F536" s="136" t="s">
        <v>533</v>
      </c>
      <c r="H536" s="137">
        <v>550</v>
      </c>
      <c r="L536" s="134"/>
      <c r="M536" s="138"/>
      <c r="T536" s="139"/>
      <c r="AT536" s="135" t="s">
        <v>145</v>
      </c>
      <c r="AU536" s="135" t="s">
        <v>80</v>
      </c>
      <c r="AV536" s="135" t="s">
        <v>80</v>
      </c>
      <c r="AW536" s="135" t="s">
        <v>95</v>
      </c>
      <c r="AX536" s="135" t="s">
        <v>72</v>
      </c>
      <c r="AY536" s="135" t="s">
        <v>138</v>
      </c>
    </row>
    <row r="537" spans="2:65" s="6" customFormat="1" ht="15.75" customHeight="1" x14ac:dyDescent="0.3">
      <c r="B537" s="140"/>
      <c r="D537" s="133" t="s">
        <v>145</v>
      </c>
      <c r="E537" s="141"/>
      <c r="F537" s="142" t="s">
        <v>148</v>
      </c>
      <c r="H537" s="143">
        <v>550</v>
      </c>
      <c r="L537" s="140"/>
      <c r="M537" s="144"/>
      <c r="T537" s="145"/>
      <c r="AT537" s="141" t="s">
        <v>145</v>
      </c>
      <c r="AU537" s="141" t="s">
        <v>80</v>
      </c>
      <c r="AV537" s="141" t="s">
        <v>143</v>
      </c>
      <c r="AW537" s="141" t="s">
        <v>95</v>
      </c>
      <c r="AX537" s="141" t="s">
        <v>21</v>
      </c>
      <c r="AY537" s="141" t="s">
        <v>138</v>
      </c>
    </row>
    <row r="538" spans="2:65" s="6" customFormat="1" ht="15.75" customHeight="1" x14ac:dyDescent="0.3">
      <c r="B538" s="22"/>
      <c r="C538" s="115" t="s">
        <v>534</v>
      </c>
      <c r="D538" s="115" t="s">
        <v>139</v>
      </c>
      <c r="E538" s="116" t="s">
        <v>535</v>
      </c>
      <c r="F538" s="117" t="s">
        <v>536</v>
      </c>
      <c r="G538" s="118" t="s">
        <v>198</v>
      </c>
      <c r="H538" s="119">
        <v>37.909999999999997</v>
      </c>
      <c r="I538" s="120"/>
      <c r="J538" s="121">
        <f>ROUND($I$538*$H$538,2)</f>
        <v>0</v>
      </c>
      <c r="K538" s="117"/>
      <c r="L538" s="22"/>
      <c r="M538" s="122"/>
      <c r="N538" s="123" t="s">
        <v>43</v>
      </c>
      <c r="P538" s="124">
        <f>$O$538*$H$538</f>
        <v>0</v>
      </c>
      <c r="Q538" s="124">
        <v>3.0000000000000001E-3</v>
      </c>
      <c r="R538" s="124">
        <f>$Q$538*$H$538</f>
        <v>0.11373</v>
      </c>
      <c r="S538" s="124">
        <v>0</v>
      </c>
      <c r="T538" s="125">
        <f>$S$538*$H$538</f>
        <v>0</v>
      </c>
      <c r="AR538" s="76" t="s">
        <v>143</v>
      </c>
      <c r="AT538" s="76" t="s">
        <v>139</v>
      </c>
      <c r="AU538" s="76" t="s">
        <v>80</v>
      </c>
      <c r="AY538" s="6" t="s">
        <v>138</v>
      </c>
      <c r="BE538" s="126">
        <f>IF($N$538="základní",$J$538,0)</f>
        <v>0</v>
      </c>
      <c r="BF538" s="126">
        <f>IF($N$538="snížená",$J$538,0)</f>
        <v>0</v>
      </c>
      <c r="BG538" s="126">
        <f>IF($N$538="zákl. přenesená",$J$538,0)</f>
        <v>0</v>
      </c>
      <c r="BH538" s="126">
        <f>IF($N$538="sníž. přenesená",$J$538,0)</f>
        <v>0</v>
      </c>
      <c r="BI538" s="126">
        <f>IF($N$538="nulová",$J$538,0)</f>
        <v>0</v>
      </c>
      <c r="BJ538" s="76" t="s">
        <v>21</v>
      </c>
      <c r="BK538" s="126">
        <f>ROUND($I$538*$H$538,2)</f>
        <v>0</v>
      </c>
      <c r="BL538" s="76" t="s">
        <v>143</v>
      </c>
      <c r="BM538" s="76" t="s">
        <v>537</v>
      </c>
    </row>
    <row r="539" spans="2:65" s="6" customFormat="1" ht="15.75" customHeight="1" x14ac:dyDescent="0.3">
      <c r="B539" s="134"/>
      <c r="D539" s="128" t="s">
        <v>145</v>
      </c>
      <c r="E539" s="136"/>
      <c r="F539" s="136" t="s">
        <v>538</v>
      </c>
      <c r="H539" s="137">
        <v>4.8</v>
      </c>
      <c r="L539" s="134"/>
      <c r="M539" s="138"/>
      <c r="T539" s="139"/>
      <c r="AT539" s="135" t="s">
        <v>145</v>
      </c>
      <c r="AU539" s="135" t="s">
        <v>80</v>
      </c>
      <c r="AV539" s="135" t="s">
        <v>80</v>
      </c>
      <c r="AW539" s="135" t="s">
        <v>95</v>
      </c>
      <c r="AX539" s="135" t="s">
        <v>72</v>
      </c>
      <c r="AY539" s="135" t="s">
        <v>138</v>
      </c>
    </row>
    <row r="540" spans="2:65" s="6" customFormat="1" ht="15.75" customHeight="1" x14ac:dyDescent="0.3">
      <c r="B540" s="134"/>
      <c r="D540" s="133" t="s">
        <v>145</v>
      </c>
      <c r="E540" s="135"/>
      <c r="F540" s="136" t="s">
        <v>539</v>
      </c>
      <c r="H540" s="137">
        <v>4.6399999999999997</v>
      </c>
      <c r="L540" s="134"/>
      <c r="M540" s="138"/>
      <c r="T540" s="139"/>
      <c r="AT540" s="135" t="s">
        <v>145</v>
      </c>
      <c r="AU540" s="135" t="s">
        <v>80</v>
      </c>
      <c r="AV540" s="135" t="s">
        <v>80</v>
      </c>
      <c r="AW540" s="135" t="s">
        <v>95</v>
      </c>
      <c r="AX540" s="135" t="s">
        <v>72</v>
      </c>
      <c r="AY540" s="135" t="s">
        <v>138</v>
      </c>
    </row>
    <row r="541" spans="2:65" s="6" customFormat="1" ht="15.75" customHeight="1" x14ac:dyDescent="0.3">
      <c r="B541" s="134"/>
      <c r="D541" s="133" t="s">
        <v>145</v>
      </c>
      <c r="E541" s="135"/>
      <c r="F541" s="136" t="s">
        <v>540</v>
      </c>
      <c r="H541" s="137">
        <v>17.5</v>
      </c>
      <c r="L541" s="134"/>
      <c r="M541" s="138"/>
      <c r="T541" s="139"/>
      <c r="AT541" s="135" t="s">
        <v>145</v>
      </c>
      <c r="AU541" s="135" t="s">
        <v>80</v>
      </c>
      <c r="AV541" s="135" t="s">
        <v>80</v>
      </c>
      <c r="AW541" s="135" t="s">
        <v>95</v>
      </c>
      <c r="AX541" s="135" t="s">
        <v>72</v>
      </c>
      <c r="AY541" s="135" t="s">
        <v>138</v>
      </c>
    </row>
    <row r="542" spans="2:65" s="6" customFormat="1" ht="15.75" customHeight="1" x14ac:dyDescent="0.3">
      <c r="B542" s="134"/>
      <c r="D542" s="133" t="s">
        <v>145</v>
      </c>
      <c r="E542" s="135"/>
      <c r="F542" s="136" t="s">
        <v>541</v>
      </c>
      <c r="H542" s="137">
        <v>3.5</v>
      </c>
      <c r="L542" s="134"/>
      <c r="M542" s="138"/>
      <c r="T542" s="139"/>
      <c r="AT542" s="135" t="s">
        <v>145</v>
      </c>
      <c r="AU542" s="135" t="s">
        <v>80</v>
      </c>
      <c r="AV542" s="135" t="s">
        <v>80</v>
      </c>
      <c r="AW542" s="135" t="s">
        <v>95</v>
      </c>
      <c r="AX542" s="135" t="s">
        <v>72</v>
      </c>
      <c r="AY542" s="135" t="s">
        <v>138</v>
      </c>
    </row>
    <row r="543" spans="2:65" s="6" customFormat="1" ht="15.75" customHeight="1" x14ac:dyDescent="0.3">
      <c r="B543" s="134"/>
      <c r="D543" s="133" t="s">
        <v>145</v>
      </c>
      <c r="E543" s="135"/>
      <c r="F543" s="136" t="s">
        <v>542</v>
      </c>
      <c r="H543" s="137">
        <v>0.75</v>
      </c>
      <c r="L543" s="134"/>
      <c r="M543" s="138"/>
      <c r="T543" s="139"/>
      <c r="AT543" s="135" t="s">
        <v>145</v>
      </c>
      <c r="AU543" s="135" t="s">
        <v>80</v>
      </c>
      <c r="AV543" s="135" t="s">
        <v>80</v>
      </c>
      <c r="AW543" s="135" t="s">
        <v>95</v>
      </c>
      <c r="AX543" s="135" t="s">
        <v>72</v>
      </c>
      <c r="AY543" s="135" t="s">
        <v>138</v>
      </c>
    </row>
    <row r="544" spans="2:65" s="6" customFormat="1" ht="15.75" customHeight="1" x14ac:dyDescent="0.3">
      <c r="B544" s="134"/>
      <c r="D544" s="133" t="s">
        <v>145</v>
      </c>
      <c r="E544" s="135"/>
      <c r="F544" s="136" t="s">
        <v>543</v>
      </c>
      <c r="H544" s="137">
        <v>6.72</v>
      </c>
      <c r="L544" s="134"/>
      <c r="M544" s="138"/>
      <c r="T544" s="139"/>
      <c r="AT544" s="135" t="s">
        <v>145</v>
      </c>
      <c r="AU544" s="135" t="s">
        <v>80</v>
      </c>
      <c r="AV544" s="135" t="s">
        <v>80</v>
      </c>
      <c r="AW544" s="135" t="s">
        <v>95</v>
      </c>
      <c r="AX544" s="135" t="s">
        <v>72</v>
      </c>
      <c r="AY544" s="135" t="s">
        <v>138</v>
      </c>
    </row>
    <row r="545" spans="2:65" s="6" customFormat="1" ht="15.75" customHeight="1" x14ac:dyDescent="0.3">
      <c r="B545" s="140"/>
      <c r="D545" s="133" t="s">
        <v>145</v>
      </c>
      <c r="E545" s="141"/>
      <c r="F545" s="142" t="s">
        <v>148</v>
      </c>
      <c r="H545" s="143">
        <v>37.909999999999997</v>
      </c>
      <c r="L545" s="140"/>
      <c r="M545" s="144"/>
      <c r="T545" s="145"/>
      <c r="AT545" s="141" t="s">
        <v>145</v>
      </c>
      <c r="AU545" s="141" t="s">
        <v>80</v>
      </c>
      <c r="AV545" s="141" t="s">
        <v>143</v>
      </c>
      <c r="AW545" s="141" t="s">
        <v>95</v>
      </c>
      <c r="AX545" s="141" t="s">
        <v>21</v>
      </c>
      <c r="AY545" s="141" t="s">
        <v>138</v>
      </c>
    </row>
    <row r="546" spans="2:65" s="6" customFormat="1" ht="27" customHeight="1" x14ac:dyDescent="0.3">
      <c r="B546" s="22"/>
      <c r="C546" s="115" t="s">
        <v>544</v>
      </c>
      <c r="D546" s="115" t="s">
        <v>139</v>
      </c>
      <c r="E546" s="116" t="s">
        <v>545</v>
      </c>
      <c r="F546" s="117" t="s">
        <v>546</v>
      </c>
      <c r="G546" s="118" t="s">
        <v>198</v>
      </c>
      <c r="H546" s="119">
        <v>1020.54</v>
      </c>
      <c r="I546" s="120"/>
      <c r="J546" s="121">
        <f>ROUND($I$546*$H$546,2)</f>
        <v>0</v>
      </c>
      <c r="K546" s="117" t="s">
        <v>153</v>
      </c>
      <c r="L546" s="22"/>
      <c r="M546" s="122"/>
      <c r="N546" s="123" t="s">
        <v>43</v>
      </c>
      <c r="P546" s="124">
        <f>$O$546*$H$546</f>
        <v>0</v>
      </c>
      <c r="Q546" s="124">
        <v>6.0000000000000002E-5</v>
      </c>
      <c r="R546" s="124">
        <f>$Q$546*$H$546</f>
        <v>6.1232399999999999E-2</v>
      </c>
      <c r="S546" s="124">
        <v>0</v>
      </c>
      <c r="T546" s="125">
        <f>$S$546*$H$546</f>
        <v>0</v>
      </c>
      <c r="AR546" s="76" t="s">
        <v>143</v>
      </c>
      <c r="AT546" s="76" t="s">
        <v>139</v>
      </c>
      <c r="AU546" s="76" t="s">
        <v>80</v>
      </c>
      <c r="AY546" s="6" t="s">
        <v>138</v>
      </c>
      <c r="BE546" s="126">
        <f>IF($N$546="základní",$J$546,0)</f>
        <v>0</v>
      </c>
      <c r="BF546" s="126">
        <f>IF($N$546="snížená",$J$546,0)</f>
        <v>0</v>
      </c>
      <c r="BG546" s="126">
        <f>IF($N$546="zákl. přenesená",$J$546,0)</f>
        <v>0</v>
      </c>
      <c r="BH546" s="126">
        <f>IF($N$546="sníž. přenesená",$J$546,0)</f>
        <v>0</v>
      </c>
      <c r="BI546" s="126">
        <f>IF($N$546="nulová",$J$546,0)</f>
        <v>0</v>
      </c>
      <c r="BJ546" s="76" t="s">
        <v>21</v>
      </c>
      <c r="BK546" s="126">
        <f>ROUND($I$546*$H$546,2)</f>
        <v>0</v>
      </c>
      <c r="BL546" s="76" t="s">
        <v>143</v>
      </c>
      <c r="BM546" s="76" t="s">
        <v>547</v>
      </c>
    </row>
    <row r="547" spans="2:65" s="6" customFormat="1" ht="27" customHeight="1" x14ac:dyDescent="0.3">
      <c r="B547" s="22"/>
      <c r="D547" s="128" t="s">
        <v>155</v>
      </c>
      <c r="F547" s="148" t="s">
        <v>548</v>
      </c>
      <c r="L547" s="22"/>
      <c r="M547" s="48"/>
      <c r="T547" s="49"/>
      <c r="AT547" s="6" t="s">
        <v>155</v>
      </c>
      <c r="AU547" s="6" t="s">
        <v>80</v>
      </c>
    </row>
    <row r="548" spans="2:65" s="6" customFormat="1" ht="15.75" customHeight="1" x14ac:dyDescent="0.3">
      <c r="B548" s="134"/>
      <c r="D548" s="133" t="s">
        <v>145</v>
      </c>
      <c r="E548" s="135"/>
      <c r="F548" s="136" t="s">
        <v>368</v>
      </c>
      <c r="H548" s="137">
        <v>639.91999999999996</v>
      </c>
      <c r="L548" s="134"/>
      <c r="M548" s="138"/>
      <c r="T548" s="139"/>
      <c r="AT548" s="135" t="s">
        <v>145</v>
      </c>
      <c r="AU548" s="135" t="s">
        <v>80</v>
      </c>
      <c r="AV548" s="135" t="s">
        <v>80</v>
      </c>
      <c r="AW548" s="135" t="s">
        <v>95</v>
      </c>
      <c r="AX548" s="135" t="s">
        <v>72</v>
      </c>
      <c r="AY548" s="135" t="s">
        <v>138</v>
      </c>
    </row>
    <row r="549" spans="2:65" s="6" customFormat="1" ht="15.75" customHeight="1" x14ac:dyDescent="0.3">
      <c r="B549" s="134"/>
      <c r="D549" s="133" t="s">
        <v>145</v>
      </c>
      <c r="E549" s="135"/>
      <c r="F549" s="136" t="s">
        <v>369</v>
      </c>
      <c r="H549" s="137">
        <v>121.6</v>
      </c>
      <c r="L549" s="134"/>
      <c r="M549" s="138"/>
      <c r="T549" s="139"/>
      <c r="AT549" s="135" t="s">
        <v>145</v>
      </c>
      <c r="AU549" s="135" t="s">
        <v>80</v>
      </c>
      <c r="AV549" s="135" t="s">
        <v>80</v>
      </c>
      <c r="AW549" s="135" t="s">
        <v>95</v>
      </c>
      <c r="AX549" s="135" t="s">
        <v>72</v>
      </c>
      <c r="AY549" s="135" t="s">
        <v>138</v>
      </c>
    </row>
    <row r="550" spans="2:65" s="6" customFormat="1" ht="15.75" customHeight="1" x14ac:dyDescent="0.3">
      <c r="B550" s="134"/>
      <c r="D550" s="133" t="s">
        <v>145</v>
      </c>
      <c r="E550" s="135"/>
      <c r="F550" s="136" t="s">
        <v>26</v>
      </c>
      <c r="H550" s="137">
        <v>10</v>
      </c>
      <c r="L550" s="134"/>
      <c r="M550" s="138"/>
      <c r="T550" s="139"/>
      <c r="AT550" s="135" t="s">
        <v>145</v>
      </c>
      <c r="AU550" s="135" t="s">
        <v>80</v>
      </c>
      <c r="AV550" s="135" t="s">
        <v>80</v>
      </c>
      <c r="AW550" s="135" t="s">
        <v>95</v>
      </c>
      <c r="AX550" s="135" t="s">
        <v>72</v>
      </c>
      <c r="AY550" s="135" t="s">
        <v>138</v>
      </c>
    </row>
    <row r="551" spans="2:65" s="6" customFormat="1" ht="15.75" customHeight="1" x14ac:dyDescent="0.3">
      <c r="B551" s="134"/>
      <c r="D551" s="133" t="s">
        <v>145</v>
      </c>
      <c r="E551" s="135"/>
      <c r="F551" s="136" t="s">
        <v>370</v>
      </c>
      <c r="H551" s="137">
        <v>53.8</v>
      </c>
      <c r="L551" s="134"/>
      <c r="M551" s="138"/>
      <c r="T551" s="139"/>
      <c r="AT551" s="135" t="s">
        <v>145</v>
      </c>
      <c r="AU551" s="135" t="s">
        <v>80</v>
      </c>
      <c r="AV551" s="135" t="s">
        <v>80</v>
      </c>
      <c r="AW551" s="135" t="s">
        <v>95</v>
      </c>
      <c r="AX551" s="135" t="s">
        <v>72</v>
      </c>
      <c r="AY551" s="135" t="s">
        <v>138</v>
      </c>
    </row>
    <row r="552" spans="2:65" s="6" customFormat="1" ht="15.75" customHeight="1" x14ac:dyDescent="0.3">
      <c r="B552" s="134"/>
      <c r="D552" s="133" t="s">
        <v>145</v>
      </c>
      <c r="E552" s="135"/>
      <c r="F552" s="136" t="s">
        <v>370</v>
      </c>
      <c r="H552" s="137">
        <v>53.8</v>
      </c>
      <c r="L552" s="134"/>
      <c r="M552" s="138"/>
      <c r="T552" s="139"/>
      <c r="AT552" s="135" t="s">
        <v>145</v>
      </c>
      <c r="AU552" s="135" t="s">
        <v>80</v>
      </c>
      <c r="AV552" s="135" t="s">
        <v>80</v>
      </c>
      <c r="AW552" s="135" t="s">
        <v>95</v>
      </c>
      <c r="AX552" s="135" t="s">
        <v>72</v>
      </c>
      <c r="AY552" s="135" t="s">
        <v>138</v>
      </c>
    </row>
    <row r="553" spans="2:65" s="6" customFormat="1" ht="15.75" customHeight="1" x14ac:dyDescent="0.3">
      <c r="B553" s="134"/>
      <c r="D553" s="133" t="s">
        <v>145</v>
      </c>
      <c r="E553" s="135"/>
      <c r="F553" s="136" t="s">
        <v>371</v>
      </c>
      <c r="H553" s="137">
        <v>38.4</v>
      </c>
      <c r="L553" s="134"/>
      <c r="M553" s="138"/>
      <c r="T553" s="139"/>
      <c r="AT553" s="135" t="s">
        <v>145</v>
      </c>
      <c r="AU553" s="135" t="s">
        <v>80</v>
      </c>
      <c r="AV553" s="135" t="s">
        <v>80</v>
      </c>
      <c r="AW553" s="135" t="s">
        <v>95</v>
      </c>
      <c r="AX553" s="135" t="s">
        <v>72</v>
      </c>
      <c r="AY553" s="135" t="s">
        <v>138</v>
      </c>
    </row>
    <row r="554" spans="2:65" s="6" customFormat="1" ht="15.75" customHeight="1" x14ac:dyDescent="0.3">
      <c r="B554" s="134"/>
      <c r="D554" s="133" t="s">
        <v>145</v>
      </c>
      <c r="E554" s="135"/>
      <c r="F554" s="136" t="s">
        <v>372</v>
      </c>
      <c r="H554" s="137">
        <v>8.23</v>
      </c>
      <c r="L554" s="134"/>
      <c r="M554" s="138"/>
      <c r="T554" s="139"/>
      <c r="AT554" s="135" t="s">
        <v>145</v>
      </c>
      <c r="AU554" s="135" t="s">
        <v>80</v>
      </c>
      <c r="AV554" s="135" t="s">
        <v>80</v>
      </c>
      <c r="AW554" s="135" t="s">
        <v>95</v>
      </c>
      <c r="AX554" s="135" t="s">
        <v>72</v>
      </c>
      <c r="AY554" s="135" t="s">
        <v>138</v>
      </c>
    </row>
    <row r="555" spans="2:65" s="6" customFormat="1" ht="15.75" customHeight="1" x14ac:dyDescent="0.3">
      <c r="B555" s="134"/>
      <c r="D555" s="133" t="s">
        <v>145</v>
      </c>
      <c r="E555" s="135"/>
      <c r="F555" s="136" t="s">
        <v>373</v>
      </c>
      <c r="H555" s="137">
        <v>6.72</v>
      </c>
      <c r="L555" s="134"/>
      <c r="M555" s="138"/>
      <c r="T555" s="139"/>
      <c r="AT555" s="135" t="s">
        <v>145</v>
      </c>
      <c r="AU555" s="135" t="s">
        <v>80</v>
      </c>
      <c r="AV555" s="135" t="s">
        <v>80</v>
      </c>
      <c r="AW555" s="135" t="s">
        <v>95</v>
      </c>
      <c r="AX555" s="135" t="s">
        <v>72</v>
      </c>
      <c r="AY555" s="135" t="s">
        <v>138</v>
      </c>
    </row>
    <row r="556" spans="2:65" s="6" customFormat="1" ht="15.75" customHeight="1" x14ac:dyDescent="0.3">
      <c r="B556" s="134"/>
      <c r="D556" s="133" t="s">
        <v>145</v>
      </c>
      <c r="E556" s="135"/>
      <c r="F556" s="136" t="s">
        <v>212</v>
      </c>
      <c r="H556" s="137">
        <v>13</v>
      </c>
      <c r="L556" s="134"/>
      <c r="M556" s="138"/>
      <c r="T556" s="139"/>
      <c r="AT556" s="135" t="s">
        <v>145</v>
      </c>
      <c r="AU556" s="135" t="s">
        <v>80</v>
      </c>
      <c r="AV556" s="135" t="s">
        <v>80</v>
      </c>
      <c r="AW556" s="135" t="s">
        <v>95</v>
      </c>
      <c r="AX556" s="135" t="s">
        <v>72</v>
      </c>
      <c r="AY556" s="135" t="s">
        <v>138</v>
      </c>
    </row>
    <row r="557" spans="2:65" s="6" customFormat="1" ht="15.75" customHeight="1" x14ac:dyDescent="0.3">
      <c r="B557" s="134"/>
      <c r="D557" s="133" t="s">
        <v>145</v>
      </c>
      <c r="E557" s="135"/>
      <c r="F557" s="136" t="s">
        <v>374</v>
      </c>
      <c r="H557" s="137">
        <v>75.069999999999993</v>
      </c>
      <c r="L557" s="134"/>
      <c r="M557" s="138"/>
      <c r="T557" s="139"/>
      <c r="AT557" s="135" t="s">
        <v>145</v>
      </c>
      <c r="AU557" s="135" t="s">
        <v>80</v>
      </c>
      <c r="AV557" s="135" t="s">
        <v>80</v>
      </c>
      <c r="AW557" s="135" t="s">
        <v>95</v>
      </c>
      <c r="AX557" s="135" t="s">
        <v>72</v>
      </c>
      <c r="AY557" s="135" t="s">
        <v>138</v>
      </c>
    </row>
    <row r="558" spans="2:65" s="6" customFormat="1" ht="15.75" customHeight="1" x14ac:dyDescent="0.3">
      <c r="B558" s="140"/>
      <c r="D558" s="133" t="s">
        <v>145</v>
      </c>
      <c r="E558" s="141"/>
      <c r="F558" s="142" t="s">
        <v>148</v>
      </c>
      <c r="H558" s="143">
        <v>1020.54</v>
      </c>
      <c r="L558" s="140"/>
      <c r="M558" s="144"/>
      <c r="T558" s="145"/>
      <c r="AT558" s="141" t="s">
        <v>145</v>
      </c>
      <c r="AU558" s="141" t="s">
        <v>80</v>
      </c>
      <c r="AV558" s="141" t="s">
        <v>143</v>
      </c>
      <c r="AW558" s="141" t="s">
        <v>95</v>
      </c>
      <c r="AX558" s="141" t="s">
        <v>21</v>
      </c>
      <c r="AY558" s="141" t="s">
        <v>138</v>
      </c>
    </row>
    <row r="559" spans="2:65" s="6" customFormat="1" ht="15.75" customHeight="1" x14ac:dyDescent="0.3">
      <c r="B559" s="22"/>
      <c r="C559" s="115" t="s">
        <v>549</v>
      </c>
      <c r="D559" s="115" t="s">
        <v>139</v>
      </c>
      <c r="E559" s="116" t="s">
        <v>550</v>
      </c>
      <c r="F559" s="117" t="s">
        <v>551</v>
      </c>
      <c r="G559" s="118" t="s">
        <v>198</v>
      </c>
      <c r="H559" s="119">
        <v>76.8</v>
      </c>
      <c r="I559" s="120"/>
      <c r="J559" s="121">
        <f>ROUND($I$559*$H$559,2)</f>
        <v>0</v>
      </c>
      <c r="K559" s="117" t="s">
        <v>153</v>
      </c>
      <c r="L559" s="22"/>
      <c r="M559" s="122"/>
      <c r="N559" s="123" t="s">
        <v>43</v>
      </c>
      <c r="P559" s="124">
        <f>$O$559*$H$559</f>
        <v>0</v>
      </c>
      <c r="Q559" s="124">
        <v>1.848E-2</v>
      </c>
      <c r="R559" s="124">
        <f>$Q$559*$H$559</f>
        <v>1.4192639999999999</v>
      </c>
      <c r="S559" s="124">
        <v>0</v>
      </c>
      <c r="T559" s="125">
        <f>$S$559*$H$559</f>
        <v>0</v>
      </c>
      <c r="AR559" s="76" t="s">
        <v>143</v>
      </c>
      <c r="AT559" s="76" t="s">
        <v>139</v>
      </c>
      <c r="AU559" s="76" t="s">
        <v>80</v>
      </c>
      <c r="AY559" s="6" t="s">
        <v>138</v>
      </c>
      <c r="BE559" s="126">
        <f>IF($N$559="základní",$J$559,0)</f>
        <v>0</v>
      </c>
      <c r="BF559" s="126">
        <f>IF($N$559="snížená",$J$559,0)</f>
        <v>0</v>
      </c>
      <c r="BG559" s="126">
        <f>IF($N$559="zákl. přenesená",$J$559,0)</f>
        <v>0</v>
      </c>
      <c r="BH559" s="126">
        <f>IF($N$559="sníž. přenesená",$J$559,0)</f>
        <v>0</v>
      </c>
      <c r="BI559" s="126">
        <f>IF($N$559="nulová",$J$559,0)</f>
        <v>0</v>
      </c>
      <c r="BJ559" s="76" t="s">
        <v>21</v>
      </c>
      <c r="BK559" s="126">
        <f>ROUND($I$559*$H$559,2)</f>
        <v>0</v>
      </c>
      <c r="BL559" s="76" t="s">
        <v>143</v>
      </c>
      <c r="BM559" s="76" t="s">
        <v>552</v>
      </c>
    </row>
    <row r="560" spans="2:65" s="6" customFormat="1" ht="27" customHeight="1" x14ac:dyDescent="0.3">
      <c r="B560" s="22"/>
      <c r="D560" s="128" t="s">
        <v>155</v>
      </c>
      <c r="F560" s="148" t="s">
        <v>553</v>
      </c>
      <c r="L560" s="22"/>
      <c r="M560" s="48"/>
      <c r="T560" s="49"/>
      <c r="AT560" s="6" t="s">
        <v>155</v>
      </c>
      <c r="AU560" s="6" t="s">
        <v>80</v>
      </c>
    </row>
    <row r="561" spans="2:65" s="6" customFormat="1" ht="15.75" customHeight="1" x14ac:dyDescent="0.3">
      <c r="B561" s="127"/>
      <c r="D561" s="133" t="s">
        <v>145</v>
      </c>
      <c r="E561" s="130"/>
      <c r="F561" s="129" t="s">
        <v>554</v>
      </c>
      <c r="H561" s="130"/>
      <c r="L561" s="127"/>
      <c r="M561" s="131"/>
      <c r="T561" s="132"/>
      <c r="AT561" s="130" t="s">
        <v>145</v>
      </c>
      <c r="AU561" s="130" t="s">
        <v>80</v>
      </c>
      <c r="AV561" s="130" t="s">
        <v>21</v>
      </c>
      <c r="AW561" s="130" t="s">
        <v>95</v>
      </c>
      <c r="AX561" s="130" t="s">
        <v>72</v>
      </c>
      <c r="AY561" s="130" t="s">
        <v>138</v>
      </c>
    </row>
    <row r="562" spans="2:65" s="6" customFormat="1" ht="15.75" customHeight="1" x14ac:dyDescent="0.3">
      <c r="B562" s="134"/>
      <c r="D562" s="133" t="s">
        <v>145</v>
      </c>
      <c r="E562" s="135"/>
      <c r="F562" s="136" t="s">
        <v>555</v>
      </c>
      <c r="H562" s="137">
        <v>38.4</v>
      </c>
      <c r="L562" s="134"/>
      <c r="M562" s="138"/>
      <c r="T562" s="139"/>
      <c r="AT562" s="135" t="s">
        <v>145</v>
      </c>
      <c r="AU562" s="135" t="s">
        <v>80</v>
      </c>
      <c r="AV562" s="135" t="s">
        <v>80</v>
      </c>
      <c r="AW562" s="135" t="s">
        <v>95</v>
      </c>
      <c r="AX562" s="135" t="s">
        <v>72</v>
      </c>
      <c r="AY562" s="135" t="s">
        <v>138</v>
      </c>
    </row>
    <row r="563" spans="2:65" s="6" customFormat="1" ht="15.75" customHeight="1" x14ac:dyDescent="0.3">
      <c r="B563" s="127"/>
      <c r="D563" s="133" t="s">
        <v>145</v>
      </c>
      <c r="E563" s="130"/>
      <c r="F563" s="129" t="s">
        <v>556</v>
      </c>
      <c r="H563" s="130"/>
      <c r="L563" s="127"/>
      <c r="M563" s="131"/>
      <c r="T563" s="132"/>
      <c r="AT563" s="130" t="s">
        <v>145</v>
      </c>
      <c r="AU563" s="130" t="s">
        <v>80</v>
      </c>
      <c r="AV563" s="130" t="s">
        <v>21</v>
      </c>
      <c r="AW563" s="130" t="s">
        <v>95</v>
      </c>
      <c r="AX563" s="130" t="s">
        <v>72</v>
      </c>
      <c r="AY563" s="130" t="s">
        <v>138</v>
      </c>
    </row>
    <row r="564" spans="2:65" s="6" customFormat="1" ht="15.75" customHeight="1" x14ac:dyDescent="0.3">
      <c r="B564" s="134"/>
      <c r="D564" s="133" t="s">
        <v>145</v>
      </c>
      <c r="E564" s="135"/>
      <c r="F564" s="136" t="s">
        <v>371</v>
      </c>
      <c r="H564" s="137">
        <v>38.4</v>
      </c>
      <c r="L564" s="134"/>
      <c r="M564" s="138"/>
      <c r="T564" s="139"/>
      <c r="AT564" s="135" t="s">
        <v>145</v>
      </c>
      <c r="AU564" s="135" t="s">
        <v>80</v>
      </c>
      <c r="AV564" s="135" t="s">
        <v>80</v>
      </c>
      <c r="AW564" s="135" t="s">
        <v>95</v>
      </c>
      <c r="AX564" s="135" t="s">
        <v>72</v>
      </c>
      <c r="AY564" s="135" t="s">
        <v>138</v>
      </c>
    </row>
    <row r="565" spans="2:65" s="6" customFormat="1" ht="15.75" customHeight="1" x14ac:dyDescent="0.3">
      <c r="B565" s="140"/>
      <c r="D565" s="133" t="s">
        <v>145</v>
      </c>
      <c r="E565" s="141"/>
      <c r="F565" s="142" t="s">
        <v>148</v>
      </c>
      <c r="H565" s="143">
        <v>76.8</v>
      </c>
      <c r="L565" s="140"/>
      <c r="M565" s="144"/>
      <c r="T565" s="145"/>
      <c r="AT565" s="141" t="s">
        <v>145</v>
      </c>
      <c r="AU565" s="141" t="s">
        <v>80</v>
      </c>
      <c r="AV565" s="141" t="s">
        <v>143</v>
      </c>
      <c r="AW565" s="141" t="s">
        <v>95</v>
      </c>
      <c r="AX565" s="141" t="s">
        <v>21</v>
      </c>
      <c r="AY565" s="141" t="s">
        <v>138</v>
      </c>
    </row>
    <row r="566" spans="2:65" s="6" customFormat="1" ht="15.75" customHeight="1" x14ac:dyDescent="0.3">
      <c r="B566" s="22"/>
      <c r="C566" s="115" t="s">
        <v>557</v>
      </c>
      <c r="D566" s="115" t="s">
        <v>139</v>
      </c>
      <c r="E566" s="116" t="s">
        <v>558</v>
      </c>
      <c r="F566" s="117" t="s">
        <v>559</v>
      </c>
      <c r="G566" s="118" t="s">
        <v>198</v>
      </c>
      <c r="H566" s="119">
        <v>153.6</v>
      </c>
      <c r="I566" s="120"/>
      <c r="J566" s="121">
        <f>ROUND($I$566*$H$566,2)</f>
        <v>0</v>
      </c>
      <c r="K566" s="117" t="s">
        <v>153</v>
      </c>
      <c r="L566" s="22"/>
      <c r="M566" s="122"/>
      <c r="N566" s="123" t="s">
        <v>43</v>
      </c>
      <c r="P566" s="124">
        <f>$O$566*$H$566</f>
        <v>0</v>
      </c>
      <c r="Q566" s="124">
        <v>5.2500000000000003E-3</v>
      </c>
      <c r="R566" s="124">
        <f>$Q$566*$H$566</f>
        <v>0.80640000000000001</v>
      </c>
      <c r="S566" s="124">
        <v>0</v>
      </c>
      <c r="T566" s="125">
        <f>$S$566*$H$566</f>
        <v>0</v>
      </c>
      <c r="AR566" s="76" t="s">
        <v>143</v>
      </c>
      <c r="AT566" s="76" t="s">
        <v>139</v>
      </c>
      <c r="AU566" s="76" t="s">
        <v>80</v>
      </c>
      <c r="AY566" s="6" t="s">
        <v>138</v>
      </c>
      <c r="BE566" s="126">
        <f>IF($N$566="základní",$J$566,0)</f>
        <v>0</v>
      </c>
      <c r="BF566" s="126">
        <f>IF($N$566="snížená",$J$566,0)</f>
        <v>0</v>
      </c>
      <c r="BG566" s="126">
        <f>IF($N$566="zákl. přenesená",$J$566,0)</f>
        <v>0</v>
      </c>
      <c r="BH566" s="126">
        <f>IF($N$566="sníž. přenesená",$J$566,0)</f>
        <v>0</v>
      </c>
      <c r="BI566" s="126">
        <f>IF($N$566="nulová",$J$566,0)</f>
        <v>0</v>
      </c>
      <c r="BJ566" s="76" t="s">
        <v>21</v>
      </c>
      <c r="BK566" s="126">
        <f>ROUND($I$566*$H$566,2)</f>
        <v>0</v>
      </c>
      <c r="BL566" s="76" t="s">
        <v>143</v>
      </c>
      <c r="BM566" s="76" t="s">
        <v>560</v>
      </c>
    </row>
    <row r="567" spans="2:65" s="6" customFormat="1" ht="27" customHeight="1" x14ac:dyDescent="0.3">
      <c r="B567" s="22"/>
      <c r="D567" s="128" t="s">
        <v>155</v>
      </c>
      <c r="F567" s="148" t="s">
        <v>561</v>
      </c>
      <c r="L567" s="22"/>
      <c r="M567" s="48"/>
      <c r="T567" s="49"/>
      <c r="AT567" s="6" t="s">
        <v>155</v>
      </c>
      <c r="AU567" s="6" t="s">
        <v>80</v>
      </c>
    </row>
    <row r="568" spans="2:65" s="6" customFormat="1" ht="15.75" customHeight="1" x14ac:dyDescent="0.3">
      <c r="B568" s="127"/>
      <c r="D568" s="133" t="s">
        <v>145</v>
      </c>
      <c r="E568" s="130"/>
      <c r="F568" s="129" t="s">
        <v>554</v>
      </c>
      <c r="H568" s="130"/>
      <c r="L568" s="127"/>
      <c r="M568" s="131"/>
      <c r="T568" s="132"/>
      <c r="AT568" s="130" t="s">
        <v>145</v>
      </c>
      <c r="AU568" s="130" t="s">
        <v>80</v>
      </c>
      <c r="AV568" s="130" t="s">
        <v>21</v>
      </c>
      <c r="AW568" s="130" t="s">
        <v>95</v>
      </c>
      <c r="AX568" s="130" t="s">
        <v>72</v>
      </c>
      <c r="AY568" s="130" t="s">
        <v>138</v>
      </c>
    </row>
    <row r="569" spans="2:65" s="6" customFormat="1" ht="15.75" customHeight="1" x14ac:dyDescent="0.3">
      <c r="B569" s="134"/>
      <c r="D569" s="133" t="s">
        <v>145</v>
      </c>
      <c r="E569" s="135"/>
      <c r="F569" s="136" t="s">
        <v>562</v>
      </c>
      <c r="H569" s="137">
        <v>76.8</v>
      </c>
      <c r="L569" s="134"/>
      <c r="M569" s="138"/>
      <c r="T569" s="139"/>
      <c r="AT569" s="135" t="s">
        <v>145</v>
      </c>
      <c r="AU569" s="135" t="s">
        <v>80</v>
      </c>
      <c r="AV569" s="135" t="s">
        <v>80</v>
      </c>
      <c r="AW569" s="135" t="s">
        <v>95</v>
      </c>
      <c r="AX569" s="135" t="s">
        <v>72</v>
      </c>
      <c r="AY569" s="135" t="s">
        <v>138</v>
      </c>
    </row>
    <row r="570" spans="2:65" s="6" customFormat="1" ht="15.75" customHeight="1" x14ac:dyDescent="0.3">
      <c r="B570" s="127"/>
      <c r="D570" s="133" t="s">
        <v>145</v>
      </c>
      <c r="E570" s="130"/>
      <c r="F570" s="129" t="s">
        <v>556</v>
      </c>
      <c r="H570" s="130"/>
      <c r="L570" s="127"/>
      <c r="M570" s="131"/>
      <c r="T570" s="132"/>
      <c r="AT570" s="130" t="s">
        <v>145</v>
      </c>
      <c r="AU570" s="130" t="s">
        <v>80</v>
      </c>
      <c r="AV570" s="130" t="s">
        <v>21</v>
      </c>
      <c r="AW570" s="130" t="s">
        <v>95</v>
      </c>
      <c r="AX570" s="130" t="s">
        <v>72</v>
      </c>
      <c r="AY570" s="130" t="s">
        <v>138</v>
      </c>
    </row>
    <row r="571" spans="2:65" s="6" customFormat="1" ht="15.75" customHeight="1" x14ac:dyDescent="0.3">
      <c r="B571" s="134"/>
      <c r="D571" s="133" t="s">
        <v>145</v>
      </c>
      <c r="E571" s="135"/>
      <c r="F571" s="136" t="s">
        <v>563</v>
      </c>
      <c r="H571" s="137">
        <v>76.8</v>
      </c>
      <c r="L571" s="134"/>
      <c r="M571" s="138"/>
      <c r="T571" s="139"/>
      <c r="AT571" s="135" t="s">
        <v>145</v>
      </c>
      <c r="AU571" s="135" t="s">
        <v>80</v>
      </c>
      <c r="AV571" s="135" t="s">
        <v>80</v>
      </c>
      <c r="AW571" s="135" t="s">
        <v>95</v>
      </c>
      <c r="AX571" s="135" t="s">
        <v>72</v>
      </c>
      <c r="AY571" s="135" t="s">
        <v>138</v>
      </c>
    </row>
    <row r="572" spans="2:65" s="6" customFormat="1" ht="15.75" customHeight="1" x14ac:dyDescent="0.3">
      <c r="B572" s="140"/>
      <c r="D572" s="133" t="s">
        <v>145</v>
      </c>
      <c r="E572" s="141"/>
      <c r="F572" s="142" t="s">
        <v>148</v>
      </c>
      <c r="H572" s="143">
        <v>153.6</v>
      </c>
      <c r="L572" s="140"/>
      <c r="M572" s="144"/>
      <c r="T572" s="145"/>
      <c r="AT572" s="141" t="s">
        <v>145</v>
      </c>
      <c r="AU572" s="141" t="s">
        <v>80</v>
      </c>
      <c r="AV572" s="141" t="s">
        <v>143</v>
      </c>
      <c r="AW572" s="141" t="s">
        <v>95</v>
      </c>
      <c r="AX572" s="141" t="s">
        <v>21</v>
      </c>
      <c r="AY572" s="141" t="s">
        <v>138</v>
      </c>
    </row>
    <row r="573" spans="2:65" s="6" customFormat="1" ht="15.75" customHeight="1" x14ac:dyDescent="0.3">
      <c r="B573" s="22"/>
      <c r="C573" s="115" t="s">
        <v>564</v>
      </c>
      <c r="D573" s="115" t="s">
        <v>139</v>
      </c>
      <c r="E573" s="116" t="s">
        <v>565</v>
      </c>
      <c r="F573" s="117" t="s">
        <v>566</v>
      </c>
      <c r="G573" s="118" t="s">
        <v>198</v>
      </c>
      <c r="H573" s="119">
        <v>908.62</v>
      </c>
      <c r="I573" s="120"/>
      <c r="J573" s="121">
        <f>ROUND($I$573*$H$573,2)</f>
        <v>0</v>
      </c>
      <c r="K573" s="117" t="s">
        <v>153</v>
      </c>
      <c r="L573" s="22"/>
      <c r="M573" s="122"/>
      <c r="N573" s="123" t="s">
        <v>43</v>
      </c>
      <c r="P573" s="124">
        <f>$O$573*$H$573</f>
        <v>0</v>
      </c>
      <c r="Q573" s="124">
        <v>1.146E-2</v>
      </c>
      <c r="R573" s="124">
        <f>$Q$573*$H$573</f>
        <v>10.4127852</v>
      </c>
      <c r="S573" s="124">
        <v>0</v>
      </c>
      <c r="T573" s="125">
        <f>$S$573*$H$573</f>
        <v>0</v>
      </c>
      <c r="AR573" s="76" t="s">
        <v>143</v>
      </c>
      <c r="AT573" s="76" t="s">
        <v>139</v>
      </c>
      <c r="AU573" s="76" t="s">
        <v>80</v>
      </c>
      <c r="AY573" s="6" t="s">
        <v>138</v>
      </c>
      <c r="BE573" s="126">
        <f>IF($N$573="základní",$J$573,0)</f>
        <v>0</v>
      </c>
      <c r="BF573" s="126">
        <f>IF($N$573="snížená",$J$573,0)</f>
        <v>0</v>
      </c>
      <c r="BG573" s="126">
        <f>IF($N$573="zákl. přenesená",$J$573,0)</f>
        <v>0</v>
      </c>
      <c r="BH573" s="126">
        <f>IF($N$573="sníž. přenesená",$J$573,0)</f>
        <v>0</v>
      </c>
      <c r="BI573" s="126">
        <f>IF($N$573="nulová",$J$573,0)</f>
        <v>0</v>
      </c>
      <c r="BJ573" s="76" t="s">
        <v>21</v>
      </c>
      <c r="BK573" s="126">
        <f>ROUND($I$573*$H$573,2)</f>
        <v>0</v>
      </c>
      <c r="BL573" s="76" t="s">
        <v>143</v>
      </c>
      <c r="BM573" s="76" t="s">
        <v>567</v>
      </c>
    </row>
    <row r="574" spans="2:65" s="6" customFormat="1" ht="27" customHeight="1" x14ac:dyDescent="0.3">
      <c r="B574" s="22"/>
      <c r="D574" s="128" t="s">
        <v>155</v>
      </c>
      <c r="F574" s="148" t="s">
        <v>568</v>
      </c>
      <c r="L574" s="22"/>
      <c r="M574" s="48"/>
      <c r="T574" s="49"/>
      <c r="AT574" s="6" t="s">
        <v>155</v>
      </c>
      <c r="AU574" s="6" t="s">
        <v>80</v>
      </c>
    </row>
    <row r="575" spans="2:65" s="6" customFormat="1" ht="15.75" customHeight="1" x14ac:dyDescent="0.3">
      <c r="B575" s="127"/>
      <c r="D575" s="133" t="s">
        <v>145</v>
      </c>
      <c r="E575" s="130"/>
      <c r="F575" s="129" t="s">
        <v>476</v>
      </c>
      <c r="H575" s="130"/>
      <c r="L575" s="127"/>
      <c r="M575" s="131"/>
      <c r="T575" s="132"/>
      <c r="AT575" s="130" t="s">
        <v>145</v>
      </c>
      <c r="AU575" s="130" t="s">
        <v>80</v>
      </c>
      <c r="AV575" s="130" t="s">
        <v>21</v>
      </c>
      <c r="AW575" s="130" t="s">
        <v>95</v>
      </c>
      <c r="AX575" s="130" t="s">
        <v>72</v>
      </c>
      <c r="AY575" s="130" t="s">
        <v>138</v>
      </c>
    </row>
    <row r="576" spans="2:65" s="6" customFormat="1" ht="15.75" customHeight="1" x14ac:dyDescent="0.3">
      <c r="B576" s="134"/>
      <c r="D576" s="133" t="s">
        <v>145</v>
      </c>
      <c r="E576" s="135"/>
      <c r="F576" s="136" t="s">
        <v>368</v>
      </c>
      <c r="H576" s="137">
        <v>639.91999999999996</v>
      </c>
      <c r="L576" s="134"/>
      <c r="M576" s="138"/>
      <c r="T576" s="139"/>
      <c r="AT576" s="135" t="s">
        <v>145</v>
      </c>
      <c r="AU576" s="135" t="s">
        <v>80</v>
      </c>
      <c r="AV576" s="135" t="s">
        <v>80</v>
      </c>
      <c r="AW576" s="135" t="s">
        <v>95</v>
      </c>
      <c r="AX576" s="135" t="s">
        <v>72</v>
      </c>
      <c r="AY576" s="135" t="s">
        <v>138</v>
      </c>
    </row>
    <row r="577" spans="2:65" s="6" customFormat="1" ht="15.75" customHeight="1" x14ac:dyDescent="0.3">
      <c r="B577" s="127"/>
      <c r="D577" s="133" t="s">
        <v>145</v>
      </c>
      <c r="E577" s="130"/>
      <c r="F577" s="129" t="s">
        <v>477</v>
      </c>
      <c r="H577" s="130"/>
      <c r="L577" s="127"/>
      <c r="M577" s="131"/>
      <c r="T577" s="132"/>
      <c r="AT577" s="130" t="s">
        <v>145</v>
      </c>
      <c r="AU577" s="130" t="s">
        <v>80</v>
      </c>
      <c r="AV577" s="130" t="s">
        <v>21</v>
      </c>
      <c r="AW577" s="130" t="s">
        <v>95</v>
      </c>
      <c r="AX577" s="130" t="s">
        <v>72</v>
      </c>
      <c r="AY577" s="130" t="s">
        <v>138</v>
      </c>
    </row>
    <row r="578" spans="2:65" s="6" customFormat="1" ht="15.75" customHeight="1" x14ac:dyDescent="0.3">
      <c r="B578" s="134"/>
      <c r="D578" s="133" t="s">
        <v>145</v>
      </c>
      <c r="E578" s="135"/>
      <c r="F578" s="136" t="s">
        <v>478</v>
      </c>
      <c r="H578" s="137">
        <v>121.6</v>
      </c>
      <c r="L578" s="134"/>
      <c r="M578" s="138"/>
      <c r="T578" s="139"/>
      <c r="AT578" s="135" t="s">
        <v>145</v>
      </c>
      <c r="AU578" s="135" t="s">
        <v>80</v>
      </c>
      <c r="AV578" s="135" t="s">
        <v>80</v>
      </c>
      <c r="AW578" s="135" t="s">
        <v>95</v>
      </c>
      <c r="AX578" s="135" t="s">
        <v>72</v>
      </c>
      <c r="AY578" s="135" t="s">
        <v>138</v>
      </c>
    </row>
    <row r="579" spans="2:65" s="6" customFormat="1" ht="15.75" customHeight="1" x14ac:dyDescent="0.3">
      <c r="B579" s="127"/>
      <c r="D579" s="133" t="s">
        <v>145</v>
      </c>
      <c r="E579" s="130"/>
      <c r="F579" s="129" t="s">
        <v>569</v>
      </c>
      <c r="H579" s="130"/>
      <c r="L579" s="127"/>
      <c r="M579" s="131"/>
      <c r="T579" s="132"/>
      <c r="AT579" s="130" t="s">
        <v>145</v>
      </c>
      <c r="AU579" s="130" t="s">
        <v>80</v>
      </c>
      <c r="AV579" s="130" t="s">
        <v>21</v>
      </c>
      <c r="AW579" s="130" t="s">
        <v>95</v>
      </c>
      <c r="AX579" s="130" t="s">
        <v>72</v>
      </c>
      <c r="AY579" s="130" t="s">
        <v>138</v>
      </c>
    </row>
    <row r="580" spans="2:65" s="6" customFormat="1" ht="15.75" customHeight="1" x14ac:dyDescent="0.3">
      <c r="B580" s="134"/>
      <c r="D580" s="133" t="s">
        <v>145</v>
      </c>
      <c r="E580" s="135"/>
      <c r="F580" s="136" t="s">
        <v>26</v>
      </c>
      <c r="H580" s="137">
        <v>10</v>
      </c>
      <c r="L580" s="134"/>
      <c r="M580" s="138"/>
      <c r="T580" s="139"/>
      <c r="AT580" s="135" t="s">
        <v>145</v>
      </c>
      <c r="AU580" s="135" t="s">
        <v>80</v>
      </c>
      <c r="AV580" s="135" t="s">
        <v>80</v>
      </c>
      <c r="AW580" s="135" t="s">
        <v>95</v>
      </c>
      <c r="AX580" s="135" t="s">
        <v>72</v>
      </c>
      <c r="AY580" s="135" t="s">
        <v>138</v>
      </c>
    </row>
    <row r="581" spans="2:65" s="6" customFormat="1" ht="15.75" customHeight="1" x14ac:dyDescent="0.3">
      <c r="B581" s="127"/>
      <c r="D581" s="133" t="s">
        <v>145</v>
      </c>
      <c r="E581" s="130"/>
      <c r="F581" s="129" t="s">
        <v>570</v>
      </c>
      <c r="H581" s="130"/>
      <c r="L581" s="127"/>
      <c r="M581" s="131"/>
      <c r="T581" s="132"/>
      <c r="AT581" s="130" t="s">
        <v>145</v>
      </c>
      <c r="AU581" s="130" t="s">
        <v>80</v>
      </c>
      <c r="AV581" s="130" t="s">
        <v>21</v>
      </c>
      <c r="AW581" s="130" t="s">
        <v>95</v>
      </c>
      <c r="AX581" s="130" t="s">
        <v>72</v>
      </c>
      <c r="AY581" s="130" t="s">
        <v>138</v>
      </c>
    </row>
    <row r="582" spans="2:65" s="6" customFormat="1" ht="15.75" customHeight="1" x14ac:dyDescent="0.3">
      <c r="B582" s="134"/>
      <c r="D582" s="133" t="s">
        <v>145</v>
      </c>
      <c r="E582" s="135"/>
      <c r="F582" s="136" t="s">
        <v>445</v>
      </c>
      <c r="H582" s="137">
        <v>53.8</v>
      </c>
      <c r="L582" s="134"/>
      <c r="M582" s="138"/>
      <c r="T582" s="139"/>
      <c r="AT582" s="135" t="s">
        <v>145</v>
      </c>
      <c r="AU582" s="135" t="s">
        <v>80</v>
      </c>
      <c r="AV582" s="135" t="s">
        <v>80</v>
      </c>
      <c r="AW582" s="135" t="s">
        <v>95</v>
      </c>
      <c r="AX582" s="135" t="s">
        <v>72</v>
      </c>
      <c r="AY582" s="135" t="s">
        <v>138</v>
      </c>
    </row>
    <row r="583" spans="2:65" s="6" customFormat="1" ht="15.75" customHeight="1" x14ac:dyDescent="0.3">
      <c r="B583" s="127"/>
      <c r="D583" s="133" t="s">
        <v>145</v>
      </c>
      <c r="E583" s="130"/>
      <c r="F583" s="129" t="s">
        <v>571</v>
      </c>
      <c r="H583" s="130"/>
      <c r="L583" s="127"/>
      <c r="M583" s="131"/>
      <c r="T583" s="132"/>
      <c r="AT583" s="130" t="s">
        <v>145</v>
      </c>
      <c r="AU583" s="130" t="s">
        <v>80</v>
      </c>
      <c r="AV583" s="130" t="s">
        <v>21</v>
      </c>
      <c r="AW583" s="130" t="s">
        <v>95</v>
      </c>
      <c r="AX583" s="130" t="s">
        <v>72</v>
      </c>
      <c r="AY583" s="130" t="s">
        <v>138</v>
      </c>
    </row>
    <row r="584" spans="2:65" s="6" customFormat="1" ht="15.75" customHeight="1" x14ac:dyDescent="0.3">
      <c r="B584" s="134"/>
      <c r="D584" s="133" t="s">
        <v>145</v>
      </c>
      <c r="E584" s="135"/>
      <c r="F584" s="136" t="s">
        <v>372</v>
      </c>
      <c r="H584" s="137">
        <v>8.23</v>
      </c>
      <c r="L584" s="134"/>
      <c r="M584" s="138"/>
      <c r="T584" s="139"/>
      <c r="AT584" s="135" t="s">
        <v>145</v>
      </c>
      <c r="AU584" s="135" t="s">
        <v>80</v>
      </c>
      <c r="AV584" s="135" t="s">
        <v>80</v>
      </c>
      <c r="AW584" s="135" t="s">
        <v>95</v>
      </c>
      <c r="AX584" s="135" t="s">
        <v>72</v>
      </c>
      <c r="AY584" s="135" t="s">
        <v>138</v>
      </c>
    </row>
    <row r="585" spans="2:65" s="6" customFormat="1" ht="15.75" customHeight="1" x14ac:dyDescent="0.3">
      <c r="B585" s="127"/>
      <c r="D585" s="133" t="s">
        <v>145</v>
      </c>
      <c r="E585" s="130"/>
      <c r="F585" s="129" t="s">
        <v>493</v>
      </c>
      <c r="H585" s="130"/>
      <c r="L585" s="127"/>
      <c r="M585" s="131"/>
      <c r="T585" s="132"/>
      <c r="AT585" s="130" t="s">
        <v>145</v>
      </c>
      <c r="AU585" s="130" t="s">
        <v>80</v>
      </c>
      <c r="AV585" s="130" t="s">
        <v>21</v>
      </c>
      <c r="AW585" s="130" t="s">
        <v>95</v>
      </c>
      <c r="AX585" s="130" t="s">
        <v>72</v>
      </c>
      <c r="AY585" s="130" t="s">
        <v>138</v>
      </c>
    </row>
    <row r="586" spans="2:65" s="6" customFormat="1" ht="15.75" customHeight="1" x14ac:dyDescent="0.3">
      <c r="B586" s="134"/>
      <c r="D586" s="133" t="s">
        <v>145</v>
      </c>
      <c r="E586" s="135"/>
      <c r="F586" s="136" t="s">
        <v>374</v>
      </c>
      <c r="H586" s="137">
        <v>75.069999999999993</v>
      </c>
      <c r="L586" s="134"/>
      <c r="M586" s="138"/>
      <c r="T586" s="139"/>
      <c r="AT586" s="135" t="s">
        <v>145</v>
      </c>
      <c r="AU586" s="135" t="s">
        <v>80</v>
      </c>
      <c r="AV586" s="135" t="s">
        <v>80</v>
      </c>
      <c r="AW586" s="135" t="s">
        <v>95</v>
      </c>
      <c r="AX586" s="135" t="s">
        <v>72</v>
      </c>
      <c r="AY586" s="135" t="s">
        <v>138</v>
      </c>
    </row>
    <row r="587" spans="2:65" s="6" customFormat="1" ht="15.75" customHeight="1" x14ac:dyDescent="0.3">
      <c r="B587" s="140"/>
      <c r="D587" s="133" t="s">
        <v>145</v>
      </c>
      <c r="E587" s="141"/>
      <c r="F587" s="142" t="s">
        <v>148</v>
      </c>
      <c r="H587" s="143">
        <v>908.62</v>
      </c>
      <c r="L587" s="140"/>
      <c r="M587" s="144"/>
      <c r="T587" s="145"/>
      <c r="AT587" s="141" t="s">
        <v>145</v>
      </c>
      <c r="AU587" s="141" t="s">
        <v>80</v>
      </c>
      <c r="AV587" s="141" t="s">
        <v>143</v>
      </c>
      <c r="AW587" s="141" t="s">
        <v>95</v>
      </c>
      <c r="AX587" s="141" t="s">
        <v>21</v>
      </c>
      <c r="AY587" s="141" t="s">
        <v>138</v>
      </c>
    </row>
    <row r="588" spans="2:65" s="6" customFormat="1" ht="27" customHeight="1" x14ac:dyDescent="0.3">
      <c r="B588" s="22"/>
      <c r="C588" s="115" t="s">
        <v>572</v>
      </c>
      <c r="D588" s="115" t="s">
        <v>139</v>
      </c>
      <c r="E588" s="116" t="s">
        <v>573</v>
      </c>
      <c r="F588" s="117" t="s">
        <v>574</v>
      </c>
      <c r="G588" s="118" t="s">
        <v>198</v>
      </c>
      <c r="H588" s="119">
        <v>1020.54</v>
      </c>
      <c r="I588" s="120"/>
      <c r="J588" s="121">
        <f>ROUND($I$588*$H$588,2)</f>
        <v>0</v>
      </c>
      <c r="K588" s="117" t="s">
        <v>153</v>
      </c>
      <c r="L588" s="22"/>
      <c r="M588" s="122"/>
      <c r="N588" s="123" t="s">
        <v>43</v>
      </c>
      <c r="P588" s="124">
        <f>$O$588*$H$588</f>
        <v>0</v>
      </c>
      <c r="Q588" s="124">
        <v>2.6800000000000001E-3</v>
      </c>
      <c r="R588" s="124">
        <f>$Q$588*$H$588</f>
        <v>2.7350471999999999</v>
      </c>
      <c r="S588" s="124">
        <v>0</v>
      </c>
      <c r="T588" s="125">
        <f>$S$588*$H$588</f>
        <v>0</v>
      </c>
      <c r="AR588" s="76" t="s">
        <v>143</v>
      </c>
      <c r="AT588" s="76" t="s">
        <v>139</v>
      </c>
      <c r="AU588" s="76" t="s">
        <v>80</v>
      </c>
      <c r="AY588" s="6" t="s">
        <v>138</v>
      </c>
      <c r="BE588" s="126">
        <f>IF($N$588="základní",$J$588,0)</f>
        <v>0</v>
      </c>
      <c r="BF588" s="126">
        <f>IF($N$588="snížená",$J$588,0)</f>
        <v>0</v>
      </c>
      <c r="BG588" s="126">
        <f>IF($N$588="zákl. přenesená",$J$588,0)</f>
        <v>0</v>
      </c>
      <c r="BH588" s="126">
        <f>IF($N$588="sníž. přenesená",$J$588,0)</f>
        <v>0</v>
      </c>
      <c r="BI588" s="126">
        <f>IF($N$588="nulová",$J$588,0)</f>
        <v>0</v>
      </c>
      <c r="BJ588" s="76" t="s">
        <v>21</v>
      </c>
      <c r="BK588" s="126">
        <f>ROUND($I$588*$H$588,2)</f>
        <v>0</v>
      </c>
      <c r="BL588" s="76" t="s">
        <v>143</v>
      </c>
      <c r="BM588" s="76" t="s">
        <v>575</v>
      </c>
    </row>
    <row r="589" spans="2:65" s="6" customFormat="1" ht="27" customHeight="1" x14ac:dyDescent="0.3">
      <c r="B589" s="22"/>
      <c r="D589" s="128" t="s">
        <v>155</v>
      </c>
      <c r="F589" s="148" t="s">
        <v>576</v>
      </c>
      <c r="L589" s="22"/>
      <c r="M589" s="48"/>
      <c r="T589" s="49"/>
      <c r="AT589" s="6" t="s">
        <v>155</v>
      </c>
      <c r="AU589" s="6" t="s">
        <v>80</v>
      </c>
    </row>
    <row r="590" spans="2:65" s="6" customFormat="1" ht="15.75" customHeight="1" x14ac:dyDescent="0.3">
      <c r="B590" s="134"/>
      <c r="D590" s="133" t="s">
        <v>145</v>
      </c>
      <c r="E590" s="135"/>
      <c r="F590" s="136" t="s">
        <v>368</v>
      </c>
      <c r="H590" s="137">
        <v>639.91999999999996</v>
      </c>
      <c r="L590" s="134"/>
      <c r="M590" s="138"/>
      <c r="T590" s="139"/>
      <c r="AT590" s="135" t="s">
        <v>145</v>
      </c>
      <c r="AU590" s="135" t="s">
        <v>80</v>
      </c>
      <c r="AV590" s="135" t="s">
        <v>80</v>
      </c>
      <c r="AW590" s="135" t="s">
        <v>95</v>
      </c>
      <c r="AX590" s="135" t="s">
        <v>72</v>
      </c>
      <c r="AY590" s="135" t="s">
        <v>138</v>
      </c>
    </row>
    <row r="591" spans="2:65" s="6" customFormat="1" ht="15.75" customHeight="1" x14ac:dyDescent="0.3">
      <c r="B591" s="134"/>
      <c r="D591" s="133" t="s">
        <v>145</v>
      </c>
      <c r="E591" s="135"/>
      <c r="F591" s="136" t="s">
        <v>369</v>
      </c>
      <c r="H591" s="137">
        <v>121.6</v>
      </c>
      <c r="L591" s="134"/>
      <c r="M591" s="138"/>
      <c r="T591" s="139"/>
      <c r="AT591" s="135" t="s">
        <v>145</v>
      </c>
      <c r="AU591" s="135" t="s">
        <v>80</v>
      </c>
      <c r="AV591" s="135" t="s">
        <v>80</v>
      </c>
      <c r="AW591" s="135" t="s">
        <v>95</v>
      </c>
      <c r="AX591" s="135" t="s">
        <v>72</v>
      </c>
      <c r="AY591" s="135" t="s">
        <v>138</v>
      </c>
    </row>
    <row r="592" spans="2:65" s="6" customFormat="1" ht="15.75" customHeight="1" x14ac:dyDescent="0.3">
      <c r="B592" s="134"/>
      <c r="D592" s="133" t="s">
        <v>145</v>
      </c>
      <c r="E592" s="135"/>
      <c r="F592" s="136" t="s">
        <v>26</v>
      </c>
      <c r="H592" s="137">
        <v>10</v>
      </c>
      <c r="L592" s="134"/>
      <c r="M592" s="138"/>
      <c r="T592" s="139"/>
      <c r="AT592" s="135" t="s">
        <v>145</v>
      </c>
      <c r="AU592" s="135" t="s">
        <v>80</v>
      </c>
      <c r="AV592" s="135" t="s">
        <v>80</v>
      </c>
      <c r="AW592" s="135" t="s">
        <v>95</v>
      </c>
      <c r="AX592" s="135" t="s">
        <v>72</v>
      </c>
      <c r="AY592" s="135" t="s">
        <v>138</v>
      </c>
    </row>
    <row r="593" spans="2:65" s="6" customFormat="1" ht="15.75" customHeight="1" x14ac:dyDescent="0.3">
      <c r="B593" s="134"/>
      <c r="D593" s="133" t="s">
        <v>145</v>
      </c>
      <c r="E593" s="135"/>
      <c r="F593" s="136" t="s">
        <v>370</v>
      </c>
      <c r="H593" s="137">
        <v>53.8</v>
      </c>
      <c r="L593" s="134"/>
      <c r="M593" s="138"/>
      <c r="T593" s="139"/>
      <c r="AT593" s="135" t="s">
        <v>145</v>
      </c>
      <c r="AU593" s="135" t="s">
        <v>80</v>
      </c>
      <c r="AV593" s="135" t="s">
        <v>80</v>
      </c>
      <c r="AW593" s="135" t="s">
        <v>95</v>
      </c>
      <c r="AX593" s="135" t="s">
        <v>72</v>
      </c>
      <c r="AY593" s="135" t="s">
        <v>138</v>
      </c>
    </row>
    <row r="594" spans="2:65" s="6" customFormat="1" ht="15.75" customHeight="1" x14ac:dyDescent="0.3">
      <c r="B594" s="134"/>
      <c r="D594" s="133" t="s">
        <v>145</v>
      </c>
      <c r="E594" s="135"/>
      <c r="F594" s="136" t="s">
        <v>370</v>
      </c>
      <c r="H594" s="137">
        <v>53.8</v>
      </c>
      <c r="L594" s="134"/>
      <c r="M594" s="138"/>
      <c r="T594" s="139"/>
      <c r="AT594" s="135" t="s">
        <v>145</v>
      </c>
      <c r="AU594" s="135" t="s">
        <v>80</v>
      </c>
      <c r="AV594" s="135" t="s">
        <v>80</v>
      </c>
      <c r="AW594" s="135" t="s">
        <v>95</v>
      </c>
      <c r="AX594" s="135" t="s">
        <v>72</v>
      </c>
      <c r="AY594" s="135" t="s">
        <v>138</v>
      </c>
    </row>
    <row r="595" spans="2:65" s="6" customFormat="1" ht="15.75" customHeight="1" x14ac:dyDescent="0.3">
      <c r="B595" s="134"/>
      <c r="D595" s="133" t="s">
        <v>145</v>
      </c>
      <c r="E595" s="135"/>
      <c r="F595" s="136" t="s">
        <v>371</v>
      </c>
      <c r="H595" s="137">
        <v>38.4</v>
      </c>
      <c r="L595" s="134"/>
      <c r="M595" s="138"/>
      <c r="T595" s="139"/>
      <c r="AT595" s="135" t="s">
        <v>145</v>
      </c>
      <c r="AU595" s="135" t="s">
        <v>80</v>
      </c>
      <c r="AV595" s="135" t="s">
        <v>80</v>
      </c>
      <c r="AW595" s="135" t="s">
        <v>95</v>
      </c>
      <c r="AX595" s="135" t="s">
        <v>72</v>
      </c>
      <c r="AY595" s="135" t="s">
        <v>138</v>
      </c>
    </row>
    <row r="596" spans="2:65" s="6" customFormat="1" ht="15.75" customHeight="1" x14ac:dyDescent="0.3">
      <c r="B596" s="134"/>
      <c r="D596" s="133" t="s">
        <v>145</v>
      </c>
      <c r="E596" s="135"/>
      <c r="F596" s="136" t="s">
        <v>372</v>
      </c>
      <c r="H596" s="137">
        <v>8.23</v>
      </c>
      <c r="L596" s="134"/>
      <c r="M596" s="138"/>
      <c r="T596" s="139"/>
      <c r="AT596" s="135" t="s">
        <v>145</v>
      </c>
      <c r="AU596" s="135" t="s">
        <v>80</v>
      </c>
      <c r="AV596" s="135" t="s">
        <v>80</v>
      </c>
      <c r="AW596" s="135" t="s">
        <v>95</v>
      </c>
      <c r="AX596" s="135" t="s">
        <v>72</v>
      </c>
      <c r="AY596" s="135" t="s">
        <v>138</v>
      </c>
    </row>
    <row r="597" spans="2:65" s="6" customFormat="1" ht="15.75" customHeight="1" x14ac:dyDescent="0.3">
      <c r="B597" s="134"/>
      <c r="D597" s="133" t="s">
        <v>145</v>
      </c>
      <c r="E597" s="135"/>
      <c r="F597" s="136" t="s">
        <v>373</v>
      </c>
      <c r="H597" s="137">
        <v>6.72</v>
      </c>
      <c r="L597" s="134"/>
      <c r="M597" s="138"/>
      <c r="T597" s="139"/>
      <c r="AT597" s="135" t="s">
        <v>145</v>
      </c>
      <c r="AU597" s="135" t="s">
        <v>80</v>
      </c>
      <c r="AV597" s="135" t="s">
        <v>80</v>
      </c>
      <c r="AW597" s="135" t="s">
        <v>95</v>
      </c>
      <c r="AX597" s="135" t="s">
        <v>72</v>
      </c>
      <c r="AY597" s="135" t="s">
        <v>138</v>
      </c>
    </row>
    <row r="598" spans="2:65" s="6" customFormat="1" ht="15.75" customHeight="1" x14ac:dyDescent="0.3">
      <c r="B598" s="134"/>
      <c r="D598" s="133" t="s">
        <v>145</v>
      </c>
      <c r="E598" s="135"/>
      <c r="F598" s="136" t="s">
        <v>212</v>
      </c>
      <c r="H598" s="137">
        <v>13</v>
      </c>
      <c r="L598" s="134"/>
      <c r="M598" s="138"/>
      <c r="T598" s="139"/>
      <c r="AT598" s="135" t="s">
        <v>145</v>
      </c>
      <c r="AU598" s="135" t="s">
        <v>80</v>
      </c>
      <c r="AV598" s="135" t="s">
        <v>80</v>
      </c>
      <c r="AW598" s="135" t="s">
        <v>95</v>
      </c>
      <c r="AX598" s="135" t="s">
        <v>72</v>
      </c>
      <c r="AY598" s="135" t="s">
        <v>138</v>
      </c>
    </row>
    <row r="599" spans="2:65" s="6" customFormat="1" ht="15.75" customHeight="1" x14ac:dyDescent="0.3">
      <c r="B599" s="134"/>
      <c r="D599" s="133" t="s">
        <v>145</v>
      </c>
      <c r="E599" s="135"/>
      <c r="F599" s="136" t="s">
        <v>374</v>
      </c>
      <c r="H599" s="137">
        <v>75.069999999999993</v>
      </c>
      <c r="L599" s="134"/>
      <c r="M599" s="138"/>
      <c r="T599" s="139"/>
      <c r="AT599" s="135" t="s">
        <v>145</v>
      </c>
      <c r="AU599" s="135" t="s">
        <v>80</v>
      </c>
      <c r="AV599" s="135" t="s">
        <v>80</v>
      </c>
      <c r="AW599" s="135" t="s">
        <v>95</v>
      </c>
      <c r="AX599" s="135" t="s">
        <v>72</v>
      </c>
      <c r="AY599" s="135" t="s">
        <v>138</v>
      </c>
    </row>
    <row r="600" spans="2:65" s="6" customFormat="1" ht="15.75" customHeight="1" x14ac:dyDescent="0.3">
      <c r="B600" s="140"/>
      <c r="D600" s="133" t="s">
        <v>145</v>
      </c>
      <c r="E600" s="141"/>
      <c r="F600" s="142" t="s">
        <v>148</v>
      </c>
      <c r="H600" s="143">
        <v>1020.54</v>
      </c>
      <c r="L600" s="140"/>
      <c r="M600" s="144"/>
      <c r="T600" s="145"/>
      <c r="AT600" s="141" t="s">
        <v>145</v>
      </c>
      <c r="AU600" s="141" t="s">
        <v>80</v>
      </c>
      <c r="AV600" s="141" t="s">
        <v>143</v>
      </c>
      <c r="AW600" s="141" t="s">
        <v>95</v>
      </c>
      <c r="AX600" s="141" t="s">
        <v>21</v>
      </c>
      <c r="AY600" s="141" t="s">
        <v>138</v>
      </c>
    </row>
    <row r="601" spans="2:65" s="6" customFormat="1" ht="15.75" customHeight="1" x14ac:dyDescent="0.3">
      <c r="B601" s="22"/>
      <c r="C601" s="115" t="s">
        <v>577</v>
      </c>
      <c r="D601" s="115" t="s">
        <v>139</v>
      </c>
      <c r="E601" s="116" t="s">
        <v>578</v>
      </c>
      <c r="F601" s="117" t="s">
        <v>579</v>
      </c>
      <c r="G601" s="118" t="s">
        <v>198</v>
      </c>
      <c r="H601" s="119">
        <v>177.19</v>
      </c>
      <c r="I601" s="120"/>
      <c r="J601" s="121">
        <f>ROUND($I$601*$H$601,2)</f>
        <v>0</v>
      </c>
      <c r="K601" s="117" t="s">
        <v>153</v>
      </c>
      <c r="L601" s="22"/>
      <c r="M601" s="122"/>
      <c r="N601" s="123" t="s">
        <v>43</v>
      </c>
      <c r="P601" s="124">
        <f>$O$601*$H$601</f>
        <v>0</v>
      </c>
      <c r="Q601" s="124">
        <v>1.2E-4</v>
      </c>
      <c r="R601" s="124">
        <f>$Q$601*$H$601</f>
        <v>2.1262800000000002E-2</v>
      </c>
      <c r="S601" s="124">
        <v>0</v>
      </c>
      <c r="T601" s="125">
        <f>$S$601*$H$601</f>
        <v>0</v>
      </c>
      <c r="AR601" s="76" t="s">
        <v>143</v>
      </c>
      <c r="AT601" s="76" t="s">
        <v>139</v>
      </c>
      <c r="AU601" s="76" t="s">
        <v>80</v>
      </c>
      <c r="AY601" s="6" t="s">
        <v>138</v>
      </c>
      <c r="BE601" s="126">
        <f>IF($N$601="základní",$J$601,0)</f>
        <v>0</v>
      </c>
      <c r="BF601" s="126">
        <f>IF($N$601="snížená",$J$601,0)</f>
        <v>0</v>
      </c>
      <c r="BG601" s="126">
        <f>IF($N$601="zákl. přenesená",$J$601,0)</f>
        <v>0</v>
      </c>
      <c r="BH601" s="126">
        <f>IF($N$601="sníž. přenesená",$J$601,0)</f>
        <v>0</v>
      </c>
      <c r="BI601" s="126">
        <f>IF($N$601="nulová",$J$601,0)</f>
        <v>0</v>
      </c>
      <c r="BJ601" s="76" t="s">
        <v>21</v>
      </c>
      <c r="BK601" s="126">
        <f>ROUND($I$601*$H$601,2)</f>
        <v>0</v>
      </c>
      <c r="BL601" s="76" t="s">
        <v>143</v>
      </c>
      <c r="BM601" s="76" t="s">
        <v>580</v>
      </c>
    </row>
    <row r="602" spans="2:65" s="6" customFormat="1" ht="16.5" customHeight="1" x14ac:dyDescent="0.3">
      <c r="B602" s="22"/>
      <c r="D602" s="128" t="s">
        <v>155</v>
      </c>
      <c r="F602" s="148" t="s">
        <v>581</v>
      </c>
      <c r="L602" s="22"/>
      <c r="M602" s="48"/>
      <c r="T602" s="49"/>
      <c r="AT602" s="6" t="s">
        <v>155</v>
      </c>
      <c r="AU602" s="6" t="s">
        <v>80</v>
      </c>
    </row>
    <row r="603" spans="2:65" s="6" customFormat="1" ht="15.75" customHeight="1" x14ac:dyDescent="0.3">
      <c r="B603" s="134"/>
      <c r="D603" s="133" t="s">
        <v>145</v>
      </c>
      <c r="E603" s="135"/>
      <c r="F603" s="136" t="s">
        <v>582</v>
      </c>
      <c r="H603" s="137">
        <v>20.28</v>
      </c>
      <c r="L603" s="134"/>
      <c r="M603" s="138"/>
      <c r="T603" s="139"/>
      <c r="AT603" s="135" t="s">
        <v>145</v>
      </c>
      <c r="AU603" s="135" t="s">
        <v>80</v>
      </c>
      <c r="AV603" s="135" t="s">
        <v>80</v>
      </c>
      <c r="AW603" s="135" t="s">
        <v>95</v>
      </c>
      <c r="AX603" s="135" t="s">
        <v>72</v>
      </c>
      <c r="AY603" s="135" t="s">
        <v>138</v>
      </c>
    </row>
    <row r="604" spans="2:65" s="6" customFormat="1" ht="15.75" customHeight="1" x14ac:dyDescent="0.3">
      <c r="B604" s="134"/>
      <c r="D604" s="133" t="s">
        <v>145</v>
      </c>
      <c r="E604" s="135"/>
      <c r="F604" s="136" t="s">
        <v>583</v>
      </c>
      <c r="H604" s="137">
        <v>38.4</v>
      </c>
      <c r="L604" s="134"/>
      <c r="M604" s="138"/>
      <c r="T604" s="139"/>
      <c r="AT604" s="135" t="s">
        <v>145</v>
      </c>
      <c r="AU604" s="135" t="s">
        <v>80</v>
      </c>
      <c r="AV604" s="135" t="s">
        <v>80</v>
      </c>
      <c r="AW604" s="135" t="s">
        <v>95</v>
      </c>
      <c r="AX604" s="135" t="s">
        <v>72</v>
      </c>
      <c r="AY604" s="135" t="s">
        <v>138</v>
      </c>
    </row>
    <row r="605" spans="2:65" s="6" customFormat="1" ht="15.75" customHeight="1" x14ac:dyDescent="0.3">
      <c r="B605" s="134"/>
      <c r="D605" s="133" t="s">
        <v>145</v>
      </c>
      <c r="E605" s="135"/>
      <c r="F605" s="136" t="s">
        <v>584</v>
      </c>
      <c r="H605" s="137">
        <v>15.12</v>
      </c>
      <c r="L605" s="134"/>
      <c r="M605" s="138"/>
      <c r="T605" s="139"/>
      <c r="AT605" s="135" t="s">
        <v>145</v>
      </c>
      <c r="AU605" s="135" t="s">
        <v>80</v>
      </c>
      <c r="AV605" s="135" t="s">
        <v>80</v>
      </c>
      <c r="AW605" s="135" t="s">
        <v>95</v>
      </c>
      <c r="AX605" s="135" t="s">
        <v>72</v>
      </c>
      <c r="AY605" s="135" t="s">
        <v>138</v>
      </c>
    </row>
    <row r="606" spans="2:65" s="6" customFormat="1" ht="15.75" customHeight="1" x14ac:dyDescent="0.3">
      <c r="B606" s="134"/>
      <c r="D606" s="133" t="s">
        <v>145</v>
      </c>
      <c r="E606" s="135"/>
      <c r="F606" s="136" t="s">
        <v>585</v>
      </c>
      <c r="H606" s="137">
        <v>13.2</v>
      </c>
      <c r="L606" s="134"/>
      <c r="M606" s="138"/>
      <c r="T606" s="139"/>
      <c r="AT606" s="135" t="s">
        <v>145</v>
      </c>
      <c r="AU606" s="135" t="s">
        <v>80</v>
      </c>
      <c r="AV606" s="135" t="s">
        <v>80</v>
      </c>
      <c r="AW606" s="135" t="s">
        <v>95</v>
      </c>
      <c r="AX606" s="135" t="s">
        <v>72</v>
      </c>
      <c r="AY606" s="135" t="s">
        <v>138</v>
      </c>
    </row>
    <row r="607" spans="2:65" s="6" customFormat="1" ht="15.75" customHeight="1" x14ac:dyDescent="0.3">
      <c r="B607" s="134"/>
      <c r="D607" s="133" t="s">
        <v>145</v>
      </c>
      <c r="E607" s="135"/>
      <c r="F607" s="136" t="s">
        <v>586</v>
      </c>
      <c r="H607" s="137">
        <v>12.5</v>
      </c>
      <c r="L607" s="134"/>
      <c r="M607" s="138"/>
      <c r="T607" s="139"/>
      <c r="AT607" s="135" t="s">
        <v>145</v>
      </c>
      <c r="AU607" s="135" t="s">
        <v>80</v>
      </c>
      <c r="AV607" s="135" t="s">
        <v>80</v>
      </c>
      <c r="AW607" s="135" t="s">
        <v>95</v>
      </c>
      <c r="AX607" s="135" t="s">
        <v>72</v>
      </c>
      <c r="AY607" s="135" t="s">
        <v>138</v>
      </c>
    </row>
    <row r="608" spans="2:65" s="6" customFormat="1" ht="15.75" customHeight="1" x14ac:dyDescent="0.3">
      <c r="B608" s="134"/>
      <c r="D608" s="133" t="s">
        <v>145</v>
      </c>
      <c r="E608" s="135"/>
      <c r="F608" s="136" t="s">
        <v>587</v>
      </c>
      <c r="H608" s="137">
        <v>9.6</v>
      </c>
      <c r="L608" s="134"/>
      <c r="M608" s="138"/>
      <c r="T608" s="139"/>
      <c r="AT608" s="135" t="s">
        <v>145</v>
      </c>
      <c r="AU608" s="135" t="s">
        <v>80</v>
      </c>
      <c r="AV608" s="135" t="s">
        <v>80</v>
      </c>
      <c r="AW608" s="135" t="s">
        <v>95</v>
      </c>
      <c r="AX608" s="135" t="s">
        <v>72</v>
      </c>
      <c r="AY608" s="135" t="s">
        <v>138</v>
      </c>
    </row>
    <row r="609" spans="2:65" s="6" customFormat="1" ht="15.75" customHeight="1" x14ac:dyDescent="0.3">
      <c r="B609" s="134"/>
      <c r="D609" s="133" t="s">
        <v>145</v>
      </c>
      <c r="E609" s="135"/>
      <c r="F609" s="136" t="s">
        <v>588</v>
      </c>
      <c r="H609" s="137">
        <v>3</v>
      </c>
      <c r="L609" s="134"/>
      <c r="M609" s="138"/>
      <c r="T609" s="139"/>
      <c r="AT609" s="135" t="s">
        <v>145</v>
      </c>
      <c r="AU609" s="135" t="s">
        <v>80</v>
      </c>
      <c r="AV609" s="135" t="s">
        <v>80</v>
      </c>
      <c r="AW609" s="135" t="s">
        <v>95</v>
      </c>
      <c r="AX609" s="135" t="s">
        <v>72</v>
      </c>
      <c r="AY609" s="135" t="s">
        <v>138</v>
      </c>
    </row>
    <row r="610" spans="2:65" s="6" customFormat="1" ht="15.75" customHeight="1" x14ac:dyDescent="0.3">
      <c r="B610" s="134"/>
      <c r="D610" s="133" t="s">
        <v>145</v>
      </c>
      <c r="E610" s="135"/>
      <c r="F610" s="136" t="s">
        <v>589</v>
      </c>
      <c r="H610" s="137">
        <v>11.76</v>
      </c>
      <c r="L610" s="134"/>
      <c r="M610" s="138"/>
      <c r="T610" s="139"/>
      <c r="AT610" s="135" t="s">
        <v>145</v>
      </c>
      <c r="AU610" s="135" t="s">
        <v>80</v>
      </c>
      <c r="AV610" s="135" t="s">
        <v>80</v>
      </c>
      <c r="AW610" s="135" t="s">
        <v>95</v>
      </c>
      <c r="AX610" s="135" t="s">
        <v>72</v>
      </c>
      <c r="AY610" s="135" t="s">
        <v>138</v>
      </c>
    </row>
    <row r="611" spans="2:65" s="6" customFormat="1" ht="15.75" customHeight="1" x14ac:dyDescent="0.3">
      <c r="B611" s="134"/>
      <c r="D611" s="133" t="s">
        <v>145</v>
      </c>
      <c r="E611" s="135"/>
      <c r="F611" s="136" t="s">
        <v>590</v>
      </c>
      <c r="H611" s="137">
        <v>1.8</v>
      </c>
      <c r="L611" s="134"/>
      <c r="M611" s="138"/>
      <c r="T611" s="139"/>
      <c r="AT611" s="135" t="s">
        <v>145</v>
      </c>
      <c r="AU611" s="135" t="s">
        <v>80</v>
      </c>
      <c r="AV611" s="135" t="s">
        <v>80</v>
      </c>
      <c r="AW611" s="135" t="s">
        <v>95</v>
      </c>
      <c r="AX611" s="135" t="s">
        <v>72</v>
      </c>
      <c r="AY611" s="135" t="s">
        <v>138</v>
      </c>
    </row>
    <row r="612" spans="2:65" s="6" customFormat="1" ht="15.75" customHeight="1" x14ac:dyDescent="0.3">
      <c r="B612" s="134"/>
      <c r="D612" s="133" t="s">
        <v>145</v>
      </c>
      <c r="E612" s="135"/>
      <c r="F612" s="136" t="s">
        <v>591</v>
      </c>
      <c r="H612" s="137">
        <v>2.85</v>
      </c>
      <c r="L612" s="134"/>
      <c r="M612" s="138"/>
      <c r="T612" s="139"/>
      <c r="AT612" s="135" t="s">
        <v>145</v>
      </c>
      <c r="AU612" s="135" t="s">
        <v>80</v>
      </c>
      <c r="AV612" s="135" t="s">
        <v>80</v>
      </c>
      <c r="AW612" s="135" t="s">
        <v>95</v>
      </c>
      <c r="AX612" s="135" t="s">
        <v>72</v>
      </c>
      <c r="AY612" s="135" t="s">
        <v>138</v>
      </c>
    </row>
    <row r="613" spans="2:65" s="6" customFormat="1" ht="15.75" customHeight="1" x14ac:dyDescent="0.3">
      <c r="B613" s="134"/>
      <c r="D613" s="133" t="s">
        <v>145</v>
      </c>
      <c r="E613" s="135"/>
      <c r="F613" s="136" t="s">
        <v>585</v>
      </c>
      <c r="H613" s="137">
        <v>13.2</v>
      </c>
      <c r="L613" s="134"/>
      <c r="M613" s="138"/>
      <c r="T613" s="139"/>
      <c r="AT613" s="135" t="s">
        <v>145</v>
      </c>
      <c r="AU613" s="135" t="s">
        <v>80</v>
      </c>
      <c r="AV613" s="135" t="s">
        <v>80</v>
      </c>
      <c r="AW613" s="135" t="s">
        <v>95</v>
      </c>
      <c r="AX613" s="135" t="s">
        <v>72</v>
      </c>
      <c r="AY613" s="135" t="s">
        <v>138</v>
      </c>
    </row>
    <row r="614" spans="2:65" s="6" customFormat="1" ht="15.75" customHeight="1" x14ac:dyDescent="0.3">
      <c r="B614" s="134"/>
      <c r="D614" s="133" t="s">
        <v>145</v>
      </c>
      <c r="E614" s="135"/>
      <c r="F614" s="136" t="s">
        <v>592</v>
      </c>
      <c r="H614" s="137">
        <v>3.6</v>
      </c>
      <c r="L614" s="134"/>
      <c r="M614" s="138"/>
      <c r="T614" s="139"/>
      <c r="AT614" s="135" t="s">
        <v>145</v>
      </c>
      <c r="AU614" s="135" t="s">
        <v>80</v>
      </c>
      <c r="AV614" s="135" t="s">
        <v>80</v>
      </c>
      <c r="AW614" s="135" t="s">
        <v>95</v>
      </c>
      <c r="AX614" s="135" t="s">
        <v>72</v>
      </c>
      <c r="AY614" s="135" t="s">
        <v>138</v>
      </c>
    </row>
    <row r="615" spans="2:65" s="6" customFormat="1" ht="15.75" customHeight="1" x14ac:dyDescent="0.3">
      <c r="B615" s="134"/>
      <c r="D615" s="133" t="s">
        <v>145</v>
      </c>
      <c r="E615" s="135"/>
      <c r="F615" s="136" t="s">
        <v>593</v>
      </c>
      <c r="H615" s="137">
        <v>3.3</v>
      </c>
      <c r="L615" s="134"/>
      <c r="M615" s="138"/>
      <c r="T615" s="139"/>
      <c r="AT615" s="135" t="s">
        <v>145</v>
      </c>
      <c r="AU615" s="135" t="s">
        <v>80</v>
      </c>
      <c r="AV615" s="135" t="s">
        <v>80</v>
      </c>
      <c r="AW615" s="135" t="s">
        <v>95</v>
      </c>
      <c r="AX615" s="135" t="s">
        <v>72</v>
      </c>
      <c r="AY615" s="135" t="s">
        <v>138</v>
      </c>
    </row>
    <row r="616" spans="2:65" s="6" customFormat="1" ht="15.75" customHeight="1" x14ac:dyDescent="0.3">
      <c r="B616" s="134"/>
      <c r="D616" s="133" t="s">
        <v>145</v>
      </c>
      <c r="E616" s="135"/>
      <c r="F616" s="136" t="s">
        <v>594</v>
      </c>
      <c r="H616" s="137">
        <v>3.08</v>
      </c>
      <c r="L616" s="134"/>
      <c r="M616" s="138"/>
      <c r="T616" s="139"/>
      <c r="AT616" s="135" t="s">
        <v>145</v>
      </c>
      <c r="AU616" s="135" t="s">
        <v>80</v>
      </c>
      <c r="AV616" s="135" t="s">
        <v>80</v>
      </c>
      <c r="AW616" s="135" t="s">
        <v>95</v>
      </c>
      <c r="AX616" s="135" t="s">
        <v>72</v>
      </c>
      <c r="AY616" s="135" t="s">
        <v>138</v>
      </c>
    </row>
    <row r="617" spans="2:65" s="6" customFormat="1" ht="15.75" customHeight="1" x14ac:dyDescent="0.3">
      <c r="B617" s="134"/>
      <c r="D617" s="133" t="s">
        <v>145</v>
      </c>
      <c r="E617" s="135"/>
      <c r="F617" s="136" t="s">
        <v>595</v>
      </c>
      <c r="H617" s="137">
        <v>18</v>
      </c>
      <c r="L617" s="134"/>
      <c r="M617" s="138"/>
      <c r="T617" s="139"/>
      <c r="AT617" s="135" t="s">
        <v>145</v>
      </c>
      <c r="AU617" s="135" t="s">
        <v>80</v>
      </c>
      <c r="AV617" s="135" t="s">
        <v>80</v>
      </c>
      <c r="AW617" s="135" t="s">
        <v>95</v>
      </c>
      <c r="AX617" s="135" t="s">
        <v>72</v>
      </c>
      <c r="AY617" s="135" t="s">
        <v>138</v>
      </c>
    </row>
    <row r="618" spans="2:65" s="6" customFormat="1" ht="15.75" customHeight="1" x14ac:dyDescent="0.3">
      <c r="B618" s="134"/>
      <c r="D618" s="133" t="s">
        <v>145</v>
      </c>
      <c r="E618" s="135"/>
      <c r="F618" s="136" t="s">
        <v>412</v>
      </c>
      <c r="H618" s="137">
        <v>7.5</v>
      </c>
      <c r="L618" s="134"/>
      <c r="M618" s="138"/>
      <c r="T618" s="139"/>
      <c r="AT618" s="135" t="s">
        <v>145</v>
      </c>
      <c r="AU618" s="135" t="s">
        <v>80</v>
      </c>
      <c r="AV618" s="135" t="s">
        <v>80</v>
      </c>
      <c r="AW618" s="135" t="s">
        <v>95</v>
      </c>
      <c r="AX618" s="135" t="s">
        <v>72</v>
      </c>
      <c r="AY618" s="135" t="s">
        <v>138</v>
      </c>
    </row>
    <row r="619" spans="2:65" s="6" customFormat="1" ht="15.75" customHeight="1" x14ac:dyDescent="0.3">
      <c r="B619" s="140"/>
      <c r="D619" s="133" t="s">
        <v>145</v>
      </c>
      <c r="E619" s="141"/>
      <c r="F619" s="142" t="s">
        <v>148</v>
      </c>
      <c r="H619" s="143">
        <v>177.19</v>
      </c>
      <c r="L619" s="140"/>
      <c r="M619" s="144"/>
      <c r="T619" s="145"/>
      <c r="AT619" s="141" t="s">
        <v>145</v>
      </c>
      <c r="AU619" s="141" t="s">
        <v>80</v>
      </c>
      <c r="AV619" s="141" t="s">
        <v>143</v>
      </c>
      <c r="AW619" s="141" t="s">
        <v>95</v>
      </c>
      <c r="AX619" s="141" t="s">
        <v>21</v>
      </c>
      <c r="AY619" s="141" t="s">
        <v>138</v>
      </c>
    </row>
    <row r="620" spans="2:65" s="6" customFormat="1" ht="15.75" customHeight="1" x14ac:dyDescent="0.3">
      <c r="B620" s="22"/>
      <c r="C620" s="115" t="s">
        <v>596</v>
      </c>
      <c r="D620" s="115" t="s">
        <v>139</v>
      </c>
      <c r="E620" s="116" t="s">
        <v>597</v>
      </c>
      <c r="F620" s="117" t="s">
        <v>598</v>
      </c>
      <c r="G620" s="118" t="s">
        <v>198</v>
      </c>
      <c r="H620" s="119">
        <v>177.19</v>
      </c>
      <c r="I620" s="120"/>
      <c r="J620" s="121">
        <f>ROUND($I$620*$H$620,2)</f>
        <v>0</v>
      </c>
      <c r="K620" s="117"/>
      <c r="L620" s="22"/>
      <c r="M620" s="122"/>
      <c r="N620" s="123" t="s">
        <v>43</v>
      </c>
      <c r="P620" s="124">
        <f>$O$620*$H$620</f>
        <v>0</v>
      </c>
      <c r="Q620" s="124">
        <v>0</v>
      </c>
      <c r="R620" s="124">
        <f>$Q$620*$H$620</f>
        <v>0</v>
      </c>
      <c r="S620" s="124">
        <v>0</v>
      </c>
      <c r="T620" s="125">
        <f>$S$620*$H$620</f>
        <v>0</v>
      </c>
      <c r="AR620" s="76" t="s">
        <v>143</v>
      </c>
      <c r="AT620" s="76" t="s">
        <v>139</v>
      </c>
      <c r="AU620" s="76" t="s">
        <v>80</v>
      </c>
      <c r="AY620" s="6" t="s">
        <v>138</v>
      </c>
      <c r="BE620" s="126">
        <f>IF($N$620="základní",$J$620,0)</f>
        <v>0</v>
      </c>
      <c r="BF620" s="126">
        <f>IF($N$620="snížená",$J$620,0)</f>
        <v>0</v>
      </c>
      <c r="BG620" s="126">
        <f>IF($N$620="zákl. přenesená",$J$620,0)</f>
        <v>0</v>
      </c>
      <c r="BH620" s="126">
        <f>IF($N$620="sníž. přenesená",$J$620,0)</f>
        <v>0</v>
      </c>
      <c r="BI620" s="126">
        <f>IF($N$620="nulová",$J$620,0)</f>
        <v>0</v>
      </c>
      <c r="BJ620" s="76" t="s">
        <v>21</v>
      </c>
      <c r="BK620" s="126">
        <f>ROUND($I$620*$H$620,2)</f>
        <v>0</v>
      </c>
      <c r="BL620" s="76" t="s">
        <v>143</v>
      </c>
      <c r="BM620" s="76" t="s">
        <v>599</v>
      </c>
    </row>
    <row r="621" spans="2:65" s="6" customFormat="1" ht="15.75" customHeight="1" x14ac:dyDescent="0.3">
      <c r="B621" s="134"/>
      <c r="D621" s="128" t="s">
        <v>145</v>
      </c>
      <c r="E621" s="136"/>
      <c r="F621" s="136" t="s">
        <v>582</v>
      </c>
      <c r="H621" s="137">
        <v>20.28</v>
      </c>
      <c r="L621" s="134"/>
      <c r="M621" s="138"/>
      <c r="T621" s="139"/>
      <c r="AT621" s="135" t="s">
        <v>145</v>
      </c>
      <c r="AU621" s="135" t="s">
        <v>80</v>
      </c>
      <c r="AV621" s="135" t="s">
        <v>80</v>
      </c>
      <c r="AW621" s="135" t="s">
        <v>95</v>
      </c>
      <c r="AX621" s="135" t="s">
        <v>72</v>
      </c>
      <c r="AY621" s="135" t="s">
        <v>138</v>
      </c>
    </row>
    <row r="622" spans="2:65" s="6" customFormat="1" ht="15.75" customHeight="1" x14ac:dyDescent="0.3">
      <c r="B622" s="134"/>
      <c r="D622" s="133" t="s">
        <v>145</v>
      </c>
      <c r="E622" s="135"/>
      <c r="F622" s="136" t="s">
        <v>583</v>
      </c>
      <c r="H622" s="137">
        <v>38.4</v>
      </c>
      <c r="L622" s="134"/>
      <c r="M622" s="138"/>
      <c r="T622" s="139"/>
      <c r="AT622" s="135" t="s">
        <v>145</v>
      </c>
      <c r="AU622" s="135" t="s">
        <v>80</v>
      </c>
      <c r="AV622" s="135" t="s">
        <v>80</v>
      </c>
      <c r="AW622" s="135" t="s">
        <v>95</v>
      </c>
      <c r="AX622" s="135" t="s">
        <v>72</v>
      </c>
      <c r="AY622" s="135" t="s">
        <v>138</v>
      </c>
    </row>
    <row r="623" spans="2:65" s="6" customFormat="1" ht="15.75" customHeight="1" x14ac:dyDescent="0.3">
      <c r="B623" s="134"/>
      <c r="D623" s="133" t="s">
        <v>145</v>
      </c>
      <c r="E623" s="135"/>
      <c r="F623" s="136" t="s">
        <v>584</v>
      </c>
      <c r="H623" s="137">
        <v>15.12</v>
      </c>
      <c r="L623" s="134"/>
      <c r="M623" s="138"/>
      <c r="T623" s="139"/>
      <c r="AT623" s="135" t="s">
        <v>145</v>
      </c>
      <c r="AU623" s="135" t="s">
        <v>80</v>
      </c>
      <c r="AV623" s="135" t="s">
        <v>80</v>
      </c>
      <c r="AW623" s="135" t="s">
        <v>95</v>
      </c>
      <c r="AX623" s="135" t="s">
        <v>72</v>
      </c>
      <c r="AY623" s="135" t="s">
        <v>138</v>
      </c>
    </row>
    <row r="624" spans="2:65" s="6" customFormat="1" ht="15.75" customHeight="1" x14ac:dyDescent="0.3">
      <c r="B624" s="134"/>
      <c r="D624" s="133" t="s">
        <v>145</v>
      </c>
      <c r="E624" s="135"/>
      <c r="F624" s="136" t="s">
        <v>585</v>
      </c>
      <c r="H624" s="137">
        <v>13.2</v>
      </c>
      <c r="L624" s="134"/>
      <c r="M624" s="138"/>
      <c r="T624" s="139"/>
      <c r="AT624" s="135" t="s">
        <v>145</v>
      </c>
      <c r="AU624" s="135" t="s">
        <v>80</v>
      </c>
      <c r="AV624" s="135" t="s">
        <v>80</v>
      </c>
      <c r="AW624" s="135" t="s">
        <v>95</v>
      </c>
      <c r="AX624" s="135" t="s">
        <v>72</v>
      </c>
      <c r="AY624" s="135" t="s">
        <v>138</v>
      </c>
    </row>
    <row r="625" spans="2:65" s="6" customFormat="1" ht="15.75" customHeight="1" x14ac:dyDescent="0.3">
      <c r="B625" s="134"/>
      <c r="D625" s="133" t="s">
        <v>145</v>
      </c>
      <c r="E625" s="135"/>
      <c r="F625" s="136" t="s">
        <v>586</v>
      </c>
      <c r="H625" s="137">
        <v>12.5</v>
      </c>
      <c r="L625" s="134"/>
      <c r="M625" s="138"/>
      <c r="T625" s="139"/>
      <c r="AT625" s="135" t="s">
        <v>145</v>
      </c>
      <c r="AU625" s="135" t="s">
        <v>80</v>
      </c>
      <c r="AV625" s="135" t="s">
        <v>80</v>
      </c>
      <c r="AW625" s="135" t="s">
        <v>95</v>
      </c>
      <c r="AX625" s="135" t="s">
        <v>72</v>
      </c>
      <c r="AY625" s="135" t="s">
        <v>138</v>
      </c>
    </row>
    <row r="626" spans="2:65" s="6" customFormat="1" ht="15.75" customHeight="1" x14ac:dyDescent="0.3">
      <c r="B626" s="134"/>
      <c r="D626" s="133" t="s">
        <v>145</v>
      </c>
      <c r="E626" s="135"/>
      <c r="F626" s="136" t="s">
        <v>587</v>
      </c>
      <c r="H626" s="137">
        <v>9.6</v>
      </c>
      <c r="L626" s="134"/>
      <c r="M626" s="138"/>
      <c r="T626" s="139"/>
      <c r="AT626" s="135" t="s">
        <v>145</v>
      </c>
      <c r="AU626" s="135" t="s">
        <v>80</v>
      </c>
      <c r="AV626" s="135" t="s">
        <v>80</v>
      </c>
      <c r="AW626" s="135" t="s">
        <v>95</v>
      </c>
      <c r="AX626" s="135" t="s">
        <v>72</v>
      </c>
      <c r="AY626" s="135" t="s">
        <v>138</v>
      </c>
    </row>
    <row r="627" spans="2:65" s="6" customFormat="1" ht="15.75" customHeight="1" x14ac:dyDescent="0.3">
      <c r="B627" s="134"/>
      <c r="D627" s="133" t="s">
        <v>145</v>
      </c>
      <c r="E627" s="135"/>
      <c r="F627" s="136" t="s">
        <v>588</v>
      </c>
      <c r="H627" s="137">
        <v>3</v>
      </c>
      <c r="L627" s="134"/>
      <c r="M627" s="138"/>
      <c r="T627" s="139"/>
      <c r="AT627" s="135" t="s">
        <v>145</v>
      </c>
      <c r="AU627" s="135" t="s">
        <v>80</v>
      </c>
      <c r="AV627" s="135" t="s">
        <v>80</v>
      </c>
      <c r="AW627" s="135" t="s">
        <v>95</v>
      </c>
      <c r="AX627" s="135" t="s">
        <v>72</v>
      </c>
      <c r="AY627" s="135" t="s">
        <v>138</v>
      </c>
    </row>
    <row r="628" spans="2:65" s="6" customFormat="1" ht="15.75" customHeight="1" x14ac:dyDescent="0.3">
      <c r="B628" s="134"/>
      <c r="D628" s="133" t="s">
        <v>145</v>
      </c>
      <c r="E628" s="135"/>
      <c r="F628" s="136" t="s">
        <v>589</v>
      </c>
      <c r="H628" s="137">
        <v>11.76</v>
      </c>
      <c r="L628" s="134"/>
      <c r="M628" s="138"/>
      <c r="T628" s="139"/>
      <c r="AT628" s="135" t="s">
        <v>145</v>
      </c>
      <c r="AU628" s="135" t="s">
        <v>80</v>
      </c>
      <c r="AV628" s="135" t="s">
        <v>80</v>
      </c>
      <c r="AW628" s="135" t="s">
        <v>95</v>
      </c>
      <c r="AX628" s="135" t="s">
        <v>72</v>
      </c>
      <c r="AY628" s="135" t="s">
        <v>138</v>
      </c>
    </row>
    <row r="629" spans="2:65" s="6" customFormat="1" ht="15.75" customHeight="1" x14ac:dyDescent="0.3">
      <c r="B629" s="134"/>
      <c r="D629" s="133" t="s">
        <v>145</v>
      </c>
      <c r="E629" s="135"/>
      <c r="F629" s="136" t="s">
        <v>590</v>
      </c>
      <c r="H629" s="137">
        <v>1.8</v>
      </c>
      <c r="L629" s="134"/>
      <c r="M629" s="138"/>
      <c r="T629" s="139"/>
      <c r="AT629" s="135" t="s">
        <v>145</v>
      </c>
      <c r="AU629" s="135" t="s">
        <v>80</v>
      </c>
      <c r="AV629" s="135" t="s">
        <v>80</v>
      </c>
      <c r="AW629" s="135" t="s">
        <v>95</v>
      </c>
      <c r="AX629" s="135" t="s">
        <v>72</v>
      </c>
      <c r="AY629" s="135" t="s">
        <v>138</v>
      </c>
    </row>
    <row r="630" spans="2:65" s="6" customFormat="1" ht="15.75" customHeight="1" x14ac:dyDescent="0.3">
      <c r="B630" s="134"/>
      <c r="D630" s="133" t="s">
        <v>145</v>
      </c>
      <c r="E630" s="135"/>
      <c r="F630" s="136" t="s">
        <v>591</v>
      </c>
      <c r="H630" s="137">
        <v>2.85</v>
      </c>
      <c r="L630" s="134"/>
      <c r="M630" s="138"/>
      <c r="T630" s="139"/>
      <c r="AT630" s="135" t="s">
        <v>145</v>
      </c>
      <c r="AU630" s="135" t="s">
        <v>80</v>
      </c>
      <c r="AV630" s="135" t="s">
        <v>80</v>
      </c>
      <c r="AW630" s="135" t="s">
        <v>95</v>
      </c>
      <c r="AX630" s="135" t="s">
        <v>72</v>
      </c>
      <c r="AY630" s="135" t="s">
        <v>138</v>
      </c>
    </row>
    <row r="631" spans="2:65" s="6" customFormat="1" ht="15.75" customHeight="1" x14ac:dyDescent="0.3">
      <c r="B631" s="134"/>
      <c r="D631" s="133" t="s">
        <v>145</v>
      </c>
      <c r="E631" s="135"/>
      <c r="F631" s="136" t="s">
        <v>585</v>
      </c>
      <c r="H631" s="137">
        <v>13.2</v>
      </c>
      <c r="L631" s="134"/>
      <c r="M631" s="138"/>
      <c r="T631" s="139"/>
      <c r="AT631" s="135" t="s">
        <v>145</v>
      </c>
      <c r="AU631" s="135" t="s">
        <v>80</v>
      </c>
      <c r="AV631" s="135" t="s">
        <v>80</v>
      </c>
      <c r="AW631" s="135" t="s">
        <v>95</v>
      </c>
      <c r="AX631" s="135" t="s">
        <v>72</v>
      </c>
      <c r="AY631" s="135" t="s">
        <v>138</v>
      </c>
    </row>
    <row r="632" spans="2:65" s="6" customFormat="1" ht="15.75" customHeight="1" x14ac:dyDescent="0.3">
      <c r="B632" s="134"/>
      <c r="D632" s="133" t="s">
        <v>145</v>
      </c>
      <c r="E632" s="135"/>
      <c r="F632" s="136" t="s">
        <v>592</v>
      </c>
      <c r="H632" s="137">
        <v>3.6</v>
      </c>
      <c r="L632" s="134"/>
      <c r="M632" s="138"/>
      <c r="T632" s="139"/>
      <c r="AT632" s="135" t="s">
        <v>145</v>
      </c>
      <c r="AU632" s="135" t="s">
        <v>80</v>
      </c>
      <c r="AV632" s="135" t="s">
        <v>80</v>
      </c>
      <c r="AW632" s="135" t="s">
        <v>95</v>
      </c>
      <c r="AX632" s="135" t="s">
        <v>72</v>
      </c>
      <c r="AY632" s="135" t="s">
        <v>138</v>
      </c>
    </row>
    <row r="633" spans="2:65" s="6" customFormat="1" ht="15.75" customHeight="1" x14ac:dyDescent="0.3">
      <c r="B633" s="134"/>
      <c r="D633" s="133" t="s">
        <v>145</v>
      </c>
      <c r="E633" s="135"/>
      <c r="F633" s="136" t="s">
        <v>593</v>
      </c>
      <c r="H633" s="137">
        <v>3.3</v>
      </c>
      <c r="L633" s="134"/>
      <c r="M633" s="138"/>
      <c r="T633" s="139"/>
      <c r="AT633" s="135" t="s">
        <v>145</v>
      </c>
      <c r="AU633" s="135" t="s">
        <v>80</v>
      </c>
      <c r="AV633" s="135" t="s">
        <v>80</v>
      </c>
      <c r="AW633" s="135" t="s">
        <v>95</v>
      </c>
      <c r="AX633" s="135" t="s">
        <v>72</v>
      </c>
      <c r="AY633" s="135" t="s">
        <v>138</v>
      </c>
    </row>
    <row r="634" spans="2:65" s="6" customFormat="1" ht="15.75" customHeight="1" x14ac:dyDescent="0.3">
      <c r="B634" s="134"/>
      <c r="D634" s="133" t="s">
        <v>145</v>
      </c>
      <c r="E634" s="135"/>
      <c r="F634" s="136" t="s">
        <v>594</v>
      </c>
      <c r="H634" s="137">
        <v>3.08</v>
      </c>
      <c r="L634" s="134"/>
      <c r="M634" s="138"/>
      <c r="T634" s="139"/>
      <c r="AT634" s="135" t="s">
        <v>145</v>
      </c>
      <c r="AU634" s="135" t="s">
        <v>80</v>
      </c>
      <c r="AV634" s="135" t="s">
        <v>80</v>
      </c>
      <c r="AW634" s="135" t="s">
        <v>95</v>
      </c>
      <c r="AX634" s="135" t="s">
        <v>72</v>
      </c>
      <c r="AY634" s="135" t="s">
        <v>138</v>
      </c>
    </row>
    <row r="635" spans="2:65" s="6" customFormat="1" ht="15.75" customHeight="1" x14ac:dyDescent="0.3">
      <c r="B635" s="134"/>
      <c r="D635" s="133" t="s">
        <v>145</v>
      </c>
      <c r="E635" s="135"/>
      <c r="F635" s="136" t="s">
        <v>595</v>
      </c>
      <c r="H635" s="137">
        <v>18</v>
      </c>
      <c r="L635" s="134"/>
      <c r="M635" s="138"/>
      <c r="T635" s="139"/>
      <c r="AT635" s="135" t="s">
        <v>145</v>
      </c>
      <c r="AU635" s="135" t="s">
        <v>80</v>
      </c>
      <c r="AV635" s="135" t="s">
        <v>80</v>
      </c>
      <c r="AW635" s="135" t="s">
        <v>95</v>
      </c>
      <c r="AX635" s="135" t="s">
        <v>72</v>
      </c>
      <c r="AY635" s="135" t="s">
        <v>138</v>
      </c>
    </row>
    <row r="636" spans="2:65" s="6" customFormat="1" ht="15.75" customHeight="1" x14ac:dyDescent="0.3">
      <c r="B636" s="134"/>
      <c r="D636" s="133" t="s">
        <v>145</v>
      </c>
      <c r="E636" s="135"/>
      <c r="F636" s="136" t="s">
        <v>412</v>
      </c>
      <c r="H636" s="137">
        <v>7.5</v>
      </c>
      <c r="L636" s="134"/>
      <c r="M636" s="138"/>
      <c r="T636" s="139"/>
      <c r="AT636" s="135" t="s">
        <v>145</v>
      </c>
      <c r="AU636" s="135" t="s">
        <v>80</v>
      </c>
      <c r="AV636" s="135" t="s">
        <v>80</v>
      </c>
      <c r="AW636" s="135" t="s">
        <v>95</v>
      </c>
      <c r="AX636" s="135" t="s">
        <v>72</v>
      </c>
      <c r="AY636" s="135" t="s">
        <v>138</v>
      </c>
    </row>
    <row r="637" spans="2:65" s="6" customFormat="1" ht="15.75" customHeight="1" x14ac:dyDescent="0.3">
      <c r="B637" s="140"/>
      <c r="D637" s="133" t="s">
        <v>145</v>
      </c>
      <c r="E637" s="141"/>
      <c r="F637" s="142" t="s">
        <v>148</v>
      </c>
      <c r="H637" s="143">
        <v>177.19</v>
      </c>
      <c r="L637" s="140"/>
      <c r="M637" s="144"/>
      <c r="T637" s="145"/>
      <c r="AT637" s="141" t="s">
        <v>145</v>
      </c>
      <c r="AU637" s="141" t="s">
        <v>80</v>
      </c>
      <c r="AV637" s="141" t="s">
        <v>143</v>
      </c>
      <c r="AW637" s="141" t="s">
        <v>95</v>
      </c>
      <c r="AX637" s="141" t="s">
        <v>21</v>
      </c>
      <c r="AY637" s="141" t="s">
        <v>138</v>
      </c>
    </row>
    <row r="638" spans="2:65" s="6" customFormat="1" ht="15.75" customHeight="1" x14ac:dyDescent="0.3">
      <c r="B638" s="22"/>
      <c r="C638" s="115" t="s">
        <v>600</v>
      </c>
      <c r="D638" s="115" t="s">
        <v>139</v>
      </c>
      <c r="E638" s="116" t="s">
        <v>601</v>
      </c>
      <c r="F638" s="117" t="s">
        <v>602</v>
      </c>
      <c r="G638" s="118" t="s">
        <v>152</v>
      </c>
      <c r="H638" s="119">
        <v>13.8</v>
      </c>
      <c r="I638" s="120"/>
      <c r="J638" s="121">
        <f>ROUND($I$638*$H$638,2)</f>
        <v>0</v>
      </c>
      <c r="K638" s="117" t="s">
        <v>153</v>
      </c>
      <c r="L638" s="22"/>
      <c r="M638" s="122"/>
      <c r="N638" s="123" t="s">
        <v>43</v>
      </c>
      <c r="P638" s="124">
        <f>$O$638*$H$638</f>
        <v>0</v>
      </c>
      <c r="Q638" s="124">
        <v>2.45329</v>
      </c>
      <c r="R638" s="124">
        <f>$Q$638*$H$638</f>
        <v>33.855401999999998</v>
      </c>
      <c r="S638" s="124">
        <v>0</v>
      </c>
      <c r="T638" s="125">
        <f>$S$638*$H$638</f>
        <v>0</v>
      </c>
      <c r="AR638" s="76" t="s">
        <v>143</v>
      </c>
      <c r="AT638" s="76" t="s">
        <v>139</v>
      </c>
      <c r="AU638" s="76" t="s">
        <v>80</v>
      </c>
      <c r="AY638" s="6" t="s">
        <v>138</v>
      </c>
      <c r="BE638" s="126">
        <f>IF($N$638="základní",$J$638,0)</f>
        <v>0</v>
      </c>
      <c r="BF638" s="126">
        <f>IF($N$638="snížená",$J$638,0)</f>
        <v>0</v>
      </c>
      <c r="BG638" s="126">
        <f>IF($N$638="zákl. přenesená",$J$638,0)</f>
        <v>0</v>
      </c>
      <c r="BH638" s="126">
        <f>IF($N$638="sníž. přenesená",$J$638,0)</f>
        <v>0</v>
      </c>
      <c r="BI638" s="126">
        <f>IF($N$638="nulová",$J$638,0)</f>
        <v>0</v>
      </c>
      <c r="BJ638" s="76" t="s">
        <v>21</v>
      </c>
      <c r="BK638" s="126">
        <f>ROUND($I$638*$H$638,2)</f>
        <v>0</v>
      </c>
      <c r="BL638" s="76" t="s">
        <v>143</v>
      </c>
      <c r="BM638" s="76" t="s">
        <v>603</v>
      </c>
    </row>
    <row r="639" spans="2:65" s="6" customFormat="1" ht="16.5" customHeight="1" x14ac:dyDescent="0.3">
      <c r="B639" s="22"/>
      <c r="D639" s="128" t="s">
        <v>155</v>
      </c>
      <c r="F639" s="148" t="s">
        <v>604</v>
      </c>
      <c r="L639" s="22"/>
      <c r="M639" s="48"/>
      <c r="T639" s="49"/>
      <c r="AT639" s="6" t="s">
        <v>155</v>
      </c>
      <c r="AU639" s="6" t="s">
        <v>80</v>
      </c>
    </row>
    <row r="640" spans="2:65" s="6" customFormat="1" ht="15.75" customHeight="1" x14ac:dyDescent="0.3">
      <c r="B640" s="127"/>
      <c r="D640" s="133" t="s">
        <v>145</v>
      </c>
      <c r="E640" s="130"/>
      <c r="F640" s="129" t="s">
        <v>605</v>
      </c>
      <c r="H640" s="130"/>
      <c r="L640" s="127"/>
      <c r="M640" s="131"/>
      <c r="T640" s="132"/>
      <c r="AT640" s="130" t="s">
        <v>145</v>
      </c>
      <c r="AU640" s="130" t="s">
        <v>80</v>
      </c>
      <c r="AV640" s="130" t="s">
        <v>21</v>
      </c>
      <c r="AW640" s="130" t="s">
        <v>95</v>
      </c>
      <c r="AX640" s="130" t="s">
        <v>72</v>
      </c>
      <c r="AY640" s="130" t="s">
        <v>138</v>
      </c>
    </row>
    <row r="641" spans="2:65" s="6" customFormat="1" ht="15.75" customHeight="1" x14ac:dyDescent="0.3">
      <c r="B641" s="134"/>
      <c r="D641" s="133" t="s">
        <v>145</v>
      </c>
      <c r="E641" s="135"/>
      <c r="F641" s="136"/>
      <c r="H641" s="137">
        <v>0</v>
      </c>
      <c r="L641" s="134"/>
      <c r="M641" s="138"/>
      <c r="T641" s="139"/>
      <c r="AT641" s="135" t="s">
        <v>145</v>
      </c>
      <c r="AU641" s="135" t="s">
        <v>80</v>
      </c>
      <c r="AV641" s="135" t="s">
        <v>80</v>
      </c>
      <c r="AW641" s="135" t="s">
        <v>95</v>
      </c>
      <c r="AX641" s="135" t="s">
        <v>72</v>
      </c>
      <c r="AY641" s="135" t="s">
        <v>138</v>
      </c>
    </row>
    <row r="642" spans="2:65" s="6" customFormat="1" ht="15.75" customHeight="1" x14ac:dyDescent="0.3">
      <c r="B642" s="134"/>
      <c r="D642" s="133" t="s">
        <v>145</v>
      </c>
      <c r="E642" s="135"/>
      <c r="F642" s="136" t="s">
        <v>158</v>
      </c>
      <c r="H642" s="137">
        <v>13.8</v>
      </c>
      <c r="L642" s="134"/>
      <c r="M642" s="138"/>
      <c r="T642" s="139"/>
      <c r="AT642" s="135" t="s">
        <v>145</v>
      </c>
      <c r="AU642" s="135" t="s">
        <v>80</v>
      </c>
      <c r="AV642" s="135" t="s">
        <v>80</v>
      </c>
      <c r="AW642" s="135" t="s">
        <v>95</v>
      </c>
      <c r="AX642" s="135" t="s">
        <v>72</v>
      </c>
      <c r="AY642" s="135" t="s">
        <v>138</v>
      </c>
    </row>
    <row r="643" spans="2:65" s="6" customFormat="1" ht="15.75" customHeight="1" x14ac:dyDescent="0.3">
      <c r="B643" s="140"/>
      <c r="D643" s="133" t="s">
        <v>145</v>
      </c>
      <c r="E643" s="141"/>
      <c r="F643" s="142" t="s">
        <v>148</v>
      </c>
      <c r="H643" s="143">
        <v>13.8</v>
      </c>
      <c r="L643" s="140"/>
      <c r="M643" s="144"/>
      <c r="T643" s="145"/>
      <c r="AT643" s="141" t="s">
        <v>145</v>
      </c>
      <c r="AU643" s="141" t="s">
        <v>80</v>
      </c>
      <c r="AV643" s="141" t="s">
        <v>143</v>
      </c>
      <c r="AW643" s="141" t="s">
        <v>95</v>
      </c>
      <c r="AX643" s="141" t="s">
        <v>21</v>
      </c>
      <c r="AY643" s="141" t="s">
        <v>138</v>
      </c>
    </row>
    <row r="644" spans="2:65" s="6" customFormat="1" ht="15.75" customHeight="1" x14ac:dyDescent="0.3">
      <c r="B644" s="22"/>
      <c r="C644" s="115" t="s">
        <v>606</v>
      </c>
      <c r="D644" s="115" t="s">
        <v>139</v>
      </c>
      <c r="E644" s="116" t="s">
        <v>607</v>
      </c>
      <c r="F644" s="117" t="s">
        <v>608</v>
      </c>
      <c r="G644" s="118" t="s">
        <v>152</v>
      </c>
      <c r="H644" s="119">
        <v>13.8</v>
      </c>
      <c r="I644" s="120"/>
      <c r="J644" s="121">
        <f>ROUND($I$644*$H$644,2)</f>
        <v>0</v>
      </c>
      <c r="K644" s="117"/>
      <c r="L644" s="22"/>
      <c r="M644" s="122"/>
      <c r="N644" s="123" t="s">
        <v>43</v>
      </c>
      <c r="P644" s="124">
        <f>$O$644*$H$644</f>
        <v>0</v>
      </c>
      <c r="Q644" s="124">
        <v>6.9000000000000006E-2</v>
      </c>
      <c r="R644" s="124">
        <f>$Q$644*$H$644</f>
        <v>0.95220000000000016</v>
      </c>
      <c r="S644" s="124">
        <v>0</v>
      </c>
      <c r="T644" s="125">
        <f>$S$644*$H$644</f>
        <v>0</v>
      </c>
      <c r="AR644" s="76" t="s">
        <v>143</v>
      </c>
      <c r="AT644" s="76" t="s">
        <v>139</v>
      </c>
      <c r="AU644" s="76" t="s">
        <v>80</v>
      </c>
      <c r="AY644" s="6" t="s">
        <v>138</v>
      </c>
      <c r="BE644" s="126">
        <f>IF($N$644="základní",$J$644,0)</f>
        <v>0</v>
      </c>
      <c r="BF644" s="126">
        <f>IF($N$644="snížená",$J$644,0)</f>
        <v>0</v>
      </c>
      <c r="BG644" s="126">
        <f>IF($N$644="zákl. přenesená",$J$644,0)</f>
        <v>0</v>
      </c>
      <c r="BH644" s="126">
        <f>IF($N$644="sníž. přenesená",$J$644,0)</f>
        <v>0</v>
      </c>
      <c r="BI644" s="126">
        <f>IF($N$644="nulová",$J$644,0)</f>
        <v>0</v>
      </c>
      <c r="BJ644" s="76" t="s">
        <v>21</v>
      </c>
      <c r="BK644" s="126">
        <f>ROUND($I$644*$H$644,2)</f>
        <v>0</v>
      </c>
      <c r="BL644" s="76" t="s">
        <v>143</v>
      </c>
      <c r="BM644" s="76" t="s">
        <v>609</v>
      </c>
    </row>
    <row r="645" spans="2:65" s="6" customFormat="1" ht="16.5" customHeight="1" x14ac:dyDescent="0.3">
      <c r="B645" s="22"/>
      <c r="D645" s="128" t="s">
        <v>155</v>
      </c>
      <c r="F645" s="148" t="s">
        <v>610</v>
      </c>
      <c r="L645" s="22"/>
      <c r="M645" s="48"/>
      <c r="T645" s="49"/>
      <c r="AT645" s="6" t="s">
        <v>155</v>
      </c>
      <c r="AU645" s="6" t="s">
        <v>80</v>
      </c>
    </row>
    <row r="646" spans="2:65" s="6" customFormat="1" ht="15.75" customHeight="1" x14ac:dyDescent="0.3">
      <c r="B646" s="127"/>
      <c r="D646" s="133" t="s">
        <v>145</v>
      </c>
      <c r="E646" s="130"/>
      <c r="F646" s="129" t="s">
        <v>605</v>
      </c>
      <c r="H646" s="130"/>
      <c r="L646" s="127"/>
      <c r="M646" s="131"/>
      <c r="T646" s="132"/>
      <c r="AT646" s="130" t="s">
        <v>145</v>
      </c>
      <c r="AU646" s="130" t="s">
        <v>80</v>
      </c>
      <c r="AV646" s="130" t="s">
        <v>21</v>
      </c>
      <c r="AW646" s="130" t="s">
        <v>95</v>
      </c>
      <c r="AX646" s="130" t="s">
        <v>72</v>
      </c>
      <c r="AY646" s="130" t="s">
        <v>138</v>
      </c>
    </row>
    <row r="647" spans="2:65" s="6" customFormat="1" ht="15.75" customHeight="1" x14ac:dyDescent="0.3">
      <c r="B647" s="134"/>
      <c r="D647" s="133" t="s">
        <v>145</v>
      </c>
      <c r="E647" s="135"/>
      <c r="F647" s="136"/>
      <c r="H647" s="137">
        <v>0</v>
      </c>
      <c r="L647" s="134"/>
      <c r="M647" s="138"/>
      <c r="T647" s="139"/>
      <c r="AT647" s="135" t="s">
        <v>145</v>
      </c>
      <c r="AU647" s="135" t="s">
        <v>80</v>
      </c>
      <c r="AV647" s="135" t="s">
        <v>80</v>
      </c>
      <c r="AW647" s="135" t="s">
        <v>95</v>
      </c>
      <c r="AX647" s="135" t="s">
        <v>72</v>
      </c>
      <c r="AY647" s="135" t="s">
        <v>138</v>
      </c>
    </row>
    <row r="648" spans="2:65" s="6" customFormat="1" ht="15.75" customHeight="1" x14ac:dyDescent="0.3">
      <c r="B648" s="134"/>
      <c r="D648" s="133" t="s">
        <v>145</v>
      </c>
      <c r="E648" s="135"/>
      <c r="F648" s="136" t="s">
        <v>158</v>
      </c>
      <c r="H648" s="137">
        <v>13.8</v>
      </c>
      <c r="L648" s="134"/>
      <c r="M648" s="138"/>
      <c r="T648" s="139"/>
      <c r="AT648" s="135" t="s">
        <v>145</v>
      </c>
      <c r="AU648" s="135" t="s">
        <v>80</v>
      </c>
      <c r="AV648" s="135" t="s">
        <v>80</v>
      </c>
      <c r="AW648" s="135" t="s">
        <v>95</v>
      </c>
      <c r="AX648" s="135" t="s">
        <v>72</v>
      </c>
      <c r="AY648" s="135" t="s">
        <v>138</v>
      </c>
    </row>
    <row r="649" spans="2:65" s="6" customFormat="1" ht="15.75" customHeight="1" x14ac:dyDescent="0.3">
      <c r="B649" s="140"/>
      <c r="D649" s="133" t="s">
        <v>145</v>
      </c>
      <c r="E649" s="141"/>
      <c r="F649" s="142" t="s">
        <v>148</v>
      </c>
      <c r="H649" s="143">
        <v>13.8</v>
      </c>
      <c r="L649" s="140"/>
      <c r="M649" s="144"/>
      <c r="T649" s="145"/>
      <c r="AT649" s="141" t="s">
        <v>145</v>
      </c>
      <c r="AU649" s="141" t="s">
        <v>80</v>
      </c>
      <c r="AV649" s="141" t="s">
        <v>143</v>
      </c>
      <c r="AW649" s="141" t="s">
        <v>95</v>
      </c>
      <c r="AX649" s="141" t="s">
        <v>21</v>
      </c>
      <c r="AY649" s="141" t="s">
        <v>138</v>
      </c>
    </row>
    <row r="650" spans="2:65" s="6" customFormat="1" ht="15.75" customHeight="1" x14ac:dyDescent="0.3">
      <c r="B650" s="22"/>
      <c r="C650" s="115" t="s">
        <v>611</v>
      </c>
      <c r="D650" s="115" t="s">
        <v>139</v>
      </c>
      <c r="E650" s="116" t="s">
        <v>612</v>
      </c>
      <c r="F650" s="117" t="s">
        <v>613</v>
      </c>
      <c r="G650" s="118" t="s">
        <v>614</v>
      </c>
      <c r="H650" s="119">
        <v>1</v>
      </c>
      <c r="I650" s="120"/>
      <c r="J650" s="121">
        <f>ROUND($I$650*$H$650,2)</f>
        <v>0</v>
      </c>
      <c r="K650" s="117"/>
      <c r="L650" s="22"/>
      <c r="M650" s="122"/>
      <c r="N650" s="123" t="s">
        <v>43</v>
      </c>
      <c r="P650" s="124">
        <f>$O$650*$H$650</f>
        <v>0</v>
      </c>
      <c r="Q650" s="124">
        <v>0</v>
      </c>
      <c r="R650" s="124">
        <f>$Q$650*$H$650</f>
        <v>0</v>
      </c>
      <c r="S650" s="124">
        <v>0</v>
      </c>
      <c r="T650" s="125">
        <f>$S$650*$H$650</f>
        <v>0</v>
      </c>
      <c r="AR650" s="76" t="s">
        <v>143</v>
      </c>
      <c r="AT650" s="76" t="s">
        <v>139</v>
      </c>
      <c r="AU650" s="76" t="s">
        <v>80</v>
      </c>
      <c r="AY650" s="6" t="s">
        <v>138</v>
      </c>
      <c r="BE650" s="126">
        <f>IF($N$650="základní",$J$650,0)</f>
        <v>0</v>
      </c>
      <c r="BF650" s="126">
        <f>IF($N$650="snížená",$J$650,0)</f>
        <v>0</v>
      </c>
      <c r="BG650" s="126">
        <f>IF($N$650="zákl. přenesená",$J$650,0)</f>
        <v>0</v>
      </c>
      <c r="BH650" s="126">
        <f>IF($N$650="sníž. přenesená",$J$650,0)</f>
        <v>0</v>
      </c>
      <c r="BI650" s="126">
        <f>IF($N$650="nulová",$J$650,0)</f>
        <v>0</v>
      </c>
      <c r="BJ650" s="76" t="s">
        <v>21</v>
      </c>
      <c r="BK650" s="126">
        <f>ROUND($I$650*$H$650,2)</f>
        <v>0</v>
      </c>
      <c r="BL650" s="76" t="s">
        <v>143</v>
      </c>
      <c r="BM650" s="76" t="s">
        <v>615</v>
      </c>
    </row>
    <row r="651" spans="2:65" s="6" customFormat="1" ht="15.75" customHeight="1" x14ac:dyDescent="0.3">
      <c r="B651" s="134"/>
      <c r="D651" s="128" t="s">
        <v>145</v>
      </c>
      <c r="E651" s="136"/>
      <c r="F651" s="136" t="s">
        <v>21</v>
      </c>
      <c r="H651" s="137">
        <v>1</v>
      </c>
      <c r="L651" s="134"/>
      <c r="M651" s="138"/>
      <c r="T651" s="139"/>
      <c r="AT651" s="135" t="s">
        <v>145</v>
      </c>
      <c r="AU651" s="135" t="s">
        <v>80</v>
      </c>
      <c r="AV651" s="135" t="s">
        <v>80</v>
      </c>
      <c r="AW651" s="135" t="s">
        <v>95</v>
      </c>
      <c r="AX651" s="135" t="s">
        <v>72</v>
      </c>
      <c r="AY651" s="135" t="s">
        <v>138</v>
      </c>
    </row>
    <row r="652" spans="2:65" s="6" customFormat="1" ht="15.75" customHeight="1" x14ac:dyDescent="0.3">
      <c r="B652" s="140"/>
      <c r="D652" s="133" t="s">
        <v>145</v>
      </c>
      <c r="E652" s="141"/>
      <c r="F652" s="142" t="s">
        <v>148</v>
      </c>
      <c r="H652" s="143">
        <v>1</v>
      </c>
      <c r="L652" s="140"/>
      <c r="M652" s="144"/>
      <c r="T652" s="145"/>
      <c r="AT652" s="141" t="s">
        <v>145</v>
      </c>
      <c r="AU652" s="141" t="s">
        <v>80</v>
      </c>
      <c r="AV652" s="141" t="s">
        <v>143</v>
      </c>
      <c r="AW652" s="141" t="s">
        <v>95</v>
      </c>
      <c r="AX652" s="141" t="s">
        <v>21</v>
      </c>
      <c r="AY652" s="141" t="s">
        <v>138</v>
      </c>
    </row>
    <row r="653" spans="2:65" s="6" customFormat="1" ht="15.75" customHeight="1" x14ac:dyDescent="0.3">
      <c r="B653" s="22"/>
      <c r="C653" s="115" t="s">
        <v>616</v>
      </c>
      <c r="D653" s="115" t="s">
        <v>139</v>
      </c>
      <c r="E653" s="116" t="s">
        <v>617</v>
      </c>
      <c r="F653" s="117" t="s">
        <v>618</v>
      </c>
      <c r="G653" s="118" t="s">
        <v>152</v>
      </c>
      <c r="H653" s="119">
        <v>13.8</v>
      </c>
      <c r="I653" s="120"/>
      <c r="J653" s="121">
        <f>ROUND($I$653*$H$653,2)</f>
        <v>0</v>
      </c>
      <c r="K653" s="117" t="s">
        <v>153</v>
      </c>
      <c r="L653" s="22"/>
      <c r="M653" s="122"/>
      <c r="N653" s="123" t="s">
        <v>43</v>
      </c>
      <c r="P653" s="124">
        <f>$O$653*$H$653</f>
        <v>0</v>
      </c>
      <c r="Q653" s="124">
        <v>0</v>
      </c>
      <c r="R653" s="124">
        <f>$Q$653*$H$653</f>
        <v>0</v>
      </c>
      <c r="S653" s="124">
        <v>0</v>
      </c>
      <c r="T653" s="125">
        <f>$S$653*$H$653</f>
        <v>0</v>
      </c>
      <c r="AR653" s="76" t="s">
        <v>143</v>
      </c>
      <c r="AT653" s="76" t="s">
        <v>139</v>
      </c>
      <c r="AU653" s="76" t="s">
        <v>80</v>
      </c>
      <c r="AY653" s="6" t="s">
        <v>138</v>
      </c>
      <c r="BE653" s="126">
        <f>IF($N$653="základní",$J$653,0)</f>
        <v>0</v>
      </c>
      <c r="BF653" s="126">
        <f>IF($N$653="snížená",$J$653,0)</f>
        <v>0</v>
      </c>
      <c r="BG653" s="126">
        <f>IF($N$653="zákl. přenesená",$J$653,0)</f>
        <v>0</v>
      </c>
      <c r="BH653" s="126">
        <f>IF($N$653="sníž. přenesená",$J$653,0)</f>
        <v>0</v>
      </c>
      <c r="BI653" s="126">
        <f>IF($N$653="nulová",$J$653,0)</f>
        <v>0</v>
      </c>
      <c r="BJ653" s="76" t="s">
        <v>21</v>
      </c>
      <c r="BK653" s="126">
        <f>ROUND($I$653*$H$653,2)</f>
        <v>0</v>
      </c>
      <c r="BL653" s="76" t="s">
        <v>143</v>
      </c>
      <c r="BM653" s="76" t="s">
        <v>619</v>
      </c>
    </row>
    <row r="654" spans="2:65" s="6" customFormat="1" ht="27" customHeight="1" x14ac:dyDescent="0.3">
      <c r="B654" s="22"/>
      <c r="D654" s="128" t="s">
        <v>155</v>
      </c>
      <c r="F654" s="148" t="s">
        <v>620</v>
      </c>
      <c r="L654" s="22"/>
      <c r="M654" s="48"/>
      <c r="T654" s="49"/>
      <c r="AT654" s="6" t="s">
        <v>155</v>
      </c>
      <c r="AU654" s="6" t="s">
        <v>80</v>
      </c>
    </row>
    <row r="655" spans="2:65" s="6" customFormat="1" ht="15.75" customHeight="1" x14ac:dyDescent="0.3">
      <c r="B655" s="127"/>
      <c r="D655" s="133" t="s">
        <v>145</v>
      </c>
      <c r="E655" s="130"/>
      <c r="F655" s="129" t="s">
        <v>605</v>
      </c>
      <c r="H655" s="130"/>
      <c r="L655" s="127"/>
      <c r="M655" s="131"/>
      <c r="T655" s="132"/>
      <c r="AT655" s="130" t="s">
        <v>145</v>
      </c>
      <c r="AU655" s="130" t="s">
        <v>80</v>
      </c>
      <c r="AV655" s="130" t="s">
        <v>21</v>
      </c>
      <c r="AW655" s="130" t="s">
        <v>95</v>
      </c>
      <c r="AX655" s="130" t="s">
        <v>72</v>
      </c>
      <c r="AY655" s="130" t="s">
        <v>138</v>
      </c>
    </row>
    <row r="656" spans="2:65" s="6" customFormat="1" ht="15.75" customHeight="1" x14ac:dyDescent="0.3">
      <c r="B656" s="134"/>
      <c r="D656" s="133" t="s">
        <v>145</v>
      </c>
      <c r="E656" s="135"/>
      <c r="F656" s="136"/>
      <c r="H656" s="137">
        <v>0</v>
      </c>
      <c r="L656" s="134"/>
      <c r="M656" s="138"/>
      <c r="T656" s="139"/>
      <c r="AT656" s="135" t="s">
        <v>145</v>
      </c>
      <c r="AU656" s="135" t="s">
        <v>80</v>
      </c>
      <c r="AV656" s="135" t="s">
        <v>80</v>
      </c>
      <c r="AW656" s="135" t="s">
        <v>95</v>
      </c>
      <c r="AX656" s="135" t="s">
        <v>72</v>
      </c>
      <c r="AY656" s="135" t="s">
        <v>138</v>
      </c>
    </row>
    <row r="657" spans="2:65" s="6" customFormat="1" ht="15.75" customHeight="1" x14ac:dyDescent="0.3">
      <c r="B657" s="134"/>
      <c r="D657" s="133" t="s">
        <v>145</v>
      </c>
      <c r="E657" s="135"/>
      <c r="F657" s="136" t="s">
        <v>158</v>
      </c>
      <c r="H657" s="137">
        <v>13.8</v>
      </c>
      <c r="L657" s="134"/>
      <c r="M657" s="138"/>
      <c r="T657" s="139"/>
      <c r="AT657" s="135" t="s">
        <v>145</v>
      </c>
      <c r="AU657" s="135" t="s">
        <v>80</v>
      </c>
      <c r="AV657" s="135" t="s">
        <v>80</v>
      </c>
      <c r="AW657" s="135" t="s">
        <v>95</v>
      </c>
      <c r="AX657" s="135" t="s">
        <v>72</v>
      </c>
      <c r="AY657" s="135" t="s">
        <v>138</v>
      </c>
    </row>
    <row r="658" spans="2:65" s="6" customFormat="1" ht="15.75" customHeight="1" x14ac:dyDescent="0.3">
      <c r="B658" s="140"/>
      <c r="D658" s="133" t="s">
        <v>145</v>
      </c>
      <c r="E658" s="141"/>
      <c r="F658" s="142" t="s">
        <v>148</v>
      </c>
      <c r="H658" s="143">
        <v>13.8</v>
      </c>
      <c r="L658" s="140"/>
      <c r="M658" s="144"/>
      <c r="T658" s="145"/>
      <c r="AT658" s="141" t="s">
        <v>145</v>
      </c>
      <c r="AU658" s="141" t="s">
        <v>80</v>
      </c>
      <c r="AV658" s="141" t="s">
        <v>143</v>
      </c>
      <c r="AW658" s="141" t="s">
        <v>95</v>
      </c>
      <c r="AX658" s="141" t="s">
        <v>21</v>
      </c>
      <c r="AY658" s="141" t="s">
        <v>138</v>
      </c>
    </row>
    <row r="659" spans="2:65" s="6" customFormat="1" ht="15.75" customHeight="1" x14ac:dyDescent="0.3">
      <c r="B659" s="22"/>
      <c r="C659" s="115" t="s">
        <v>621</v>
      </c>
      <c r="D659" s="115" t="s">
        <v>139</v>
      </c>
      <c r="E659" s="116" t="s">
        <v>622</v>
      </c>
      <c r="F659" s="117" t="s">
        <v>623</v>
      </c>
      <c r="G659" s="118" t="s">
        <v>282</v>
      </c>
      <c r="H659" s="119">
        <v>0.496</v>
      </c>
      <c r="I659" s="120"/>
      <c r="J659" s="121">
        <f>ROUND($I$659*$H$659,2)</f>
        <v>0</v>
      </c>
      <c r="K659" s="117" t="s">
        <v>153</v>
      </c>
      <c r="L659" s="22"/>
      <c r="M659" s="122"/>
      <c r="N659" s="123" t="s">
        <v>43</v>
      </c>
      <c r="P659" s="124">
        <f>$O$659*$H$659</f>
        <v>0</v>
      </c>
      <c r="Q659" s="124">
        <v>1.0530600000000001</v>
      </c>
      <c r="R659" s="124">
        <f>$Q$659*$H$659</f>
        <v>0.52231776000000008</v>
      </c>
      <c r="S659" s="124">
        <v>0</v>
      </c>
      <c r="T659" s="125">
        <f>$S$659*$H$659</f>
        <v>0</v>
      </c>
      <c r="AR659" s="76" t="s">
        <v>143</v>
      </c>
      <c r="AT659" s="76" t="s">
        <v>139</v>
      </c>
      <c r="AU659" s="76" t="s">
        <v>80</v>
      </c>
      <c r="AY659" s="6" t="s">
        <v>138</v>
      </c>
      <c r="BE659" s="126">
        <f>IF($N$659="základní",$J$659,0)</f>
        <v>0</v>
      </c>
      <c r="BF659" s="126">
        <f>IF($N$659="snížená",$J$659,0)</f>
        <v>0</v>
      </c>
      <c r="BG659" s="126">
        <f>IF($N$659="zákl. přenesená",$J$659,0)</f>
        <v>0</v>
      </c>
      <c r="BH659" s="126">
        <f>IF($N$659="sníž. přenesená",$J$659,0)</f>
        <v>0</v>
      </c>
      <c r="BI659" s="126">
        <f>IF($N$659="nulová",$J$659,0)</f>
        <v>0</v>
      </c>
      <c r="BJ659" s="76" t="s">
        <v>21</v>
      </c>
      <c r="BK659" s="126">
        <f>ROUND($I$659*$H$659,2)</f>
        <v>0</v>
      </c>
      <c r="BL659" s="76" t="s">
        <v>143</v>
      </c>
      <c r="BM659" s="76" t="s">
        <v>624</v>
      </c>
    </row>
    <row r="660" spans="2:65" s="6" customFormat="1" ht="16.5" customHeight="1" x14ac:dyDescent="0.3">
      <c r="B660" s="22"/>
      <c r="D660" s="128" t="s">
        <v>155</v>
      </c>
      <c r="F660" s="148" t="s">
        <v>625</v>
      </c>
      <c r="L660" s="22"/>
      <c r="M660" s="48"/>
      <c r="T660" s="49"/>
      <c r="AT660" s="6" t="s">
        <v>155</v>
      </c>
      <c r="AU660" s="6" t="s">
        <v>80</v>
      </c>
    </row>
    <row r="661" spans="2:65" s="6" customFormat="1" ht="15.75" customHeight="1" x14ac:dyDescent="0.3">
      <c r="B661" s="134"/>
      <c r="D661" s="133" t="s">
        <v>145</v>
      </c>
      <c r="E661" s="135"/>
      <c r="F661" s="136" t="s">
        <v>626</v>
      </c>
      <c r="H661" s="137">
        <v>0.496</v>
      </c>
      <c r="L661" s="134"/>
      <c r="M661" s="138"/>
      <c r="T661" s="139"/>
      <c r="AT661" s="135" t="s">
        <v>145</v>
      </c>
      <c r="AU661" s="135" t="s">
        <v>80</v>
      </c>
      <c r="AV661" s="135" t="s">
        <v>80</v>
      </c>
      <c r="AW661" s="135" t="s">
        <v>95</v>
      </c>
      <c r="AX661" s="135" t="s">
        <v>72</v>
      </c>
      <c r="AY661" s="135" t="s">
        <v>138</v>
      </c>
    </row>
    <row r="662" spans="2:65" s="6" customFormat="1" ht="15.75" customHeight="1" x14ac:dyDescent="0.3">
      <c r="B662" s="140"/>
      <c r="D662" s="133" t="s">
        <v>145</v>
      </c>
      <c r="E662" s="141"/>
      <c r="F662" s="142" t="s">
        <v>148</v>
      </c>
      <c r="H662" s="143">
        <v>0.496</v>
      </c>
      <c r="L662" s="140"/>
      <c r="M662" s="144"/>
      <c r="T662" s="145"/>
      <c r="AT662" s="141" t="s">
        <v>145</v>
      </c>
      <c r="AU662" s="141" t="s">
        <v>80</v>
      </c>
      <c r="AV662" s="141" t="s">
        <v>143</v>
      </c>
      <c r="AW662" s="141" t="s">
        <v>95</v>
      </c>
      <c r="AX662" s="141" t="s">
        <v>21</v>
      </c>
      <c r="AY662" s="141" t="s">
        <v>138</v>
      </c>
    </row>
    <row r="663" spans="2:65" s="6" customFormat="1" ht="15.75" customHeight="1" x14ac:dyDescent="0.3">
      <c r="B663" s="22"/>
      <c r="C663" s="115" t="s">
        <v>627</v>
      </c>
      <c r="D663" s="115" t="s">
        <v>139</v>
      </c>
      <c r="E663" s="116" t="s">
        <v>628</v>
      </c>
      <c r="F663" s="117" t="s">
        <v>629</v>
      </c>
      <c r="G663" s="118" t="s">
        <v>378</v>
      </c>
      <c r="H663" s="119">
        <v>60.3</v>
      </c>
      <c r="I663" s="120"/>
      <c r="J663" s="121">
        <f>ROUND($I$663*$H$663,2)</f>
        <v>0</v>
      </c>
      <c r="K663" s="117" t="s">
        <v>153</v>
      </c>
      <c r="L663" s="22"/>
      <c r="M663" s="122"/>
      <c r="N663" s="123" t="s">
        <v>43</v>
      </c>
      <c r="P663" s="124">
        <f>$O$663*$H$663</f>
        <v>0</v>
      </c>
      <c r="Q663" s="124">
        <v>1.2E-4</v>
      </c>
      <c r="R663" s="124">
        <f>$Q$663*$H$663</f>
        <v>7.2360000000000002E-3</v>
      </c>
      <c r="S663" s="124">
        <v>0</v>
      </c>
      <c r="T663" s="125">
        <f>$S$663*$H$663</f>
        <v>0</v>
      </c>
      <c r="AR663" s="76" t="s">
        <v>143</v>
      </c>
      <c r="AT663" s="76" t="s">
        <v>139</v>
      </c>
      <c r="AU663" s="76" t="s">
        <v>80</v>
      </c>
      <c r="AY663" s="6" t="s">
        <v>138</v>
      </c>
      <c r="BE663" s="126">
        <f>IF($N$663="základní",$J$663,0)</f>
        <v>0</v>
      </c>
      <c r="BF663" s="126">
        <f>IF($N$663="snížená",$J$663,0)</f>
        <v>0</v>
      </c>
      <c r="BG663" s="126">
        <f>IF($N$663="zákl. přenesená",$J$663,0)</f>
        <v>0</v>
      </c>
      <c r="BH663" s="126">
        <f>IF($N$663="sníž. přenesená",$J$663,0)</f>
        <v>0</v>
      </c>
      <c r="BI663" s="126">
        <f>IF($N$663="nulová",$J$663,0)</f>
        <v>0</v>
      </c>
      <c r="BJ663" s="76" t="s">
        <v>21</v>
      </c>
      <c r="BK663" s="126">
        <f>ROUND($I$663*$H$663,2)</f>
        <v>0</v>
      </c>
      <c r="BL663" s="76" t="s">
        <v>143</v>
      </c>
      <c r="BM663" s="76" t="s">
        <v>630</v>
      </c>
    </row>
    <row r="664" spans="2:65" s="6" customFormat="1" ht="16.5" customHeight="1" x14ac:dyDescent="0.3">
      <c r="B664" s="22"/>
      <c r="D664" s="128" t="s">
        <v>155</v>
      </c>
      <c r="F664" s="148" t="s">
        <v>631</v>
      </c>
      <c r="L664" s="22"/>
      <c r="M664" s="48"/>
      <c r="T664" s="49"/>
      <c r="AT664" s="6" t="s">
        <v>155</v>
      </c>
      <c r="AU664" s="6" t="s">
        <v>80</v>
      </c>
    </row>
    <row r="665" spans="2:65" s="6" customFormat="1" ht="15.75" customHeight="1" x14ac:dyDescent="0.3">
      <c r="B665" s="134"/>
      <c r="D665" s="133" t="s">
        <v>145</v>
      </c>
      <c r="E665" s="135"/>
      <c r="F665" s="136" t="s">
        <v>632</v>
      </c>
      <c r="H665" s="137">
        <v>60.3</v>
      </c>
      <c r="L665" s="134"/>
      <c r="M665" s="138"/>
      <c r="T665" s="139"/>
      <c r="AT665" s="135" t="s">
        <v>145</v>
      </c>
      <c r="AU665" s="135" t="s">
        <v>80</v>
      </c>
      <c r="AV665" s="135" t="s">
        <v>80</v>
      </c>
      <c r="AW665" s="135" t="s">
        <v>95</v>
      </c>
      <c r="AX665" s="135" t="s">
        <v>72</v>
      </c>
      <c r="AY665" s="135" t="s">
        <v>138</v>
      </c>
    </row>
    <row r="666" spans="2:65" s="6" customFormat="1" ht="15.75" customHeight="1" x14ac:dyDescent="0.3">
      <c r="B666" s="140"/>
      <c r="D666" s="133" t="s">
        <v>145</v>
      </c>
      <c r="E666" s="141"/>
      <c r="F666" s="142" t="s">
        <v>148</v>
      </c>
      <c r="H666" s="143">
        <v>60.3</v>
      </c>
      <c r="L666" s="140"/>
      <c r="M666" s="144"/>
      <c r="T666" s="145"/>
      <c r="AT666" s="141" t="s">
        <v>145</v>
      </c>
      <c r="AU666" s="141" t="s">
        <v>80</v>
      </c>
      <c r="AV666" s="141" t="s">
        <v>143</v>
      </c>
      <c r="AW666" s="141" t="s">
        <v>95</v>
      </c>
      <c r="AX666" s="141" t="s">
        <v>21</v>
      </c>
      <c r="AY666" s="141" t="s">
        <v>138</v>
      </c>
    </row>
    <row r="667" spans="2:65" s="6" customFormat="1" ht="15.75" customHeight="1" x14ac:dyDescent="0.3">
      <c r="B667" s="22"/>
      <c r="C667" s="115" t="s">
        <v>633</v>
      </c>
      <c r="D667" s="115" t="s">
        <v>139</v>
      </c>
      <c r="E667" s="116" t="s">
        <v>634</v>
      </c>
      <c r="F667" s="117" t="s">
        <v>635</v>
      </c>
      <c r="G667" s="118" t="s">
        <v>152</v>
      </c>
      <c r="H667" s="119">
        <v>13.8</v>
      </c>
      <c r="I667" s="120"/>
      <c r="J667" s="121">
        <f>ROUND($I$667*$H$667,2)</f>
        <v>0</v>
      </c>
      <c r="K667" s="117" t="s">
        <v>153</v>
      </c>
      <c r="L667" s="22"/>
      <c r="M667" s="122"/>
      <c r="N667" s="123" t="s">
        <v>43</v>
      </c>
      <c r="P667" s="124">
        <f>$O$667*$H$667</f>
        <v>0</v>
      </c>
      <c r="Q667" s="124">
        <v>1.837</v>
      </c>
      <c r="R667" s="124">
        <f>$Q$667*$H$667</f>
        <v>25.3506</v>
      </c>
      <c r="S667" s="124">
        <v>0</v>
      </c>
      <c r="T667" s="125">
        <f>$S$667*$H$667</f>
        <v>0</v>
      </c>
      <c r="AR667" s="76" t="s">
        <v>143</v>
      </c>
      <c r="AT667" s="76" t="s">
        <v>139</v>
      </c>
      <c r="AU667" s="76" t="s">
        <v>80</v>
      </c>
      <c r="AY667" s="6" t="s">
        <v>138</v>
      </c>
      <c r="BE667" s="126">
        <f>IF($N$667="základní",$J$667,0)</f>
        <v>0</v>
      </c>
      <c r="BF667" s="126">
        <f>IF($N$667="snížená",$J$667,0)</f>
        <v>0</v>
      </c>
      <c r="BG667" s="126">
        <f>IF($N$667="zákl. přenesená",$J$667,0)</f>
        <v>0</v>
      </c>
      <c r="BH667" s="126">
        <f>IF($N$667="sníž. přenesená",$J$667,0)</f>
        <v>0</v>
      </c>
      <c r="BI667" s="126">
        <f>IF($N$667="nulová",$J$667,0)</f>
        <v>0</v>
      </c>
      <c r="BJ667" s="76" t="s">
        <v>21</v>
      </c>
      <c r="BK667" s="126">
        <f>ROUND($I$667*$H$667,2)</f>
        <v>0</v>
      </c>
      <c r="BL667" s="76" t="s">
        <v>143</v>
      </c>
      <c r="BM667" s="76" t="s">
        <v>636</v>
      </c>
    </row>
    <row r="668" spans="2:65" s="6" customFormat="1" ht="16.5" customHeight="1" x14ac:dyDescent="0.3">
      <c r="B668" s="22"/>
      <c r="D668" s="128" t="s">
        <v>155</v>
      </c>
      <c r="F668" s="148" t="s">
        <v>637</v>
      </c>
      <c r="L668" s="22"/>
      <c r="M668" s="48"/>
      <c r="T668" s="49"/>
      <c r="AT668" s="6" t="s">
        <v>155</v>
      </c>
      <c r="AU668" s="6" t="s">
        <v>80</v>
      </c>
    </row>
    <row r="669" spans="2:65" s="6" customFormat="1" ht="15.75" customHeight="1" x14ac:dyDescent="0.3">
      <c r="B669" s="127"/>
      <c r="D669" s="133" t="s">
        <v>145</v>
      </c>
      <c r="E669" s="130"/>
      <c r="F669" s="129" t="s">
        <v>605</v>
      </c>
      <c r="H669" s="130"/>
      <c r="L669" s="127"/>
      <c r="M669" s="131"/>
      <c r="T669" s="132"/>
      <c r="AT669" s="130" t="s">
        <v>145</v>
      </c>
      <c r="AU669" s="130" t="s">
        <v>80</v>
      </c>
      <c r="AV669" s="130" t="s">
        <v>21</v>
      </c>
      <c r="AW669" s="130" t="s">
        <v>95</v>
      </c>
      <c r="AX669" s="130" t="s">
        <v>72</v>
      </c>
      <c r="AY669" s="130" t="s">
        <v>138</v>
      </c>
    </row>
    <row r="670" spans="2:65" s="6" customFormat="1" ht="15.75" customHeight="1" x14ac:dyDescent="0.3">
      <c r="B670" s="134"/>
      <c r="D670" s="133" t="s">
        <v>145</v>
      </c>
      <c r="E670" s="135"/>
      <c r="F670" s="136" t="s">
        <v>158</v>
      </c>
      <c r="H670" s="137">
        <v>13.8</v>
      </c>
      <c r="L670" s="134"/>
      <c r="M670" s="138"/>
      <c r="T670" s="139"/>
      <c r="AT670" s="135" t="s">
        <v>145</v>
      </c>
      <c r="AU670" s="135" t="s">
        <v>80</v>
      </c>
      <c r="AV670" s="135" t="s">
        <v>80</v>
      </c>
      <c r="AW670" s="135" t="s">
        <v>95</v>
      </c>
      <c r="AX670" s="135" t="s">
        <v>72</v>
      </c>
      <c r="AY670" s="135" t="s">
        <v>138</v>
      </c>
    </row>
    <row r="671" spans="2:65" s="6" customFormat="1" ht="15.75" customHeight="1" x14ac:dyDescent="0.3">
      <c r="B671" s="140"/>
      <c r="D671" s="133" t="s">
        <v>145</v>
      </c>
      <c r="E671" s="141"/>
      <c r="F671" s="142" t="s">
        <v>148</v>
      </c>
      <c r="H671" s="143">
        <v>13.8</v>
      </c>
      <c r="L671" s="140"/>
      <c r="M671" s="144"/>
      <c r="T671" s="145"/>
      <c r="AT671" s="141" t="s">
        <v>145</v>
      </c>
      <c r="AU671" s="141" t="s">
        <v>80</v>
      </c>
      <c r="AV671" s="141" t="s">
        <v>143</v>
      </c>
      <c r="AW671" s="141" t="s">
        <v>95</v>
      </c>
      <c r="AX671" s="141" t="s">
        <v>21</v>
      </c>
      <c r="AY671" s="141" t="s">
        <v>138</v>
      </c>
    </row>
    <row r="672" spans="2:65" s="6" customFormat="1" ht="15.75" customHeight="1" x14ac:dyDescent="0.3">
      <c r="B672" s="22"/>
      <c r="C672" s="115" t="s">
        <v>638</v>
      </c>
      <c r="D672" s="115" t="s">
        <v>139</v>
      </c>
      <c r="E672" s="116" t="s">
        <v>639</v>
      </c>
      <c r="F672" s="117" t="s">
        <v>640</v>
      </c>
      <c r="G672" s="118" t="s">
        <v>152</v>
      </c>
      <c r="H672" s="119">
        <v>13.8</v>
      </c>
      <c r="I672" s="120"/>
      <c r="J672" s="121">
        <f>ROUND($I$672*$H$672,2)</f>
        <v>0</v>
      </c>
      <c r="K672" s="117" t="s">
        <v>153</v>
      </c>
      <c r="L672" s="22"/>
      <c r="M672" s="122"/>
      <c r="N672" s="123" t="s">
        <v>43</v>
      </c>
      <c r="P672" s="124">
        <f>$O$672*$H$672</f>
        <v>0</v>
      </c>
      <c r="Q672" s="124">
        <v>1.837</v>
      </c>
      <c r="R672" s="124">
        <f>$Q$672*$H$672</f>
        <v>25.3506</v>
      </c>
      <c r="S672" s="124">
        <v>0</v>
      </c>
      <c r="T672" s="125">
        <f>$S$672*$H$672</f>
        <v>0</v>
      </c>
      <c r="AR672" s="76" t="s">
        <v>143</v>
      </c>
      <c r="AT672" s="76" t="s">
        <v>139</v>
      </c>
      <c r="AU672" s="76" t="s">
        <v>80</v>
      </c>
      <c r="AY672" s="6" t="s">
        <v>138</v>
      </c>
      <c r="BE672" s="126">
        <f>IF($N$672="základní",$J$672,0)</f>
        <v>0</v>
      </c>
      <c r="BF672" s="126">
        <f>IF($N$672="snížená",$J$672,0)</f>
        <v>0</v>
      </c>
      <c r="BG672" s="126">
        <f>IF($N$672="zákl. přenesená",$J$672,0)</f>
        <v>0</v>
      </c>
      <c r="BH672" s="126">
        <f>IF($N$672="sníž. přenesená",$J$672,0)</f>
        <v>0</v>
      </c>
      <c r="BI672" s="126">
        <f>IF($N$672="nulová",$J$672,0)</f>
        <v>0</v>
      </c>
      <c r="BJ672" s="76" t="s">
        <v>21</v>
      </c>
      <c r="BK672" s="126">
        <f>ROUND($I$672*$H$672,2)</f>
        <v>0</v>
      </c>
      <c r="BL672" s="76" t="s">
        <v>143</v>
      </c>
      <c r="BM672" s="76" t="s">
        <v>641</v>
      </c>
    </row>
    <row r="673" spans="2:65" s="6" customFormat="1" ht="16.5" customHeight="1" x14ac:dyDescent="0.3">
      <c r="B673" s="22"/>
      <c r="D673" s="128" t="s">
        <v>155</v>
      </c>
      <c r="F673" s="148" t="s">
        <v>642</v>
      </c>
      <c r="L673" s="22"/>
      <c r="M673" s="48"/>
      <c r="T673" s="49"/>
      <c r="AT673" s="6" t="s">
        <v>155</v>
      </c>
      <c r="AU673" s="6" t="s">
        <v>80</v>
      </c>
    </row>
    <row r="674" spans="2:65" s="6" customFormat="1" ht="15.75" customHeight="1" x14ac:dyDescent="0.3">
      <c r="B674" s="127"/>
      <c r="D674" s="133" t="s">
        <v>145</v>
      </c>
      <c r="E674" s="130"/>
      <c r="F674" s="129" t="s">
        <v>605</v>
      </c>
      <c r="H674" s="130"/>
      <c r="L674" s="127"/>
      <c r="M674" s="131"/>
      <c r="T674" s="132"/>
      <c r="AT674" s="130" t="s">
        <v>145</v>
      </c>
      <c r="AU674" s="130" t="s">
        <v>80</v>
      </c>
      <c r="AV674" s="130" t="s">
        <v>21</v>
      </c>
      <c r="AW674" s="130" t="s">
        <v>95</v>
      </c>
      <c r="AX674" s="130" t="s">
        <v>72</v>
      </c>
      <c r="AY674" s="130" t="s">
        <v>138</v>
      </c>
    </row>
    <row r="675" spans="2:65" s="6" customFormat="1" ht="15.75" customHeight="1" x14ac:dyDescent="0.3">
      <c r="B675" s="134"/>
      <c r="D675" s="133" t="s">
        <v>145</v>
      </c>
      <c r="E675" s="135"/>
      <c r="F675" s="136" t="s">
        <v>158</v>
      </c>
      <c r="H675" s="137">
        <v>13.8</v>
      </c>
      <c r="L675" s="134"/>
      <c r="M675" s="138"/>
      <c r="T675" s="139"/>
      <c r="AT675" s="135" t="s">
        <v>145</v>
      </c>
      <c r="AU675" s="135" t="s">
        <v>80</v>
      </c>
      <c r="AV675" s="135" t="s">
        <v>80</v>
      </c>
      <c r="AW675" s="135" t="s">
        <v>95</v>
      </c>
      <c r="AX675" s="135" t="s">
        <v>72</v>
      </c>
      <c r="AY675" s="135" t="s">
        <v>138</v>
      </c>
    </row>
    <row r="676" spans="2:65" s="6" customFormat="1" ht="15.75" customHeight="1" x14ac:dyDescent="0.3">
      <c r="B676" s="140"/>
      <c r="D676" s="133" t="s">
        <v>145</v>
      </c>
      <c r="E676" s="141"/>
      <c r="F676" s="142" t="s">
        <v>148</v>
      </c>
      <c r="H676" s="143">
        <v>13.8</v>
      </c>
      <c r="L676" s="140"/>
      <c r="M676" s="144"/>
      <c r="T676" s="145"/>
      <c r="AT676" s="141" t="s">
        <v>145</v>
      </c>
      <c r="AU676" s="141" t="s">
        <v>80</v>
      </c>
      <c r="AV676" s="141" t="s">
        <v>143</v>
      </c>
      <c r="AW676" s="141" t="s">
        <v>95</v>
      </c>
      <c r="AX676" s="141" t="s">
        <v>21</v>
      </c>
      <c r="AY676" s="141" t="s">
        <v>138</v>
      </c>
    </row>
    <row r="677" spans="2:65" s="6" customFormat="1" ht="15.75" customHeight="1" x14ac:dyDescent="0.3">
      <c r="B677" s="22"/>
      <c r="C677" s="115" t="s">
        <v>643</v>
      </c>
      <c r="D677" s="115" t="s">
        <v>139</v>
      </c>
      <c r="E677" s="116" t="s">
        <v>639</v>
      </c>
      <c r="F677" s="117" t="s">
        <v>640</v>
      </c>
      <c r="G677" s="118" t="s">
        <v>152</v>
      </c>
      <c r="H677" s="119">
        <v>2.419</v>
      </c>
      <c r="I677" s="120"/>
      <c r="J677" s="121">
        <f>ROUND($I$677*$H$677,2)</f>
        <v>0</v>
      </c>
      <c r="K677" s="117" t="s">
        <v>153</v>
      </c>
      <c r="L677" s="22"/>
      <c r="M677" s="122"/>
      <c r="N677" s="123" t="s">
        <v>43</v>
      </c>
      <c r="P677" s="124">
        <f>$O$677*$H$677</f>
        <v>0</v>
      </c>
      <c r="Q677" s="124">
        <v>1.837</v>
      </c>
      <c r="R677" s="124">
        <f>$Q$677*$H$677</f>
        <v>4.4437030000000002</v>
      </c>
      <c r="S677" s="124">
        <v>0</v>
      </c>
      <c r="T677" s="125">
        <f>$S$677*$H$677</f>
        <v>0</v>
      </c>
      <c r="AR677" s="76" t="s">
        <v>143</v>
      </c>
      <c r="AT677" s="76" t="s">
        <v>139</v>
      </c>
      <c r="AU677" s="76" t="s">
        <v>80</v>
      </c>
      <c r="AY677" s="6" t="s">
        <v>138</v>
      </c>
      <c r="BE677" s="126">
        <f>IF($N$677="základní",$J$677,0)</f>
        <v>0</v>
      </c>
      <c r="BF677" s="126">
        <f>IF($N$677="snížená",$J$677,0)</f>
        <v>0</v>
      </c>
      <c r="BG677" s="126">
        <f>IF($N$677="zákl. přenesená",$J$677,0)</f>
        <v>0</v>
      </c>
      <c r="BH677" s="126">
        <f>IF($N$677="sníž. přenesená",$J$677,0)</f>
        <v>0</v>
      </c>
      <c r="BI677" s="126">
        <f>IF($N$677="nulová",$J$677,0)</f>
        <v>0</v>
      </c>
      <c r="BJ677" s="76" t="s">
        <v>21</v>
      </c>
      <c r="BK677" s="126">
        <f>ROUND($I$677*$H$677,2)</f>
        <v>0</v>
      </c>
      <c r="BL677" s="76" t="s">
        <v>143</v>
      </c>
      <c r="BM677" s="76" t="s">
        <v>644</v>
      </c>
    </row>
    <row r="678" spans="2:65" s="6" customFormat="1" ht="16.5" customHeight="1" x14ac:dyDescent="0.3">
      <c r="B678" s="22"/>
      <c r="D678" s="128" t="s">
        <v>155</v>
      </c>
      <c r="F678" s="148" t="s">
        <v>642</v>
      </c>
      <c r="L678" s="22"/>
      <c r="M678" s="48"/>
      <c r="T678" s="49"/>
      <c r="AT678" s="6" t="s">
        <v>155</v>
      </c>
      <c r="AU678" s="6" t="s">
        <v>80</v>
      </c>
    </row>
    <row r="679" spans="2:65" s="6" customFormat="1" ht="15.75" customHeight="1" x14ac:dyDescent="0.3">
      <c r="B679" s="134"/>
      <c r="D679" s="133" t="s">
        <v>145</v>
      </c>
      <c r="E679" s="135"/>
      <c r="F679" s="136" t="s">
        <v>645</v>
      </c>
      <c r="H679" s="137">
        <v>2.419</v>
      </c>
      <c r="L679" s="134"/>
      <c r="M679" s="138"/>
      <c r="T679" s="139"/>
      <c r="AT679" s="135" t="s">
        <v>145</v>
      </c>
      <c r="AU679" s="135" t="s">
        <v>80</v>
      </c>
      <c r="AV679" s="135" t="s">
        <v>80</v>
      </c>
      <c r="AW679" s="135" t="s">
        <v>95</v>
      </c>
      <c r="AX679" s="135" t="s">
        <v>72</v>
      </c>
      <c r="AY679" s="135" t="s">
        <v>138</v>
      </c>
    </row>
    <row r="680" spans="2:65" s="6" customFormat="1" ht="15.75" customHeight="1" x14ac:dyDescent="0.3">
      <c r="B680" s="140"/>
      <c r="D680" s="133" t="s">
        <v>145</v>
      </c>
      <c r="E680" s="141"/>
      <c r="F680" s="142" t="s">
        <v>148</v>
      </c>
      <c r="H680" s="143">
        <v>2.419</v>
      </c>
      <c r="L680" s="140"/>
      <c r="M680" s="144"/>
      <c r="T680" s="145"/>
      <c r="AT680" s="141" t="s">
        <v>145</v>
      </c>
      <c r="AU680" s="141" t="s">
        <v>80</v>
      </c>
      <c r="AV680" s="141" t="s">
        <v>143</v>
      </c>
      <c r="AW680" s="141" t="s">
        <v>95</v>
      </c>
      <c r="AX680" s="141" t="s">
        <v>21</v>
      </c>
      <c r="AY680" s="141" t="s">
        <v>138</v>
      </c>
    </row>
    <row r="681" spans="2:65" s="6" customFormat="1" ht="15.75" customHeight="1" x14ac:dyDescent="0.3">
      <c r="B681" s="22"/>
      <c r="C681" s="115" t="s">
        <v>646</v>
      </c>
      <c r="D681" s="115" t="s">
        <v>139</v>
      </c>
      <c r="E681" s="116" t="s">
        <v>647</v>
      </c>
      <c r="F681" s="117" t="s">
        <v>648</v>
      </c>
      <c r="G681" s="118" t="s">
        <v>198</v>
      </c>
      <c r="H681" s="119">
        <v>92</v>
      </c>
      <c r="I681" s="120"/>
      <c r="J681" s="121">
        <f>ROUND($I$681*$H$681,2)</f>
        <v>0</v>
      </c>
      <c r="K681" s="117" t="s">
        <v>153</v>
      </c>
      <c r="L681" s="22"/>
      <c r="M681" s="122"/>
      <c r="N681" s="123" t="s">
        <v>43</v>
      </c>
      <c r="P681" s="124">
        <f>$O$681*$H$681</f>
        <v>0</v>
      </c>
      <c r="Q681" s="124">
        <v>1.6000000000000001E-3</v>
      </c>
      <c r="R681" s="124">
        <f>$Q$681*$H$681</f>
        <v>0.1472</v>
      </c>
      <c r="S681" s="124">
        <v>0</v>
      </c>
      <c r="T681" s="125">
        <f>$S$681*$H$681</f>
        <v>0</v>
      </c>
      <c r="AR681" s="76" t="s">
        <v>143</v>
      </c>
      <c r="AT681" s="76" t="s">
        <v>139</v>
      </c>
      <c r="AU681" s="76" t="s">
        <v>80</v>
      </c>
      <c r="AY681" s="6" t="s">
        <v>138</v>
      </c>
      <c r="BE681" s="126">
        <f>IF($N$681="základní",$J$681,0)</f>
        <v>0</v>
      </c>
      <c r="BF681" s="126">
        <f>IF($N$681="snížená",$J$681,0)</f>
        <v>0</v>
      </c>
      <c r="BG681" s="126">
        <f>IF($N$681="zákl. přenesená",$J$681,0)</f>
        <v>0</v>
      </c>
      <c r="BH681" s="126">
        <f>IF($N$681="sníž. přenesená",$J$681,0)</f>
        <v>0</v>
      </c>
      <c r="BI681" s="126">
        <f>IF($N$681="nulová",$J$681,0)</f>
        <v>0</v>
      </c>
      <c r="BJ681" s="76" t="s">
        <v>21</v>
      </c>
      <c r="BK681" s="126">
        <f>ROUND($I$681*$H$681,2)</f>
        <v>0</v>
      </c>
      <c r="BL681" s="76" t="s">
        <v>143</v>
      </c>
      <c r="BM681" s="76" t="s">
        <v>649</v>
      </c>
    </row>
    <row r="682" spans="2:65" s="6" customFormat="1" ht="27" customHeight="1" x14ac:dyDescent="0.3">
      <c r="B682" s="22"/>
      <c r="D682" s="128" t="s">
        <v>155</v>
      </c>
      <c r="F682" s="148" t="s">
        <v>650</v>
      </c>
      <c r="L682" s="22"/>
      <c r="M682" s="48"/>
      <c r="T682" s="49"/>
      <c r="AT682" s="6" t="s">
        <v>155</v>
      </c>
      <c r="AU682" s="6" t="s">
        <v>80</v>
      </c>
    </row>
    <row r="683" spans="2:65" s="6" customFormat="1" ht="15.75" customHeight="1" x14ac:dyDescent="0.3">
      <c r="B683" s="127"/>
      <c r="D683" s="133" t="s">
        <v>145</v>
      </c>
      <c r="E683" s="130"/>
      <c r="F683" s="129" t="s">
        <v>605</v>
      </c>
      <c r="H683" s="130"/>
      <c r="L683" s="127"/>
      <c r="M683" s="131"/>
      <c r="T683" s="132"/>
      <c r="AT683" s="130" t="s">
        <v>145</v>
      </c>
      <c r="AU683" s="130" t="s">
        <v>80</v>
      </c>
      <c r="AV683" s="130" t="s">
        <v>21</v>
      </c>
      <c r="AW683" s="130" t="s">
        <v>95</v>
      </c>
      <c r="AX683" s="130" t="s">
        <v>72</v>
      </c>
      <c r="AY683" s="130" t="s">
        <v>138</v>
      </c>
    </row>
    <row r="684" spans="2:65" s="6" customFormat="1" ht="15.75" customHeight="1" x14ac:dyDescent="0.3">
      <c r="B684" s="134"/>
      <c r="D684" s="133" t="s">
        <v>145</v>
      </c>
      <c r="E684" s="135"/>
      <c r="F684" s="136" t="s">
        <v>651</v>
      </c>
      <c r="H684" s="137">
        <v>92</v>
      </c>
      <c r="L684" s="134"/>
      <c r="M684" s="138"/>
      <c r="T684" s="139"/>
      <c r="AT684" s="135" t="s">
        <v>145</v>
      </c>
      <c r="AU684" s="135" t="s">
        <v>80</v>
      </c>
      <c r="AV684" s="135" t="s">
        <v>80</v>
      </c>
      <c r="AW684" s="135" t="s">
        <v>95</v>
      </c>
      <c r="AX684" s="135" t="s">
        <v>72</v>
      </c>
      <c r="AY684" s="135" t="s">
        <v>138</v>
      </c>
    </row>
    <row r="685" spans="2:65" s="6" customFormat="1" ht="15.75" customHeight="1" x14ac:dyDescent="0.3">
      <c r="B685" s="140"/>
      <c r="D685" s="133" t="s">
        <v>145</v>
      </c>
      <c r="E685" s="141"/>
      <c r="F685" s="142" t="s">
        <v>148</v>
      </c>
      <c r="H685" s="143">
        <v>92</v>
      </c>
      <c r="L685" s="140"/>
      <c r="M685" s="144"/>
      <c r="T685" s="145"/>
      <c r="AT685" s="141" t="s">
        <v>145</v>
      </c>
      <c r="AU685" s="141" t="s">
        <v>80</v>
      </c>
      <c r="AV685" s="141" t="s">
        <v>143</v>
      </c>
      <c r="AW685" s="141" t="s">
        <v>95</v>
      </c>
      <c r="AX685" s="141" t="s">
        <v>21</v>
      </c>
      <c r="AY685" s="141" t="s">
        <v>138</v>
      </c>
    </row>
    <row r="686" spans="2:65" s="6" customFormat="1" ht="15.75" customHeight="1" x14ac:dyDescent="0.3">
      <c r="B686" s="22"/>
      <c r="C686" s="149" t="s">
        <v>652</v>
      </c>
      <c r="D686" s="149" t="s">
        <v>383</v>
      </c>
      <c r="E686" s="150" t="s">
        <v>653</v>
      </c>
      <c r="F686" s="151" t="s">
        <v>654</v>
      </c>
      <c r="G686" s="152" t="s">
        <v>198</v>
      </c>
      <c r="H686" s="153">
        <v>95.68</v>
      </c>
      <c r="I686" s="154"/>
      <c r="J686" s="155">
        <f>ROUND($I$686*$H$686,2)</f>
        <v>0</v>
      </c>
      <c r="K686" s="151" t="s">
        <v>153</v>
      </c>
      <c r="L686" s="156"/>
      <c r="M686" s="157"/>
      <c r="N686" s="158" t="s">
        <v>43</v>
      </c>
      <c r="P686" s="124">
        <f>$O$686*$H$686</f>
        <v>0</v>
      </c>
      <c r="Q686" s="124">
        <v>0.13200000000000001</v>
      </c>
      <c r="R686" s="124">
        <f>$Q$686*$H$686</f>
        <v>12.629760000000001</v>
      </c>
      <c r="S686" s="124">
        <v>0</v>
      </c>
      <c r="T686" s="125">
        <f>$S$686*$H$686</f>
        <v>0</v>
      </c>
      <c r="AR686" s="76" t="s">
        <v>189</v>
      </c>
      <c r="AT686" s="76" t="s">
        <v>383</v>
      </c>
      <c r="AU686" s="76" t="s">
        <v>80</v>
      </c>
      <c r="AY686" s="6" t="s">
        <v>138</v>
      </c>
      <c r="BE686" s="126">
        <f>IF($N$686="základní",$J$686,0)</f>
        <v>0</v>
      </c>
      <c r="BF686" s="126">
        <f>IF($N$686="snížená",$J$686,0)</f>
        <v>0</v>
      </c>
      <c r="BG686" s="126">
        <f>IF($N$686="zákl. přenesená",$J$686,0)</f>
        <v>0</v>
      </c>
      <c r="BH686" s="126">
        <f>IF($N$686="sníž. přenesená",$J$686,0)</f>
        <v>0</v>
      </c>
      <c r="BI686" s="126">
        <f>IF($N$686="nulová",$J$686,0)</f>
        <v>0</v>
      </c>
      <c r="BJ686" s="76" t="s">
        <v>21</v>
      </c>
      <c r="BK686" s="126">
        <f>ROUND($I$686*$H$686,2)</f>
        <v>0</v>
      </c>
      <c r="BL686" s="76" t="s">
        <v>143</v>
      </c>
      <c r="BM686" s="76" t="s">
        <v>655</v>
      </c>
    </row>
    <row r="687" spans="2:65" s="6" customFormat="1" ht="16.5" customHeight="1" x14ac:dyDescent="0.3">
      <c r="B687" s="22"/>
      <c r="D687" s="128" t="s">
        <v>155</v>
      </c>
      <c r="F687" s="148" t="s">
        <v>656</v>
      </c>
      <c r="L687" s="22"/>
      <c r="M687" s="48"/>
      <c r="T687" s="49"/>
      <c r="AT687" s="6" t="s">
        <v>155</v>
      </c>
      <c r="AU687" s="6" t="s">
        <v>80</v>
      </c>
    </row>
    <row r="688" spans="2:65" s="6" customFormat="1" ht="15.75" customHeight="1" x14ac:dyDescent="0.3">
      <c r="B688" s="134"/>
      <c r="D688" s="133" t="s">
        <v>145</v>
      </c>
      <c r="E688" s="135"/>
      <c r="F688" s="136" t="s">
        <v>657</v>
      </c>
      <c r="H688" s="137">
        <v>95.68</v>
      </c>
      <c r="L688" s="134"/>
      <c r="M688" s="138"/>
      <c r="T688" s="139"/>
      <c r="AT688" s="135" t="s">
        <v>145</v>
      </c>
      <c r="AU688" s="135" t="s">
        <v>80</v>
      </c>
      <c r="AV688" s="135" t="s">
        <v>80</v>
      </c>
      <c r="AW688" s="135" t="s">
        <v>95</v>
      </c>
      <c r="AX688" s="135" t="s">
        <v>72</v>
      </c>
      <c r="AY688" s="135" t="s">
        <v>138</v>
      </c>
    </row>
    <row r="689" spans="2:65" s="6" customFormat="1" ht="15.75" customHeight="1" x14ac:dyDescent="0.3">
      <c r="B689" s="140"/>
      <c r="D689" s="133" t="s">
        <v>145</v>
      </c>
      <c r="E689" s="141"/>
      <c r="F689" s="142" t="s">
        <v>148</v>
      </c>
      <c r="H689" s="143">
        <v>95.68</v>
      </c>
      <c r="L689" s="140"/>
      <c r="M689" s="144"/>
      <c r="T689" s="145"/>
      <c r="AT689" s="141" t="s">
        <v>145</v>
      </c>
      <c r="AU689" s="141" t="s">
        <v>80</v>
      </c>
      <c r="AV689" s="141" t="s">
        <v>143</v>
      </c>
      <c r="AW689" s="141" t="s">
        <v>95</v>
      </c>
      <c r="AX689" s="141" t="s">
        <v>21</v>
      </c>
      <c r="AY689" s="141" t="s">
        <v>138</v>
      </c>
    </row>
    <row r="690" spans="2:65" s="6" customFormat="1" ht="15.75" customHeight="1" x14ac:dyDescent="0.3">
      <c r="B690" s="22"/>
      <c r="C690" s="115" t="s">
        <v>658</v>
      </c>
      <c r="D690" s="115" t="s">
        <v>139</v>
      </c>
      <c r="E690" s="116" t="s">
        <v>659</v>
      </c>
      <c r="F690" s="117" t="s">
        <v>660</v>
      </c>
      <c r="G690" s="118" t="s">
        <v>198</v>
      </c>
      <c r="H690" s="119">
        <v>16.125</v>
      </c>
      <c r="I690" s="120"/>
      <c r="J690" s="121">
        <f>ROUND($I$690*$H$690,2)</f>
        <v>0</v>
      </c>
      <c r="K690" s="117" t="s">
        <v>153</v>
      </c>
      <c r="L690" s="22"/>
      <c r="M690" s="122"/>
      <c r="N690" s="123" t="s">
        <v>43</v>
      </c>
      <c r="P690" s="124">
        <f>$O$690*$H$690</f>
        <v>0</v>
      </c>
      <c r="Q690" s="124">
        <v>0.34562999999999999</v>
      </c>
      <c r="R690" s="124">
        <f>$Q$690*$H$690</f>
        <v>5.5732837499999999</v>
      </c>
      <c r="S690" s="124">
        <v>0</v>
      </c>
      <c r="T690" s="125">
        <f>$S$690*$H$690</f>
        <v>0</v>
      </c>
      <c r="AR690" s="76" t="s">
        <v>143</v>
      </c>
      <c r="AT690" s="76" t="s">
        <v>139</v>
      </c>
      <c r="AU690" s="76" t="s">
        <v>80</v>
      </c>
      <c r="AY690" s="6" t="s">
        <v>138</v>
      </c>
      <c r="BE690" s="126">
        <f>IF($N$690="základní",$J$690,0)</f>
        <v>0</v>
      </c>
      <c r="BF690" s="126">
        <f>IF($N$690="snížená",$J$690,0)</f>
        <v>0</v>
      </c>
      <c r="BG690" s="126">
        <f>IF($N$690="zákl. přenesená",$J$690,0)</f>
        <v>0</v>
      </c>
      <c r="BH690" s="126">
        <f>IF($N$690="sníž. přenesená",$J$690,0)</f>
        <v>0</v>
      </c>
      <c r="BI690" s="126">
        <f>IF($N$690="nulová",$J$690,0)</f>
        <v>0</v>
      </c>
      <c r="BJ690" s="76" t="s">
        <v>21</v>
      </c>
      <c r="BK690" s="126">
        <f>ROUND($I$690*$H$690,2)</f>
        <v>0</v>
      </c>
      <c r="BL690" s="76" t="s">
        <v>143</v>
      </c>
      <c r="BM690" s="76" t="s">
        <v>661</v>
      </c>
    </row>
    <row r="691" spans="2:65" s="6" customFormat="1" ht="16.5" customHeight="1" x14ac:dyDescent="0.3">
      <c r="B691" s="22"/>
      <c r="D691" s="128" t="s">
        <v>155</v>
      </c>
      <c r="F691" s="148" t="s">
        <v>662</v>
      </c>
      <c r="L691" s="22"/>
      <c r="M691" s="48"/>
      <c r="T691" s="49"/>
      <c r="AT691" s="6" t="s">
        <v>155</v>
      </c>
      <c r="AU691" s="6" t="s">
        <v>80</v>
      </c>
    </row>
    <row r="692" spans="2:65" s="6" customFormat="1" ht="15.75" customHeight="1" x14ac:dyDescent="0.3">
      <c r="B692" s="134"/>
      <c r="D692" s="133" t="s">
        <v>145</v>
      </c>
      <c r="E692" s="135"/>
      <c r="F692" s="136" t="s">
        <v>663</v>
      </c>
      <c r="H692" s="137">
        <v>16.125</v>
      </c>
      <c r="L692" s="134"/>
      <c r="M692" s="138"/>
      <c r="T692" s="139"/>
      <c r="AT692" s="135" t="s">
        <v>145</v>
      </c>
      <c r="AU692" s="135" t="s">
        <v>80</v>
      </c>
      <c r="AV692" s="135" t="s">
        <v>80</v>
      </c>
      <c r="AW692" s="135" t="s">
        <v>95</v>
      </c>
      <c r="AX692" s="135" t="s">
        <v>72</v>
      </c>
      <c r="AY692" s="135" t="s">
        <v>138</v>
      </c>
    </row>
    <row r="693" spans="2:65" s="6" customFormat="1" ht="15.75" customHeight="1" x14ac:dyDescent="0.3">
      <c r="B693" s="140"/>
      <c r="D693" s="133" t="s">
        <v>145</v>
      </c>
      <c r="E693" s="141"/>
      <c r="F693" s="142" t="s">
        <v>148</v>
      </c>
      <c r="H693" s="143">
        <v>16.125</v>
      </c>
      <c r="L693" s="140"/>
      <c r="M693" s="144"/>
      <c r="T693" s="145"/>
      <c r="AT693" s="141" t="s">
        <v>145</v>
      </c>
      <c r="AU693" s="141" t="s">
        <v>80</v>
      </c>
      <c r="AV693" s="141" t="s">
        <v>143</v>
      </c>
      <c r="AW693" s="141" t="s">
        <v>95</v>
      </c>
      <c r="AX693" s="141" t="s">
        <v>21</v>
      </c>
      <c r="AY693" s="141" t="s">
        <v>138</v>
      </c>
    </row>
    <row r="694" spans="2:65" s="106" customFormat="1" ht="30.75" customHeight="1" x14ac:dyDescent="0.3">
      <c r="B694" s="107"/>
      <c r="D694" s="108" t="s">
        <v>71</v>
      </c>
      <c r="E694" s="146" t="s">
        <v>189</v>
      </c>
      <c r="F694" s="146" t="s">
        <v>664</v>
      </c>
      <c r="J694" s="147">
        <f>$BK$694</f>
        <v>0</v>
      </c>
      <c r="L694" s="107"/>
      <c r="M694" s="111"/>
      <c r="P694" s="112">
        <f>SUM($P$695:$P$738)</f>
        <v>0</v>
      </c>
      <c r="R694" s="112">
        <f>SUM($R$695:$R$738)</f>
        <v>0.28195150000000002</v>
      </c>
      <c r="T694" s="113">
        <f>SUM($T$695:$T$738)</f>
        <v>0</v>
      </c>
      <c r="AR694" s="108" t="s">
        <v>21</v>
      </c>
      <c r="AT694" s="108" t="s">
        <v>71</v>
      </c>
      <c r="AU694" s="108" t="s">
        <v>21</v>
      </c>
      <c r="AY694" s="108" t="s">
        <v>138</v>
      </c>
      <c r="BK694" s="114">
        <f>SUM($BK$695:$BK$738)</f>
        <v>0</v>
      </c>
    </row>
    <row r="695" spans="2:65" s="6" customFormat="1" ht="15.75" customHeight="1" x14ac:dyDescent="0.3">
      <c r="B695" s="22"/>
      <c r="C695" s="115" t="s">
        <v>665</v>
      </c>
      <c r="D695" s="115" t="s">
        <v>139</v>
      </c>
      <c r="E695" s="116" t="s">
        <v>666</v>
      </c>
      <c r="F695" s="117" t="s">
        <v>667</v>
      </c>
      <c r="G695" s="118" t="s">
        <v>378</v>
      </c>
      <c r="H695" s="119">
        <v>4.8</v>
      </c>
      <c r="I695" s="120"/>
      <c r="J695" s="121">
        <f>ROUND($I$695*$H$695,2)</f>
        <v>0</v>
      </c>
      <c r="K695" s="117" t="s">
        <v>153</v>
      </c>
      <c r="L695" s="22"/>
      <c r="M695" s="122"/>
      <c r="N695" s="123" t="s">
        <v>43</v>
      </c>
      <c r="P695" s="124">
        <f>$O$695*$H$695</f>
        <v>0</v>
      </c>
      <c r="Q695" s="124">
        <v>1.2700000000000001E-3</v>
      </c>
      <c r="R695" s="124">
        <f>$Q$695*$H$695</f>
        <v>6.0959999999999999E-3</v>
      </c>
      <c r="S695" s="124">
        <v>0</v>
      </c>
      <c r="T695" s="125">
        <f>$S$695*$H$695</f>
        <v>0</v>
      </c>
      <c r="AR695" s="76" t="s">
        <v>143</v>
      </c>
      <c r="AT695" s="76" t="s">
        <v>139</v>
      </c>
      <c r="AU695" s="76" t="s">
        <v>80</v>
      </c>
      <c r="AY695" s="6" t="s">
        <v>138</v>
      </c>
      <c r="BE695" s="126">
        <f>IF($N$695="základní",$J$695,0)</f>
        <v>0</v>
      </c>
      <c r="BF695" s="126">
        <f>IF($N$695="snížená",$J$695,0)</f>
        <v>0</v>
      </c>
      <c r="BG695" s="126">
        <f>IF($N$695="zákl. přenesená",$J$695,0)</f>
        <v>0</v>
      </c>
      <c r="BH695" s="126">
        <f>IF($N$695="sníž. přenesená",$J$695,0)</f>
        <v>0</v>
      </c>
      <c r="BI695" s="126">
        <f>IF($N$695="nulová",$J$695,0)</f>
        <v>0</v>
      </c>
      <c r="BJ695" s="76" t="s">
        <v>21</v>
      </c>
      <c r="BK695" s="126">
        <f>ROUND($I$695*$H$695,2)</f>
        <v>0</v>
      </c>
      <c r="BL695" s="76" t="s">
        <v>143</v>
      </c>
      <c r="BM695" s="76" t="s">
        <v>668</v>
      </c>
    </row>
    <row r="696" spans="2:65" s="6" customFormat="1" ht="16.5" customHeight="1" x14ac:dyDescent="0.3">
      <c r="B696" s="22"/>
      <c r="D696" s="128" t="s">
        <v>155</v>
      </c>
      <c r="F696" s="148" t="s">
        <v>669</v>
      </c>
      <c r="L696" s="22"/>
      <c r="M696" s="48"/>
      <c r="T696" s="49"/>
      <c r="AT696" s="6" t="s">
        <v>155</v>
      </c>
      <c r="AU696" s="6" t="s">
        <v>80</v>
      </c>
    </row>
    <row r="697" spans="2:65" s="6" customFormat="1" ht="15.75" customHeight="1" x14ac:dyDescent="0.3">
      <c r="B697" s="134"/>
      <c r="D697" s="133" t="s">
        <v>145</v>
      </c>
      <c r="E697" s="135"/>
      <c r="F697" s="136" t="s">
        <v>670</v>
      </c>
      <c r="H697" s="137">
        <v>4.8</v>
      </c>
      <c r="L697" s="134"/>
      <c r="M697" s="138"/>
      <c r="T697" s="139"/>
      <c r="AT697" s="135" t="s">
        <v>145</v>
      </c>
      <c r="AU697" s="135" t="s">
        <v>80</v>
      </c>
      <c r="AV697" s="135" t="s">
        <v>80</v>
      </c>
      <c r="AW697" s="135" t="s">
        <v>95</v>
      </c>
      <c r="AX697" s="135" t="s">
        <v>72</v>
      </c>
      <c r="AY697" s="135" t="s">
        <v>138</v>
      </c>
    </row>
    <row r="698" spans="2:65" s="6" customFormat="1" ht="15.75" customHeight="1" x14ac:dyDescent="0.3">
      <c r="B698" s="140"/>
      <c r="D698" s="133" t="s">
        <v>145</v>
      </c>
      <c r="E698" s="141"/>
      <c r="F698" s="142" t="s">
        <v>148</v>
      </c>
      <c r="H698" s="143">
        <v>4.8</v>
      </c>
      <c r="L698" s="140"/>
      <c r="M698" s="144"/>
      <c r="T698" s="145"/>
      <c r="AT698" s="141" t="s">
        <v>145</v>
      </c>
      <c r="AU698" s="141" t="s">
        <v>80</v>
      </c>
      <c r="AV698" s="141" t="s">
        <v>143</v>
      </c>
      <c r="AW698" s="141" t="s">
        <v>95</v>
      </c>
      <c r="AX698" s="141" t="s">
        <v>21</v>
      </c>
      <c r="AY698" s="141" t="s">
        <v>138</v>
      </c>
    </row>
    <row r="699" spans="2:65" s="6" customFormat="1" ht="15.75" customHeight="1" x14ac:dyDescent="0.3">
      <c r="B699" s="22"/>
      <c r="C699" s="115" t="s">
        <v>671</v>
      </c>
      <c r="D699" s="115" t="s">
        <v>139</v>
      </c>
      <c r="E699" s="116" t="s">
        <v>672</v>
      </c>
      <c r="F699" s="117" t="s">
        <v>673</v>
      </c>
      <c r="G699" s="118" t="s">
        <v>378</v>
      </c>
      <c r="H699" s="119">
        <v>62.35</v>
      </c>
      <c r="I699" s="120"/>
      <c r="J699" s="121">
        <f>ROUND($I$699*$H$699,2)</f>
        <v>0</v>
      </c>
      <c r="K699" s="117" t="s">
        <v>153</v>
      </c>
      <c r="L699" s="22"/>
      <c r="M699" s="122"/>
      <c r="N699" s="123" t="s">
        <v>43</v>
      </c>
      <c r="P699" s="124">
        <f>$O$699*$H$699</f>
        <v>0</v>
      </c>
      <c r="Q699" s="124">
        <v>2.7299999999999998E-3</v>
      </c>
      <c r="R699" s="124">
        <f>$Q$699*$H$699</f>
        <v>0.17021549999999999</v>
      </c>
      <c r="S699" s="124">
        <v>0</v>
      </c>
      <c r="T699" s="125">
        <f>$S$699*$H$699</f>
        <v>0</v>
      </c>
      <c r="AR699" s="76" t="s">
        <v>143</v>
      </c>
      <c r="AT699" s="76" t="s">
        <v>139</v>
      </c>
      <c r="AU699" s="76" t="s">
        <v>80</v>
      </c>
      <c r="AY699" s="6" t="s">
        <v>138</v>
      </c>
      <c r="BE699" s="126">
        <f>IF($N$699="základní",$J$699,0)</f>
        <v>0</v>
      </c>
      <c r="BF699" s="126">
        <f>IF($N$699="snížená",$J$699,0)</f>
        <v>0</v>
      </c>
      <c r="BG699" s="126">
        <f>IF($N$699="zákl. přenesená",$J$699,0)</f>
        <v>0</v>
      </c>
      <c r="BH699" s="126">
        <f>IF($N$699="sníž. přenesená",$J$699,0)</f>
        <v>0</v>
      </c>
      <c r="BI699" s="126">
        <f>IF($N$699="nulová",$J$699,0)</f>
        <v>0</v>
      </c>
      <c r="BJ699" s="76" t="s">
        <v>21</v>
      </c>
      <c r="BK699" s="126">
        <f>ROUND($I$699*$H$699,2)</f>
        <v>0</v>
      </c>
      <c r="BL699" s="76" t="s">
        <v>143</v>
      </c>
      <c r="BM699" s="76" t="s">
        <v>674</v>
      </c>
    </row>
    <row r="700" spans="2:65" s="6" customFormat="1" ht="16.5" customHeight="1" x14ac:dyDescent="0.3">
      <c r="B700" s="22"/>
      <c r="D700" s="128" t="s">
        <v>155</v>
      </c>
      <c r="F700" s="148" t="s">
        <v>675</v>
      </c>
      <c r="L700" s="22"/>
      <c r="M700" s="48"/>
      <c r="T700" s="49"/>
      <c r="AT700" s="6" t="s">
        <v>155</v>
      </c>
      <c r="AU700" s="6" t="s">
        <v>80</v>
      </c>
    </row>
    <row r="701" spans="2:65" s="6" customFormat="1" ht="15.75" customHeight="1" x14ac:dyDescent="0.3">
      <c r="B701" s="134"/>
      <c r="D701" s="133" t="s">
        <v>145</v>
      </c>
      <c r="E701" s="135"/>
      <c r="F701" s="136" t="s">
        <v>676</v>
      </c>
      <c r="H701" s="137">
        <v>12.8</v>
      </c>
      <c r="L701" s="134"/>
      <c r="M701" s="138"/>
      <c r="T701" s="139"/>
      <c r="AT701" s="135" t="s">
        <v>145</v>
      </c>
      <c r="AU701" s="135" t="s">
        <v>80</v>
      </c>
      <c r="AV701" s="135" t="s">
        <v>80</v>
      </c>
      <c r="AW701" s="135" t="s">
        <v>95</v>
      </c>
      <c r="AX701" s="135" t="s">
        <v>72</v>
      </c>
      <c r="AY701" s="135" t="s">
        <v>138</v>
      </c>
    </row>
    <row r="702" spans="2:65" s="6" customFormat="1" ht="15.75" customHeight="1" x14ac:dyDescent="0.3">
      <c r="B702" s="134"/>
      <c r="D702" s="133" t="s">
        <v>145</v>
      </c>
      <c r="E702" s="135"/>
      <c r="F702" s="136" t="s">
        <v>677</v>
      </c>
      <c r="H702" s="137">
        <v>49.55</v>
      </c>
      <c r="L702" s="134"/>
      <c r="M702" s="138"/>
      <c r="T702" s="139"/>
      <c r="AT702" s="135" t="s">
        <v>145</v>
      </c>
      <c r="AU702" s="135" t="s">
        <v>80</v>
      </c>
      <c r="AV702" s="135" t="s">
        <v>80</v>
      </c>
      <c r="AW702" s="135" t="s">
        <v>95</v>
      </c>
      <c r="AX702" s="135" t="s">
        <v>72</v>
      </c>
      <c r="AY702" s="135" t="s">
        <v>138</v>
      </c>
    </row>
    <row r="703" spans="2:65" s="6" customFormat="1" ht="15.75" customHeight="1" x14ac:dyDescent="0.3">
      <c r="B703" s="140"/>
      <c r="D703" s="133" t="s">
        <v>145</v>
      </c>
      <c r="E703" s="141"/>
      <c r="F703" s="142" t="s">
        <v>148</v>
      </c>
      <c r="H703" s="143">
        <v>62.35</v>
      </c>
      <c r="L703" s="140"/>
      <c r="M703" s="144"/>
      <c r="T703" s="145"/>
      <c r="AT703" s="141" t="s">
        <v>145</v>
      </c>
      <c r="AU703" s="141" t="s">
        <v>80</v>
      </c>
      <c r="AV703" s="141" t="s">
        <v>143</v>
      </c>
      <c r="AW703" s="141" t="s">
        <v>95</v>
      </c>
      <c r="AX703" s="141" t="s">
        <v>21</v>
      </c>
      <c r="AY703" s="141" t="s">
        <v>138</v>
      </c>
    </row>
    <row r="704" spans="2:65" s="6" customFormat="1" ht="15.75" customHeight="1" x14ac:dyDescent="0.3">
      <c r="B704" s="22"/>
      <c r="C704" s="115" t="s">
        <v>678</v>
      </c>
      <c r="D704" s="115" t="s">
        <v>139</v>
      </c>
      <c r="E704" s="116" t="s">
        <v>679</v>
      </c>
      <c r="F704" s="117" t="s">
        <v>680</v>
      </c>
      <c r="G704" s="118" t="s">
        <v>142</v>
      </c>
      <c r="H704" s="119">
        <v>2</v>
      </c>
      <c r="I704" s="120"/>
      <c r="J704" s="121">
        <f>ROUND($I$704*$H$704,2)</f>
        <v>0</v>
      </c>
      <c r="K704" s="117"/>
      <c r="L704" s="22"/>
      <c r="M704" s="122"/>
      <c r="N704" s="123" t="s">
        <v>43</v>
      </c>
      <c r="P704" s="124">
        <f>$O$704*$H$704</f>
        <v>0</v>
      </c>
      <c r="Q704" s="124">
        <v>0</v>
      </c>
      <c r="R704" s="124">
        <f>$Q$704*$H$704</f>
        <v>0</v>
      </c>
      <c r="S704" s="124">
        <v>0</v>
      </c>
      <c r="T704" s="125">
        <f>$S$704*$H$704</f>
        <v>0</v>
      </c>
      <c r="AR704" s="76" t="s">
        <v>143</v>
      </c>
      <c r="AT704" s="76" t="s">
        <v>139</v>
      </c>
      <c r="AU704" s="76" t="s">
        <v>80</v>
      </c>
      <c r="AY704" s="6" t="s">
        <v>138</v>
      </c>
      <c r="BE704" s="126">
        <f>IF($N$704="základní",$J$704,0)</f>
        <v>0</v>
      </c>
      <c r="BF704" s="126">
        <f>IF($N$704="snížená",$J$704,0)</f>
        <v>0</v>
      </c>
      <c r="BG704" s="126">
        <f>IF($N$704="zákl. přenesená",$J$704,0)</f>
        <v>0</v>
      </c>
      <c r="BH704" s="126">
        <f>IF($N$704="sníž. přenesená",$J$704,0)</f>
        <v>0</v>
      </c>
      <c r="BI704" s="126">
        <f>IF($N$704="nulová",$J$704,0)</f>
        <v>0</v>
      </c>
      <c r="BJ704" s="76" t="s">
        <v>21</v>
      </c>
      <c r="BK704" s="126">
        <f>ROUND($I$704*$H$704,2)</f>
        <v>0</v>
      </c>
      <c r="BL704" s="76" t="s">
        <v>143</v>
      </c>
      <c r="BM704" s="76" t="s">
        <v>681</v>
      </c>
    </row>
    <row r="705" spans="2:65" s="6" customFormat="1" ht="15.75" customHeight="1" x14ac:dyDescent="0.3">
      <c r="B705" s="134"/>
      <c r="D705" s="128" t="s">
        <v>145</v>
      </c>
      <c r="E705" s="136"/>
      <c r="F705" s="136" t="s">
        <v>80</v>
      </c>
      <c r="H705" s="137">
        <v>2</v>
      </c>
      <c r="L705" s="134"/>
      <c r="M705" s="138"/>
      <c r="T705" s="139"/>
      <c r="AT705" s="135" t="s">
        <v>145</v>
      </c>
      <c r="AU705" s="135" t="s">
        <v>80</v>
      </c>
      <c r="AV705" s="135" t="s">
        <v>80</v>
      </c>
      <c r="AW705" s="135" t="s">
        <v>95</v>
      </c>
      <c r="AX705" s="135" t="s">
        <v>72</v>
      </c>
      <c r="AY705" s="135" t="s">
        <v>138</v>
      </c>
    </row>
    <row r="706" spans="2:65" s="6" customFormat="1" ht="15.75" customHeight="1" x14ac:dyDescent="0.3">
      <c r="B706" s="140"/>
      <c r="D706" s="133" t="s">
        <v>145</v>
      </c>
      <c r="E706" s="141"/>
      <c r="F706" s="142" t="s">
        <v>148</v>
      </c>
      <c r="H706" s="143">
        <v>2</v>
      </c>
      <c r="L706" s="140"/>
      <c r="M706" s="144"/>
      <c r="T706" s="145"/>
      <c r="AT706" s="141" t="s">
        <v>145</v>
      </c>
      <c r="AU706" s="141" t="s">
        <v>80</v>
      </c>
      <c r="AV706" s="141" t="s">
        <v>143</v>
      </c>
      <c r="AW706" s="141" t="s">
        <v>95</v>
      </c>
      <c r="AX706" s="141" t="s">
        <v>21</v>
      </c>
      <c r="AY706" s="141" t="s">
        <v>138</v>
      </c>
    </row>
    <row r="707" spans="2:65" s="6" customFormat="1" ht="15.75" customHeight="1" x14ac:dyDescent="0.3">
      <c r="B707" s="22"/>
      <c r="C707" s="115" t="s">
        <v>682</v>
      </c>
      <c r="D707" s="115" t="s">
        <v>139</v>
      </c>
      <c r="E707" s="116" t="s">
        <v>683</v>
      </c>
      <c r="F707" s="117" t="s">
        <v>684</v>
      </c>
      <c r="G707" s="118" t="s">
        <v>142</v>
      </c>
      <c r="H707" s="119">
        <v>1</v>
      </c>
      <c r="I707" s="120"/>
      <c r="J707" s="121">
        <f>ROUND($I$707*$H$707,2)</f>
        <v>0</v>
      </c>
      <c r="K707" s="117"/>
      <c r="L707" s="22"/>
      <c r="M707" s="122"/>
      <c r="N707" s="123" t="s">
        <v>43</v>
      </c>
      <c r="P707" s="124">
        <f>$O$707*$H$707</f>
        <v>0</v>
      </c>
      <c r="Q707" s="124">
        <v>0</v>
      </c>
      <c r="R707" s="124">
        <f>$Q$707*$H$707</f>
        <v>0</v>
      </c>
      <c r="S707" s="124">
        <v>0</v>
      </c>
      <c r="T707" s="125">
        <f>$S$707*$H$707</f>
        <v>0</v>
      </c>
      <c r="AR707" s="76" t="s">
        <v>143</v>
      </c>
      <c r="AT707" s="76" t="s">
        <v>139</v>
      </c>
      <c r="AU707" s="76" t="s">
        <v>80</v>
      </c>
      <c r="AY707" s="6" t="s">
        <v>138</v>
      </c>
      <c r="BE707" s="126">
        <f>IF($N$707="základní",$J$707,0)</f>
        <v>0</v>
      </c>
      <c r="BF707" s="126">
        <f>IF($N$707="snížená",$J$707,0)</f>
        <v>0</v>
      </c>
      <c r="BG707" s="126">
        <f>IF($N$707="zákl. přenesená",$J$707,0)</f>
        <v>0</v>
      </c>
      <c r="BH707" s="126">
        <f>IF($N$707="sníž. přenesená",$J$707,0)</f>
        <v>0</v>
      </c>
      <c r="BI707" s="126">
        <f>IF($N$707="nulová",$J$707,0)</f>
        <v>0</v>
      </c>
      <c r="BJ707" s="76" t="s">
        <v>21</v>
      </c>
      <c r="BK707" s="126">
        <f>ROUND($I$707*$H$707,2)</f>
        <v>0</v>
      </c>
      <c r="BL707" s="76" t="s">
        <v>143</v>
      </c>
      <c r="BM707" s="76" t="s">
        <v>685</v>
      </c>
    </row>
    <row r="708" spans="2:65" s="6" customFormat="1" ht="15.75" customHeight="1" x14ac:dyDescent="0.3">
      <c r="B708" s="134"/>
      <c r="D708" s="128" t="s">
        <v>145</v>
      </c>
      <c r="E708" s="136"/>
      <c r="F708" s="136" t="s">
        <v>21</v>
      </c>
      <c r="H708" s="137">
        <v>1</v>
      </c>
      <c r="L708" s="134"/>
      <c r="M708" s="138"/>
      <c r="T708" s="139"/>
      <c r="AT708" s="135" t="s">
        <v>145</v>
      </c>
      <c r="AU708" s="135" t="s">
        <v>80</v>
      </c>
      <c r="AV708" s="135" t="s">
        <v>80</v>
      </c>
      <c r="AW708" s="135" t="s">
        <v>95</v>
      </c>
      <c r="AX708" s="135" t="s">
        <v>72</v>
      </c>
      <c r="AY708" s="135" t="s">
        <v>138</v>
      </c>
    </row>
    <row r="709" spans="2:65" s="6" customFormat="1" ht="15.75" customHeight="1" x14ac:dyDescent="0.3">
      <c r="B709" s="140"/>
      <c r="D709" s="133" t="s">
        <v>145</v>
      </c>
      <c r="E709" s="141"/>
      <c r="F709" s="142" t="s">
        <v>148</v>
      </c>
      <c r="H709" s="143">
        <v>1</v>
      </c>
      <c r="L709" s="140"/>
      <c r="M709" s="144"/>
      <c r="T709" s="145"/>
      <c r="AT709" s="141" t="s">
        <v>145</v>
      </c>
      <c r="AU709" s="141" t="s">
        <v>80</v>
      </c>
      <c r="AV709" s="141" t="s">
        <v>143</v>
      </c>
      <c r="AW709" s="141" t="s">
        <v>95</v>
      </c>
      <c r="AX709" s="141" t="s">
        <v>21</v>
      </c>
      <c r="AY709" s="141" t="s">
        <v>138</v>
      </c>
    </row>
    <row r="710" spans="2:65" s="6" customFormat="1" ht="15.75" customHeight="1" x14ac:dyDescent="0.3">
      <c r="B710" s="22"/>
      <c r="C710" s="115" t="s">
        <v>686</v>
      </c>
      <c r="D710" s="115" t="s">
        <v>139</v>
      </c>
      <c r="E710" s="116" t="s">
        <v>687</v>
      </c>
      <c r="F710" s="117" t="s">
        <v>688</v>
      </c>
      <c r="G710" s="118" t="s">
        <v>142</v>
      </c>
      <c r="H710" s="119">
        <v>7</v>
      </c>
      <c r="I710" s="120"/>
      <c r="J710" s="121">
        <f>ROUND($I$710*$H$710,2)</f>
        <v>0</v>
      </c>
      <c r="K710" s="117" t="s">
        <v>153</v>
      </c>
      <c r="L710" s="22"/>
      <c r="M710" s="122"/>
      <c r="N710" s="123" t="s">
        <v>43</v>
      </c>
      <c r="P710" s="124">
        <f>$O$710*$H$710</f>
        <v>0</v>
      </c>
      <c r="Q710" s="124">
        <v>0</v>
      </c>
      <c r="R710" s="124">
        <f>$Q$710*$H$710</f>
        <v>0</v>
      </c>
      <c r="S710" s="124">
        <v>0</v>
      </c>
      <c r="T710" s="125">
        <f>$S$710*$H$710</f>
        <v>0</v>
      </c>
      <c r="AR710" s="76" t="s">
        <v>143</v>
      </c>
      <c r="AT710" s="76" t="s">
        <v>139</v>
      </c>
      <c r="AU710" s="76" t="s">
        <v>80</v>
      </c>
      <c r="AY710" s="6" t="s">
        <v>138</v>
      </c>
      <c r="BE710" s="126">
        <f>IF($N$710="základní",$J$710,0)</f>
        <v>0</v>
      </c>
      <c r="BF710" s="126">
        <f>IF($N$710="snížená",$J$710,0)</f>
        <v>0</v>
      </c>
      <c r="BG710" s="126">
        <f>IF($N$710="zákl. přenesená",$J$710,0)</f>
        <v>0</v>
      </c>
      <c r="BH710" s="126">
        <f>IF($N$710="sníž. přenesená",$J$710,0)</f>
        <v>0</v>
      </c>
      <c r="BI710" s="126">
        <f>IF($N$710="nulová",$J$710,0)</f>
        <v>0</v>
      </c>
      <c r="BJ710" s="76" t="s">
        <v>21</v>
      </c>
      <c r="BK710" s="126">
        <f>ROUND($I$710*$H$710,2)</f>
        <v>0</v>
      </c>
      <c r="BL710" s="76" t="s">
        <v>143</v>
      </c>
      <c r="BM710" s="76" t="s">
        <v>689</v>
      </c>
    </row>
    <row r="711" spans="2:65" s="6" customFormat="1" ht="16.5" customHeight="1" x14ac:dyDescent="0.3">
      <c r="B711" s="22"/>
      <c r="D711" s="128" t="s">
        <v>155</v>
      </c>
      <c r="F711" s="148" t="s">
        <v>690</v>
      </c>
      <c r="L711" s="22"/>
      <c r="M711" s="48"/>
      <c r="T711" s="49"/>
      <c r="AT711" s="6" t="s">
        <v>155</v>
      </c>
      <c r="AU711" s="6" t="s">
        <v>80</v>
      </c>
    </row>
    <row r="712" spans="2:65" s="6" customFormat="1" ht="15.75" customHeight="1" x14ac:dyDescent="0.3">
      <c r="B712" s="134"/>
      <c r="D712" s="133" t="s">
        <v>145</v>
      </c>
      <c r="E712" s="135"/>
      <c r="F712" s="136" t="s">
        <v>182</v>
      </c>
      <c r="H712" s="137">
        <v>7</v>
      </c>
      <c r="L712" s="134"/>
      <c r="M712" s="138"/>
      <c r="T712" s="139"/>
      <c r="AT712" s="135" t="s">
        <v>145</v>
      </c>
      <c r="AU712" s="135" t="s">
        <v>80</v>
      </c>
      <c r="AV712" s="135" t="s">
        <v>80</v>
      </c>
      <c r="AW712" s="135" t="s">
        <v>95</v>
      </c>
      <c r="AX712" s="135" t="s">
        <v>72</v>
      </c>
      <c r="AY712" s="135" t="s">
        <v>138</v>
      </c>
    </row>
    <row r="713" spans="2:65" s="6" customFormat="1" ht="15.75" customHeight="1" x14ac:dyDescent="0.3">
      <c r="B713" s="140"/>
      <c r="D713" s="133" t="s">
        <v>145</v>
      </c>
      <c r="E713" s="141"/>
      <c r="F713" s="142" t="s">
        <v>148</v>
      </c>
      <c r="H713" s="143">
        <v>7</v>
      </c>
      <c r="L713" s="140"/>
      <c r="M713" s="144"/>
      <c r="T713" s="145"/>
      <c r="AT713" s="141" t="s">
        <v>145</v>
      </c>
      <c r="AU713" s="141" t="s">
        <v>80</v>
      </c>
      <c r="AV713" s="141" t="s">
        <v>143</v>
      </c>
      <c r="AW713" s="141" t="s">
        <v>95</v>
      </c>
      <c r="AX713" s="141" t="s">
        <v>21</v>
      </c>
      <c r="AY713" s="141" t="s">
        <v>138</v>
      </c>
    </row>
    <row r="714" spans="2:65" s="6" customFormat="1" ht="15.75" customHeight="1" x14ac:dyDescent="0.3">
      <c r="B714" s="22"/>
      <c r="C714" s="149" t="s">
        <v>691</v>
      </c>
      <c r="D714" s="149" t="s">
        <v>383</v>
      </c>
      <c r="E714" s="150" t="s">
        <v>692</v>
      </c>
      <c r="F714" s="151" t="s">
        <v>693</v>
      </c>
      <c r="G714" s="152" t="s">
        <v>142</v>
      </c>
      <c r="H714" s="153">
        <v>2</v>
      </c>
      <c r="I714" s="154"/>
      <c r="J714" s="155">
        <f>ROUND($I$714*$H$714,2)</f>
        <v>0</v>
      </c>
      <c r="K714" s="151" t="s">
        <v>153</v>
      </c>
      <c r="L714" s="156"/>
      <c r="M714" s="157"/>
      <c r="N714" s="158" t="s">
        <v>43</v>
      </c>
      <c r="P714" s="124">
        <f>$O$714*$H$714</f>
        <v>0</v>
      </c>
      <c r="Q714" s="124">
        <v>1.6000000000000001E-3</v>
      </c>
      <c r="R714" s="124">
        <f>$Q$714*$H$714</f>
        <v>3.2000000000000002E-3</v>
      </c>
      <c r="S714" s="124">
        <v>0</v>
      </c>
      <c r="T714" s="125">
        <f>$S$714*$H$714</f>
        <v>0</v>
      </c>
      <c r="AR714" s="76" t="s">
        <v>189</v>
      </c>
      <c r="AT714" s="76" t="s">
        <v>383</v>
      </c>
      <c r="AU714" s="76" t="s">
        <v>80</v>
      </c>
      <c r="AY714" s="6" t="s">
        <v>138</v>
      </c>
      <c r="BE714" s="126">
        <f>IF($N$714="základní",$J$714,0)</f>
        <v>0</v>
      </c>
      <c r="BF714" s="126">
        <f>IF($N$714="snížená",$J$714,0)</f>
        <v>0</v>
      </c>
      <c r="BG714" s="126">
        <f>IF($N$714="zákl. přenesená",$J$714,0)</f>
        <v>0</v>
      </c>
      <c r="BH714" s="126">
        <f>IF($N$714="sníž. přenesená",$J$714,0)</f>
        <v>0</v>
      </c>
      <c r="BI714" s="126">
        <f>IF($N$714="nulová",$J$714,0)</f>
        <v>0</v>
      </c>
      <c r="BJ714" s="76" t="s">
        <v>21</v>
      </c>
      <c r="BK714" s="126">
        <f>ROUND($I$714*$H$714,2)</f>
        <v>0</v>
      </c>
      <c r="BL714" s="76" t="s">
        <v>143</v>
      </c>
      <c r="BM714" s="76" t="s">
        <v>694</v>
      </c>
    </row>
    <row r="715" spans="2:65" s="6" customFormat="1" ht="27" customHeight="1" x14ac:dyDescent="0.3">
      <c r="B715" s="22"/>
      <c r="D715" s="128" t="s">
        <v>155</v>
      </c>
      <c r="F715" s="148" t="s">
        <v>695</v>
      </c>
      <c r="L715" s="22"/>
      <c r="M715" s="48"/>
      <c r="T715" s="49"/>
      <c r="AT715" s="6" t="s">
        <v>155</v>
      </c>
      <c r="AU715" s="6" t="s">
        <v>80</v>
      </c>
    </row>
    <row r="716" spans="2:65" s="6" customFormat="1" ht="15.75" customHeight="1" x14ac:dyDescent="0.3">
      <c r="B716" s="134"/>
      <c r="D716" s="133" t="s">
        <v>145</v>
      </c>
      <c r="E716" s="135"/>
      <c r="F716" s="136" t="s">
        <v>80</v>
      </c>
      <c r="H716" s="137">
        <v>2</v>
      </c>
      <c r="L716" s="134"/>
      <c r="M716" s="138"/>
      <c r="T716" s="139"/>
      <c r="AT716" s="135" t="s">
        <v>145</v>
      </c>
      <c r="AU716" s="135" t="s">
        <v>80</v>
      </c>
      <c r="AV716" s="135" t="s">
        <v>80</v>
      </c>
      <c r="AW716" s="135" t="s">
        <v>95</v>
      </c>
      <c r="AX716" s="135" t="s">
        <v>72</v>
      </c>
      <c r="AY716" s="135" t="s">
        <v>138</v>
      </c>
    </row>
    <row r="717" spans="2:65" s="6" customFormat="1" ht="15.75" customHeight="1" x14ac:dyDescent="0.3">
      <c r="B717" s="140"/>
      <c r="D717" s="133" t="s">
        <v>145</v>
      </c>
      <c r="E717" s="141"/>
      <c r="F717" s="142" t="s">
        <v>148</v>
      </c>
      <c r="H717" s="143">
        <v>2</v>
      </c>
      <c r="L717" s="140"/>
      <c r="M717" s="144"/>
      <c r="T717" s="145"/>
      <c r="AT717" s="141" t="s">
        <v>145</v>
      </c>
      <c r="AU717" s="141" t="s">
        <v>80</v>
      </c>
      <c r="AV717" s="141" t="s">
        <v>143</v>
      </c>
      <c r="AW717" s="141" t="s">
        <v>95</v>
      </c>
      <c r="AX717" s="141" t="s">
        <v>21</v>
      </c>
      <c r="AY717" s="141" t="s">
        <v>138</v>
      </c>
    </row>
    <row r="718" spans="2:65" s="6" customFormat="1" ht="15.75" customHeight="1" x14ac:dyDescent="0.3">
      <c r="B718" s="22"/>
      <c r="C718" s="149" t="s">
        <v>696</v>
      </c>
      <c r="D718" s="149" t="s">
        <v>383</v>
      </c>
      <c r="E718" s="150" t="s">
        <v>697</v>
      </c>
      <c r="F718" s="151" t="s">
        <v>698</v>
      </c>
      <c r="G718" s="152" t="s">
        <v>142</v>
      </c>
      <c r="H718" s="153">
        <v>7</v>
      </c>
      <c r="I718" s="154"/>
      <c r="J718" s="155">
        <f>ROUND($I$718*$H$718,2)</f>
        <v>0</v>
      </c>
      <c r="K718" s="151" t="s">
        <v>153</v>
      </c>
      <c r="L718" s="156"/>
      <c r="M718" s="157"/>
      <c r="N718" s="158" t="s">
        <v>43</v>
      </c>
      <c r="P718" s="124">
        <f>$O$718*$H$718</f>
        <v>0</v>
      </c>
      <c r="Q718" s="124">
        <v>8.0000000000000002E-3</v>
      </c>
      <c r="R718" s="124">
        <f>$Q$718*$H$718</f>
        <v>5.6000000000000001E-2</v>
      </c>
      <c r="S718" s="124">
        <v>0</v>
      </c>
      <c r="T718" s="125">
        <f>$S$718*$H$718</f>
        <v>0</v>
      </c>
      <c r="AR718" s="76" t="s">
        <v>189</v>
      </c>
      <c r="AT718" s="76" t="s">
        <v>383</v>
      </c>
      <c r="AU718" s="76" t="s">
        <v>80</v>
      </c>
      <c r="AY718" s="6" t="s">
        <v>138</v>
      </c>
      <c r="BE718" s="126">
        <f>IF($N$718="základní",$J$718,0)</f>
        <v>0</v>
      </c>
      <c r="BF718" s="126">
        <f>IF($N$718="snížená",$J$718,0)</f>
        <v>0</v>
      </c>
      <c r="BG718" s="126">
        <f>IF($N$718="zákl. přenesená",$J$718,0)</f>
        <v>0</v>
      </c>
      <c r="BH718" s="126">
        <f>IF($N$718="sníž. přenesená",$J$718,0)</f>
        <v>0</v>
      </c>
      <c r="BI718" s="126">
        <f>IF($N$718="nulová",$J$718,0)</f>
        <v>0</v>
      </c>
      <c r="BJ718" s="76" t="s">
        <v>21</v>
      </c>
      <c r="BK718" s="126">
        <f>ROUND($I$718*$H$718,2)</f>
        <v>0</v>
      </c>
      <c r="BL718" s="76" t="s">
        <v>143</v>
      </c>
      <c r="BM718" s="76" t="s">
        <v>699</v>
      </c>
    </row>
    <row r="719" spans="2:65" s="6" customFormat="1" ht="27" customHeight="1" x14ac:dyDescent="0.3">
      <c r="B719" s="22"/>
      <c r="D719" s="128" t="s">
        <v>155</v>
      </c>
      <c r="F719" s="148" t="s">
        <v>700</v>
      </c>
      <c r="L719" s="22"/>
      <c r="M719" s="48"/>
      <c r="T719" s="49"/>
      <c r="AT719" s="6" t="s">
        <v>155</v>
      </c>
      <c r="AU719" s="6" t="s">
        <v>80</v>
      </c>
    </row>
    <row r="720" spans="2:65" s="6" customFormat="1" ht="15.75" customHeight="1" x14ac:dyDescent="0.3">
      <c r="B720" s="134"/>
      <c r="D720" s="133" t="s">
        <v>145</v>
      </c>
      <c r="E720" s="135"/>
      <c r="F720" s="136" t="s">
        <v>182</v>
      </c>
      <c r="H720" s="137">
        <v>7</v>
      </c>
      <c r="L720" s="134"/>
      <c r="M720" s="138"/>
      <c r="T720" s="139"/>
      <c r="AT720" s="135" t="s">
        <v>145</v>
      </c>
      <c r="AU720" s="135" t="s">
        <v>80</v>
      </c>
      <c r="AV720" s="135" t="s">
        <v>80</v>
      </c>
      <c r="AW720" s="135" t="s">
        <v>95</v>
      </c>
      <c r="AX720" s="135" t="s">
        <v>72</v>
      </c>
      <c r="AY720" s="135" t="s">
        <v>138</v>
      </c>
    </row>
    <row r="721" spans="2:65" s="6" customFormat="1" ht="15.75" customHeight="1" x14ac:dyDescent="0.3">
      <c r="B721" s="140"/>
      <c r="D721" s="133" t="s">
        <v>145</v>
      </c>
      <c r="E721" s="141"/>
      <c r="F721" s="142" t="s">
        <v>148</v>
      </c>
      <c r="H721" s="143">
        <v>7</v>
      </c>
      <c r="L721" s="140"/>
      <c r="M721" s="144"/>
      <c r="T721" s="145"/>
      <c r="AT721" s="141" t="s">
        <v>145</v>
      </c>
      <c r="AU721" s="141" t="s">
        <v>80</v>
      </c>
      <c r="AV721" s="141" t="s">
        <v>143</v>
      </c>
      <c r="AW721" s="141" t="s">
        <v>95</v>
      </c>
      <c r="AX721" s="141" t="s">
        <v>21</v>
      </c>
      <c r="AY721" s="141" t="s">
        <v>138</v>
      </c>
    </row>
    <row r="722" spans="2:65" s="6" customFormat="1" ht="15.75" customHeight="1" x14ac:dyDescent="0.3">
      <c r="B722" s="22"/>
      <c r="C722" s="115" t="s">
        <v>701</v>
      </c>
      <c r="D722" s="115" t="s">
        <v>139</v>
      </c>
      <c r="E722" s="116" t="s">
        <v>702</v>
      </c>
      <c r="F722" s="117" t="s">
        <v>703</v>
      </c>
      <c r="G722" s="118" t="s">
        <v>142</v>
      </c>
      <c r="H722" s="119">
        <v>2</v>
      </c>
      <c r="I722" s="120"/>
      <c r="J722" s="121">
        <f>ROUND($I$722*$H$722,2)</f>
        <v>0</v>
      </c>
      <c r="K722" s="117" t="s">
        <v>153</v>
      </c>
      <c r="L722" s="22"/>
      <c r="M722" s="122"/>
      <c r="N722" s="123" t="s">
        <v>43</v>
      </c>
      <c r="P722" s="124">
        <f>$O$722*$H$722</f>
        <v>0</v>
      </c>
      <c r="Q722" s="124">
        <v>0</v>
      </c>
      <c r="R722" s="124">
        <f>$Q$722*$H$722</f>
        <v>0</v>
      </c>
      <c r="S722" s="124">
        <v>0</v>
      </c>
      <c r="T722" s="125">
        <f>$S$722*$H$722</f>
        <v>0</v>
      </c>
      <c r="AR722" s="76" t="s">
        <v>143</v>
      </c>
      <c r="AT722" s="76" t="s">
        <v>139</v>
      </c>
      <c r="AU722" s="76" t="s">
        <v>80</v>
      </c>
      <c r="AY722" s="6" t="s">
        <v>138</v>
      </c>
      <c r="BE722" s="126">
        <f>IF($N$722="základní",$J$722,0)</f>
        <v>0</v>
      </c>
      <c r="BF722" s="126">
        <f>IF($N$722="snížená",$J$722,0)</f>
        <v>0</v>
      </c>
      <c r="BG722" s="126">
        <f>IF($N$722="zákl. přenesená",$J$722,0)</f>
        <v>0</v>
      </c>
      <c r="BH722" s="126">
        <f>IF($N$722="sníž. přenesená",$J$722,0)</f>
        <v>0</v>
      </c>
      <c r="BI722" s="126">
        <f>IF($N$722="nulová",$J$722,0)</f>
        <v>0</v>
      </c>
      <c r="BJ722" s="76" t="s">
        <v>21</v>
      </c>
      <c r="BK722" s="126">
        <f>ROUND($I$722*$H$722,2)</f>
        <v>0</v>
      </c>
      <c r="BL722" s="76" t="s">
        <v>143</v>
      </c>
      <c r="BM722" s="76" t="s">
        <v>704</v>
      </c>
    </row>
    <row r="723" spans="2:65" s="6" customFormat="1" ht="16.5" customHeight="1" x14ac:dyDescent="0.3">
      <c r="B723" s="22"/>
      <c r="D723" s="128" t="s">
        <v>155</v>
      </c>
      <c r="F723" s="148" t="s">
        <v>705</v>
      </c>
      <c r="L723" s="22"/>
      <c r="M723" s="48"/>
      <c r="T723" s="49"/>
      <c r="AT723" s="6" t="s">
        <v>155</v>
      </c>
      <c r="AU723" s="6" t="s">
        <v>80</v>
      </c>
    </row>
    <row r="724" spans="2:65" s="6" customFormat="1" ht="15.75" customHeight="1" x14ac:dyDescent="0.3">
      <c r="B724" s="134"/>
      <c r="D724" s="133" t="s">
        <v>145</v>
      </c>
      <c r="E724" s="135"/>
      <c r="F724" s="136" t="s">
        <v>80</v>
      </c>
      <c r="H724" s="137">
        <v>2</v>
      </c>
      <c r="L724" s="134"/>
      <c r="M724" s="138"/>
      <c r="T724" s="139"/>
      <c r="AT724" s="135" t="s">
        <v>145</v>
      </c>
      <c r="AU724" s="135" t="s">
        <v>80</v>
      </c>
      <c r="AV724" s="135" t="s">
        <v>80</v>
      </c>
      <c r="AW724" s="135" t="s">
        <v>95</v>
      </c>
      <c r="AX724" s="135" t="s">
        <v>72</v>
      </c>
      <c r="AY724" s="135" t="s">
        <v>138</v>
      </c>
    </row>
    <row r="725" spans="2:65" s="6" customFormat="1" ht="15.75" customHeight="1" x14ac:dyDescent="0.3">
      <c r="B725" s="140"/>
      <c r="D725" s="133" t="s">
        <v>145</v>
      </c>
      <c r="E725" s="141"/>
      <c r="F725" s="142" t="s">
        <v>148</v>
      </c>
      <c r="H725" s="143">
        <v>2</v>
      </c>
      <c r="L725" s="140"/>
      <c r="M725" s="144"/>
      <c r="T725" s="145"/>
      <c r="AT725" s="141" t="s">
        <v>145</v>
      </c>
      <c r="AU725" s="141" t="s">
        <v>80</v>
      </c>
      <c r="AV725" s="141" t="s">
        <v>143</v>
      </c>
      <c r="AW725" s="141" t="s">
        <v>95</v>
      </c>
      <c r="AX725" s="141" t="s">
        <v>21</v>
      </c>
      <c r="AY725" s="141" t="s">
        <v>138</v>
      </c>
    </row>
    <row r="726" spans="2:65" s="6" customFormat="1" ht="15.75" customHeight="1" x14ac:dyDescent="0.3">
      <c r="B726" s="22"/>
      <c r="C726" s="149" t="s">
        <v>706</v>
      </c>
      <c r="D726" s="149" t="s">
        <v>383</v>
      </c>
      <c r="E726" s="150" t="s">
        <v>707</v>
      </c>
      <c r="F726" s="151" t="s">
        <v>708</v>
      </c>
      <c r="G726" s="152" t="s">
        <v>142</v>
      </c>
      <c r="H726" s="153">
        <v>2</v>
      </c>
      <c r="I726" s="154"/>
      <c r="J726" s="155">
        <f>ROUND($I$726*$H$726,2)</f>
        <v>0</v>
      </c>
      <c r="K726" s="151" t="s">
        <v>153</v>
      </c>
      <c r="L726" s="156"/>
      <c r="M726" s="157"/>
      <c r="N726" s="158" t="s">
        <v>43</v>
      </c>
      <c r="P726" s="124">
        <f>$O$726*$H$726</f>
        <v>0</v>
      </c>
      <c r="Q726" s="124">
        <v>1.1999999999999999E-3</v>
      </c>
      <c r="R726" s="124">
        <f>$Q$726*$H$726</f>
        <v>2.3999999999999998E-3</v>
      </c>
      <c r="S726" s="124">
        <v>0</v>
      </c>
      <c r="T726" s="125">
        <f>$S$726*$H$726</f>
        <v>0</v>
      </c>
      <c r="AR726" s="76" t="s">
        <v>189</v>
      </c>
      <c r="AT726" s="76" t="s">
        <v>383</v>
      </c>
      <c r="AU726" s="76" t="s">
        <v>80</v>
      </c>
      <c r="AY726" s="6" t="s">
        <v>138</v>
      </c>
      <c r="BE726" s="126">
        <f>IF($N$726="základní",$J$726,0)</f>
        <v>0</v>
      </c>
      <c r="BF726" s="126">
        <f>IF($N$726="snížená",$J$726,0)</f>
        <v>0</v>
      </c>
      <c r="BG726" s="126">
        <f>IF($N$726="zákl. přenesená",$J$726,0)</f>
        <v>0</v>
      </c>
      <c r="BH726" s="126">
        <f>IF($N$726="sníž. přenesená",$J$726,0)</f>
        <v>0</v>
      </c>
      <c r="BI726" s="126">
        <f>IF($N$726="nulová",$J$726,0)</f>
        <v>0</v>
      </c>
      <c r="BJ726" s="76" t="s">
        <v>21</v>
      </c>
      <c r="BK726" s="126">
        <f>ROUND($I$726*$H$726,2)</f>
        <v>0</v>
      </c>
      <c r="BL726" s="76" t="s">
        <v>143</v>
      </c>
      <c r="BM726" s="76" t="s">
        <v>709</v>
      </c>
    </row>
    <row r="727" spans="2:65" s="6" customFormat="1" ht="16.5" customHeight="1" x14ac:dyDescent="0.3">
      <c r="B727" s="22"/>
      <c r="D727" s="128" t="s">
        <v>155</v>
      </c>
      <c r="F727" s="148" t="s">
        <v>710</v>
      </c>
      <c r="L727" s="22"/>
      <c r="M727" s="48"/>
      <c r="T727" s="49"/>
      <c r="AT727" s="6" t="s">
        <v>155</v>
      </c>
      <c r="AU727" s="6" t="s">
        <v>80</v>
      </c>
    </row>
    <row r="728" spans="2:65" s="6" customFormat="1" ht="15.75" customHeight="1" x14ac:dyDescent="0.3">
      <c r="B728" s="134"/>
      <c r="D728" s="133" t="s">
        <v>145</v>
      </c>
      <c r="E728" s="135"/>
      <c r="F728" s="136" t="s">
        <v>80</v>
      </c>
      <c r="H728" s="137">
        <v>2</v>
      </c>
      <c r="L728" s="134"/>
      <c r="M728" s="138"/>
      <c r="T728" s="139"/>
      <c r="AT728" s="135" t="s">
        <v>145</v>
      </c>
      <c r="AU728" s="135" t="s">
        <v>80</v>
      </c>
      <c r="AV728" s="135" t="s">
        <v>80</v>
      </c>
      <c r="AW728" s="135" t="s">
        <v>95</v>
      </c>
      <c r="AX728" s="135" t="s">
        <v>72</v>
      </c>
      <c r="AY728" s="135" t="s">
        <v>138</v>
      </c>
    </row>
    <row r="729" spans="2:65" s="6" customFormat="1" ht="15.75" customHeight="1" x14ac:dyDescent="0.3">
      <c r="B729" s="140"/>
      <c r="D729" s="133" t="s">
        <v>145</v>
      </c>
      <c r="E729" s="141"/>
      <c r="F729" s="142" t="s">
        <v>148</v>
      </c>
      <c r="H729" s="143">
        <v>2</v>
      </c>
      <c r="L729" s="140"/>
      <c r="M729" s="144"/>
      <c r="T729" s="145"/>
      <c r="AT729" s="141" t="s">
        <v>145</v>
      </c>
      <c r="AU729" s="141" t="s">
        <v>80</v>
      </c>
      <c r="AV729" s="141" t="s">
        <v>143</v>
      </c>
      <c r="AW729" s="141" t="s">
        <v>95</v>
      </c>
      <c r="AX729" s="141" t="s">
        <v>21</v>
      </c>
      <c r="AY729" s="141" t="s">
        <v>138</v>
      </c>
    </row>
    <row r="730" spans="2:65" s="6" customFormat="1" ht="15.75" customHeight="1" x14ac:dyDescent="0.3">
      <c r="B730" s="22"/>
      <c r="C730" s="115" t="s">
        <v>711</v>
      </c>
      <c r="D730" s="115" t="s">
        <v>139</v>
      </c>
      <c r="E730" s="116" t="s">
        <v>712</v>
      </c>
      <c r="F730" s="117" t="s">
        <v>713</v>
      </c>
      <c r="G730" s="118" t="s">
        <v>142</v>
      </c>
      <c r="H730" s="119">
        <v>2</v>
      </c>
      <c r="I730" s="120"/>
      <c r="J730" s="121">
        <f>ROUND($I$730*$H$730,2)</f>
        <v>0</v>
      </c>
      <c r="K730" s="117" t="s">
        <v>153</v>
      </c>
      <c r="L730" s="22"/>
      <c r="M730" s="122"/>
      <c r="N730" s="123" t="s">
        <v>43</v>
      </c>
      <c r="P730" s="124">
        <f>$O$730*$H$730</f>
        <v>0</v>
      </c>
      <c r="Q730" s="124">
        <v>7.0200000000000002E-3</v>
      </c>
      <c r="R730" s="124">
        <f>$Q$730*$H$730</f>
        <v>1.404E-2</v>
      </c>
      <c r="S730" s="124">
        <v>0</v>
      </c>
      <c r="T730" s="125">
        <f>$S$730*$H$730</f>
        <v>0</v>
      </c>
      <c r="AR730" s="76" t="s">
        <v>143</v>
      </c>
      <c r="AT730" s="76" t="s">
        <v>139</v>
      </c>
      <c r="AU730" s="76" t="s">
        <v>80</v>
      </c>
      <c r="AY730" s="6" t="s">
        <v>138</v>
      </c>
      <c r="BE730" s="126">
        <f>IF($N$730="základní",$J$730,0)</f>
        <v>0</v>
      </c>
      <c r="BF730" s="126">
        <f>IF($N$730="snížená",$J$730,0)</f>
        <v>0</v>
      </c>
      <c r="BG730" s="126">
        <f>IF($N$730="zákl. přenesená",$J$730,0)</f>
        <v>0</v>
      </c>
      <c r="BH730" s="126">
        <f>IF($N$730="sníž. přenesená",$J$730,0)</f>
        <v>0</v>
      </c>
      <c r="BI730" s="126">
        <f>IF($N$730="nulová",$J$730,0)</f>
        <v>0</v>
      </c>
      <c r="BJ730" s="76" t="s">
        <v>21</v>
      </c>
      <c r="BK730" s="126">
        <f>ROUND($I$730*$H$730,2)</f>
        <v>0</v>
      </c>
      <c r="BL730" s="76" t="s">
        <v>143</v>
      </c>
      <c r="BM730" s="76" t="s">
        <v>714</v>
      </c>
    </row>
    <row r="731" spans="2:65" s="6" customFormat="1" ht="16.5" customHeight="1" x14ac:dyDescent="0.3">
      <c r="B731" s="22"/>
      <c r="D731" s="128" t="s">
        <v>155</v>
      </c>
      <c r="F731" s="148" t="s">
        <v>715</v>
      </c>
      <c r="L731" s="22"/>
      <c r="M731" s="48"/>
      <c r="T731" s="49"/>
      <c r="AT731" s="6" t="s">
        <v>155</v>
      </c>
      <c r="AU731" s="6" t="s">
        <v>80</v>
      </c>
    </row>
    <row r="732" spans="2:65" s="6" customFormat="1" ht="15.75" customHeight="1" x14ac:dyDescent="0.3">
      <c r="B732" s="134"/>
      <c r="D732" s="133" t="s">
        <v>145</v>
      </c>
      <c r="E732" s="135"/>
      <c r="F732" s="136" t="s">
        <v>80</v>
      </c>
      <c r="H732" s="137">
        <v>2</v>
      </c>
      <c r="L732" s="134"/>
      <c r="M732" s="138"/>
      <c r="T732" s="139"/>
      <c r="AT732" s="135" t="s">
        <v>145</v>
      </c>
      <c r="AU732" s="135" t="s">
        <v>80</v>
      </c>
      <c r="AV732" s="135" t="s">
        <v>80</v>
      </c>
      <c r="AW732" s="135" t="s">
        <v>95</v>
      </c>
      <c r="AX732" s="135" t="s">
        <v>72</v>
      </c>
      <c r="AY732" s="135" t="s">
        <v>138</v>
      </c>
    </row>
    <row r="733" spans="2:65" s="6" customFormat="1" ht="15.75" customHeight="1" x14ac:dyDescent="0.3">
      <c r="B733" s="140"/>
      <c r="D733" s="133" t="s">
        <v>145</v>
      </c>
      <c r="E733" s="141"/>
      <c r="F733" s="142" t="s">
        <v>148</v>
      </c>
      <c r="H733" s="143">
        <v>2</v>
      </c>
      <c r="L733" s="140"/>
      <c r="M733" s="144"/>
      <c r="T733" s="145"/>
      <c r="AT733" s="141" t="s">
        <v>145</v>
      </c>
      <c r="AU733" s="141" t="s">
        <v>80</v>
      </c>
      <c r="AV733" s="141" t="s">
        <v>143</v>
      </c>
      <c r="AW733" s="141" t="s">
        <v>95</v>
      </c>
      <c r="AX733" s="141" t="s">
        <v>21</v>
      </c>
      <c r="AY733" s="141" t="s">
        <v>138</v>
      </c>
    </row>
    <row r="734" spans="2:65" s="6" customFormat="1" ht="15.75" customHeight="1" x14ac:dyDescent="0.3">
      <c r="B734" s="22"/>
      <c r="C734" s="149" t="s">
        <v>716</v>
      </c>
      <c r="D734" s="149" t="s">
        <v>383</v>
      </c>
      <c r="E734" s="150" t="s">
        <v>717</v>
      </c>
      <c r="F734" s="151" t="s">
        <v>718</v>
      </c>
      <c r="G734" s="152" t="s">
        <v>142</v>
      </c>
      <c r="H734" s="153">
        <v>2</v>
      </c>
      <c r="I734" s="154"/>
      <c r="J734" s="155">
        <f>ROUND($I$734*$H$734,2)</f>
        <v>0</v>
      </c>
      <c r="K734" s="151" t="s">
        <v>153</v>
      </c>
      <c r="L734" s="156"/>
      <c r="M734" s="157"/>
      <c r="N734" s="158" t="s">
        <v>43</v>
      </c>
      <c r="P734" s="124">
        <f>$O$734*$H$734</f>
        <v>0</v>
      </c>
      <c r="Q734" s="124">
        <v>1.4999999999999999E-2</v>
      </c>
      <c r="R734" s="124">
        <f>$Q$734*$H$734</f>
        <v>0.03</v>
      </c>
      <c r="S734" s="124">
        <v>0</v>
      </c>
      <c r="T734" s="125">
        <f>$S$734*$H$734</f>
        <v>0</v>
      </c>
      <c r="AR734" s="76" t="s">
        <v>189</v>
      </c>
      <c r="AT734" s="76" t="s">
        <v>383</v>
      </c>
      <c r="AU734" s="76" t="s">
        <v>80</v>
      </c>
      <c r="AY734" s="6" t="s">
        <v>138</v>
      </c>
      <c r="BE734" s="126">
        <f>IF($N$734="základní",$J$734,0)</f>
        <v>0</v>
      </c>
      <c r="BF734" s="126">
        <f>IF($N$734="snížená",$J$734,0)</f>
        <v>0</v>
      </c>
      <c r="BG734" s="126">
        <f>IF($N$734="zákl. přenesená",$J$734,0)</f>
        <v>0</v>
      </c>
      <c r="BH734" s="126">
        <f>IF($N$734="sníž. přenesená",$J$734,0)</f>
        <v>0</v>
      </c>
      <c r="BI734" s="126">
        <f>IF($N$734="nulová",$J$734,0)</f>
        <v>0</v>
      </c>
      <c r="BJ734" s="76" t="s">
        <v>21</v>
      </c>
      <c r="BK734" s="126">
        <f>ROUND($I$734*$H$734,2)</f>
        <v>0</v>
      </c>
      <c r="BL734" s="76" t="s">
        <v>143</v>
      </c>
      <c r="BM734" s="76" t="s">
        <v>719</v>
      </c>
    </row>
    <row r="735" spans="2:65" s="6" customFormat="1" ht="27" customHeight="1" x14ac:dyDescent="0.3">
      <c r="B735" s="22"/>
      <c r="D735" s="128" t="s">
        <v>155</v>
      </c>
      <c r="F735" s="148" t="s">
        <v>720</v>
      </c>
      <c r="L735" s="22"/>
      <c r="M735" s="48"/>
      <c r="T735" s="49"/>
      <c r="AT735" s="6" t="s">
        <v>155</v>
      </c>
      <c r="AU735" s="6" t="s">
        <v>80</v>
      </c>
    </row>
    <row r="736" spans="2:65" s="6" customFormat="1" ht="30.75" customHeight="1" x14ac:dyDescent="0.3">
      <c r="B736" s="22"/>
      <c r="D736" s="133" t="s">
        <v>451</v>
      </c>
      <c r="F736" s="159" t="s">
        <v>721</v>
      </c>
      <c r="L736" s="22"/>
      <c r="M736" s="48"/>
      <c r="T736" s="49"/>
      <c r="AT736" s="6" t="s">
        <v>451</v>
      </c>
      <c r="AU736" s="6" t="s">
        <v>80</v>
      </c>
    </row>
    <row r="737" spans="2:65" s="6" customFormat="1" ht="15.75" customHeight="1" x14ac:dyDescent="0.3">
      <c r="B737" s="134"/>
      <c r="D737" s="133" t="s">
        <v>145</v>
      </c>
      <c r="E737" s="135"/>
      <c r="F737" s="136" t="s">
        <v>80</v>
      </c>
      <c r="H737" s="137">
        <v>2</v>
      </c>
      <c r="L737" s="134"/>
      <c r="M737" s="138"/>
      <c r="T737" s="139"/>
      <c r="AT737" s="135" t="s">
        <v>145</v>
      </c>
      <c r="AU737" s="135" t="s">
        <v>80</v>
      </c>
      <c r="AV737" s="135" t="s">
        <v>80</v>
      </c>
      <c r="AW737" s="135" t="s">
        <v>95</v>
      </c>
      <c r="AX737" s="135" t="s">
        <v>72</v>
      </c>
      <c r="AY737" s="135" t="s">
        <v>138</v>
      </c>
    </row>
    <row r="738" spans="2:65" s="6" customFormat="1" ht="15.75" customHeight="1" x14ac:dyDescent="0.3">
      <c r="B738" s="140"/>
      <c r="D738" s="133" t="s">
        <v>145</v>
      </c>
      <c r="E738" s="141"/>
      <c r="F738" s="142" t="s">
        <v>148</v>
      </c>
      <c r="H738" s="143">
        <v>2</v>
      </c>
      <c r="L738" s="140"/>
      <c r="M738" s="144"/>
      <c r="T738" s="145"/>
      <c r="AT738" s="141" t="s">
        <v>145</v>
      </c>
      <c r="AU738" s="141" t="s">
        <v>80</v>
      </c>
      <c r="AV738" s="141" t="s">
        <v>143</v>
      </c>
      <c r="AW738" s="141" t="s">
        <v>95</v>
      </c>
      <c r="AX738" s="141" t="s">
        <v>21</v>
      </c>
      <c r="AY738" s="141" t="s">
        <v>138</v>
      </c>
    </row>
    <row r="739" spans="2:65" s="106" customFormat="1" ht="30.75" customHeight="1" x14ac:dyDescent="0.3">
      <c r="B739" s="107"/>
      <c r="D739" s="108" t="s">
        <v>71</v>
      </c>
      <c r="E739" s="146" t="s">
        <v>194</v>
      </c>
      <c r="F739" s="146" t="s">
        <v>722</v>
      </c>
      <c r="J739" s="147">
        <f>$BK$739</f>
        <v>0</v>
      </c>
      <c r="L739" s="107"/>
      <c r="M739" s="111"/>
      <c r="P739" s="112">
        <f>SUM($P$740:$P$898)</f>
        <v>0</v>
      </c>
      <c r="R739" s="112">
        <f>SUM($R$740:$R$898)</f>
        <v>1.3740000000000001</v>
      </c>
      <c r="T739" s="113">
        <f>SUM($T$740:$T$898)</f>
        <v>185.66277000000002</v>
      </c>
      <c r="AR739" s="108" t="s">
        <v>21</v>
      </c>
      <c r="AT739" s="108" t="s">
        <v>71</v>
      </c>
      <c r="AU739" s="108" t="s">
        <v>21</v>
      </c>
      <c r="AY739" s="108" t="s">
        <v>138</v>
      </c>
      <c r="BK739" s="114">
        <f>SUM($BK$740:$BK$898)</f>
        <v>0</v>
      </c>
    </row>
    <row r="740" spans="2:65" s="6" customFormat="1" ht="15.75" customHeight="1" x14ac:dyDescent="0.3">
      <c r="B740" s="22"/>
      <c r="C740" s="115" t="s">
        <v>723</v>
      </c>
      <c r="D740" s="115" t="s">
        <v>139</v>
      </c>
      <c r="E740" s="116" t="s">
        <v>724</v>
      </c>
      <c r="F740" s="117" t="s">
        <v>725</v>
      </c>
      <c r="G740" s="118" t="s">
        <v>198</v>
      </c>
      <c r="H740" s="119">
        <v>1079.8399999999999</v>
      </c>
      <c r="I740" s="120"/>
      <c r="J740" s="121">
        <f>ROUND($I$740*$H$740,2)</f>
        <v>0</v>
      </c>
      <c r="K740" s="117" t="s">
        <v>153</v>
      </c>
      <c r="L740" s="22"/>
      <c r="M740" s="122"/>
      <c r="N740" s="123" t="s">
        <v>43</v>
      </c>
      <c r="P740" s="124">
        <f>$O$740*$H$740</f>
        <v>0</v>
      </c>
      <c r="Q740" s="124">
        <v>0</v>
      </c>
      <c r="R740" s="124">
        <f>$Q$740*$H$740</f>
        <v>0</v>
      </c>
      <c r="S740" s="124">
        <v>0</v>
      </c>
      <c r="T740" s="125">
        <f>$S$740*$H$740</f>
        <v>0</v>
      </c>
      <c r="AR740" s="76" t="s">
        <v>143</v>
      </c>
      <c r="AT740" s="76" t="s">
        <v>139</v>
      </c>
      <c r="AU740" s="76" t="s">
        <v>80</v>
      </c>
      <c r="AY740" s="6" t="s">
        <v>138</v>
      </c>
      <c r="BE740" s="126">
        <f>IF($N$740="základní",$J$740,0)</f>
        <v>0</v>
      </c>
      <c r="BF740" s="126">
        <f>IF($N$740="snížená",$J$740,0)</f>
        <v>0</v>
      </c>
      <c r="BG740" s="126">
        <f>IF($N$740="zákl. přenesená",$J$740,0)</f>
        <v>0</v>
      </c>
      <c r="BH740" s="126">
        <f>IF($N$740="sníž. přenesená",$J$740,0)</f>
        <v>0</v>
      </c>
      <c r="BI740" s="126">
        <f>IF($N$740="nulová",$J$740,0)</f>
        <v>0</v>
      </c>
      <c r="BJ740" s="76" t="s">
        <v>21</v>
      </c>
      <c r="BK740" s="126">
        <f>ROUND($I$740*$H$740,2)</f>
        <v>0</v>
      </c>
      <c r="BL740" s="76" t="s">
        <v>143</v>
      </c>
      <c r="BM740" s="76" t="s">
        <v>726</v>
      </c>
    </row>
    <row r="741" spans="2:65" s="6" customFormat="1" ht="27" customHeight="1" x14ac:dyDescent="0.3">
      <c r="B741" s="22"/>
      <c r="D741" s="128" t="s">
        <v>155</v>
      </c>
      <c r="F741" s="148" t="s">
        <v>727</v>
      </c>
      <c r="L741" s="22"/>
      <c r="M741" s="48"/>
      <c r="T741" s="49"/>
      <c r="AT741" s="6" t="s">
        <v>155</v>
      </c>
      <c r="AU741" s="6" t="s">
        <v>80</v>
      </c>
    </row>
    <row r="742" spans="2:65" s="6" customFormat="1" ht="15.75" customHeight="1" x14ac:dyDescent="0.3">
      <c r="B742" s="134"/>
      <c r="D742" s="133" t="s">
        <v>145</v>
      </c>
      <c r="E742" s="135"/>
      <c r="F742" s="136" t="s">
        <v>728</v>
      </c>
      <c r="H742" s="137">
        <v>207</v>
      </c>
      <c r="L742" s="134"/>
      <c r="M742" s="138"/>
      <c r="T742" s="139"/>
      <c r="AT742" s="135" t="s">
        <v>145</v>
      </c>
      <c r="AU742" s="135" t="s">
        <v>80</v>
      </c>
      <c r="AV742" s="135" t="s">
        <v>80</v>
      </c>
      <c r="AW742" s="135" t="s">
        <v>95</v>
      </c>
      <c r="AX742" s="135" t="s">
        <v>72</v>
      </c>
      <c r="AY742" s="135" t="s">
        <v>138</v>
      </c>
    </row>
    <row r="743" spans="2:65" s="6" customFormat="1" ht="15.75" customHeight="1" x14ac:dyDescent="0.3">
      <c r="B743" s="134"/>
      <c r="D743" s="133" t="s">
        <v>145</v>
      </c>
      <c r="E743" s="135"/>
      <c r="F743" s="136" t="s">
        <v>729</v>
      </c>
      <c r="H743" s="137">
        <v>206</v>
      </c>
      <c r="L743" s="134"/>
      <c r="M743" s="138"/>
      <c r="T743" s="139"/>
      <c r="AT743" s="135" t="s">
        <v>145</v>
      </c>
      <c r="AU743" s="135" t="s">
        <v>80</v>
      </c>
      <c r="AV743" s="135" t="s">
        <v>80</v>
      </c>
      <c r="AW743" s="135" t="s">
        <v>95</v>
      </c>
      <c r="AX743" s="135" t="s">
        <v>72</v>
      </c>
      <c r="AY743" s="135" t="s">
        <v>138</v>
      </c>
    </row>
    <row r="744" spans="2:65" s="6" customFormat="1" ht="15.75" customHeight="1" x14ac:dyDescent="0.3">
      <c r="B744" s="134"/>
      <c r="D744" s="133" t="s">
        <v>145</v>
      </c>
      <c r="E744" s="135"/>
      <c r="F744" s="136" t="s">
        <v>728</v>
      </c>
      <c r="H744" s="137">
        <v>207</v>
      </c>
      <c r="L744" s="134"/>
      <c r="M744" s="138"/>
      <c r="T744" s="139"/>
      <c r="AT744" s="135" t="s">
        <v>145</v>
      </c>
      <c r="AU744" s="135" t="s">
        <v>80</v>
      </c>
      <c r="AV744" s="135" t="s">
        <v>80</v>
      </c>
      <c r="AW744" s="135" t="s">
        <v>95</v>
      </c>
      <c r="AX744" s="135" t="s">
        <v>72</v>
      </c>
      <c r="AY744" s="135" t="s">
        <v>138</v>
      </c>
    </row>
    <row r="745" spans="2:65" s="6" customFormat="1" ht="15.75" customHeight="1" x14ac:dyDescent="0.3">
      <c r="B745" s="134"/>
      <c r="D745" s="133" t="s">
        <v>145</v>
      </c>
      <c r="E745" s="135"/>
      <c r="F745" s="136" t="s">
        <v>729</v>
      </c>
      <c r="H745" s="137">
        <v>206</v>
      </c>
      <c r="L745" s="134"/>
      <c r="M745" s="138"/>
      <c r="T745" s="139"/>
      <c r="AT745" s="135" t="s">
        <v>145</v>
      </c>
      <c r="AU745" s="135" t="s">
        <v>80</v>
      </c>
      <c r="AV745" s="135" t="s">
        <v>80</v>
      </c>
      <c r="AW745" s="135" t="s">
        <v>95</v>
      </c>
      <c r="AX745" s="135" t="s">
        <v>72</v>
      </c>
      <c r="AY745" s="135" t="s">
        <v>138</v>
      </c>
    </row>
    <row r="746" spans="2:65" s="6" customFormat="1" ht="15.75" customHeight="1" x14ac:dyDescent="0.3">
      <c r="B746" s="134"/>
      <c r="D746" s="133" t="s">
        <v>145</v>
      </c>
      <c r="E746" s="135"/>
      <c r="F746" s="136" t="s">
        <v>730</v>
      </c>
      <c r="H746" s="137">
        <v>249.84</v>
      </c>
      <c r="L746" s="134"/>
      <c r="M746" s="138"/>
      <c r="T746" s="139"/>
      <c r="AT746" s="135" t="s">
        <v>145</v>
      </c>
      <c r="AU746" s="135" t="s">
        <v>80</v>
      </c>
      <c r="AV746" s="135" t="s">
        <v>80</v>
      </c>
      <c r="AW746" s="135" t="s">
        <v>95</v>
      </c>
      <c r="AX746" s="135" t="s">
        <v>72</v>
      </c>
      <c r="AY746" s="135" t="s">
        <v>138</v>
      </c>
    </row>
    <row r="747" spans="2:65" s="6" customFormat="1" ht="15.75" customHeight="1" x14ac:dyDescent="0.3">
      <c r="B747" s="134"/>
      <c r="D747" s="133" t="s">
        <v>145</v>
      </c>
      <c r="E747" s="135"/>
      <c r="F747" s="136" t="s">
        <v>731</v>
      </c>
      <c r="H747" s="137">
        <v>4</v>
      </c>
      <c r="L747" s="134"/>
      <c r="M747" s="138"/>
      <c r="T747" s="139"/>
      <c r="AT747" s="135" t="s">
        <v>145</v>
      </c>
      <c r="AU747" s="135" t="s">
        <v>80</v>
      </c>
      <c r="AV747" s="135" t="s">
        <v>80</v>
      </c>
      <c r="AW747" s="135" t="s">
        <v>95</v>
      </c>
      <c r="AX747" s="135" t="s">
        <v>72</v>
      </c>
      <c r="AY747" s="135" t="s">
        <v>138</v>
      </c>
    </row>
    <row r="748" spans="2:65" s="6" customFormat="1" ht="15.75" customHeight="1" x14ac:dyDescent="0.3">
      <c r="B748" s="140"/>
      <c r="D748" s="133" t="s">
        <v>145</v>
      </c>
      <c r="E748" s="141"/>
      <c r="F748" s="142" t="s">
        <v>148</v>
      </c>
      <c r="H748" s="143">
        <v>1079.8399999999999</v>
      </c>
      <c r="L748" s="140"/>
      <c r="M748" s="144"/>
      <c r="T748" s="145"/>
      <c r="AT748" s="141" t="s">
        <v>145</v>
      </c>
      <c r="AU748" s="141" t="s">
        <v>80</v>
      </c>
      <c r="AV748" s="141" t="s">
        <v>143</v>
      </c>
      <c r="AW748" s="141" t="s">
        <v>95</v>
      </c>
      <c r="AX748" s="141" t="s">
        <v>21</v>
      </c>
      <c r="AY748" s="141" t="s">
        <v>138</v>
      </c>
    </row>
    <row r="749" spans="2:65" s="6" customFormat="1" ht="15.75" customHeight="1" x14ac:dyDescent="0.3">
      <c r="B749" s="22"/>
      <c r="C749" s="115" t="s">
        <v>732</v>
      </c>
      <c r="D749" s="115" t="s">
        <v>139</v>
      </c>
      <c r="E749" s="116" t="s">
        <v>733</v>
      </c>
      <c r="F749" s="117" t="s">
        <v>734</v>
      </c>
      <c r="G749" s="118" t="s">
        <v>198</v>
      </c>
      <c r="H749" s="119">
        <v>100425.12</v>
      </c>
      <c r="I749" s="120"/>
      <c r="J749" s="121">
        <f>ROUND($I$749*$H$749,2)</f>
        <v>0</v>
      </c>
      <c r="K749" s="117" t="s">
        <v>153</v>
      </c>
      <c r="L749" s="22"/>
      <c r="M749" s="122"/>
      <c r="N749" s="123" t="s">
        <v>43</v>
      </c>
      <c r="P749" s="124">
        <f>$O$749*$H$749</f>
        <v>0</v>
      </c>
      <c r="Q749" s="124">
        <v>0</v>
      </c>
      <c r="R749" s="124">
        <f>$Q$749*$H$749</f>
        <v>0</v>
      </c>
      <c r="S749" s="124">
        <v>0</v>
      </c>
      <c r="T749" s="125">
        <f>$S$749*$H$749</f>
        <v>0</v>
      </c>
      <c r="AR749" s="76" t="s">
        <v>143</v>
      </c>
      <c r="AT749" s="76" t="s">
        <v>139</v>
      </c>
      <c r="AU749" s="76" t="s">
        <v>80</v>
      </c>
      <c r="AY749" s="6" t="s">
        <v>138</v>
      </c>
      <c r="BE749" s="126">
        <f>IF($N$749="základní",$J$749,0)</f>
        <v>0</v>
      </c>
      <c r="BF749" s="126">
        <f>IF($N$749="snížená",$J$749,0)</f>
        <v>0</v>
      </c>
      <c r="BG749" s="126">
        <f>IF($N$749="zákl. přenesená",$J$749,0)</f>
        <v>0</v>
      </c>
      <c r="BH749" s="126">
        <f>IF($N$749="sníž. přenesená",$J$749,0)</f>
        <v>0</v>
      </c>
      <c r="BI749" s="126">
        <f>IF($N$749="nulová",$J$749,0)</f>
        <v>0</v>
      </c>
      <c r="BJ749" s="76" t="s">
        <v>21</v>
      </c>
      <c r="BK749" s="126">
        <f>ROUND($I$749*$H$749,2)</f>
        <v>0</v>
      </c>
      <c r="BL749" s="76" t="s">
        <v>143</v>
      </c>
      <c r="BM749" s="76" t="s">
        <v>735</v>
      </c>
    </row>
    <row r="750" spans="2:65" s="6" customFormat="1" ht="27" customHeight="1" x14ac:dyDescent="0.3">
      <c r="B750" s="22"/>
      <c r="D750" s="128" t="s">
        <v>155</v>
      </c>
      <c r="F750" s="148" t="s">
        <v>736</v>
      </c>
      <c r="L750" s="22"/>
      <c r="M750" s="48"/>
      <c r="T750" s="49"/>
      <c r="AT750" s="6" t="s">
        <v>155</v>
      </c>
      <c r="AU750" s="6" t="s">
        <v>80</v>
      </c>
    </row>
    <row r="751" spans="2:65" s="6" customFormat="1" ht="15.75" customHeight="1" x14ac:dyDescent="0.3">
      <c r="B751" s="134"/>
      <c r="D751" s="133" t="s">
        <v>145</v>
      </c>
      <c r="E751" s="135"/>
      <c r="F751" s="136" t="s">
        <v>737</v>
      </c>
      <c r="H751" s="137">
        <v>100425.12</v>
      </c>
      <c r="L751" s="134"/>
      <c r="M751" s="138"/>
      <c r="T751" s="139"/>
      <c r="AT751" s="135" t="s">
        <v>145</v>
      </c>
      <c r="AU751" s="135" t="s">
        <v>80</v>
      </c>
      <c r="AV751" s="135" t="s">
        <v>80</v>
      </c>
      <c r="AW751" s="135" t="s">
        <v>95</v>
      </c>
      <c r="AX751" s="135" t="s">
        <v>72</v>
      </c>
      <c r="AY751" s="135" t="s">
        <v>138</v>
      </c>
    </row>
    <row r="752" spans="2:65" s="6" customFormat="1" ht="15.75" customHeight="1" x14ac:dyDescent="0.3">
      <c r="B752" s="140"/>
      <c r="D752" s="133" t="s">
        <v>145</v>
      </c>
      <c r="E752" s="141"/>
      <c r="F752" s="142" t="s">
        <v>148</v>
      </c>
      <c r="H752" s="143">
        <v>100425.12</v>
      </c>
      <c r="L752" s="140"/>
      <c r="M752" s="144"/>
      <c r="T752" s="145"/>
      <c r="AT752" s="141" t="s">
        <v>145</v>
      </c>
      <c r="AU752" s="141" t="s">
        <v>80</v>
      </c>
      <c r="AV752" s="141" t="s">
        <v>143</v>
      </c>
      <c r="AW752" s="141" t="s">
        <v>95</v>
      </c>
      <c r="AX752" s="141" t="s">
        <v>21</v>
      </c>
      <c r="AY752" s="141" t="s">
        <v>138</v>
      </c>
    </row>
    <row r="753" spans="2:65" s="6" customFormat="1" ht="15.75" customHeight="1" x14ac:dyDescent="0.3">
      <c r="B753" s="22"/>
      <c r="C753" s="115" t="s">
        <v>738</v>
      </c>
      <c r="D753" s="115" t="s">
        <v>139</v>
      </c>
      <c r="E753" s="116" t="s">
        <v>739</v>
      </c>
      <c r="F753" s="117" t="s">
        <v>740</v>
      </c>
      <c r="G753" s="118" t="s">
        <v>198</v>
      </c>
      <c r="H753" s="119">
        <v>1079.8399999999999</v>
      </c>
      <c r="I753" s="120"/>
      <c r="J753" s="121">
        <f>ROUND($I$753*$H$753,2)</f>
        <v>0</v>
      </c>
      <c r="K753" s="117" t="s">
        <v>153</v>
      </c>
      <c r="L753" s="22"/>
      <c r="M753" s="122"/>
      <c r="N753" s="123" t="s">
        <v>43</v>
      </c>
      <c r="P753" s="124">
        <f>$O$753*$H$753</f>
        <v>0</v>
      </c>
      <c r="Q753" s="124">
        <v>0</v>
      </c>
      <c r="R753" s="124">
        <f>$Q$753*$H$753</f>
        <v>0</v>
      </c>
      <c r="S753" s="124">
        <v>0</v>
      </c>
      <c r="T753" s="125">
        <f>$S$753*$H$753</f>
        <v>0</v>
      </c>
      <c r="AR753" s="76" t="s">
        <v>143</v>
      </c>
      <c r="AT753" s="76" t="s">
        <v>139</v>
      </c>
      <c r="AU753" s="76" t="s">
        <v>80</v>
      </c>
      <c r="AY753" s="6" t="s">
        <v>138</v>
      </c>
      <c r="BE753" s="126">
        <f>IF($N$753="základní",$J$753,0)</f>
        <v>0</v>
      </c>
      <c r="BF753" s="126">
        <f>IF($N$753="snížená",$J$753,0)</f>
        <v>0</v>
      </c>
      <c r="BG753" s="126">
        <f>IF($N$753="zákl. přenesená",$J$753,0)</f>
        <v>0</v>
      </c>
      <c r="BH753" s="126">
        <f>IF($N$753="sníž. přenesená",$J$753,0)</f>
        <v>0</v>
      </c>
      <c r="BI753" s="126">
        <f>IF($N$753="nulová",$J$753,0)</f>
        <v>0</v>
      </c>
      <c r="BJ753" s="76" t="s">
        <v>21</v>
      </c>
      <c r="BK753" s="126">
        <f>ROUND($I$753*$H$753,2)</f>
        <v>0</v>
      </c>
      <c r="BL753" s="76" t="s">
        <v>143</v>
      </c>
      <c r="BM753" s="76" t="s">
        <v>741</v>
      </c>
    </row>
    <row r="754" spans="2:65" s="6" customFormat="1" ht="27" customHeight="1" x14ac:dyDescent="0.3">
      <c r="B754" s="22"/>
      <c r="D754" s="128" t="s">
        <v>155</v>
      </c>
      <c r="F754" s="148" t="s">
        <v>742</v>
      </c>
      <c r="L754" s="22"/>
      <c r="M754" s="48"/>
      <c r="T754" s="49"/>
      <c r="AT754" s="6" t="s">
        <v>155</v>
      </c>
      <c r="AU754" s="6" t="s">
        <v>80</v>
      </c>
    </row>
    <row r="755" spans="2:65" s="6" customFormat="1" ht="15.75" customHeight="1" x14ac:dyDescent="0.3">
      <c r="B755" s="134"/>
      <c r="D755" s="133" t="s">
        <v>145</v>
      </c>
      <c r="E755" s="135"/>
      <c r="F755" s="136" t="s">
        <v>728</v>
      </c>
      <c r="H755" s="137">
        <v>207</v>
      </c>
      <c r="L755" s="134"/>
      <c r="M755" s="138"/>
      <c r="T755" s="139"/>
      <c r="AT755" s="135" t="s">
        <v>145</v>
      </c>
      <c r="AU755" s="135" t="s">
        <v>80</v>
      </c>
      <c r="AV755" s="135" t="s">
        <v>80</v>
      </c>
      <c r="AW755" s="135" t="s">
        <v>95</v>
      </c>
      <c r="AX755" s="135" t="s">
        <v>72</v>
      </c>
      <c r="AY755" s="135" t="s">
        <v>138</v>
      </c>
    </row>
    <row r="756" spans="2:65" s="6" customFormat="1" ht="15.75" customHeight="1" x14ac:dyDescent="0.3">
      <c r="B756" s="134"/>
      <c r="D756" s="133" t="s">
        <v>145</v>
      </c>
      <c r="E756" s="135"/>
      <c r="F756" s="136" t="s">
        <v>729</v>
      </c>
      <c r="H756" s="137">
        <v>206</v>
      </c>
      <c r="L756" s="134"/>
      <c r="M756" s="138"/>
      <c r="T756" s="139"/>
      <c r="AT756" s="135" t="s">
        <v>145</v>
      </c>
      <c r="AU756" s="135" t="s">
        <v>80</v>
      </c>
      <c r="AV756" s="135" t="s">
        <v>80</v>
      </c>
      <c r="AW756" s="135" t="s">
        <v>95</v>
      </c>
      <c r="AX756" s="135" t="s">
        <v>72</v>
      </c>
      <c r="AY756" s="135" t="s">
        <v>138</v>
      </c>
    </row>
    <row r="757" spans="2:65" s="6" customFormat="1" ht="15.75" customHeight="1" x14ac:dyDescent="0.3">
      <c r="B757" s="134"/>
      <c r="D757" s="133" t="s">
        <v>145</v>
      </c>
      <c r="E757" s="135"/>
      <c r="F757" s="136" t="s">
        <v>728</v>
      </c>
      <c r="H757" s="137">
        <v>207</v>
      </c>
      <c r="L757" s="134"/>
      <c r="M757" s="138"/>
      <c r="T757" s="139"/>
      <c r="AT757" s="135" t="s">
        <v>145</v>
      </c>
      <c r="AU757" s="135" t="s">
        <v>80</v>
      </c>
      <c r="AV757" s="135" t="s">
        <v>80</v>
      </c>
      <c r="AW757" s="135" t="s">
        <v>95</v>
      </c>
      <c r="AX757" s="135" t="s">
        <v>72</v>
      </c>
      <c r="AY757" s="135" t="s">
        <v>138</v>
      </c>
    </row>
    <row r="758" spans="2:65" s="6" customFormat="1" ht="15.75" customHeight="1" x14ac:dyDescent="0.3">
      <c r="B758" s="134"/>
      <c r="D758" s="133" t="s">
        <v>145</v>
      </c>
      <c r="E758" s="135"/>
      <c r="F758" s="136" t="s">
        <v>729</v>
      </c>
      <c r="H758" s="137">
        <v>206</v>
      </c>
      <c r="L758" s="134"/>
      <c r="M758" s="138"/>
      <c r="T758" s="139"/>
      <c r="AT758" s="135" t="s">
        <v>145</v>
      </c>
      <c r="AU758" s="135" t="s">
        <v>80</v>
      </c>
      <c r="AV758" s="135" t="s">
        <v>80</v>
      </c>
      <c r="AW758" s="135" t="s">
        <v>95</v>
      </c>
      <c r="AX758" s="135" t="s">
        <v>72</v>
      </c>
      <c r="AY758" s="135" t="s">
        <v>138</v>
      </c>
    </row>
    <row r="759" spans="2:65" s="6" customFormat="1" ht="15.75" customHeight="1" x14ac:dyDescent="0.3">
      <c r="B759" s="134"/>
      <c r="D759" s="133" t="s">
        <v>145</v>
      </c>
      <c r="E759" s="135"/>
      <c r="F759" s="136" t="s">
        <v>730</v>
      </c>
      <c r="H759" s="137">
        <v>249.84</v>
      </c>
      <c r="L759" s="134"/>
      <c r="M759" s="138"/>
      <c r="T759" s="139"/>
      <c r="AT759" s="135" t="s">
        <v>145</v>
      </c>
      <c r="AU759" s="135" t="s">
        <v>80</v>
      </c>
      <c r="AV759" s="135" t="s">
        <v>80</v>
      </c>
      <c r="AW759" s="135" t="s">
        <v>95</v>
      </c>
      <c r="AX759" s="135" t="s">
        <v>72</v>
      </c>
      <c r="AY759" s="135" t="s">
        <v>138</v>
      </c>
    </row>
    <row r="760" spans="2:65" s="6" customFormat="1" ht="15.75" customHeight="1" x14ac:dyDescent="0.3">
      <c r="B760" s="134"/>
      <c r="D760" s="133" t="s">
        <v>145</v>
      </c>
      <c r="E760" s="135"/>
      <c r="F760" s="136" t="s">
        <v>731</v>
      </c>
      <c r="H760" s="137">
        <v>4</v>
      </c>
      <c r="L760" s="134"/>
      <c r="M760" s="138"/>
      <c r="T760" s="139"/>
      <c r="AT760" s="135" t="s">
        <v>145</v>
      </c>
      <c r="AU760" s="135" t="s">
        <v>80</v>
      </c>
      <c r="AV760" s="135" t="s">
        <v>80</v>
      </c>
      <c r="AW760" s="135" t="s">
        <v>95</v>
      </c>
      <c r="AX760" s="135" t="s">
        <v>72</v>
      </c>
      <c r="AY760" s="135" t="s">
        <v>138</v>
      </c>
    </row>
    <row r="761" spans="2:65" s="6" customFormat="1" ht="15.75" customHeight="1" x14ac:dyDescent="0.3">
      <c r="B761" s="140"/>
      <c r="D761" s="133" t="s">
        <v>145</v>
      </c>
      <c r="E761" s="141"/>
      <c r="F761" s="142" t="s">
        <v>148</v>
      </c>
      <c r="H761" s="143">
        <v>1079.8399999999999</v>
      </c>
      <c r="L761" s="140"/>
      <c r="M761" s="144"/>
      <c r="T761" s="145"/>
      <c r="AT761" s="141" t="s">
        <v>145</v>
      </c>
      <c r="AU761" s="141" t="s">
        <v>80</v>
      </c>
      <c r="AV761" s="141" t="s">
        <v>143</v>
      </c>
      <c r="AW761" s="141" t="s">
        <v>95</v>
      </c>
      <c r="AX761" s="141" t="s">
        <v>21</v>
      </c>
      <c r="AY761" s="141" t="s">
        <v>138</v>
      </c>
    </row>
    <row r="762" spans="2:65" s="6" customFormat="1" ht="15.75" customHeight="1" x14ac:dyDescent="0.3">
      <c r="B762" s="22"/>
      <c r="C762" s="115" t="s">
        <v>743</v>
      </c>
      <c r="D762" s="115" t="s">
        <v>139</v>
      </c>
      <c r="E762" s="116" t="s">
        <v>744</v>
      </c>
      <c r="F762" s="117" t="s">
        <v>745</v>
      </c>
      <c r="G762" s="118" t="s">
        <v>198</v>
      </c>
      <c r="H762" s="119">
        <v>1079.8399999999999</v>
      </c>
      <c r="I762" s="120"/>
      <c r="J762" s="121">
        <f>ROUND($I$762*$H$762,2)</f>
        <v>0</v>
      </c>
      <c r="K762" s="117" t="s">
        <v>153</v>
      </c>
      <c r="L762" s="22"/>
      <c r="M762" s="122"/>
      <c r="N762" s="123" t="s">
        <v>43</v>
      </c>
      <c r="P762" s="124">
        <f>$O$762*$H$762</f>
        <v>0</v>
      </c>
      <c r="Q762" s="124">
        <v>0</v>
      </c>
      <c r="R762" s="124">
        <f>$Q$762*$H$762</f>
        <v>0</v>
      </c>
      <c r="S762" s="124">
        <v>0</v>
      </c>
      <c r="T762" s="125">
        <f>$S$762*$H$762</f>
        <v>0</v>
      </c>
      <c r="AR762" s="76" t="s">
        <v>143</v>
      </c>
      <c r="AT762" s="76" t="s">
        <v>139</v>
      </c>
      <c r="AU762" s="76" t="s">
        <v>80</v>
      </c>
      <c r="AY762" s="6" t="s">
        <v>138</v>
      </c>
      <c r="BE762" s="126">
        <f>IF($N$762="základní",$J$762,0)</f>
        <v>0</v>
      </c>
      <c r="BF762" s="126">
        <f>IF($N$762="snížená",$J$762,0)</f>
        <v>0</v>
      </c>
      <c r="BG762" s="126">
        <f>IF($N$762="zákl. přenesená",$J$762,0)</f>
        <v>0</v>
      </c>
      <c r="BH762" s="126">
        <f>IF($N$762="sníž. přenesená",$J$762,0)</f>
        <v>0</v>
      </c>
      <c r="BI762" s="126">
        <f>IF($N$762="nulová",$J$762,0)</f>
        <v>0</v>
      </c>
      <c r="BJ762" s="76" t="s">
        <v>21</v>
      </c>
      <c r="BK762" s="126">
        <f>ROUND($I$762*$H$762,2)</f>
        <v>0</v>
      </c>
      <c r="BL762" s="76" t="s">
        <v>143</v>
      </c>
      <c r="BM762" s="76" t="s">
        <v>746</v>
      </c>
    </row>
    <row r="763" spans="2:65" s="6" customFormat="1" ht="16.5" customHeight="1" x14ac:dyDescent="0.3">
      <c r="B763" s="22"/>
      <c r="D763" s="128" t="s">
        <v>155</v>
      </c>
      <c r="F763" s="148" t="s">
        <v>747</v>
      </c>
      <c r="L763" s="22"/>
      <c r="M763" s="48"/>
      <c r="T763" s="49"/>
      <c r="AT763" s="6" t="s">
        <v>155</v>
      </c>
      <c r="AU763" s="6" t="s">
        <v>80</v>
      </c>
    </row>
    <row r="764" spans="2:65" s="6" customFormat="1" ht="15.75" customHeight="1" x14ac:dyDescent="0.3">
      <c r="B764" s="134"/>
      <c r="D764" s="133" t="s">
        <v>145</v>
      </c>
      <c r="E764" s="135"/>
      <c r="F764" s="136" t="s">
        <v>728</v>
      </c>
      <c r="H764" s="137">
        <v>207</v>
      </c>
      <c r="L764" s="134"/>
      <c r="M764" s="138"/>
      <c r="T764" s="139"/>
      <c r="AT764" s="135" t="s">
        <v>145</v>
      </c>
      <c r="AU764" s="135" t="s">
        <v>80</v>
      </c>
      <c r="AV764" s="135" t="s">
        <v>80</v>
      </c>
      <c r="AW764" s="135" t="s">
        <v>95</v>
      </c>
      <c r="AX764" s="135" t="s">
        <v>72</v>
      </c>
      <c r="AY764" s="135" t="s">
        <v>138</v>
      </c>
    </row>
    <row r="765" spans="2:65" s="6" customFormat="1" ht="15.75" customHeight="1" x14ac:dyDescent="0.3">
      <c r="B765" s="134"/>
      <c r="D765" s="133" t="s">
        <v>145</v>
      </c>
      <c r="E765" s="135"/>
      <c r="F765" s="136" t="s">
        <v>729</v>
      </c>
      <c r="H765" s="137">
        <v>206</v>
      </c>
      <c r="L765" s="134"/>
      <c r="M765" s="138"/>
      <c r="T765" s="139"/>
      <c r="AT765" s="135" t="s">
        <v>145</v>
      </c>
      <c r="AU765" s="135" t="s">
        <v>80</v>
      </c>
      <c r="AV765" s="135" t="s">
        <v>80</v>
      </c>
      <c r="AW765" s="135" t="s">
        <v>95</v>
      </c>
      <c r="AX765" s="135" t="s">
        <v>72</v>
      </c>
      <c r="AY765" s="135" t="s">
        <v>138</v>
      </c>
    </row>
    <row r="766" spans="2:65" s="6" customFormat="1" ht="15.75" customHeight="1" x14ac:dyDescent="0.3">
      <c r="B766" s="134"/>
      <c r="D766" s="133" t="s">
        <v>145</v>
      </c>
      <c r="E766" s="135"/>
      <c r="F766" s="136" t="s">
        <v>728</v>
      </c>
      <c r="H766" s="137">
        <v>207</v>
      </c>
      <c r="L766" s="134"/>
      <c r="M766" s="138"/>
      <c r="T766" s="139"/>
      <c r="AT766" s="135" t="s">
        <v>145</v>
      </c>
      <c r="AU766" s="135" t="s">
        <v>80</v>
      </c>
      <c r="AV766" s="135" t="s">
        <v>80</v>
      </c>
      <c r="AW766" s="135" t="s">
        <v>95</v>
      </c>
      <c r="AX766" s="135" t="s">
        <v>72</v>
      </c>
      <c r="AY766" s="135" t="s">
        <v>138</v>
      </c>
    </row>
    <row r="767" spans="2:65" s="6" customFormat="1" ht="15.75" customHeight="1" x14ac:dyDescent="0.3">
      <c r="B767" s="134"/>
      <c r="D767" s="133" t="s">
        <v>145</v>
      </c>
      <c r="E767" s="135"/>
      <c r="F767" s="136" t="s">
        <v>729</v>
      </c>
      <c r="H767" s="137">
        <v>206</v>
      </c>
      <c r="L767" s="134"/>
      <c r="M767" s="138"/>
      <c r="T767" s="139"/>
      <c r="AT767" s="135" t="s">
        <v>145</v>
      </c>
      <c r="AU767" s="135" t="s">
        <v>80</v>
      </c>
      <c r="AV767" s="135" t="s">
        <v>80</v>
      </c>
      <c r="AW767" s="135" t="s">
        <v>95</v>
      </c>
      <c r="AX767" s="135" t="s">
        <v>72</v>
      </c>
      <c r="AY767" s="135" t="s">
        <v>138</v>
      </c>
    </row>
    <row r="768" spans="2:65" s="6" customFormat="1" ht="15.75" customHeight="1" x14ac:dyDescent="0.3">
      <c r="B768" s="134"/>
      <c r="D768" s="133" t="s">
        <v>145</v>
      </c>
      <c r="E768" s="135"/>
      <c r="F768" s="136" t="s">
        <v>730</v>
      </c>
      <c r="H768" s="137">
        <v>249.84</v>
      </c>
      <c r="L768" s="134"/>
      <c r="M768" s="138"/>
      <c r="T768" s="139"/>
      <c r="AT768" s="135" t="s">
        <v>145</v>
      </c>
      <c r="AU768" s="135" t="s">
        <v>80</v>
      </c>
      <c r="AV768" s="135" t="s">
        <v>80</v>
      </c>
      <c r="AW768" s="135" t="s">
        <v>95</v>
      </c>
      <c r="AX768" s="135" t="s">
        <v>72</v>
      </c>
      <c r="AY768" s="135" t="s">
        <v>138</v>
      </c>
    </row>
    <row r="769" spans="2:65" s="6" customFormat="1" ht="15.75" customHeight="1" x14ac:dyDescent="0.3">
      <c r="B769" s="134"/>
      <c r="D769" s="133" t="s">
        <v>145</v>
      </c>
      <c r="E769" s="135"/>
      <c r="F769" s="136" t="s">
        <v>731</v>
      </c>
      <c r="H769" s="137">
        <v>4</v>
      </c>
      <c r="L769" s="134"/>
      <c r="M769" s="138"/>
      <c r="T769" s="139"/>
      <c r="AT769" s="135" t="s">
        <v>145</v>
      </c>
      <c r="AU769" s="135" t="s">
        <v>80</v>
      </c>
      <c r="AV769" s="135" t="s">
        <v>80</v>
      </c>
      <c r="AW769" s="135" t="s">
        <v>95</v>
      </c>
      <c r="AX769" s="135" t="s">
        <v>72</v>
      </c>
      <c r="AY769" s="135" t="s">
        <v>138</v>
      </c>
    </row>
    <row r="770" spans="2:65" s="6" customFormat="1" ht="15.75" customHeight="1" x14ac:dyDescent="0.3">
      <c r="B770" s="140"/>
      <c r="D770" s="133" t="s">
        <v>145</v>
      </c>
      <c r="E770" s="141"/>
      <c r="F770" s="142" t="s">
        <v>148</v>
      </c>
      <c r="H770" s="143">
        <v>1079.8399999999999</v>
      </c>
      <c r="L770" s="140"/>
      <c r="M770" s="144"/>
      <c r="T770" s="145"/>
      <c r="AT770" s="141" t="s">
        <v>145</v>
      </c>
      <c r="AU770" s="141" t="s">
        <v>80</v>
      </c>
      <c r="AV770" s="141" t="s">
        <v>143</v>
      </c>
      <c r="AW770" s="141" t="s">
        <v>95</v>
      </c>
      <c r="AX770" s="141" t="s">
        <v>21</v>
      </c>
      <c r="AY770" s="141" t="s">
        <v>138</v>
      </c>
    </row>
    <row r="771" spans="2:65" s="6" customFormat="1" ht="15.75" customHeight="1" x14ac:dyDescent="0.3">
      <c r="B771" s="22"/>
      <c r="C771" s="115" t="s">
        <v>748</v>
      </c>
      <c r="D771" s="115" t="s">
        <v>139</v>
      </c>
      <c r="E771" s="116" t="s">
        <v>749</v>
      </c>
      <c r="F771" s="117" t="s">
        <v>750</v>
      </c>
      <c r="G771" s="118" t="s">
        <v>198</v>
      </c>
      <c r="H771" s="119">
        <v>100425.12</v>
      </c>
      <c r="I771" s="120"/>
      <c r="J771" s="121">
        <f>ROUND($I$771*$H$771,2)</f>
        <v>0</v>
      </c>
      <c r="K771" s="117" t="s">
        <v>153</v>
      </c>
      <c r="L771" s="22"/>
      <c r="M771" s="122"/>
      <c r="N771" s="123" t="s">
        <v>43</v>
      </c>
      <c r="P771" s="124">
        <f>$O$771*$H$771</f>
        <v>0</v>
      </c>
      <c r="Q771" s="124">
        <v>0</v>
      </c>
      <c r="R771" s="124">
        <f>$Q$771*$H$771</f>
        <v>0</v>
      </c>
      <c r="S771" s="124">
        <v>0</v>
      </c>
      <c r="T771" s="125">
        <f>$S$771*$H$771</f>
        <v>0</v>
      </c>
      <c r="AR771" s="76" t="s">
        <v>143</v>
      </c>
      <c r="AT771" s="76" t="s">
        <v>139</v>
      </c>
      <c r="AU771" s="76" t="s">
        <v>80</v>
      </c>
      <c r="AY771" s="6" t="s">
        <v>138</v>
      </c>
      <c r="BE771" s="126">
        <f>IF($N$771="základní",$J$771,0)</f>
        <v>0</v>
      </c>
      <c r="BF771" s="126">
        <f>IF($N$771="snížená",$J$771,0)</f>
        <v>0</v>
      </c>
      <c r="BG771" s="126">
        <f>IF($N$771="zákl. přenesená",$J$771,0)</f>
        <v>0</v>
      </c>
      <c r="BH771" s="126">
        <f>IF($N$771="sníž. přenesená",$J$771,0)</f>
        <v>0</v>
      </c>
      <c r="BI771" s="126">
        <f>IF($N$771="nulová",$J$771,0)</f>
        <v>0</v>
      </c>
      <c r="BJ771" s="76" t="s">
        <v>21</v>
      </c>
      <c r="BK771" s="126">
        <f>ROUND($I$771*$H$771,2)</f>
        <v>0</v>
      </c>
      <c r="BL771" s="76" t="s">
        <v>143</v>
      </c>
      <c r="BM771" s="76" t="s">
        <v>751</v>
      </c>
    </row>
    <row r="772" spans="2:65" s="6" customFormat="1" ht="16.5" customHeight="1" x14ac:dyDescent="0.3">
      <c r="B772" s="22"/>
      <c r="D772" s="128" t="s">
        <v>155</v>
      </c>
      <c r="F772" s="148" t="s">
        <v>752</v>
      </c>
      <c r="L772" s="22"/>
      <c r="M772" s="48"/>
      <c r="T772" s="49"/>
      <c r="AT772" s="6" t="s">
        <v>155</v>
      </c>
      <c r="AU772" s="6" t="s">
        <v>80</v>
      </c>
    </row>
    <row r="773" spans="2:65" s="6" customFormat="1" ht="15.75" customHeight="1" x14ac:dyDescent="0.3">
      <c r="B773" s="134"/>
      <c r="D773" s="133" t="s">
        <v>145</v>
      </c>
      <c r="E773" s="135"/>
      <c r="F773" s="136" t="s">
        <v>737</v>
      </c>
      <c r="H773" s="137">
        <v>100425.12</v>
      </c>
      <c r="L773" s="134"/>
      <c r="M773" s="138"/>
      <c r="T773" s="139"/>
      <c r="AT773" s="135" t="s">
        <v>145</v>
      </c>
      <c r="AU773" s="135" t="s">
        <v>80</v>
      </c>
      <c r="AV773" s="135" t="s">
        <v>80</v>
      </c>
      <c r="AW773" s="135" t="s">
        <v>95</v>
      </c>
      <c r="AX773" s="135" t="s">
        <v>72</v>
      </c>
      <c r="AY773" s="135" t="s">
        <v>138</v>
      </c>
    </row>
    <row r="774" spans="2:65" s="6" customFormat="1" ht="15.75" customHeight="1" x14ac:dyDescent="0.3">
      <c r="B774" s="140"/>
      <c r="D774" s="133" t="s">
        <v>145</v>
      </c>
      <c r="E774" s="141"/>
      <c r="F774" s="142" t="s">
        <v>148</v>
      </c>
      <c r="H774" s="143">
        <v>100425.12</v>
      </c>
      <c r="L774" s="140"/>
      <c r="M774" s="144"/>
      <c r="T774" s="145"/>
      <c r="AT774" s="141" t="s">
        <v>145</v>
      </c>
      <c r="AU774" s="141" t="s">
        <v>80</v>
      </c>
      <c r="AV774" s="141" t="s">
        <v>143</v>
      </c>
      <c r="AW774" s="141" t="s">
        <v>95</v>
      </c>
      <c r="AX774" s="141" t="s">
        <v>21</v>
      </c>
      <c r="AY774" s="141" t="s">
        <v>138</v>
      </c>
    </row>
    <row r="775" spans="2:65" s="6" customFormat="1" ht="15.75" customHeight="1" x14ac:dyDescent="0.3">
      <c r="B775" s="22"/>
      <c r="C775" s="115" t="s">
        <v>651</v>
      </c>
      <c r="D775" s="115" t="s">
        <v>139</v>
      </c>
      <c r="E775" s="116" t="s">
        <v>753</v>
      </c>
      <c r="F775" s="117" t="s">
        <v>754</v>
      </c>
      <c r="G775" s="118" t="s">
        <v>198</v>
      </c>
      <c r="H775" s="119">
        <v>1079.8399999999999</v>
      </c>
      <c r="I775" s="120"/>
      <c r="J775" s="121">
        <f>ROUND($I$775*$H$775,2)</f>
        <v>0</v>
      </c>
      <c r="K775" s="117" t="s">
        <v>153</v>
      </c>
      <c r="L775" s="22"/>
      <c r="M775" s="122"/>
      <c r="N775" s="123" t="s">
        <v>43</v>
      </c>
      <c r="P775" s="124">
        <f>$O$775*$H$775</f>
        <v>0</v>
      </c>
      <c r="Q775" s="124">
        <v>0</v>
      </c>
      <c r="R775" s="124">
        <f>$Q$775*$H$775</f>
        <v>0</v>
      </c>
      <c r="S775" s="124">
        <v>0</v>
      </c>
      <c r="T775" s="125">
        <f>$S$775*$H$775</f>
        <v>0</v>
      </c>
      <c r="AR775" s="76" t="s">
        <v>143</v>
      </c>
      <c r="AT775" s="76" t="s">
        <v>139</v>
      </c>
      <c r="AU775" s="76" t="s">
        <v>80</v>
      </c>
      <c r="AY775" s="6" t="s">
        <v>138</v>
      </c>
      <c r="BE775" s="126">
        <f>IF($N$775="základní",$J$775,0)</f>
        <v>0</v>
      </c>
      <c r="BF775" s="126">
        <f>IF($N$775="snížená",$J$775,0)</f>
        <v>0</v>
      </c>
      <c r="BG775" s="126">
        <f>IF($N$775="zákl. přenesená",$J$775,0)</f>
        <v>0</v>
      </c>
      <c r="BH775" s="126">
        <f>IF($N$775="sníž. přenesená",$J$775,0)</f>
        <v>0</v>
      </c>
      <c r="BI775" s="126">
        <f>IF($N$775="nulová",$J$775,0)</f>
        <v>0</v>
      </c>
      <c r="BJ775" s="76" t="s">
        <v>21</v>
      </c>
      <c r="BK775" s="126">
        <f>ROUND($I$775*$H$775,2)</f>
        <v>0</v>
      </c>
      <c r="BL775" s="76" t="s">
        <v>143</v>
      </c>
      <c r="BM775" s="76" t="s">
        <v>755</v>
      </c>
    </row>
    <row r="776" spans="2:65" s="6" customFormat="1" ht="16.5" customHeight="1" x14ac:dyDescent="0.3">
      <c r="B776" s="22"/>
      <c r="D776" s="128" t="s">
        <v>155</v>
      </c>
      <c r="F776" s="148" t="s">
        <v>756</v>
      </c>
      <c r="L776" s="22"/>
      <c r="M776" s="48"/>
      <c r="T776" s="49"/>
      <c r="AT776" s="6" t="s">
        <v>155</v>
      </c>
      <c r="AU776" s="6" t="s">
        <v>80</v>
      </c>
    </row>
    <row r="777" spans="2:65" s="6" customFormat="1" ht="15.75" customHeight="1" x14ac:dyDescent="0.3">
      <c r="B777" s="134"/>
      <c r="D777" s="133" t="s">
        <v>145</v>
      </c>
      <c r="E777" s="135"/>
      <c r="F777" s="136" t="s">
        <v>728</v>
      </c>
      <c r="H777" s="137">
        <v>207</v>
      </c>
      <c r="L777" s="134"/>
      <c r="M777" s="138"/>
      <c r="T777" s="139"/>
      <c r="AT777" s="135" t="s">
        <v>145</v>
      </c>
      <c r="AU777" s="135" t="s">
        <v>80</v>
      </c>
      <c r="AV777" s="135" t="s">
        <v>80</v>
      </c>
      <c r="AW777" s="135" t="s">
        <v>95</v>
      </c>
      <c r="AX777" s="135" t="s">
        <v>72</v>
      </c>
      <c r="AY777" s="135" t="s">
        <v>138</v>
      </c>
    </row>
    <row r="778" spans="2:65" s="6" customFormat="1" ht="15.75" customHeight="1" x14ac:dyDescent="0.3">
      <c r="B778" s="134"/>
      <c r="D778" s="133" t="s">
        <v>145</v>
      </c>
      <c r="E778" s="135"/>
      <c r="F778" s="136" t="s">
        <v>729</v>
      </c>
      <c r="H778" s="137">
        <v>206</v>
      </c>
      <c r="L778" s="134"/>
      <c r="M778" s="138"/>
      <c r="T778" s="139"/>
      <c r="AT778" s="135" t="s">
        <v>145</v>
      </c>
      <c r="AU778" s="135" t="s">
        <v>80</v>
      </c>
      <c r="AV778" s="135" t="s">
        <v>80</v>
      </c>
      <c r="AW778" s="135" t="s">
        <v>95</v>
      </c>
      <c r="AX778" s="135" t="s">
        <v>72</v>
      </c>
      <c r="AY778" s="135" t="s">
        <v>138</v>
      </c>
    </row>
    <row r="779" spans="2:65" s="6" customFormat="1" ht="15.75" customHeight="1" x14ac:dyDescent="0.3">
      <c r="B779" s="134"/>
      <c r="D779" s="133" t="s">
        <v>145</v>
      </c>
      <c r="E779" s="135"/>
      <c r="F779" s="136" t="s">
        <v>728</v>
      </c>
      <c r="H779" s="137">
        <v>207</v>
      </c>
      <c r="L779" s="134"/>
      <c r="M779" s="138"/>
      <c r="T779" s="139"/>
      <c r="AT779" s="135" t="s">
        <v>145</v>
      </c>
      <c r="AU779" s="135" t="s">
        <v>80</v>
      </c>
      <c r="AV779" s="135" t="s">
        <v>80</v>
      </c>
      <c r="AW779" s="135" t="s">
        <v>95</v>
      </c>
      <c r="AX779" s="135" t="s">
        <v>72</v>
      </c>
      <c r="AY779" s="135" t="s">
        <v>138</v>
      </c>
    </row>
    <row r="780" spans="2:65" s="6" customFormat="1" ht="15.75" customHeight="1" x14ac:dyDescent="0.3">
      <c r="B780" s="134"/>
      <c r="D780" s="133" t="s">
        <v>145</v>
      </c>
      <c r="E780" s="135"/>
      <c r="F780" s="136" t="s">
        <v>729</v>
      </c>
      <c r="H780" s="137">
        <v>206</v>
      </c>
      <c r="L780" s="134"/>
      <c r="M780" s="138"/>
      <c r="T780" s="139"/>
      <c r="AT780" s="135" t="s">
        <v>145</v>
      </c>
      <c r="AU780" s="135" t="s">
        <v>80</v>
      </c>
      <c r="AV780" s="135" t="s">
        <v>80</v>
      </c>
      <c r="AW780" s="135" t="s">
        <v>95</v>
      </c>
      <c r="AX780" s="135" t="s">
        <v>72</v>
      </c>
      <c r="AY780" s="135" t="s">
        <v>138</v>
      </c>
    </row>
    <row r="781" spans="2:65" s="6" customFormat="1" ht="15.75" customHeight="1" x14ac:dyDescent="0.3">
      <c r="B781" s="134"/>
      <c r="D781" s="133" t="s">
        <v>145</v>
      </c>
      <c r="E781" s="135"/>
      <c r="F781" s="136" t="s">
        <v>730</v>
      </c>
      <c r="H781" s="137">
        <v>249.84</v>
      </c>
      <c r="L781" s="134"/>
      <c r="M781" s="138"/>
      <c r="T781" s="139"/>
      <c r="AT781" s="135" t="s">
        <v>145</v>
      </c>
      <c r="AU781" s="135" t="s">
        <v>80</v>
      </c>
      <c r="AV781" s="135" t="s">
        <v>80</v>
      </c>
      <c r="AW781" s="135" t="s">
        <v>95</v>
      </c>
      <c r="AX781" s="135" t="s">
        <v>72</v>
      </c>
      <c r="AY781" s="135" t="s">
        <v>138</v>
      </c>
    </row>
    <row r="782" spans="2:65" s="6" customFormat="1" ht="15.75" customHeight="1" x14ac:dyDescent="0.3">
      <c r="B782" s="134"/>
      <c r="D782" s="133" t="s">
        <v>145</v>
      </c>
      <c r="E782" s="135"/>
      <c r="F782" s="136" t="s">
        <v>731</v>
      </c>
      <c r="H782" s="137">
        <v>4</v>
      </c>
      <c r="L782" s="134"/>
      <c r="M782" s="138"/>
      <c r="T782" s="139"/>
      <c r="AT782" s="135" t="s">
        <v>145</v>
      </c>
      <c r="AU782" s="135" t="s">
        <v>80</v>
      </c>
      <c r="AV782" s="135" t="s">
        <v>80</v>
      </c>
      <c r="AW782" s="135" t="s">
        <v>95</v>
      </c>
      <c r="AX782" s="135" t="s">
        <v>72</v>
      </c>
      <c r="AY782" s="135" t="s">
        <v>138</v>
      </c>
    </row>
    <row r="783" spans="2:65" s="6" customFormat="1" ht="15.75" customHeight="1" x14ac:dyDescent="0.3">
      <c r="B783" s="140"/>
      <c r="D783" s="133" t="s">
        <v>145</v>
      </c>
      <c r="E783" s="141"/>
      <c r="F783" s="142" t="s">
        <v>148</v>
      </c>
      <c r="H783" s="143">
        <v>1079.8399999999999</v>
      </c>
      <c r="L783" s="140"/>
      <c r="M783" s="144"/>
      <c r="T783" s="145"/>
      <c r="AT783" s="141" t="s">
        <v>145</v>
      </c>
      <c r="AU783" s="141" t="s">
        <v>80</v>
      </c>
      <c r="AV783" s="141" t="s">
        <v>143</v>
      </c>
      <c r="AW783" s="141" t="s">
        <v>95</v>
      </c>
      <c r="AX783" s="141" t="s">
        <v>21</v>
      </c>
      <c r="AY783" s="141" t="s">
        <v>138</v>
      </c>
    </row>
    <row r="784" spans="2:65" s="6" customFormat="1" ht="15.75" customHeight="1" x14ac:dyDescent="0.3">
      <c r="B784" s="22"/>
      <c r="C784" s="115" t="s">
        <v>757</v>
      </c>
      <c r="D784" s="115" t="s">
        <v>139</v>
      </c>
      <c r="E784" s="116" t="s">
        <v>758</v>
      </c>
      <c r="F784" s="117" t="s">
        <v>759</v>
      </c>
      <c r="G784" s="118" t="s">
        <v>198</v>
      </c>
      <c r="H784" s="119">
        <v>120</v>
      </c>
      <c r="I784" s="120"/>
      <c r="J784" s="121">
        <f>ROUND($I$784*$H$784,2)</f>
        <v>0</v>
      </c>
      <c r="K784" s="117" t="s">
        <v>153</v>
      </c>
      <c r="L784" s="22"/>
      <c r="M784" s="122"/>
      <c r="N784" s="123" t="s">
        <v>43</v>
      </c>
      <c r="P784" s="124">
        <f>$O$784*$H$784</f>
        <v>0</v>
      </c>
      <c r="Q784" s="124">
        <v>4.0000000000000003E-5</v>
      </c>
      <c r="R784" s="124">
        <f>$Q$784*$H$784</f>
        <v>4.8000000000000004E-3</v>
      </c>
      <c r="S784" s="124">
        <v>0</v>
      </c>
      <c r="T784" s="125">
        <f>$S$784*$H$784</f>
        <v>0</v>
      </c>
      <c r="AR784" s="76" t="s">
        <v>143</v>
      </c>
      <c r="AT784" s="76" t="s">
        <v>139</v>
      </c>
      <c r="AU784" s="76" t="s">
        <v>80</v>
      </c>
      <c r="AY784" s="6" t="s">
        <v>138</v>
      </c>
      <c r="BE784" s="126">
        <f>IF($N$784="základní",$J$784,0)</f>
        <v>0</v>
      </c>
      <c r="BF784" s="126">
        <f>IF($N$784="snížená",$J$784,0)</f>
        <v>0</v>
      </c>
      <c r="BG784" s="126">
        <f>IF($N$784="zákl. přenesená",$J$784,0)</f>
        <v>0</v>
      </c>
      <c r="BH784" s="126">
        <f>IF($N$784="sníž. přenesená",$J$784,0)</f>
        <v>0</v>
      </c>
      <c r="BI784" s="126">
        <f>IF($N$784="nulová",$J$784,0)</f>
        <v>0</v>
      </c>
      <c r="BJ784" s="76" t="s">
        <v>21</v>
      </c>
      <c r="BK784" s="126">
        <f>ROUND($I$784*$H$784,2)</f>
        <v>0</v>
      </c>
      <c r="BL784" s="76" t="s">
        <v>143</v>
      </c>
      <c r="BM784" s="76" t="s">
        <v>760</v>
      </c>
    </row>
    <row r="785" spans="2:65" s="6" customFormat="1" ht="38.25" customHeight="1" x14ac:dyDescent="0.3">
      <c r="B785" s="22"/>
      <c r="D785" s="128" t="s">
        <v>155</v>
      </c>
      <c r="F785" s="148" t="s">
        <v>761</v>
      </c>
      <c r="L785" s="22"/>
      <c r="M785" s="48"/>
      <c r="T785" s="49"/>
      <c r="AT785" s="6" t="s">
        <v>155</v>
      </c>
      <c r="AU785" s="6" t="s">
        <v>80</v>
      </c>
    </row>
    <row r="786" spans="2:65" s="6" customFormat="1" ht="15.75" customHeight="1" x14ac:dyDescent="0.3">
      <c r="B786" s="127"/>
      <c r="D786" s="133" t="s">
        <v>145</v>
      </c>
      <c r="E786" s="130"/>
      <c r="F786" s="129" t="s">
        <v>762</v>
      </c>
      <c r="H786" s="130"/>
      <c r="L786" s="127"/>
      <c r="M786" s="131"/>
      <c r="T786" s="132"/>
      <c r="AT786" s="130" t="s">
        <v>145</v>
      </c>
      <c r="AU786" s="130" t="s">
        <v>80</v>
      </c>
      <c r="AV786" s="130" t="s">
        <v>21</v>
      </c>
      <c r="AW786" s="130" t="s">
        <v>95</v>
      </c>
      <c r="AX786" s="130" t="s">
        <v>72</v>
      </c>
      <c r="AY786" s="130" t="s">
        <v>138</v>
      </c>
    </row>
    <row r="787" spans="2:65" s="6" customFormat="1" ht="15.75" customHeight="1" x14ac:dyDescent="0.3">
      <c r="B787" s="134"/>
      <c r="D787" s="133" t="s">
        <v>145</v>
      </c>
      <c r="E787" s="135"/>
      <c r="F787" s="136" t="s">
        <v>763</v>
      </c>
      <c r="H787" s="137">
        <v>120</v>
      </c>
      <c r="L787" s="134"/>
      <c r="M787" s="138"/>
      <c r="T787" s="139"/>
      <c r="AT787" s="135" t="s">
        <v>145</v>
      </c>
      <c r="AU787" s="135" t="s">
        <v>80</v>
      </c>
      <c r="AV787" s="135" t="s">
        <v>80</v>
      </c>
      <c r="AW787" s="135" t="s">
        <v>95</v>
      </c>
      <c r="AX787" s="135" t="s">
        <v>72</v>
      </c>
      <c r="AY787" s="135" t="s">
        <v>138</v>
      </c>
    </row>
    <row r="788" spans="2:65" s="6" customFormat="1" ht="15.75" customHeight="1" x14ac:dyDescent="0.3">
      <c r="B788" s="140"/>
      <c r="D788" s="133" t="s">
        <v>145</v>
      </c>
      <c r="E788" s="141"/>
      <c r="F788" s="142" t="s">
        <v>148</v>
      </c>
      <c r="H788" s="143">
        <v>120</v>
      </c>
      <c r="L788" s="140"/>
      <c r="M788" s="144"/>
      <c r="T788" s="145"/>
      <c r="AT788" s="141" t="s">
        <v>145</v>
      </c>
      <c r="AU788" s="141" t="s">
        <v>80</v>
      </c>
      <c r="AV788" s="141" t="s">
        <v>143</v>
      </c>
      <c r="AW788" s="141" t="s">
        <v>95</v>
      </c>
      <c r="AX788" s="141" t="s">
        <v>21</v>
      </c>
      <c r="AY788" s="141" t="s">
        <v>138</v>
      </c>
    </row>
    <row r="789" spans="2:65" s="6" customFormat="1" ht="15.75" customHeight="1" x14ac:dyDescent="0.3">
      <c r="B789" s="22"/>
      <c r="C789" s="115" t="s">
        <v>764</v>
      </c>
      <c r="D789" s="115" t="s">
        <v>139</v>
      </c>
      <c r="E789" s="116" t="s">
        <v>765</v>
      </c>
      <c r="F789" s="117" t="s">
        <v>766</v>
      </c>
      <c r="G789" s="118" t="s">
        <v>152</v>
      </c>
      <c r="H789" s="119">
        <v>0.48</v>
      </c>
      <c r="I789" s="120"/>
      <c r="J789" s="121">
        <f>ROUND($I$789*$H$789,2)</f>
        <v>0</v>
      </c>
      <c r="K789" s="117" t="s">
        <v>153</v>
      </c>
      <c r="L789" s="22"/>
      <c r="M789" s="122"/>
      <c r="N789" s="123" t="s">
        <v>43</v>
      </c>
      <c r="P789" s="124">
        <f>$O$789*$H$789</f>
        <v>0</v>
      </c>
      <c r="Q789" s="124">
        <v>0</v>
      </c>
      <c r="R789" s="124">
        <f>$Q$789*$H$789</f>
        <v>0</v>
      </c>
      <c r="S789" s="124">
        <v>2.4</v>
      </c>
      <c r="T789" s="125">
        <f>$S$789*$H$789</f>
        <v>1.1519999999999999</v>
      </c>
      <c r="AR789" s="76" t="s">
        <v>143</v>
      </c>
      <c r="AT789" s="76" t="s">
        <v>139</v>
      </c>
      <c r="AU789" s="76" t="s">
        <v>80</v>
      </c>
      <c r="AY789" s="6" t="s">
        <v>138</v>
      </c>
      <c r="BE789" s="126">
        <f>IF($N$789="základní",$J$789,0)</f>
        <v>0</v>
      </c>
      <c r="BF789" s="126">
        <f>IF($N$789="snížená",$J$789,0)</f>
        <v>0</v>
      </c>
      <c r="BG789" s="126">
        <f>IF($N$789="zákl. přenesená",$J$789,0)</f>
        <v>0</v>
      </c>
      <c r="BH789" s="126">
        <f>IF($N$789="sníž. přenesená",$J$789,0)</f>
        <v>0</v>
      </c>
      <c r="BI789" s="126">
        <f>IF($N$789="nulová",$J$789,0)</f>
        <v>0</v>
      </c>
      <c r="BJ789" s="76" t="s">
        <v>21</v>
      </c>
      <c r="BK789" s="126">
        <f>ROUND($I$789*$H$789,2)</f>
        <v>0</v>
      </c>
      <c r="BL789" s="76" t="s">
        <v>143</v>
      </c>
      <c r="BM789" s="76" t="s">
        <v>767</v>
      </c>
    </row>
    <row r="790" spans="2:65" s="6" customFormat="1" ht="16.5" customHeight="1" x14ac:dyDescent="0.3">
      <c r="B790" s="22"/>
      <c r="D790" s="128" t="s">
        <v>155</v>
      </c>
      <c r="F790" s="148" t="s">
        <v>768</v>
      </c>
      <c r="L790" s="22"/>
      <c r="M790" s="48"/>
      <c r="T790" s="49"/>
      <c r="AT790" s="6" t="s">
        <v>155</v>
      </c>
      <c r="AU790" s="6" t="s">
        <v>80</v>
      </c>
    </row>
    <row r="791" spans="2:65" s="6" customFormat="1" ht="15.75" customHeight="1" x14ac:dyDescent="0.3">
      <c r="B791" s="127"/>
      <c r="D791" s="133" t="s">
        <v>145</v>
      </c>
      <c r="E791" s="130"/>
      <c r="F791" s="129" t="s">
        <v>769</v>
      </c>
      <c r="H791" s="130"/>
      <c r="L791" s="127"/>
      <c r="M791" s="131"/>
      <c r="T791" s="132"/>
      <c r="AT791" s="130" t="s">
        <v>145</v>
      </c>
      <c r="AU791" s="130" t="s">
        <v>80</v>
      </c>
      <c r="AV791" s="130" t="s">
        <v>21</v>
      </c>
      <c r="AW791" s="130" t="s">
        <v>95</v>
      </c>
      <c r="AX791" s="130" t="s">
        <v>72</v>
      </c>
      <c r="AY791" s="130" t="s">
        <v>138</v>
      </c>
    </row>
    <row r="792" spans="2:65" s="6" customFormat="1" ht="15.75" customHeight="1" x14ac:dyDescent="0.3">
      <c r="B792" s="134"/>
      <c r="D792" s="133" t="s">
        <v>145</v>
      </c>
      <c r="E792" s="135"/>
      <c r="F792" s="136" t="s">
        <v>770</v>
      </c>
      <c r="H792" s="137">
        <v>0.48</v>
      </c>
      <c r="L792" s="134"/>
      <c r="M792" s="138"/>
      <c r="T792" s="139"/>
      <c r="AT792" s="135" t="s">
        <v>145</v>
      </c>
      <c r="AU792" s="135" t="s">
        <v>80</v>
      </c>
      <c r="AV792" s="135" t="s">
        <v>80</v>
      </c>
      <c r="AW792" s="135" t="s">
        <v>95</v>
      </c>
      <c r="AX792" s="135" t="s">
        <v>72</v>
      </c>
      <c r="AY792" s="135" t="s">
        <v>138</v>
      </c>
    </row>
    <row r="793" spans="2:65" s="6" customFormat="1" ht="15.75" customHeight="1" x14ac:dyDescent="0.3">
      <c r="B793" s="140"/>
      <c r="D793" s="133" t="s">
        <v>145</v>
      </c>
      <c r="E793" s="141"/>
      <c r="F793" s="142" t="s">
        <v>148</v>
      </c>
      <c r="H793" s="143">
        <v>0.48</v>
      </c>
      <c r="L793" s="140"/>
      <c r="M793" s="144"/>
      <c r="T793" s="145"/>
      <c r="AT793" s="141" t="s">
        <v>145</v>
      </c>
      <c r="AU793" s="141" t="s">
        <v>80</v>
      </c>
      <c r="AV793" s="141" t="s">
        <v>143</v>
      </c>
      <c r="AW793" s="141" t="s">
        <v>95</v>
      </c>
      <c r="AX793" s="141" t="s">
        <v>21</v>
      </c>
      <c r="AY793" s="141" t="s">
        <v>138</v>
      </c>
    </row>
    <row r="794" spans="2:65" s="6" customFormat="1" ht="15.75" customHeight="1" x14ac:dyDescent="0.3">
      <c r="B794" s="22"/>
      <c r="C794" s="115" t="s">
        <v>771</v>
      </c>
      <c r="D794" s="115" t="s">
        <v>139</v>
      </c>
      <c r="E794" s="116" t="s">
        <v>772</v>
      </c>
      <c r="F794" s="117" t="s">
        <v>773</v>
      </c>
      <c r="G794" s="118" t="s">
        <v>152</v>
      </c>
      <c r="H794" s="119">
        <v>2.2330000000000001</v>
      </c>
      <c r="I794" s="120"/>
      <c r="J794" s="121">
        <f>ROUND($I$794*$H$794,2)</f>
        <v>0</v>
      </c>
      <c r="K794" s="117" t="s">
        <v>153</v>
      </c>
      <c r="L794" s="22"/>
      <c r="M794" s="122"/>
      <c r="N794" s="123" t="s">
        <v>43</v>
      </c>
      <c r="P794" s="124">
        <f>$O$794*$H$794</f>
        <v>0</v>
      </c>
      <c r="Q794" s="124">
        <v>0</v>
      </c>
      <c r="R794" s="124">
        <f>$Q$794*$H$794</f>
        <v>0</v>
      </c>
      <c r="S794" s="124">
        <v>1.8</v>
      </c>
      <c r="T794" s="125">
        <f>$S$794*$H$794</f>
        <v>4.0194000000000001</v>
      </c>
      <c r="AR794" s="76" t="s">
        <v>143</v>
      </c>
      <c r="AT794" s="76" t="s">
        <v>139</v>
      </c>
      <c r="AU794" s="76" t="s">
        <v>80</v>
      </c>
      <c r="AY794" s="6" t="s">
        <v>138</v>
      </c>
      <c r="BE794" s="126">
        <f>IF($N$794="základní",$J$794,0)</f>
        <v>0</v>
      </c>
      <c r="BF794" s="126">
        <f>IF($N$794="snížená",$J$794,0)</f>
        <v>0</v>
      </c>
      <c r="BG794" s="126">
        <f>IF($N$794="zákl. přenesená",$J$794,0)</f>
        <v>0</v>
      </c>
      <c r="BH794" s="126">
        <f>IF($N$794="sníž. přenesená",$J$794,0)</f>
        <v>0</v>
      </c>
      <c r="BI794" s="126">
        <f>IF($N$794="nulová",$J$794,0)</f>
        <v>0</v>
      </c>
      <c r="BJ794" s="76" t="s">
        <v>21</v>
      </c>
      <c r="BK794" s="126">
        <f>ROUND($I$794*$H$794,2)</f>
        <v>0</v>
      </c>
      <c r="BL794" s="76" t="s">
        <v>143</v>
      </c>
      <c r="BM794" s="76" t="s">
        <v>774</v>
      </c>
    </row>
    <row r="795" spans="2:65" s="6" customFormat="1" ht="27" customHeight="1" x14ac:dyDescent="0.3">
      <c r="B795" s="22"/>
      <c r="D795" s="128" t="s">
        <v>155</v>
      </c>
      <c r="F795" s="148" t="s">
        <v>775</v>
      </c>
      <c r="L795" s="22"/>
      <c r="M795" s="48"/>
      <c r="T795" s="49"/>
      <c r="AT795" s="6" t="s">
        <v>155</v>
      </c>
      <c r="AU795" s="6" t="s">
        <v>80</v>
      </c>
    </row>
    <row r="796" spans="2:65" s="6" customFormat="1" ht="15.75" customHeight="1" x14ac:dyDescent="0.3">
      <c r="B796" s="127"/>
      <c r="D796" s="133" t="s">
        <v>145</v>
      </c>
      <c r="E796" s="130"/>
      <c r="F796" s="129" t="s">
        <v>335</v>
      </c>
      <c r="H796" s="130"/>
      <c r="L796" s="127"/>
      <c r="M796" s="131"/>
      <c r="T796" s="132"/>
      <c r="AT796" s="130" t="s">
        <v>145</v>
      </c>
      <c r="AU796" s="130" t="s">
        <v>80</v>
      </c>
      <c r="AV796" s="130" t="s">
        <v>21</v>
      </c>
      <c r="AW796" s="130" t="s">
        <v>95</v>
      </c>
      <c r="AX796" s="130" t="s">
        <v>72</v>
      </c>
      <c r="AY796" s="130" t="s">
        <v>138</v>
      </c>
    </row>
    <row r="797" spans="2:65" s="6" customFormat="1" ht="15.75" customHeight="1" x14ac:dyDescent="0.3">
      <c r="B797" s="134"/>
      <c r="D797" s="133" t="s">
        <v>145</v>
      </c>
      <c r="E797" s="135"/>
      <c r="F797" s="136" t="s">
        <v>336</v>
      </c>
      <c r="H797" s="137">
        <v>2.2330000000000001</v>
      </c>
      <c r="L797" s="134"/>
      <c r="M797" s="138"/>
      <c r="T797" s="139"/>
      <c r="AT797" s="135" t="s">
        <v>145</v>
      </c>
      <c r="AU797" s="135" t="s">
        <v>80</v>
      </c>
      <c r="AV797" s="135" t="s">
        <v>80</v>
      </c>
      <c r="AW797" s="135" t="s">
        <v>95</v>
      </c>
      <c r="AX797" s="135" t="s">
        <v>72</v>
      </c>
      <c r="AY797" s="135" t="s">
        <v>138</v>
      </c>
    </row>
    <row r="798" spans="2:65" s="6" customFormat="1" ht="15.75" customHeight="1" x14ac:dyDescent="0.3">
      <c r="B798" s="140"/>
      <c r="D798" s="133" t="s">
        <v>145</v>
      </c>
      <c r="E798" s="141"/>
      <c r="F798" s="142" t="s">
        <v>148</v>
      </c>
      <c r="H798" s="143">
        <v>2.2330000000000001</v>
      </c>
      <c r="L798" s="140"/>
      <c r="M798" s="144"/>
      <c r="T798" s="145"/>
      <c r="AT798" s="141" t="s">
        <v>145</v>
      </c>
      <c r="AU798" s="141" t="s">
        <v>80</v>
      </c>
      <c r="AV798" s="141" t="s">
        <v>143</v>
      </c>
      <c r="AW798" s="141" t="s">
        <v>95</v>
      </c>
      <c r="AX798" s="141" t="s">
        <v>21</v>
      </c>
      <c r="AY798" s="141" t="s">
        <v>138</v>
      </c>
    </row>
    <row r="799" spans="2:65" s="6" customFormat="1" ht="15.75" customHeight="1" x14ac:dyDescent="0.3">
      <c r="B799" s="22"/>
      <c r="C799" s="115" t="s">
        <v>776</v>
      </c>
      <c r="D799" s="115" t="s">
        <v>139</v>
      </c>
      <c r="E799" s="116" t="s">
        <v>777</v>
      </c>
      <c r="F799" s="117" t="s">
        <v>778</v>
      </c>
      <c r="G799" s="118" t="s">
        <v>152</v>
      </c>
      <c r="H799" s="119">
        <v>24.95</v>
      </c>
      <c r="I799" s="120"/>
      <c r="J799" s="121">
        <f>ROUND($I$799*$H$799,2)</f>
        <v>0</v>
      </c>
      <c r="K799" s="117" t="s">
        <v>153</v>
      </c>
      <c r="L799" s="22"/>
      <c r="M799" s="122"/>
      <c r="N799" s="123" t="s">
        <v>43</v>
      </c>
      <c r="P799" s="124">
        <f>$O$799*$H$799</f>
        <v>0</v>
      </c>
      <c r="Q799" s="124">
        <v>0</v>
      </c>
      <c r="R799" s="124">
        <f>$Q$799*$H$799</f>
        <v>0</v>
      </c>
      <c r="S799" s="124">
        <v>1.5940000000000001</v>
      </c>
      <c r="T799" s="125">
        <f>$S$799*$H$799</f>
        <v>39.770299999999999</v>
      </c>
      <c r="AR799" s="76" t="s">
        <v>143</v>
      </c>
      <c r="AT799" s="76" t="s">
        <v>139</v>
      </c>
      <c r="AU799" s="76" t="s">
        <v>80</v>
      </c>
      <c r="AY799" s="6" t="s">
        <v>138</v>
      </c>
      <c r="BE799" s="126">
        <f>IF($N$799="základní",$J$799,0)</f>
        <v>0</v>
      </c>
      <c r="BF799" s="126">
        <f>IF($N$799="snížená",$J$799,0)</f>
        <v>0</v>
      </c>
      <c r="BG799" s="126">
        <f>IF($N$799="zákl. přenesená",$J$799,0)</f>
        <v>0</v>
      </c>
      <c r="BH799" s="126">
        <f>IF($N$799="sníž. přenesená",$J$799,0)</f>
        <v>0</v>
      </c>
      <c r="BI799" s="126">
        <f>IF($N$799="nulová",$J$799,0)</f>
        <v>0</v>
      </c>
      <c r="BJ799" s="76" t="s">
        <v>21</v>
      </c>
      <c r="BK799" s="126">
        <f>ROUND($I$799*$H$799,2)</f>
        <v>0</v>
      </c>
      <c r="BL799" s="76" t="s">
        <v>143</v>
      </c>
      <c r="BM799" s="76" t="s">
        <v>779</v>
      </c>
    </row>
    <row r="800" spans="2:65" s="6" customFormat="1" ht="27" customHeight="1" x14ac:dyDescent="0.3">
      <c r="B800" s="22"/>
      <c r="D800" s="128" t="s">
        <v>155</v>
      </c>
      <c r="F800" s="148" t="s">
        <v>780</v>
      </c>
      <c r="L800" s="22"/>
      <c r="M800" s="48"/>
      <c r="T800" s="49"/>
      <c r="AT800" s="6" t="s">
        <v>155</v>
      </c>
      <c r="AU800" s="6" t="s">
        <v>80</v>
      </c>
    </row>
    <row r="801" spans="2:65" s="6" customFormat="1" ht="15.75" customHeight="1" x14ac:dyDescent="0.3">
      <c r="B801" s="134"/>
      <c r="D801" s="133" t="s">
        <v>145</v>
      </c>
      <c r="E801" s="135"/>
      <c r="F801" s="136" t="s">
        <v>781</v>
      </c>
      <c r="H801" s="137">
        <v>24.95</v>
      </c>
      <c r="L801" s="134"/>
      <c r="M801" s="138"/>
      <c r="T801" s="139"/>
      <c r="AT801" s="135" t="s">
        <v>145</v>
      </c>
      <c r="AU801" s="135" t="s">
        <v>80</v>
      </c>
      <c r="AV801" s="135" t="s">
        <v>80</v>
      </c>
      <c r="AW801" s="135" t="s">
        <v>95</v>
      </c>
      <c r="AX801" s="135" t="s">
        <v>72</v>
      </c>
      <c r="AY801" s="135" t="s">
        <v>138</v>
      </c>
    </row>
    <row r="802" spans="2:65" s="6" customFormat="1" ht="15.75" customHeight="1" x14ac:dyDescent="0.3">
      <c r="B802" s="140"/>
      <c r="D802" s="133" t="s">
        <v>145</v>
      </c>
      <c r="E802" s="141"/>
      <c r="F802" s="142" t="s">
        <v>148</v>
      </c>
      <c r="H802" s="143">
        <v>24.95</v>
      </c>
      <c r="L802" s="140"/>
      <c r="M802" s="144"/>
      <c r="T802" s="145"/>
      <c r="AT802" s="141" t="s">
        <v>145</v>
      </c>
      <c r="AU802" s="141" t="s">
        <v>80</v>
      </c>
      <c r="AV802" s="141" t="s">
        <v>143</v>
      </c>
      <c r="AW802" s="141" t="s">
        <v>95</v>
      </c>
      <c r="AX802" s="141" t="s">
        <v>21</v>
      </c>
      <c r="AY802" s="141" t="s">
        <v>138</v>
      </c>
    </row>
    <row r="803" spans="2:65" s="6" customFormat="1" ht="15.75" customHeight="1" x14ac:dyDescent="0.3">
      <c r="B803" s="22"/>
      <c r="C803" s="115" t="s">
        <v>782</v>
      </c>
      <c r="D803" s="115" t="s">
        <v>139</v>
      </c>
      <c r="E803" s="116" t="s">
        <v>783</v>
      </c>
      <c r="F803" s="117" t="s">
        <v>784</v>
      </c>
      <c r="G803" s="118" t="s">
        <v>152</v>
      </c>
      <c r="H803" s="119">
        <v>13.8</v>
      </c>
      <c r="I803" s="120"/>
      <c r="J803" s="121">
        <f>ROUND($I$803*$H$803,2)</f>
        <v>0</v>
      </c>
      <c r="K803" s="117" t="s">
        <v>153</v>
      </c>
      <c r="L803" s="22"/>
      <c r="M803" s="122"/>
      <c r="N803" s="123" t="s">
        <v>43</v>
      </c>
      <c r="P803" s="124">
        <f>$O$803*$H$803</f>
        <v>0</v>
      </c>
      <c r="Q803" s="124">
        <v>0</v>
      </c>
      <c r="R803" s="124">
        <f>$Q$803*$H$803</f>
        <v>0</v>
      </c>
      <c r="S803" s="124">
        <v>2.2000000000000002</v>
      </c>
      <c r="T803" s="125">
        <f>$S$803*$H$803</f>
        <v>30.360000000000003</v>
      </c>
      <c r="AR803" s="76" t="s">
        <v>143</v>
      </c>
      <c r="AT803" s="76" t="s">
        <v>139</v>
      </c>
      <c r="AU803" s="76" t="s">
        <v>80</v>
      </c>
      <c r="AY803" s="6" t="s">
        <v>138</v>
      </c>
      <c r="BE803" s="126">
        <f>IF($N$803="základní",$J$803,0)</f>
        <v>0</v>
      </c>
      <c r="BF803" s="126">
        <f>IF($N$803="snížená",$J$803,0)</f>
        <v>0</v>
      </c>
      <c r="BG803" s="126">
        <f>IF($N$803="zákl. přenesená",$J$803,0)</f>
        <v>0</v>
      </c>
      <c r="BH803" s="126">
        <f>IF($N$803="sníž. přenesená",$J$803,0)</f>
        <v>0</v>
      </c>
      <c r="BI803" s="126">
        <f>IF($N$803="nulová",$J$803,0)</f>
        <v>0</v>
      </c>
      <c r="BJ803" s="76" t="s">
        <v>21</v>
      </c>
      <c r="BK803" s="126">
        <f>ROUND($I$803*$H$803,2)</f>
        <v>0</v>
      </c>
      <c r="BL803" s="76" t="s">
        <v>143</v>
      </c>
      <c r="BM803" s="76" t="s">
        <v>785</v>
      </c>
    </row>
    <row r="804" spans="2:65" s="6" customFormat="1" ht="27" customHeight="1" x14ac:dyDescent="0.3">
      <c r="B804" s="22"/>
      <c r="D804" s="128" t="s">
        <v>155</v>
      </c>
      <c r="F804" s="148" t="s">
        <v>786</v>
      </c>
      <c r="L804" s="22"/>
      <c r="M804" s="48"/>
      <c r="T804" s="49"/>
      <c r="AT804" s="6" t="s">
        <v>155</v>
      </c>
      <c r="AU804" s="6" t="s">
        <v>80</v>
      </c>
    </row>
    <row r="805" spans="2:65" s="6" customFormat="1" ht="15.75" customHeight="1" x14ac:dyDescent="0.3">
      <c r="B805" s="127"/>
      <c r="D805" s="133" t="s">
        <v>145</v>
      </c>
      <c r="E805" s="130"/>
      <c r="F805" s="129" t="s">
        <v>157</v>
      </c>
      <c r="H805" s="130"/>
      <c r="L805" s="127"/>
      <c r="M805" s="131"/>
      <c r="T805" s="132"/>
      <c r="AT805" s="130" t="s">
        <v>145</v>
      </c>
      <c r="AU805" s="130" t="s">
        <v>80</v>
      </c>
      <c r="AV805" s="130" t="s">
        <v>21</v>
      </c>
      <c r="AW805" s="130" t="s">
        <v>95</v>
      </c>
      <c r="AX805" s="130" t="s">
        <v>72</v>
      </c>
      <c r="AY805" s="130" t="s">
        <v>138</v>
      </c>
    </row>
    <row r="806" spans="2:65" s="6" customFormat="1" ht="15.75" customHeight="1" x14ac:dyDescent="0.3">
      <c r="B806" s="134"/>
      <c r="D806" s="133" t="s">
        <v>145</v>
      </c>
      <c r="E806" s="135"/>
      <c r="F806" s="136" t="s">
        <v>158</v>
      </c>
      <c r="H806" s="137">
        <v>13.8</v>
      </c>
      <c r="L806" s="134"/>
      <c r="M806" s="138"/>
      <c r="T806" s="139"/>
      <c r="AT806" s="135" t="s">
        <v>145</v>
      </c>
      <c r="AU806" s="135" t="s">
        <v>80</v>
      </c>
      <c r="AV806" s="135" t="s">
        <v>80</v>
      </c>
      <c r="AW806" s="135" t="s">
        <v>95</v>
      </c>
      <c r="AX806" s="135" t="s">
        <v>72</v>
      </c>
      <c r="AY806" s="135" t="s">
        <v>138</v>
      </c>
    </row>
    <row r="807" spans="2:65" s="6" customFormat="1" ht="15.75" customHeight="1" x14ac:dyDescent="0.3">
      <c r="B807" s="140"/>
      <c r="D807" s="133" t="s">
        <v>145</v>
      </c>
      <c r="E807" s="141"/>
      <c r="F807" s="142" t="s">
        <v>148</v>
      </c>
      <c r="H807" s="143">
        <v>13.8</v>
      </c>
      <c r="L807" s="140"/>
      <c r="M807" s="144"/>
      <c r="T807" s="145"/>
      <c r="AT807" s="141" t="s">
        <v>145</v>
      </c>
      <c r="AU807" s="141" t="s">
        <v>80</v>
      </c>
      <c r="AV807" s="141" t="s">
        <v>143</v>
      </c>
      <c r="AW807" s="141" t="s">
        <v>95</v>
      </c>
      <c r="AX807" s="141" t="s">
        <v>21</v>
      </c>
      <c r="AY807" s="141" t="s">
        <v>138</v>
      </c>
    </row>
    <row r="808" spans="2:65" s="6" customFormat="1" ht="15.75" customHeight="1" x14ac:dyDescent="0.3">
      <c r="B808" s="22"/>
      <c r="C808" s="115" t="s">
        <v>787</v>
      </c>
      <c r="D808" s="115" t="s">
        <v>139</v>
      </c>
      <c r="E808" s="116" t="s">
        <v>788</v>
      </c>
      <c r="F808" s="117" t="s">
        <v>789</v>
      </c>
      <c r="G808" s="118" t="s">
        <v>152</v>
      </c>
      <c r="H808" s="119">
        <v>13.8</v>
      </c>
      <c r="I808" s="120"/>
      <c r="J808" s="121">
        <f>ROUND($I$808*$H$808,2)</f>
        <v>0</v>
      </c>
      <c r="K808" s="117" t="s">
        <v>153</v>
      </c>
      <c r="L808" s="22"/>
      <c r="M808" s="122"/>
      <c r="N808" s="123" t="s">
        <v>43</v>
      </c>
      <c r="P808" s="124">
        <f>$O$808*$H$808</f>
        <v>0</v>
      </c>
      <c r="Q808" s="124">
        <v>0</v>
      </c>
      <c r="R808" s="124">
        <f>$Q$808*$H$808</f>
        <v>0</v>
      </c>
      <c r="S808" s="124">
        <v>2.9000000000000001E-2</v>
      </c>
      <c r="T808" s="125">
        <f>$S$808*$H$808</f>
        <v>0.40020000000000006</v>
      </c>
      <c r="AR808" s="76" t="s">
        <v>143</v>
      </c>
      <c r="AT808" s="76" t="s">
        <v>139</v>
      </c>
      <c r="AU808" s="76" t="s">
        <v>80</v>
      </c>
      <c r="AY808" s="6" t="s">
        <v>138</v>
      </c>
      <c r="BE808" s="126">
        <f>IF($N$808="základní",$J$808,0)</f>
        <v>0</v>
      </c>
      <c r="BF808" s="126">
        <f>IF($N$808="snížená",$J$808,0)</f>
        <v>0</v>
      </c>
      <c r="BG808" s="126">
        <f>IF($N$808="zákl. přenesená",$J$808,0)</f>
        <v>0</v>
      </c>
      <c r="BH808" s="126">
        <f>IF($N$808="sníž. přenesená",$J$808,0)</f>
        <v>0</v>
      </c>
      <c r="BI808" s="126">
        <f>IF($N$808="nulová",$J$808,0)</f>
        <v>0</v>
      </c>
      <c r="BJ808" s="76" t="s">
        <v>21</v>
      </c>
      <c r="BK808" s="126">
        <f>ROUND($I$808*$H$808,2)</f>
        <v>0</v>
      </c>
      <c r="BL808" s="76" t="s">
        <v>143</v>
      </c>
      <c r="BM808" s="76" t="s">
        <v>790</v>
      </c>
    </row>
    <row r="809" spans="2:65" s="6" customFormat="1" ht="27" customHeight="1" x14ac:dyDescent="0.3">
      <c r="B809" s="22"/>
      <c r="D809" s="128" t="s">
        <v>155</v>
      </c>
      <c r="F809" s="148" t="s">
        <v>791</v>
      </c>
      <c r="L809" s="22"/>
      <c r="M809" s="48"/>
      <c r="T809" s="49"/>
      <c r="AT809" s="6" t="s">
        <v>155</v>
      </c>
      <c r="AU809" s="6" t="s">
        <v>80</v>
      </c>
    </row>
    <row r="810" spans="2:65" s="6" customFormat="1" ht="15.75" customHeight="1" x14ac:dyDescent="0.3">
      <c r="B810" s="127"/>
      <c r="D810" s="133" t="s">
        <v>145</v>
      </c>
      <c r="E810" s="130"/>
      <c r="F810" s="129" t="s">
        <v>157</v>
      </c>
      <c r="H810" s="130"/>
      <c r="L810" s="127"/>
      <c r="M810" s="131"/>
      <c r="T810" s="132"/>
      <c r="AT810" s="130" t="s">
        <v>145</v>
      </c>
      <c r="AU810" s="130" t="s">
        <v>80</v>
      </c>
      <c r="AV810" s="130" t="s">
        <v>21</v>
      </c>
      <c r="AW810" s="130" t="s">
        <v>95</v>
      </c>
      <c r="AX810" s="130" t="s">
        <v>72</v>
      </c>
      <c r="AY810" s="130" t="s">
        <v>138</v>
      </c>
    </row>
    <row r="811" spans="2:65" s="6" customFormat="1" ht="15.75" customHeight="1" x14ac:dyDescent="0.3">
      <c r="B811" s="134"/>
      <c r="D811" s="133" t="s">
        <v>145</v>
      </c>
      <c r="E811" s="135"/>
      <c r="F811" s="136" t="s">
        <v>158</v>
      </c>
      <c r="H811" s="137">
        <v>13.8</v>
      </c>
      <c r="L811" s="134"/>
      <c r="M811" s="138"/>
      <c r="T811" s="139"/>
      <c r="AT811" s="135" t="s">
        <v>145</v>
      </c>
      <c r="AU811" s="135" t="s">
        <v>80</v>
      </c>
      <c r="AV811" s="135" t="s">
        <v>80</v>
      </c>
      <c r="AW811" s="135" t="s">
        <v>95</v>
      </c>
      <c r="AX811" s="135" t="s">
        <v>72</v>
      </c>
      <c r="AY811" s="135" t="s">
        <v>138</v>
      </c>
    </row>
    <row r="812" spans="2:65" s="6" customFormat="1" ht="15.75" customHeight="1" x14ac:dyDescent="0.3">
      <c r="B812" s="140"/>
      <c r="D812" s="133" t="s">
        <v>145</v>
      </c>
      <c r="E812" s="141"/>
      <c r="F812" s="142" t="s">
        <v>148</v>
      </c>
      <c r="H812" s="143">
        <v>13.8</v>
      </c>
      <c r="L812" s="140"/>
      <c r="M812" s="144"/>
      <c r="T812" s="145"/>
      <c r="AT812" s="141" t="s">
        <v>145</v>
      </c>
      <c r="AU812" s="141" t="s">
        <v>80</v>
      </c>
      <c r="AV812" s="141" t="s">
        <v>143</v>
      </c>
      <c r="AW812" s="141" t="s">
        <v>95</v>
      </c>
      <c r="AX812" s="141" t="s">
        <v>21</v>
      </c>
      <c r="AY812" s="141" t="s">
        <v>138</v>
      </c>
    </row>
    <row r="813" spans="2:65" s="6" customFormat="1" ht="15.75" customHeight="1" x14ac:dyDescent="0.3">
      <c r="B813" s="22"/>
      <c r="C813" s="115" t="s">
        <v>792</v>
      </c>
      <c r="D813" s="115" t="s">
        <v>139</v>
      </c>
      <c r="E813" s="116" t="s">
        <v>793</v>
      </c>
      <c r="F813" s="117" t="s">
        <v>794</v>
      </c>
      <c r="G813" s="118" t="s">
        <v>152</v>
      </c>
      <c r="H813" s="119">
        <v>62.234999999999999</v>
      </c>
      <c r="I813" s="120"/>
      <c r="J813" s="121">
        <f>ROUND($I$813*$H$813,2)</f>
        <v>0</v>
      </c>
      <c r="K813" s="117" t="s">
        <v>153</v>
      </c>
      <c r="L813" s="22"/>
      <c r="M813" s="122"/>
      <c r="N813" s="123" t="s">
        <v>43</v>
      </c>
      <c r="P813" s="124">
        <f>$O$813*$H$813</f>
        <v>0</v>
      </c>
      <c r="Q813" s="124">
        <v>0</v>
      </c>
      <c r="R813" s="124">
        <f>$Q$813*$H$813</f>
        <v>0</v>
      </c>
      <c r="S813" s="124">
        <v>1.4</v>
      </c>
      <c r="T813" s="125">
        <f>$S$813*$H$813</f>
        <v>87.128999999999991</v>
      </c>
      <c r="AR813" s="76" t="s">
        <v>143</v>
      </c>
      <c r="AT813" s="76" t="s">
        <v>139</v>
      </c>
      <c r="AU813" s="76" t="s">
        <v>80</v>
      </c>
      <c r="AY813" s="6" t="s">
        <v>138</v>
      </c>
      <c r="BE813" s="126">
        <f>IF($N$813="základní",$J$813,0)</f>
        <v>0</v>
      </c>
      <c r="BF813" s="126">
        <f>IF($N$813="snížená",$J$813,0)</f>
        <v>0</v>
      </c>
      <c r="BG813" s="126">
        <f>IF($N$813="zákl. přenesená",$J$813,0)</f>
        <v>0</v>
      </c>
      <c r="BH813" s="126">
        <f>IF($N$813="sníž. přenesená",$J$813,0)</f>
        <v>0</v>
      </c>
      <c r="BI813" s="126">
        <f>IF($N$813="nulová",$J$813,0)</f>
        <v>0</v>
      </c>
      <c r="BJ813" s="76" t="s">
        <v>21</v>
      </c>
      <c r="BK813" s="126">
        <f>ROUND($I$813*$H$813,2)</f>
        <v>0</v>
      </c>
      <c r="BL813" s="76" t="s">
        <v>143</v>
      </c>
      <c r="BM813" s="76" t="s">
        <v>795</v>
      </c>
    </row>
    <row r="814" spans="2:65" s="6" customFormat="1" ht="16.5" customHeight="1" x14ac:dyDescent="0.3">
      <c r="B814" s="22"/>
      <c r="D814" s="128" t="s">
        <v>155</v>
      </c>
      <c r="F814" s="148" t="s">
        <v>796</v>
      </c>
      <c r="L814" s="22"/>
      <c r="M814" s="48"/>
      <c r="T814" s="49"/>
      <c r="AT814" s="6" t="s">
        <v>155</v>
      </c>
      <c r="AU814" s="6" t="s">
        <v>80</v>
      </c>
    </row>
    <row r="815" spans="2:65" s="6" customFormat="1" ht="15.75" customHeight="1" x14ac:dyDescent="0.3">
      <c r="B815" s="127"/>
      <c r="D815" s="133" t="s">
        <v>145</v>
      </c>
      <c r="E815" s="130"/>
      <c r="F815" s="129" t="s">
        <v>157</v>
      </c>
      <c r="H815" s="130"/>
      <c r="L815" s="127"/>
      <c r="M815" s="131"/>
      <c r="T815" s="132"/>
      <c r="AT815" s="130" t="s">
        <v>145</v>
      </c>
      <c r="AU815" s="130" t="s">
        <v>80</v>
      </c>
      <c r="AV815" s="130" t="s">
        <v>21</v>
      </c>
      <c r="AW815" s="130" t="s">
        <v>95</v>
      </c>
      <c r="AX815" s="130" t="s">
        <v>72</v>
      </c>
      <c r="AY815" s="130" t="s">
        <v>138</v>
      </c>
    </row>
    <row r="816" spans="2:65" s="6" customFormat="1" ht="15.75" customHeight="1" x14ac:dyDescent="0.3">
      <c r="B816" s="134"/>
      <c r="D816" s="133" t="s">
        <v>145</v>
      </c>
      <c r="E816" s="135"/>
      <c r="F816" s="136" t="s">
        <v>797</v>
      </c>
      <c r="H816" s="137">
        <v>53.234999999999999</v>
      </c>
      <c r="L816" s="134"/>
      <c r="M816" s="138"/>
      <c r="T816" s="139"/>
      <c r="AT816" s="135" t="s">
        <v>145</v>
      </c>
      <c r="AU816" s="135" t="s">
        <v>80</v>
      </c>
      <c r="AV816" s="135" t="s">
        <v>80</v>
      </c>
      <c r="AW816" s="135" t="s">
        <v>95</v>
      </c>
      <c r="AX816" s="135" t="s">
        <v>72</v>
      </c>
      <c r="AY816" s="135" t="s">
        <v>138</v>
      </c>
    </row>
    <row r="817" spans="2:65" s="6" customFormat="1" ht="15.75" customHeight="1" x14ac:dyDescent="0.3">
      <c r="B817" s="134"/>
      <c r="D817" s="133" t="s">
        <v>145</v>
      </c>
      <c r="E817" s="135"/>
      <c r="F817" s="136" t="s">
        <v>798</v>
      </c>
      <c r="H817" s="137">
        <v>9</v>
      </c>
      <c r="L817" s="134"/>
      <c r="M817" s="138"/>
      <c r="T817" s="139"/>
      <c r="AT817" s="135" t="s">
        <v>145</v>
      </c>
      <c r="AU817" s="135" t="s">
        <v>80</v>
      </c>
      <c r="AV817" s="135" t="s">
        <v>80</v>
      </c>
      <c r="AW817" s="135" t="s">
        <v>95</v>
      </c>
      <c r="AX817" s="135" t="s">
        <v>72</v>
      </c>
      <c r="AY817" s="135" t="s">
        <v>138</v>
      </c>
    </row>
    <row r="818" spans="2:65" s="6" customFormat="1" ht="15.75" customHeight="1" x14ac:dyDescent="0.3">
      <c r="B818" s="140"/>
      <c r="D818" s="133" t="s">
        <v>145</v>
      </c>
      <c r="E818" s="141"/>
      <c r="F818" s="142" t="s">
        <v>148</v>
      </c>
      <c r="H818" s="143">
        <v>62.234999999999999</v>
      </c>
      <c r="L818" s="140"/>
      <c r="M818" s="144"/>
      <c r="T818" s="145"/>
      <c r="AT818" s="141" t="s">
        <v>145</v>
      </c>
      <c r="AU818" s="141" t="s">
        <v>80</v>
      </c>
      <c r="AV818" s="141" t="s">
        <v>143</v>
      </c>
      <c r="AW818" s="141" t="s">
        <v>95</v>
      </c>
      <c r="AX818" s="141" t="s">
        <v>21</v>
      </c>
      <c r="AY818" s="141" t="s">
        <v>138</v>
      </c>
    </row>
    <row r="819" spans="2:65" s="6" customFormat="1" ht="15.75" customHeight="1" x14ac:dyDescent="0.3">
      <c r="B819" s="22"/>
      <c r="C819" s="115" t="s">
        <v>27</v>
      </c>
      <c r="D819" s="115" t="s">
        <v>139</v>
      </c>
      <c r="E819" s="116" t="s">
        <v>799</v>
      </c>
      <c r="F819" s="117" t="s">
        <v>800</v>
      </c>
      <c r="G819" s="118" t="s">
        <v>198</v>
      </c>
      <c r="H819" s="119">
        <v>3.25</v>
      </c>
      <c r="I819" s="120"/>
      <c r="J819" s="121">
        <f>ROUND($I$819*$H$819,2)</f>
        <v>0</v>
      </c>
      <c r="K819" s="117" t="s">
        <v>153</v>
      </c>
      <c r="L819" s="22"/>
      <c r="M819" s="122"/>
      <c r="N819" s="123" t="s">
        <v>43</v>
      </c>
      <c r="P819" s="124">
        <f>$O$819*$H$819</f>
        <v>0</v>
      </c>
      <c r="Q819" s="124">
        <v>0</v>
      </c>
      <c r="R819" s="124">
        <f>$Q$819*$H$819</f>
        <v>0</v>
      </c>
      <c r="S819" s="124">
        <v>3.4000000000000002E-2</v>
      </c>
      <c r="T819" s="125">
        <f>$S$819*$H$819</f>
        <v>0.11050000000000001</v>
      </c>
      <c r="AR819" s="76" t="s">
        <v>143</v>
      </c>
      <c r="AT819" s="76" t="s">
        <v>139</v>
      </c>
      <c r="AU819" s="76" t="s">
        <v>80</v>
      </c>
      <c r="AY819" s="6" t="s">
        <v>138</v>
      </c>
      <c r="BE819" s="126">
        <f>IF($N$819="základní",$J$819,0)</f>
        <v>0</v>
      </c>
      <c r="BF819" s="126">
        <f>IF($N$819="snížená",$J$819,0)</f>
        <v>0</v>
      </c>
      <c r="BG819" s="126">
        <f>IF($N$819="zákl. přenesená",$J$819,0)</f>
        <v>0</v>
      </c>
      <c r="BH819" s="126">
        <f>IF($N$819="sníž. přenesená",$J$819,0)</f>
        <v>0</v>
      </c>
      <c r="BI819" s="126">
        <f>IF($N$819="nulová",$J$819,0)</f>
        <v>0</v>
      </c>
      <c r="BJ819" s="76" t="s">
        <v>21</v>
      </c>
      <c r="BK819" s="126">
        <f>ROUND($I$819*$H$819,2)</f>
        <v>0</v>
      </c>
      <c r="BL819" s="76" t="s">
        <v>143</v>
      </c>
      <c r="BM819" s="76" t="s">
        <v>801</v>
      </c>
    </row>
    <row r="820" spans="2:65" s="6" customFormat="1" ht="27" customHeight="1" x14ac:dyDescent="0.3">
      <c r="B820" s="22"/>
      <c r="D820" s="128" t="s">
        <v>155</v>
      </c>
      <c r="F820" s="148" t="s">
        <v>802</v>
      </c>
      <c r="L820" s="22"/>
      <c r="M820" s="48"/>
      <c r="T820" s="49"/>
      <c r="AT820" s="6" t="s">
        <v>155</v>
      </c>
      <c r="AU820" s="6" t="s">
        <v>80</v>
      </c>
    </row>
    <row r="821" spans="2:65" s="6" customFormat="1" ht="15.75" customHeight="1" x14ac:dyDescent="0.3">
      <c r="B821" s="134"/>
      <c r="D821" s="133" t="s">
        <v>145</v>
      </c>
      <c r="E821" s="135"/>
      <c r="F821" s="136" t="s">
        <v>803</v>
      </c>
      <c r="H821" s="137">
        <v>3.25</v>
      </c>
      <c r="L821" s="134"/>
      <c r="M821" s="138"/>
      <c r="T821" s="139"/>
      <c r="AT821" s="135" t="s">
        <v>145</v>
      </c>
      <c r="AU821" s="135" t="s">
        <v>80</v>
      </c>
      <c r="AV821" s="135" t="s">
        <v>80</v>
      </c>
      <c r="AW821" s="135" t="s">
        <v>95</v>
      </c>
      <c r="AX821" s="135" t="s">
        <v>72</v>
      </c>
      <c r="AY821" s="135" t="s">
        <v>138</v>
      </c>
    </row>
    <row r="822" spans="2:65" s="6" customFormat="1" ht="15.75" customHeight="1" x14ac:dyDescent="0.3">
      <c r="B822" s="140"/>
      <c r="D822" s="133" t="s">
        <v>145</v>
      </c>
      <c r="E822" s="141"/>
      <c r="F822" s="142" t="s">
        <v>148</v>
      </c>
      <c r="H822" s="143">
        <v>3.25</v>
      </c>
      <c r="L822" s="140"/>
      <c r="M822" s="144"/>
      <c r="T822" s="145"/>
      <c r="AT822" s="141" t="s">
        <v>145</v>
      </c>
      <c r="AU822" s="141" t="s">
        <v>80</v>
      </c>
      <c r="AV822" s="141" t="s">
        <v>143</v>
      </c>
      <c r="AW822" s="141" t="s">
        <v>95</v>
      </c>
      <c r="AX822" s="141" t="s">
        <v>21</v>
      </c>
      <c r="AY822" s="141" t="s">
        <v>138</v>
      </c>
    </row>
    <row r="823" spans="2:65" s="6" customFormat="1" ht="15.75" customHeight="1" x14ac:dyDescent="0.3">
      <c r="B823" s="22"/>
      <c r="C823" s="115" t="s">
        <v>804</v>
      </c>
      <c r="D823" s="115" t="s">
        <v>139</v>
      </c>
      <c r="E823" s="116" t="s">
        <v>805</v>
      </c>
      <c r="F823" s="117" t="s">
        <v>806</v>
      </c>
      <c r="G823" s="118" t="s">
        <v>152</v>
      </c>
      <c r="H823" s="119">
        <v>0.58799999999999997</v>
      </c>
      <c r="I823" s="120"/>
      <c r="J823" s="121">
        <f>ROUND($I$823*$H$823,2)</f>
        <v>0</v>
      </c>
      <c r="K823" s="117" t="s">
        <v>153</v>
      </c>
      <c r="L823" s="22"/>
      <c r="M823" s="122"/>
      <c r="N823" s="123" t="s">
        <v>43</v>
      </c>
      <c r="P823" s="124">
        <f>$O$823*$H$823</f>
        <v>0</v>
      </c>
      <c r="Q823" s="124">
        <v>0</v>
      </c>
      <c r="R823" s="124">
        <f>$Q$823*$H$823</f>
        <v>0</v>
      </c>
      <c r="S823" s="124">
        <v>1.8</v>
      </c>
      <c r="T823" s="125">
        <f>$S$823*$H$823</f>
        <v>1.0584</v>
      </c>
      <c r="AR823" s="76" t="s">
        <v>143</v>
      </c>
      <c r="AT823" s="76" t="s">
        <v>139</v>
      </c>
      <c r="AU823" s="76" t="s">
        <v>80</v>
      </c>
      <c r="AY823" s="6" t="s">
        <v>138</v>
      </c>
      <c r="BE823" s="126">
        <f>IF($N$823="základní",$J$823,0)</f>
        <v>0</v>
      </c>
      <c r="BF823" s="126">
        <f>IF($N$823="snížená",$J$823,0)</f>
        <v>0</v>
      </c>
      <c r="BG823" s="126">
        <f>IF($N$823="zákl. přenesená",$J$823,0)</f>
        <v>0</v>
      </c>
      <c r="BH823" s="126">
        <f>IF($N$823="sníž. přenesená",$J$823,0)</f>
        <v>0</v>
      </c>
      <c r="BI823" s="126">
        <f>IF($N$823="nulová",$J$823,0)</f>
        <v>0</v>
      </c>
      <c r="BJ823" s="76" t="s">
        <v>21</v>
      </c>
      <c r="BK823" s="126">
        <f>ROUND($I$823*$H$823,2)</f>
        <v>0</v>
      </c>
      <c r="BL823" s="76" t="s">
        <v>143</v>
      </c>
      <c r="BM823" s="76" t="s">
        <v>807</v>
      </c>
    </row>
    <row r="824" spans="2:65" s="6" customFormat="1" ht="27" customHeight="1" x14ac:dyDescent="0.3">
      <c r="B824" s="22"/>
      <c r="D824" s="128" t="s">
        <v>155</v>
      </c>
      <c r="F824" s="148" t="s">
        <v>808</v>
      </c>
      <c r="L824" s="22"/>
      <c r="M824" s="48"/>
      <c r="T824" s="49"/>
      <c r="AT824" s="6" t="s">
        <v>155</v>
      </c>
      <c r="AU824" s="6" t="s">
        <v>80</v>
      </c>
    </row>
    <row r="825" spans="2:65" s="6" customFormat="1" ht="15.75" customHeight="1" x14ac:dyDescent="0.3">
      <c r="B825" s="127"/>
      <c r="D825" s="133" t="s">
        <v>145</v>
      </c>
      <c r="E825" s="130"/>
      <c r="F825" s="129" t="s">
        <v>809</v>
      </c>
      <c r="H825" s="130"/>
      <c r="L825" s="127"/>
      <c r="M825" s="131"/>
      <c r="T825" s="132"/>
      <c r="AT825" s="130" t="s">
        <v>145</v>
      </c>
      <c r="AU825" s="130" t="s">
        <v>80</v>
      </c>
      <c r="AV825" s="130" t="s">
        <v>21</v>
      </c>
      <c r="AW825" s="130" t="s">
        <v>95</v>
      </c>
      <c r="AX825" s="130" t="s">
        <v>72</v>
      </c>
      <c r="AY825" s="130" t="s">
        <v>138</v>
      </c>
    </row>
    <row r="826" spans="2:65" s="6" customFormat="1" ht="15.75" customHeight="1" x14ac:dyDescent="0.3">
      <c r="B826" s="134"/>
      <c r="D826" s="133" t="s">
        <v>145</v>
      </c>
      <c r="E826" s="135"/>
      <c r="F826" s="136" t="s">
        <v>810</v>
      </c>
      <c r="H826" s="137">
        <v>0.58799999999999997</v>
      </c>
      <c r="L826" s="134"/>
      <c r="M826" s="138"/>
      <c r="T826" s="139"/>
      <c r="AT826" s="135" t="s">
        <v>145</v>
      </c>
      <c r="AU826" s="135" t="s">
        <v>80</v>
      </c>
      <c r="AV826" s="135" t="s">
        <v>80</v>
      </c>
      <c r="AW826" s="135" t="s">
        <v>95</v>
      </c>
      <c r="AX826" s="135" t="s">
        <v>72</v>
      </c>
      <c r="AY826" s="135" t="s">
        <v>138</v>
      </c>
    </row>
    <row r="827" spans="2:65" s="6" customFormat="1" ht="15.75" customHeight="1" x14ac:dyDescent="0.3">
      <c r="B827" s="140"/>
      <c r="D827" s="133" t="s">
        <v>145</v>
      </c>
      <c r="E827" s="141"/>
      <c r="F827" s="142" t="s">
        <v>148</v>
      </c>
      <c r="H827" s="143">
        <v>0.58799999999999997</v>
      </c>
      <c r="L827" s="140"/>
      <c r="M827" s="144"/>
      <c r="T827" s="145"/>
      <c r="AT827" s="141" t="s">
        <v>145</v>
      </c>
      <c r="AU827" s="141" t="s">
        <v>80</v>
      </c>
      <c r="AV827" s="141" t="s">
        <v>143</v>
      </c>
      <c r="AW827" s="141" t="s">
        <v>95</v>
      </c>
      <c r="AX827" s="141" t="s">
        <v>21</v>
      </c>
      <c r="AY827" s="141" t="s">
        <v>138</v>
      </c>
    </row>
    <row r="828" spans="2:65" s="6" customFormat="1" ht="15.75" customHeight="1" x14ac:dyDescent="0.3">
      <c r="B828" s="22"/>
      <c r="C828" s="115" t="s">
        <v>811</v>
      </c>
      <c r="D828" s="115" t="s">
        <v>139</v>
      </c>
      <c r="E828" s="116" t="s">
        <v>812</v>
      </c>
      <c r="F828" s="117" t="s">
        <v>813</v>
      </c>
      <c r="G828" s="118" t="s">
        <v>142</v>
      </c>
      <c r="H828" s="119">
        <v>1</v>
      </c>
      <c r="I828" s="120"/>
      <c r="J828" s="121">
        <f>ROUND($I$828*$H$828,2)</f>
        <v>0</v>
      </c>
      <c r="K828" s="117" t="s">
        <v>153</v>
      </c>
      <c r="L828" s="22"/>
      <c r="M828" s="122"/>
      <c r="N828" s="123" t="s">
        <v>43</v>
      </c>
      <c r="P828" s="124">
        <f>$O$828*$H$828</f>
        <v>0</v>
      </c>
      <c r="Q828" s="124">
        <v>0</v>
      </c>
      <c r="R828" s="124">
        <f>$Q$828*$H$828</f>
        <v>0</v>
      </c>
      <c r="S828" s="124">
        <v>1E-3</v>
      </c>
      <c r="T828" s="125">
        <f>$S$828*$H$828</f>
        <v>1E-3</v>
      </c>
      <c r="AR828" s="76" t="s">
        <v>143</v>
      </c>
      <c r="AT828" s="76" t="s">
        <v>139</v>
      </c>
      <c r="AU828" s="76" t="s">
        <v>80</v>
      </c>
      <c r="AY828" s="6" t="s">
        <v>138</v>
      </c>
      <c r="BE828" s="126">
        <f>IF($N$828="základní",$J$828,0)</f>
        <v>0</v>
      </c>
      <c r="BF828" s="126">
        <f>IF($N$828="snížená",$J$828,0)</f>
        <v>0</v>
      </c>
      <c r="BG828" s="126">
        <f>IF($N$828="zákl. přenesená",$J$828,0)</f>
        <v>0</v>
      </c>
      <c r="BH828" s="126">
        <f>IF($N$828="sníž. přenesená",$J$828,0)</f>
        <v>0</v>
      </c>
      <c r="BI828" s="126">
        <f>IF($N$828="nulová",$J$828,0)</f>
        <v>0</v>
      </c>
      <c r="BJ828" s="76" t="s">
        <v>21</v>
      </c>
      <c r="BK828" s="126">
        <f>ROUND($I$828*$H$828,2)</f>
        <v>0</v>
      </c>
      <c r="BL828" s="76" t="s">
        <v>143</v>
      </c>
      <c r="BM828" s="76" t="s">
        <v>814</v>
      </c>
    </row>
    <row r="829" spans="2:65" s="6" customFormat="1" ht="27" customHeight="1" x14ac:dyDescent="0.3">
      <c r="B829" s="22"/>
      <c r="D829" s="128" t="s">
        <v>155</v>
      </c>
      <c r="F829" s="148" t="s">
        <v>815</v>
      </c>
      <c r="L829" s="22"/>
      <c r="M829" s="48"/>
      <c r="T829" s="49"/>
      <c r="AT829" s="6" t="s">
        <v>155</v>
      </c>
      <c r="AU829" s="6" t="s">
        <v>80</v>
      </c>
    </row>
    <row r="830" spans="2:65" s="6" customFormat="1" ht="15.75" customHeight="1" x14ac:dyDescent="0.3">
      <c r="B830" s="127"/>
      <c r="D830" s="133" t="s">
        <v>145</v>
      </c>
      <c r="E830" s="130"/>
      <c r="F830" s="129" t="s">
        <v>816</v>
      </c>
      <c r="H830" s="130"/>
      <c r="L830" s="127"/>
      <c r="M830" s="131"/>
      <c r="T830" s="132"/>
      <c r="AT830" s="130" t="s">
        <v>145</v>
      </c>
      <c r="AU830" s="130" t="s">
        <v>80</v>
      </c>
      <c r="AV830" s="130" t="s">
        <v>21</v>
      </c>
      <c r="AW830" s="130" t="s">
        <v>95</v>
      </c>
      <c r="AX830" s="130" t="s">
        <v>72</v>
      </c>
      <c r="AY830" s="130" t="s">
        <v>138</v>
      </c>
    </row>
    <row r="831" spans="2:65" s="6" customFormat="1" ht="15.75" customHeight="1" x14ac:dyDescent="0.3">
      <c r="B831" s="134"/>
      <c r="D831" s="133" t="s">
        <v>145</v>
      </c>
      <c r="E831" s="135"/>
      <c r="F831" s="136" t="s">
        <v>21</v>
      </c>
      <c r="H831" s="137">
        <v>1</v>
      </c>
      <c r="L831" s="134"/>
      <c r="M831" s="138"/>
      <c r="T831" s="139"/>
      <c r="AT831" s="135" t="s">
        <v>145</v>
      </c>
      <c r="AU831" s="135" t="s">
        <v>80</v>
      </c>
      <c r="AV831" s="135" t="s">
        <v>80</v>
      </c>
      <c r="AW831" s="135" t="s">
        <v>95</v>
      </c>
      <c r="AX831" s="135" t="s">
        <v>72</v>
      </c>
      <c r="AY831" s="135" t="s">
        <v>138</v>
      </c>
    </row>
    <row r="832" spans="2:65" s="6" customFormat="1" ht="15.75" customHeight="1" x14ac:dyDescent="0.3">
      <c r="B832" s="140"/>
      <c r="D832" s="133" t="s">
        <v>145</v>
      </c>
      <c r="E832" s="141"/>
      <c r="F832" s="142" t="s">
        <v>148</v>
      </c>
      <c r="H832" s="143">
        <v>1</v>
      </c>
      <c r="L832" s="140"/>
      <c r="M832" s="144"/>
      <c r="T832" s="145"/>
      <c r="AT832" s="141" t="s">
        <v>145</v>
      </c>
      <c r="AU832" s="141" t="s">
        <v>80</v>
      </c>
      <c r="AV832" s="141" t="s">
        <v>143</v>
      </c>
      <c r="AW832" s="141" t="s">
        <v>95</v>
      </c>
      <c r="AX832" s="141" t="s">
        <v>21</v>
      </c>
      <c r="AY832" s="141" t="s">
        <v>138</v>
      </c>
    </row>
    <row r="833" spans="2:65" s="6" customFormat="1" ht="15.75" customHeight="1" x14ac:dyDescent="0.3">
      <c r="B833" s="22"/>
      <c r="C833" s="115" t="s">
        <v>817</v>
      </c>
      <c r="D833" s="115" t="s">
        <v>139</v>
      </c>
      <c r="E833" s="116" t="s">
        <v>818</v>
      </c>
      <c r="F833" s="117" t="s">
        <v>819</v>
      </c>
      <c r="G833" s="118" t="s">
        <v>198</v>
      </c>
      <c r="H833" s="119">
        <v>908.62</v>
      </c>
      <c r="I833" s="120"/>
      <c r="J833" s="121">
        <f>ROUND($I$833*$H$833,2)</f>
        <v>0</v>
      </c>
      <c r="K833" s="117" t="s">
        <v>153</v>
      </c>
      <c r="L833" s="22"/>
      <c r="M833" s="122"/>
      <c r="N833" s="123" t="s">
        <v>43</v>
      </c>
      <c r="P833" s="124">
        <f>$O$833*$H$833</f>
        <v>0</v>
      </c>
      <c r="Q833" s="124">
        <v>0</v>
      </c>
      <c r="R833" s="124">
        <f>$Q$833*$H$833</f>
        <v>0</v>
      </c>
      <c r="S833" s="124">
        <v>1.6E-2</v>
      </c>
      <c r="T833" s="125">
        <f>$S$833*$H$833</f>
        <v>14.53792</v>
      </c>
      <c r="AR833" s="76" t="s">
        <v>143</v>
      </c>
      <c r="AT833" s="76" t="s">
        <v>139</v>
      </c>
      <c r="AU833" s="76" t="s">
        <v>80</v>
      </c>
      <c r="AY833" s="6" t="s">
        <v>138</v>
      </c>
      <c r="BE833" s="126">
        <f>IF($N$833="základní",$J$833,0)</f>
        <v>0</v>
      </c>
      <c r="BF833" s="126">
        <f>IF($N$833="snížená",$J$833,0)</f>
        <v>0</v>
      </c>
      <c r="BG833" s="126">
        <f>IF($N$833="zákl. přenesená",$J$833,0)</f>
        <v>0</v>
      </c>
      <c r="BH833" s="126">
        <f>IF($N$833="sníž. přenesená",$J$833,0)</f>
        <v>0</v>
      </c>
      <c r="BI833" s="126">
        <f>IF($N$833="nulová",$J$833,0)</f>
        <v>0</v>
      </c>
      <c r="BJ833" s="76" t="s">
        <v>21</v>
      </c>
      <c r="BK833" s="126">
        <f>ROUND($I$833*$H$833,2)</f>
        <v>0</v>
      </c>
      <c r="BL833" s="76" t="s">
        <v>143</v>
      </c>
      <c r="BM833" s="76" t="s">
        <v>820</v>
      </c>
    </row>
    <row r="834" spans="2:65" s="6" customFormat="1" ht="27" customHeight="1" x14ac:dyDescent="0.3">
      <c r="B834" s="22"/>
      <c r="D834" s="128" t="s">
        <v>155</v>
      </c>
      <c r="F834" s="148" t="s">
        <v>821</v>
      </c>
      <c r="L834" s="22"/>
      <c r="M834" s="48"/>
      <c r="T834" s="49"/>
      <c r="AT834" s="6" t="s">
        <v>155</v>
      </c>
      <c r="AU834" s="6" t="s">
        <v>80</v>
      </c>
    </row>
    <row r="835" spans="2:65" s="6" customFormat="1" ht="15.75" customHeight="1" x14ac:dyDescent="0.3">
      <c r="B835" s="127"/>
      <c r="D835" s="133" t="s">
        <v>145</v>
      </c>
      <c r="E835" s="130"/>
      <c r="F835" s="129" t="s">
        <v>476</v>
      </c>
      <c r="H835" s="130"/>
      <c r="L835" s="127"/>
      <c r="M835" s="131"/>
      <c r="T835" s="132"/>
      <c r="AT835" s="130" t="s">
        <v>145</v>
      </c>
      <c r="AU835" s="130" t="s">
        <v>80</v>
      </c>
      <c r="AV835" s="130" t="s">
        <v>21</v>
      </c>
      <c r="AW835" s="130" t="s">
        <v>95</v>
      </c>
      <c r="AX835" s="130" t="s">
        <v>72</v>
      </c>
      <c r="AY835" s="130" t="s">
        <v>138</v>
      </c>
    </row>
    <row r="836" spans="2:65" s="6" customFormat="1" ht="15.75" customHeight="1" x14ac:dyDescent="0.3">
      <c r="B836" s="134"/>
      <c r="D836" s="133" t="s">
        <v>145</v>
      </c>
      <c r="E836" s="135"/>
      <c r="F836" s="136" t="s">
        <v>368</v>
      </c>
      <c r="H836" s="137">
        <v>639.91999999999996</v>
      </c>
      <c r="L836" s="134"/>
      <c r="M836" s="138"/>
      <c r="T836" s="139"/>
      <c r="AT836" s="135" t="s">
        <v>145</v>
      </c>
      <c r="AU836" s="135" t="s">
        <v>80</v>
      </c>
      <c r="AV836" s="135" t="s">
        <v>80</v>
      </c>
      <c r="AW836" s="135" t="s">
        <v>95</v>
      </c>
      <c r="AX836" s="135" t="s">
        <v>72</v>
      </c>
      <c r="AY836" s="135" t="s">
        <v>138</v>
      </c>
    </row>
    <row r="837" spans="2:65" s="6" customFormat="1" ht="15.75" customHeight="1" x14ac:dyDescent="0.3">
      <c r="B837" s="127"/>
      <c r="D837" s="133" t="s">
        <v>145</v>
      </c>
      <c r="E837" s="130"/>
      <c r="F837" s="129" t="s">
        <v>477</v>
      </c>
      <c r="H837" s="130"/>
      <c r="L837" s="127"/>
      <c r="M837" s="131"/>
      <c r="T837" s="132"/>
      <c r="AT837" s="130" t="s">
        <v>145</v>
      </c>
      <c r="AU837" s="130" t="s">
        <v>80</v>
      </c>
      <c r="AV837" s="130" t="s">
        <v>21</v>
      </c>
      <c r="AW837" s="130" t="s">
        <v>95</v>
      </c>
      <c r="AX837" s="130" t="s">
        <v>72</v>
      </c>
      <c r="AY837" s="130" t="s">
        <v>138</v>
      </c>
    </row>
    <row r="838" spans="2:65" s="6" customFormat="1" ht="15.75" customHeight="1" x14ac:dyDescent="0.3">
      <c r="B838" s="134"/>
      <c r="D838" s="133" t="s">
        <v>145</v>
      </c>
      <c r="E838" s="135"/>
      <c r="F838" s="136" t="s">
        <v>478</v>
      </c>
      <c r="H838" s="137">
        <v>121.6</v>
      </c>
      <c r="L838" s="134"/>
      <c r="M838" s="138"/>
      <c r="T838" s="139"/>
      <c r="AT838" s="135" t="s">
        <v>145</v>
      </c>
      <c r="AU838" s="135" t="s">
        <v>80</v>
      </c>
      <c r="AV838" s="135" t="s">
        <v>80</v>
      </c>
      <c r="AW838" s="135" t="s">
        <v>95</v>
      </c>
      <c r="AX838" s="135" t="s">
        <v>72</v>
      </c>
      <c r="AY838" s="135" t="s">
        <v>138</v>
      </c>
    </row>
    <row r="839" spans="2:65" s="6" customFormat="1" ht="15.75" customHeight="1" x14ac:dyDescent="0.3">
      <c r="B839" s="127"/>
      <c r="D839" s="133" t="s">
        <v>145</v>
      </c>
      <c r="E839" s="130"/>
      <c r="F839" s="129" t="s">
        <v>569</v>
      </c>
      <c r="H839" s="130"/>
      <c r="L839" s="127"/>
      <c r="M839" s="131"/>
      <c r="T839" s="132"/>
      <c r="AT839" s="130" t="s">
        <v>145</v>
      </c>
      <c r="AU839" s="130" t="s">
        <v>80</v>
      </c>
      <c r="AV839" s="130" t="s">
        <v>21</v>
      </c>
      <c r="AW839" s="130" t="s">
        <v>95</v>
      </c>
      <c r="AX839" s="130" t="s">
        <v>72</v>
      </c>
      <c r="AY839" s="130" t="s">
        <v>138</v>
      </c>
    </row>
    <row r="840" spans="2:65" s="6" customFormat="1" ht="15.75" customHeight="1" x14ac:dyDescent="0.3">
      <c r="B840" s="134"/>
      <c r="D840" s="133" t="s">
        <v>145</v>
      </c>
      <c r="E840" s="135"/>
      <c r="F840" s="136" t="s">
        <v>26</v>
      </c>
      <c r="H840" s="137">
        <v>10</v>
      </c>
      <c r="L840" s="134"/>
      <c r="M840" s="138"/>
      <c r="T840" s="139"/>
      <c r="AT840" s="135" t="s">
        <v>145</v>
      </c>
      <c r="AU840" s="135" t="s">
        <v>80</v>
      </c>
      <c r="AV840" s="135" t="s">
        <v>80</v>
      </c>
      <c r="AW840" s="135" t="s">
        <v>95</v>
      </c>
      <c r="AX840" s="135" t="s">
        <v>72</v>
      </c>
      <c r="AY840" s="135" t="s">
        <v>138</v>
      </c>
    </row>
    <row r="841" spans="2:65" s="6" customFormat="1" ht="15.75" customHeight="1" x14ac:dyDescent="0.3">
      <c r="B841" s="127"/>
      <c r="D841" s="133" t="s">
        <v>145</v>
      </c>
      <c r="E841" s="130"/>
      <c r="F841" s="129" t="s">
        <v>570</v>
      </c>
      <c r="H841" s="130"/>
      <c r="L841" s="127"/>
      <c r="M841" s="131"/>
      <c r="T841" s="132"/>
      <c r="AT841" s="130" t="s">
        <v>145</v>
      </c>
      <c r="AU841" s="130" t="s">
        <v>80</v>
      </c>
      <c r="AV841" s="130" t="s">
        <v>21</v>
      </c>
      <c r="AW841" s="130" t="s">
        <v>95</v>
      </c>
      <c r="AX841" s="130" t="s">
        <v>72</v>
      </c>
      <c r="AY841" s="130" t="s">
        <v>138</v>
      </c>
    </row>
    <row r="842" spans="2:65" s="6" customFormat="1" ht="15.75" customHeight="1" x14ac:dyDescent="0.3">
      <c r="B842" s="134"/>
      <c r="D842" s="133" t="s">
        <v>145</v>
      </c>
      <c r="E842" s="135"/>
      <c r="F842" s="136" t="s">
        <v>445</v>
      </c>
      <c r="H842" s="137">
        <v>53.8</v>
      </c>
      <c r="L842" s="134"/>
      <c r="M842" s="138"/>
      <c r="T842" s="139"/>
      <c r="AT842" s="135" t="s">
        <v>145</v>
      </c>
      <c r="AU842" s="135" t="s">
        <v>80</v>
      </c>
      <c r="AV842" s="135" t="s">
        <v>80</v>
      </c>
      <c r="AW842" s="135" t="s">
        <v>95</v>
      </c>
      <c r="AX842" s="135" t="s">
        <v>72</v>
      </c>
      <c r="AY842" s="135" t="s">
        <v>138</v>
      </c>
    </row>
    <row r="843" spans="2:65" s="6" customFormat="1" ht="15.75" customHeight="1" x14ac:dyDescent="0.3">
      <c r="B843" s="127"/>
      <c r="D843" s="133" t="s">
        <v>145</v>
      </c>
      <c r="E843" s="130"/>
      <c r="F843" s="129" t="s">
        <v>571</v>
      </c>
      <c r="H843" s="130"/>
      <c r="L843" s="127"/>
      <c r="M843" s="131"/>
      <c r="T843" s="132"/>
      <c r="AT843" s="130" t="s">
        <v>145</v>
      </c>
      <c r="AU843" s="130" t="s">
        <v>80</v>
      </c>
      <c r="AV843" s="130" t="s">
        <v>21</v>
      </c>
      <c r="AW843" s="130" t="s">
        <v>95</v>
      </c>
      <c r="AX843" s="130" t="s">
        <v>72</v>
      </c>
      <c r="AY843" s="130" t="s">
        <v>138</v>
      </c>
    </row>
    <row r="844" spans="2:65" s="6" customFormat="1" ht="15.75" customHeight="1" x14ac:dyDescent="0.3">
      <c r="B844" s="134"/>
      <c r="D844" s="133" t="s">
        <v>145</v>
      </c>
      <c r="E844" s="135"/>
      <c r="F844" s="136" t="s">
        <v>372</v>
      </c>
      <c r="H844" s="137">
        <v>8.23</v>
      </c>
      <c r="L844" s="134"/>
      <c r="M844" s="138"/>
      <c r="T844" s="139"/>
      <c r="AT844" s="135" t="s">
        <v>145</v>
      </c>
      <c r="AU844" s="135" t="s">
        <v>80</v>
      </c>
      <c r="AV844" s="135" t="s">
        <v>80</v>
      </c>
      <c r="AW844" s="135" t="s">
        <v>95</v>
      </c>
      <c r="AX844" s="135" t="s">
        <v>72</v>
      </c>
      <c r="AY844" s="135" t="s">
        <v>138</v>
      </c>
    </row>
    <row r="845" spans="2:65" s="6" customFormat="1" ht="15.75" customHeight="1" x14ac:dyDescent="0.3">
      <c r="B845" s="127"/>
      <c r="D845" s="133" t="s">
        <v>145</v>
      </c>
      <c r="E845" s="130"/>
      <c r="F845" s="129" t="s">
        <v>493</v>
      </c>
      <c r="H845" s="130"/>
      <c r="L845" s="127"/>
      <c r="M845" s="131"/>
      <c r="T845" s="132"/>
      <c r="AT845" s="130" t="s">
        <v>145</v>
      </c>
      <c r="AU845" s="130" t="s">
        <v>80</v>
      </c>
      <c r="AV845" s="130" t="s">
        <v>21</v>
      </c>
      <c r="AW845" s="130" t="s">
        <v>95</v>
      </c>
      <c r="AX845" s="130" t="s">
        <v>72</v>
      </c>
      <c r="AY845" s="130" t="s">
        <v>138</v>
      </c>
    </row>
    <row r="846" spans="2:65" s="6" customFormat="1" ht="15.75" customHeight="1" x14ac:dyDescent="0.3">
      <c r="B846" s="134"/>
      <c r="D846" s="133" t="s">
        <v>145</v>
      </c>
      <c r="E846" s="135"/>
      <c r="F846" s="136" t="s">
        <v>374</v>
      </c>
      <c r="H846" s="137">
        <v>75.069999999999993</v>
      </c>
      <c r="L846" s="134"/>
      <c r="M846" s="138"/>
      <c r="T846" s="139"/>
      <c r="AT846" s="135" t="s">
        <v>145</v>
      </c>
      <c r="AU846" s="135" t="s">
        <v>80</v>
      </c>
      <c r="AV846" s="135" t="s">
        <v>80</v>
      </c>
      <c r="AW846" s="135" t="s">
        <v>95</v>
      </c>
      <c r="AX846" s="135" t="s">
        <v>72</v>
      </c>
      <c r="AY846" s="135" t="s">
        <v>138</v>
      </c>
    </row>
    <row r="847" spans="2:65" s="6" customFormat="1" ht="15.75" customHeight="1" x14ac:dyDescent="0.3">
      <c r="B847" s="140"/>
      <c r="D847" s="133" t="s">
        <v>145</v>
      </c>
      <c r="E847" s="141"/>
      <c r="F847" s="142" t="s">
        <v>148</v>
      </c>
      <c r="H847" s="143">
        <v>908.62</v>
      </c>
      <c r="L847" s="140"/>
      <c r="M847" s="144"/>
      <c r="T847" s="145"/>
      <c r="AT847" s="141" t="s">
        <v>145</v>
      </c>
      <c r="AU847" s="141" t="s">
        <v>80</v>
      </c>
      <c r="AV847" s="141" t="s">
        <v>143</v>
      </c>
      <c r="AW847" s="141" t="s">
        <v>95</v>
      </c>
      <c r="AX847" s="141" t="s">
        <v>21</v>
      </c>
      <c r="AY847" s="141" t="s">
        <v>138</v>
      </c>
    </row>
    <row r="848" spans="2:65" s="6" customFormat="1" ht="15.75" customHeight="1" x14ac:dyDescent="0.3">
      <c r="B848" s="22"/>
      <c r="C848" s="115" t="s">
        <v>822</v>
      </c>
      <c r="D848" s="115" t="s">
        <v>139</v>
      </c>
      <c r="E848" s="116" t="s">
        <v>823</v>
      </c>
      <c r="F848" s="117" t="s">
        <v>824</v>
      </c>
      <c r="G848" s="118" t="s">
        <v>198</v>
      </c>
      <c r="H848" s="119">
        <v>76.8</v>
      </c>
      <c r="I848" s="120"/>
      <c r="J848" s="121">
        <f>ROUND($I$848*$H$848,2)</f>
        <v>0</v>
      </c>
      <c r="K848" s="117" t="s">
        <v>153</v>
      </c>
      <c r="L848" s="22"/>
      <c r="M848" s="122"/>
      <c r="N848" s="123" t="s">
        <v>43</v>
      </c>
      <c r="P848" s="124">
        <f>$O$848*$H$848</f>
        <v>0</v>
      </c>
      <c r="Q848" s="124">
        <v>0</v>
      </c>
      <c r="R848" s="124">
        <f>$Q$848*$H$848</f>
        <v>0</v>
      </c>
      <c r="S848" s="124">
        <v>5.8999999999999997E-2</v>
      </c>
      <c r="T848" s="125">
        <f>$S$848*$H$848</f>
        <v>4.5311999999999992</v>
      </c>
      <c r="AR848" s="76" t="s">
        <v>143</v>
      </c>
      <c r="AT848" s="76" t="s">
        <v>139</v>
      </c>
      <c r="AU848" s="76" t="s">
        <v>80</v>
      </c>
      <c r="AY848" s="6" t="s">
        <v>138</v>
      </c>
      <c r="BE848" s="126">
        <f>IF($N$848="základní",$J$848,0)</f>
        <v>0</v>
      </c>
      <c r="BF848" s="126">
        <f>IF($N$848="snížená",$J$848,0)</f>
        <v>0</v>
      </c>
      <c r="BG848" s="126">
        <f>IF($N$848="zákl. přenesená",$J$848,0)</f>
        <v>0</v>
      </c>
      <c r="BH848" s="126">
        <f>IF($N$848="sníž. přenesená",$J$848,0)</f>
        <v>0</v>
      </c>
      <c r="BI848" s="126">
        <f>IF($N$848="nulová",$J$848,0)</f>
        <v>0</v>
      </c>
      <c r="BJ848" s="76" t="s">
        <v>21</v>
      </c>
      <c r="BK848" s="126">
        <f>ROUND($I$848*$H$848,2)</f>
        <v>0</v>
      </c>
      <c r="BL848" s="76" t="s">
        <v>143</v>
      </c>
      <c r="BM848" s="76" t="s">
        <v>825</v>
      </c>
    </row>
    <row r="849" spans="2:65" s="6" customFormat="1" ht="27" customHeight="1" x14ac:dyDescent="0.3">
      <c r="B849" s="22"/>
      <c r="D849" s="128" t="s">
        <v>155</v>
      </c>
      <c r="F849" s="148" t="s">
        <v>826</v>
      </c>
      <c r="L849" s="22"/>
      <c r="M849" s="48"/>
      <c r="T849" s="49"/>
      <c r="AT849" s="6" t="s">
        <v>155</v>
      </c>
      <c r="AU849" s="6" t="s">
        <v>80</v>
      </c>
    </row>
    <row r="850" spans="2:65" s="6" customFormat="1" ht="15.75" customHeight="1" x14ac:dyDescent="0.3">
      <c r="B850" s="127"/>
      <c r="D850" s="133" t="s">
        <v>145</v>
      </c>
      <c r="E850" s="130"/>
      <c r="F850" s="129" t="s">
        <v>554</v>
      </c>
      <c r="H850" s="130"/>
      <c r="L850" s="127"/>
      <c r="M850" s="131"/>
      <c r="T850" s="132"/>
      <c r="AT850" s="130" t="s">
        <v>145</v>
      </c>
      <c r="AU850" s="130" t="s">
        <v>80</v>
      </c>
      <c r="AV850" s="130" t="s">
        <v>21</v>
      </c>
      <c r="AW850" s="130" t="s">
        <v>95</v>
      </c>
      <c r="AX850" s="130" t="s">
        <v>72</v>
      </c>
      <c r="AY850" s="130" t="s">
        <v>138</v>
      </c>
    </row>
    <row r="851" spans="2:65" s="6" customFormat="1" ht="15.75" customHeight="1" x14ac:dyDescent="0.3">
      <c r="B851" s="134"/>
      <c r="D851" s="133" t="s">
        <v>145</v>
      </c>
      <c r="E851" s="135"/>
      <c r="F851" s="136" t="s">
        <v>555</v>
      </c>
      <c r="H851" s="137">
        <v>38.4</v>
      </c>
      <c r="L851" s="134"/>
      <c r="M851" s="138"/>
      <c r="T851" s="139"/>
      <c r="AT851" s="135" t="s">
        <v>145</v>
      </c>
      <c r="AU851" s="135" t="s">
        <v>80</v>
      </c>
      <c r="AV851" s="135" t="s">
        <v>80</v>
      </c>
      <c r="AW851" s="135" t="s">
        <v>95</v>
      </c>
      <c r="AX851" s="135" t="s">
        <v>72</v>
      </c>
      <c r="AY851" s="135" t="s">
        <v>138</v>
      </c>
    </row>
    <row r="852" spans="2:65" s="6" customFormat="1" ht="15.75" customHeight="1" x14ac:dyDescent="0.3">
      <c r="B852" s="127"/>
      <c r="D852" s="133" t="s">
        <v>145</v>
      </c>
      <c r="E852" s="130"/>
      <c r="F852" s="129" t="s">
        <v>556</v>
      </c>
      <c r="H852" s="130"/>
      <c r="L852" s="127"/>
      <c r="M852" s="131"/>
      <c r="T852" s="132"/>
      <c r="AT852" s="130" t="s">
        <v>145</v>
      </c>
      <c r="AU852" s="130" t="s">
        <v>80</v>
      </c>
      <c r="AV852" s="130" t="s">
        <v>21</v>
      </c>
      <c r="AW852" s="130" t="s">
        <v>95</v>
      </c>
      <c r="AX852" s="130" t="s">
        <v>72</v>
      </c>
      <c r="AY852" s="130" t="s">
        <v>138</v>
      </c>
    </row>
    <row r="853" spans="2:65" s="6" customFormat="1" ht="15.75" customHeight="1" x14ac:dyDescent="0.3">
      <c r="B853" s="134"/>
      <c r="D853" s="133" t="s">
        <v>145</v>
      </c>
      <c r="E853" s="135"/>
      <c r="F853" s="136" t="s">
        <v>371</v>
      </c>
      <c r="H853" s="137">
        <v>38.4</v>
      </c>
      <c r="L853" s="134"/>
      <c r="M853" s="138"/>
      <c r="T853" s="139"/>
      <c r="AT853" s="135" t="s">
        <v>145</v>
      </c>
      <c r="AU853" s="135" t="s">
        <v>80</v>
      </c>
      <c r="AV853" s="135" t="s">
        <v>80</v>
      </c>
      <c r="AW853" s="135" t="s">
        <v>95</v>
      </c>
      <c r="AX853" s="135" t="s">
        <v>72</v>
      </c>
      <c r="AY853" s="135" t="s">
        <v>138</v>
      </c>
    </row>
    <row r="854" spans="2:65" s="6" customFormat="1" ht="15.75" customHeight="1" x14ac:dyDescent="0.3">
      <c r="B854" s="140"/>
      <c r="D854" s="133" t="s">
        <v>145</v>
      </c>
      <c r="E854" s="141"/>
      <c r="F854" s="142" t="s">
        <v>148</v>
      </c>
      <c r="H854" s="143">
        <v>76.8</v>
      </c>
      <c r="L854" s="140"/>
      <c r="M854" s="144"/>
      <c r="T854" s="145"/>
      <c r="AT854" s="141" t="s">
        <v>145</v>
      </c>
      <c r="AU854" s="141" t="s">
        <v>80</v>
      </c>
      <c r="AV854" s="141" t="s">
        <v>143</v>
      </c>
      <c r="AW854" s="141" t="s">
        <v>95</v>
      </c>
      <c r="AX854" s="141" t="s">
        <v>21</v>
      </c>
      <c r="AY854" s="141" t="s">
        <v>138</v>
      </c>
    </row>
    <row r="855" spans="2:65" s="6" customFormat="1" ht="15.75" customHeight="1" x14ac:dyDescent="0.3">
      <c r="B855" s="22"/>
      <c r="C855" s="115" t="s">
        <v>827</v>
      </c>
      <c r="D855" s="115" t="s">
        <v>139</v>
      </c>
      <c r="E855" s="116" t="s">
        <v>828</v>
      </c>
      <c r="F855" s="117" t="s">
        <v>829</v>
      </c>
      <c r="G855" s="118" t="s">
        <v>378</v>
      </c>
      <c r="H855" s="119">
        <v>1.3</v>
      </c>
      <c r="I855" s="120"/>
      <c r="J855" s="121">
        <f>ROUND($I$855*$H$855,2)</f>
        <v>0</v>
      </c>
      <c r="K855" s="117"/>
      <c r="L855" s="22"/>
      <c r="M855" s="122"/>
      <c r="N855" s="123" t="s">
        <v>43</v>
      </c>
      <c r="P855" s="124">
        <f>$O$855*$H$855</f>
        <v>0</v>
      </c>
      <c r="Q855" s="124">
        <v>0</v>
      </c>
      <c r="R855" s="124">
        <f>$Q$855*$H$855</f>
        <v>0</v>
      </c>
      <c r="S855" s="124">
        <v>0.01</v>
      </c>
      <c r="T855" s="125">
        <f>$S$855*$H$855</f>
        <v>1.3000000000000001E-2</v>
      </c>
      <c r="AR855" s="76" t="s">
        <v>143</v>
      </c>
      <c r="AT855" s="76" t="s">
        <v>139</v>
      </c>
      <c r="AU855" s="76" t="s">
        <v>80</v>
      </c>
      <c r="AY855" s="6" t="s">
        <v>138</v>
      </c>
      <c r="BE855" s="126">
        <f>IF($N$855="základní",$J$855,0)</f>
        <v>0</v>
      </c>
      <c r="BF855" s="126">
        <f>IF($N$855="snížená",$J$855,0)</f>
        <v>0</v>
      </c>
      <c r="BG855" s="126">
        <f>IF($N$855="zákl. přenesená",$J$855,0)</f>
        <v>0</v>
      </c>
      <c r="BH855" s="126">
        <f>IF($N$855="sníž. přenesená",$J$855,0)</f>
        <v>0</v>
      </c>
      <c r="BI855" s="126">
        <f>IF($N$855="nulová",$J$855,0)</f>
        <v>0</v>
      </c>
      <c r="BJ855" s="76" t="s">
        <v>21</v>
      </c>
      <c r="BK855" s="126">
        <f>ROUND($I$855*$H$855,2)</f>
        <v>0</v>
      </c>
      <c r="BL855" s="76" t="s">
        <v>143</v>
      </c>
      <c r="BM855" s="76" t="s">
        <v>830</v>
      </c>
    </row>
    <row r="856" spans="2:65" s="6" customFormat="1" ht="15.75" customHeight="1" x14ac:dyDescent="0.3">
      <c r="B856" s="134"/>
      <c r="D856" s="128" t="s">
        <v>145</v>
      </c>
      <c r="E856" s="136"/>
      <c r="F856" s="136" t="s">
        <v>831</v>
      </c>
      <c r="H856" s="137">
        <v>1.3</v>
      </c>
      <c r="L856" s="134"/>
      <c r="M856" s="138"/>
      <c r="T856" s="139"/>
      <c r="AT856" s="135" t="s">
        <v>145</v>
      </c>
      <c r="AU856" s="135" t="s">
        <v>80</v>
      </c>
      <c r="AV856" s="135" t="s">
        <v>80</v>
      </c>
      <c r="AW856" s="135" t="s">
        <v>95</v>
      </c>
      <c r="AX856" s="135" t="s">
        <v>21</v>
      </c>
      <c r="AY856" s="135" t="s">
        <v>138</v>
      </c>
    </row>
    <row r="857" spans="2:65" s="6" customFormat="1" ht="15.75" customHeight="1" x14ac:dyDescent="0.3">
      <c r="B857" s="140"/>
      <c r="D857" s="133" t="s">
        <v>145</v>
      </c>
      <c r="E857" s="141"/>
      <c r="F857" s="142" t="s">
        <v>148</v>
      </c>
      <c r="H857" s="143">
        <v>1.3</v>
      </c>
      <c r="L857" s="140"/>
      <c r="M857" s="144"/>
      <c r="T857" s="145"/>
      <c r="AT857" s="141" t="s">
        <v>145</v>
      </c>
      <c r="AU857" s="141" t="s">
        <v>80</v>
      </c>
      <c r="AV857" s="141" t="s">
        <v>143</v>
      </c>
      <c r="AW857" s="141" t="s">
        <v>95</v>
      </c>
      <c r="AX857" s="141" t="s">
        <v>72</v>
      </c>
      <c r="AY857" s="141" t="s">
        <v>138</v>
      </c>
    </row>
    <row r="858" spans="2:65" s="6" customFormat="1" ht="15.75" customHeight="1" x14ac:dyDescent="0.3">
      <c r="B858" s="22"/>
      <c r="C858" s="115" t="s">
        <v>832</v>
      </c>
      <c r="D858" s="115" t="s">
        <v>139</v>
      </c>
      <c r="E858" s="116" t="s">
        <v>833</v>
      </c>
      <c r="F858" s="117" t="s">
        <v>834</v>
      </c>
      <c r="G858" s="118" t="s">
        <v>152</v>
      </c>
      <c r="H858" s="119">
        <v>7.3710000000000004</v>
      </c>
      <c r="I858" s="120"/>
      <c r="J858" s="121">
        <f>ROUND($I$858*$H$858,2)</f>
        <v>0</v>
      </c>
      <c r="K858" s="117" t="s">
        <v>153</v>
      </c>
      <c r="L858" s="22"/>
      <c r="M858" s="122"/>
      <c r="N858" s="123" t="s">
        <v>43</v>
      </c>
      <c r="P858" s="124">
        <f>$O$858*$H$858</f>
        <v>0</v>
      </c>
      <c r="Q858" s="124">
        <v>0</v>
      </c>
      <c r="R858" s="124">
        <f>$Q$858*$H$858</f>
        <v>0</v>
      </c>
      <c r="S858" s="124">
        <v>0.35</v>
      </c>
      <c r="T858" s="125">
        <f>$S$858*$H$858</f>
        <v>2.57985</v>
      </c>
      <c r="AR858" s="76" t="s">
        <v>143</v>
      </c>
      <c r="AT858" s="76" t="s">
        <v>139</v>
      </c>
      <c r="AU858" s="76" t="s">
        <v>80</v>
      </c>
      <c r="AY858" s="6" t="s">
        <v>138</v>
      </c>
      <c r="BE858" s="126">
        <f>IF($N$858="základní",$J$858,0)</f>
        <v>0</v>
      </c>
      <c r="BF858" s="126">
        <f>IF($N$858="snížená",$J$858,0)</f>
        <v>0</v>
      </c>
      <c r="BG858" s="126">
        <f>IF($N$858="zákl. přenesená",$J$858,0)</f>
        <v>0</v>
      </c>
      <c r="BH858" s="126">
        <f>IF($N$858="sníž. přenesená",$J$858,0)</f>
        <v>0</v>
      </c>
      <c r="BI858" s="126">
        <f>IF($N$858="nulová",$J$858,0)</f>
        <v>0</v>
      </c>
      <c r="BJ858" s="76" t="s">
        <v>21</v>
      </c>
      <c r="BK858" s="126">
        <f>ROUND($I$858*$H$858,2)</f>
        <v>0</v>
      </c>
      <c r="BL858" s="76" t="s">
        <v>143</v>
      </c>
      <c r="BM858" s="76" t="s">
        <v>835</v>
      </c>
    </row>
    <row r="859" spans="2:65" s="6" customFormat="1" ht="27" customHeight="1" x14ac:dyDescent="0.3">
      <c r="B859" s="22"/>
      <c r="D859" s="128" t="s">
        <v>155</v>
      </c>
      <c r="F859" s="148" t="s">
        <v>836</v>
      </c>
      <c r="L859" s="22"/>
      <c r="M859" s="48"/>
      <c r="T859" s="49"/>
      <c r="AT859" s="6" t="s">
        <v>155</v>
      </c>
      <c r="AU859" s="6" t="s">
        <v>80</v>
      </c>
    </row>
    <row r="860" spans="2:65" s="6" customFormat="1" ht="15.75" customHeight="1" x14ac:dyDescent="0.3">
      <c r="B860" s="134"/>
      <c r="D860" s="133" t="s">
        <v>145</v>
      </c>
      <c r="E860" s="135"/>
      <c r="F860" s="136" t="s">
        <v>837</v>
      </c>
      <c r="H860" s="137">
        <v>7.3710000000000004</v>
      </c>
      <c r="L860" s="134"/>
      <c r="M860" s="138"/>
      <c r="T860" s="139"/>
      <c r="AT860" s="135" t="s">
        <v>145</v>
      </c>
      <c r="AU860" s="135" t="s">
        <v>80</v>
      </c>
      <c r="AV860" s="135" t="s">
        <v>80</v>
      </c>
      <c r="AW860" s="135" t="s">
        <v>95</v>
      </c>
      <c r="AX860" s="135" t="s">
        <v>72</v>
      </c>
      <c r="AY860" s="135" t="s">
        <v>138</v>
      </c>
    </row>
    <row r="861" spans="2:65" s="6" customFormat="1" ht="15.75" customHeight="1" x14ac:dyDescent="0.3">
      <c r="B861" s="140"/>
      <c r="D861" s="133" t="s">
        <v>145</v>
      </c>
      <c r="E861" s="141"/>
      <c r="F861" s="142" t="s">
        <v>148</v>
      </c>
      <c r="H861" s="143">
        <v>7.3710000000000004</v>
      </c>
      <c r="L861" s="140"/>
      <c r="M861" s="144"/>
      <c r="T861" s="145"/>
      <c r="AT861" s="141" t="s">
        <v>145</v>
      </c>
      <c r="AU861" s="141" t="s">
        <v>80</v>
      </c>
      <c r="AV861" s="141" t="s">
        <v>143</v>
      </c>
      <c r="AW861" s="141" t="s">
        <v>95</v>
      </c>
      <c r="AX861" s="141" t="s">
        <v>21</v>
      </c>
      <c r="AY861" s="141" t="s">
        <v>138</v>
      </c>
    </row>
    <row r="862" spans="2:65" s="6" customFormat="1" ht="15.75" customHeight="1" x14ac:dyDescent="0.3">
      <c r="B862" s="22"/>
      <c r="C862" s="115" t="s">
        <v>838</v>
      </c>
      <c r="D862" s="115" t="s">
        <v>139</v>
      </c>
      <c r="E862" s="116" t="s">
        <v>839</v>
      </c>
      <c r="F862" s="117" t="s">
        <v>840</v>
      </c>
      <c r="G862" s="118" t="s">
        <v>198</v>
      </c>
      <c r="H862" s="119">
        <v>1048.54</v>
      </c>
      <c r="I862" s="120"/>
      <c r="J862" s="121">
        <f>ROUND($I$862*$H$862,2)</f>
        <v>0</v>
      </c>
      <c r="K862" s="117" t="s">
        <v>153</v>
      </c>
      <c r="L862" s="22"/>
      <c r="M862" s="122"/>
      <c r="N862" s="123" t="s">
        <v>43</v>
      </c>
      <c r="P862" s="124">
        <f>$O$862*$H$862</f>
        <v>0</v>
      </c>
      <c r="Q862" s="124">
        <v>0</v>
      </c>
      <c r="R862" s="124">
        <f>$Q$862*$H$862</f>
        <v>0</v>
      </c>
      <c r="S862" s="124">
        <v>0</v>
      </c>
      <c r="T862" s="125">
        <f>$S$862*$H$862</f>
        <v>0</v>
      </c>
      <c r="AR862" s="76" t="s">
        <v>143</v>
      </c>
      <c r="AT862" s="76" t="s">
        <v>139</v>
      </c>
      <c r="AU862" s="76" t="s">
        <v>80</v>
      </c>
      <c r="AY862" s="6" t="s">
        <v>138</v>
      </c>
      <c r="BE862" s="126">
        <f>IF($N$862="základní",$J$862,0)</f>
        <v>0</v>
      </c>
      <c r="BF862" s="126">
        <f>IF($N$862="snížená",$J$862,0)</f>
        <v>0</v>
      </c>
      <c r="BG862" s="126">
        <f>IF($N$862="zákl. přenesená",$J$862,0)</f>
        <v>0</v>
      </c>
      <c r="BH862" s="126">
        <f>IF($N$862="sníž. přenesená",$J$862,0)</f>
        <v>0</v>
      </c>
      <c r="BI862" s="126">
        <f>IF($N$862="nulová",$J$862,0)</f>
        <v>0</v>
      </c>
      <c r="BJ862" s="76" t="s">
        <v>21</v>
      </c>
      <c r="BK862" s="126">
        <f>ROUND($I$862*$H$862,2)</f>
        <v>0</v>
      </c>
      <c r="BL862" s="76" t="s">
        <v>143</v>
      </c>
      <c r="BM862" s="76" t="s">
        <v>841</v>
      </c>
    </row>
    <row r="863" spans="2:65" s="6" customFormat="1" ht="16.5" customHeight="1" x14ac:dyDescent="0.3">
      <c r="B863" s="22"/>
      <c r="D863" s="128" t="s">
        <v>155</v>
      </c>
      <c r="F863" s="148" t="s">
        <v>842</v>
      </c>
      <c r="L863" s="22"/>
      <c r="M863" s="48"/>
      <c r="T863" s="49"/>
      <c r="AT863" s="6" t="s">
        <v>155</v>
      </c>
      <c r="AU863" s="6" t="s">
        <v>80</v>
      </c>
    </row>
    <row r="864" spans="2:65" s="6" customFormat="1" ht="15.75" customHeight="1" x14ac:dyDescent="0.3">
      <c r="B864" s="127"/>
      <c r="D864" s="133" t="s">
        <v>145</v>
      </c>
      <c r="E864" s="130"/>
      <c r="F864" s="129" t="s">
        <v>476</v>
      </c>
      <c r="H864" s="130"/>
      <c r="L864" s="127"/>
      <c r="M864" s="131"/>
      <c r="T864" s="132"/>
      <c r="AT864" s="130" t="s">
        <v>145</v>
      </c>
      <c r="AU864" s="130" t="s">
        <v>80</v>
      </c>
      <c r="AV864" s="130" t="s">
        <v>21</v>
      </c>
      <c r="AW864" s="130" t="s">
        <v>95</v>
      </c>
      <c r="AX864" s="130" t="s">
        <v>72</v>
      </c>
      <c r="AY864" s="130" t="s">
        <v>138</v>
      </c>
    </row>
    <row r="865" spans="2:51" s="6" customFormat="1" ht="15.75" customHeight="1" x14ac:dyDescent="0.3">
      <c r="B865" s="134"/>
      <c r="D865" s="133" t="s">
        <v>145</v>
      </c>
      <c r="E865" s="135"/>
      <c r="F865" s="136" t="s">
        <v>368</v>
      </c>
      <c r="H865" s="137">
        <v>639.91999999999996</v>
      </c>
      <c r="L865" s="134"/>
      <c r="M865" s="138"/>
      <c r="T865" s="139"/>
      <c r="AT865" s="135" t="s">
        <v>145</v>
      </c>
      <c r="AU865" s="135" t="s">
        <v>80</v>
      </c>
      <c r="AV865" s="135" t="s">
        <v>80</v>
      </c>
      <c r="AW865" s="135" t="s">
        <v>95</v>
      </c>
      <c r="AX865" s="135" t="s">
        <v>72</v>
      </c>
      <c r="AY865" s="135" t="s">
        <v>138</v>
      </c>
    </row>
    <row r="866" spans="2:51" s="6" customFormat="1" ht="15.75" customHeight="1" x14ac:dyDescent="0.3">
      <c r="B866" s="127"/>
      <c r="D866" s="133" t="s">
        <v>145</v>
      </c>
      <c r="E866" s="130"/>
      <c r="F866" s="129" t="s">
        <v>477</v>
      </c>
      <c r="H866" s="130"/>
      <c r="L866" s="127"/>
      <c r="M866" s="131"/>
      <c r="T866" s="132"/>
      <c r="AT866" s="130" t="s">
        <v>145</v>
      </c>
      <c r="AU866" s="130" t="s">
        <v>80</v>
      </c>
      <c r="AV866" s="130" t="s">
        <v>21</v>
      </c>
      <c r="AW866" s="130" t="s">
        <v>95</v>
      </c>
      <c r="AX866" s="130" t="s">
        <v>72</v>
      </c>
      <c r="AY866" s="130" t="s">
        <v>138</v>
      </c>
    </row>
    <row r="867" spans="2:51" s="6" customFormat="1" ht="15.75" customHeight="1" x14ac:dyDescent="0.3">
      <c r="B867" s="134"/>
      <c r="D867" s="133" t="s">
        <v>145</v>
      </c>
      <c r="E867" s="135"/>
      <c r="F867" s="136" t="s">
        <v>478</v>
      </c>
      <c r="H867" s="137">
        <v>121.6</v>
      </c>
      <c r="L867" s="134"/>
      <c r="M867" s="138"/>
      <c r="T867" s="139"/>
      <c r="AT867" s="135" t="s">
        <v>145</v>
      </c>
      <c r="AU867" s="135" t="s">
        <v>80</v>
      </c>
      <c r="AV867" s="135" t="s">
        <v>80</v>
      </c>
      <c r="AW867" s="135" t="s">
        <v>95</v>
      </c>
      <c r="AX867" s="135" t="s">
        <v>72</v>
      </c>
      <c r="AY867" s="135" t="s">
        <v>138</v>
      </c>
    </row>
    <row r="868" spans="2:51" s="6" customFormat="1" ht="15.75" customHeight="1" x14ac:dyDescent="0.3">
      <c r="B868" s="127"/>
      <c r="D868" s="133" t="s">
        <v>145</v>
      </c>
      <c r="E868" s="130"/>
      <c r="F868" s="129" t="s">
        <v>569</v>
      </c>
      <c r="H868" s="130"/>
      <c r="L868" s="127"/>
      <c r="M868" s="131"/>
      <c r="T868" s="132"/>
      <c r="AT868" s="130" t="s">
        <v>145</v>
      </c>
      <c r="AU868" s="130" t="s">
        <v>80</v>
      </c>
      <c r="AV868" s="130" t="s">
        <v>21</v>
      </c>
      <c r="AW868" s="130" t="s">
        <v>95</v>
      </c>
      <c r="AX868" s="130" t="s">
        <v>72</v>
      </c>
      <c r="AY868" s="130" t="s">
        <v>138</v>
      </c>
    </row>
    <row r="869" spans="2:51" s="6" customFormat="1" ht="15.75" customHeight="1" x14ac:dyDescent="0.3">
      <c r="B869" s="134"/>
      <c r="D869" s="133" t="s">
        <v>145</v>
      </c>
      <c r="E869" s="135"/>
      <c r="F869" s="136" t="s">
        <v>26</v>
      </c>
      <c r="H869" s="137">
        <v>10</v>
      </c>
      <c r="L869" s="134"/>
      <c r="M869" s="138"/>
      <c r="T869" s="139"/>
      <c r="AT869" s="135" t="s">
        <v>145</v>
      </c>
      <c r="AU869" s="135" t="s">
        <v>80</v>
      </c>
      <c r="AV869" s="135" t="s">
        <v>80</v>
      </c>
      <c r="AW869" s="135" t="s">
        <v>95</v>
      </c>
      <c r="AX869" s="135" t="s">
        <v>72</v>
      </c>
      <c r="AY869" s="135" t="s">
        <v>138</v>
      </c>
    </row>
    <row r="870" spans="2:51" s="6" customFormat="1" ht="15.75" customHeight="1" x14ac:dyDescent="0.3">
      <c r="B870" s="127"/>
      <c r="D870" s="133" t="s">
        <v>145</v>
      </c>
      <c r="E870" s="130"/>
      <c r="F870" s="129" t="s">
        <v>570</v>
      </c>
      <c r="H870" s="130"/>
      <c r="L870" s="127"/>
      <c r="M870" s="131"/>
      <c r="T870" s="132"/>
      <c r="AT870" s="130" t="s">
        <v>145</v>
      </c>
      <c r="AU870" s="130" t="s">
        <v>80</v>
      </c>
      <c r="AV870" s="130" t="s">
        <v>21</v>
      </c>
      <c r="AW870" s="130" t="s">
        <v>95</v>
      </c>
      <c r="AX870" s="130" t="s">
        <v>72</v>
      </c>
      <c r="AY870" s="130" t="s">
        <v>138</v>
      </c>
    </row>
    <row r="871" spans="2:51" s="6" customFormat="1" ht="15.75" customHeight="1" x14ac:dyDescent="0.3">
      <c r="B871" s="134"/>
      <c r="D871" s="133" t="s">
        <v>145</v>
      </c>
      <c r="E871" s="135"/>
      <c r="F871" s="136" t="s">
        <v>445</v>
      </c>
      <c r="H871" s="137">
        <v>53.8</v>
      </c>
      <c r="L871" s="134"/>
      <c r="M871" s="138"/>
      <c r="T871" s="139"/>
      <c r="AT871" s="135" t="s">
        <v>145</v>
      </c>
      <c r="AU871" s="135" t="s">
        <v>80</v>
      </c>
      <c r="AV871" s="135" t="s">
        <v>80</v>
      </c>
      <c r="AW871" s="135" t="s">
        <v>95</v>
      </c>
      <c r="AX871" s="135" t="s">
        <v>72</v>
      </c>
      <c r="AY871" s="135" t="s">
        <v>138</v>
      </c>
    </row>
    <row r="872" spans="2:51" s="6" customFormat="1" ht="15.75" customHeight="1" x14ac:dyDescent="0.3">
      <c r="B872" s="127"/>
      <c r="D872" s="133" t="s">
        <v>145</v>
      </c>
      <c r="E872" s="130"/>
      <c r="F872" s="129" t="s">
        <v>571</v>
      </c>
      <c r="H872" s="130"/>
      <c r="L872" s="127"/>
      <c r="M872" s="131"/>
      <c r="T872" s="132"/>
      <c r="AT872" s="130" t="s">
        <v>145</v>
      </c>
      <c r="AU872" s="130" t="s">
        <v>80</v>
      </c>
      <c r="AV872" s="130" t="s">
        <v>21</v>
      </c>
      <c r="AW872" s="130" t="s">
        <v>95</v>
      </c>
      <c r="AX872" s="130" t="s">
        <v>72</v>
      </c>
      <c r="AY872" s="130" t="s">
        <v>138</v>
      </c>
    </row>
    <row r="873" spans="2:51" s="6" customFormat="1" ht="15.75" customHeight="1" x14ac:dyDescent="0.3">
      <c r="B873" s="134"/>
      <c r="D873" s="133" t="s">
        <v>145</v>
      </c>
      <c r="E873" s="135"/>
      <c r="F873" s="136" t="s">
        <v>372</v>
      </c>
      <c r="H873" s="137">
        <v>8.23</v>
      </c>
      <c r="L873" s="134"/>
      <c r="M873" s="138"/>
      <c r="T873" s="139"/>
      <c r="AT873" s="135" t="s">
        <v>145</v>
      </c>
      <c r="AU873" s="135" t="s">
        <v>80</v>
      </c>
      <c r="AV873" s="135" t="s">
        <v>80</v>
      </c>
      <c r="AW873" s="135" t="s">
        <v>95</v>
      </c>
      <c r="AX873" s="135" t="s">
        <v>72</v>
      </c>
      <c r="AY873" s="135" t="s">
        <v>138</v>
      </c>
    </row>
    <row r="874" spans="2:51" s="6" customFormat="1" ht="15.75" customHeight="1" x14ac:dyDescent="0.3">
      <c r="B874" s="127"/>
      <c r="D874" s="133" t="s">
        <v>145</v>
      </c>
      <c r="E874" s="130"/>
      <c r="F874" s="129" t="s">
        <v>493</v>
      </c>
      <c r="H874" s="130"/>
      <c r="L874" s="127"/>
      <c r="M874" s="131"/>
      <c r="T874" s="132"/>
      <c r="AT874" s="130" t="s">
        <v>145</v>
      </c>
      <c r="AU874" s="130" t="s">
        <v>80</v>
      </c>
      <c r="AV874" s="130" t="s">
        <v>21</v>
      </c>
      <c r="AW874" s="130" t="s">
        <v>95</v>
      </c>
      <c r="AX874" s="130" t="s">
        <v>72</v>
      </c>
      <c r="AY874" s="130" t="s">
        <v>138</v>
      </c>
    </row>
    <row r="875" spans="2:51" s="6" customFormat="1" ht="15.75" customHeight="1" x14ac:dyDescent="0.3">
      <c r="B875" s="134"/>
      <c r="D875" s="133" t="s">
        <v>145</v>
      </c>
      <c r="E875" s="135"/>
      <c r="F875" s="136" t="s">
        <v>374</v>
      </c>
      <c r="H875" s="137">
        <v>75.069999999999993</v>
      </c>
      <c r="L875" s="134"/>
      <c r="M875" s="138"/>
      <c r="T875" s="139"/>
      <c r="AT875" s="135" t="s">
        <v>145</v>
      </c>
      <c r="AU875" s="135" t="s">
        <v>80</v>
      </c>
      <c r="AV875" s="135" t="s">
        <v>80</v>
      </c>
      <c r="AW875" s="135" t="s">
        <v>95</v>
      </c>
      <c r="AX875" s="135" t="s">
        <v>72</v>
      </c>
      <c r="AY875" s="135" t="s">
        <v>138</v>
      </c>
    </row>
    <row r="876" spans="2:51" s="6" customFormat="1" ht="15.75" customHeight="1" x14ac:dyDescent="0.3">
      <c r="B876" s="127"/>
      <c r="D876" s="133" t="s">
        <v>145</v>
      </c>
      <c r="E876" s="130"/>
      <c r="F876" s="129" t="s">
        <v>444</v>
      </c>
      <c r="H876" s="130"/>
      <c r="L876" s="127"/>
      <c r="M876" s="131"/>
      <c r="T876" s="132"/>
      <c r="AT876" s="130" t="s">
        <v>145</v>
      </c>
      <c r="AU876" s="130" t="s">
        <v>80</v>
      </c>
      <c r="AV876" s="130" t="s">
        <v>21</v>
      </c>
      <c r="AW876" s="130" t="s">
        <v>95</v>
      </c>
      <c r="AX876" s="130" t="s">
        <v>72</v>
      </c>
      <c r="AY876" s="130" t="s">
        <v>138</v>
      </c>
    </row>
    <row r="877" spans="2:51" s="6" customFormat="1" ht="15.75" customHeight="1" x14ac:dyDescent="0.3">
      <c r="B877" s="134"/>
      <c r="D877" s="133" t="s">
        <v>145</v>
      </c>
      <c r="E877" s="135"/>
      <c r="F877" s="136" t="s">
        <v>370</v>
      </c>
      <c r="H877" s="137">
        <v>53.8</v>
      </c>
      <c r="L877" s="134"/>
      <c r="M877" s="138"/>
      <c r="T877" s="139"/>
      <c r="AT877" s="135" t="s">
        <v>145</v>
      </c>
      <c r="AU877" s="135" t="s">
        <v>80</v>
      </c>
      <c r="AV877" s="135" t="s">
        <v>80</v>
      </c>
      <c r="AW877" s="135" t="s">
        <v>95</v>
      </c>
      <c r="AX877" s="135" t="s">
        <v>72</v>
      </c>
      <c r="AY877" s="135" t="s">
        <v>138</v>
      </c>
    </row>
    <row r="878" spans="2:51" s="6" customFormat="1" ht="15.75" customHeight="1" x14ac:dyDescent="0.3">
      <c r="B878" s="127"/>
      <c r="D878" s="133" t="s">
        <v>145</v>
      </c>
      <c r="E878" s="130"/>
      <c r="F878" s="129" t="s">
        <v>556</v>
      </c>
      <c r="H878" s="130"/>
      <c r="L878" s="127"/>
      <c r="M878" s="131"/>
      <c r="T878" s="132"/>
      <c r="AT878" s="130" t="s">
        <v>145</v>
      </c>
      <c r="AU878" s="130" t="s">
        <v>80</v>
      </c>
      <c r="AV878" s="130" t="s">
        <v>21</v>
      </c>
      <c r="AW878" s="130" t="s">
        <v>95</v>
      </c>
      <c r="AX878" s="130" t="s">
        <v>72</v>
      </c>
      <c r="AY878" s="130" t="s">
        <v>138</v>
      </c>
    </row>
    <row r="879" spans="2:51" s="6" customFormat="1" ht="15.75" customHeight="1" x14ac:dyDescent="0.3">
      <c r="B879" s="134"/>
      <c r="D879" s="133" t="s">
        <v>145</v>
      </c>
      <c r="E879" s="135"/>
      <c r="F879" s="136" t="s">
        <v>371</v>
      </c>
      <c r="H879" s="137">
        <v>38.4</v>
      </c>
      <c r="L879" s="134"/>
      <c r="M879" s="138"/>
      <c r="T879" s="139"/>
      <c r="AT879" s="135" t="s">
        <v>145</v>
      </c>
      <c r="AU879" s="135" t="s">
        <v>80</v>
      </c>
      <c r="AV879" s="135" t="s">
        <v>80</v>
      </c>
      <c r="AW879" s="135" t="s">
        <v>95</v>
      </c>
      <c r="AX879" s="135" t="s">
        <v>72</v>
      </c>
      <c r="AY879" s="135" t="s">
        <v>138</v>
      </c>
    </row>
    <row r="880" spans="2:51" s="6" customFormat="1" ht="15.75" customHeight="1" x14ac:dyDescent="0.3">
      <c r="B880" s="127"/>
      <c r="D880" s="133" t="s">
        <v>145</v>
      </c>
      <c r="E880" s="130"/>
      <c r="F880" s="129" t="s">
        <v>479</v>
      </c>
      <c r="H880" s="130"/>
      <c r="L880" s="127"/>
      <c r="M880" s="131"/>
      <c r="T880" s="132"/>
      <c r="AT880" s="130" t="s">
        <v>145</v>
      </c>
      <c r="AU880" s="130" t="s">
        <v>80</v>
      </c>
      <c r="AV880" s="130" t="s">
        <v>21</v>
      </c>
      <c r="AW880" s="130" t="s">
        <v>95</v>
      </c>
      <c r="AX880" s="130" t="s">
        <v>72</v>
      </c>
      <c r="AY880" s="130" t="s">
        <v>138</v>
      </c>
    </row>
    <row r="881" spans="2:65" s="6" customFormat="1" ht="15.75" customHeight="1" x14ac:dyDescent="0.3">
      <c r="B881" s="134"/>
      <c r="D881" s="133" t="s">
        <v>145</v>
      </c>
      <c r="E881" s="135"/>
      <c r="F881" s="136" t="s">
        <v>373</v>
      </c>
      <c r="H881" s="137">
        <v>6.72</v>
      </c>
      <c r="L881" s="134"/>
      <c r="M881" s="138"/>
      <c r="T881" s="139"/>
      <c r="AT881" s="135" t="s">
        <v>145</v>
      </c>
      <c r="AU881" s="135" t="s">
        <v>80</v>
      </c>
      <c r="AV881" s="135" t="s">
        <v>80</v>
      </c>
      <c r="AW881" s="135" t="s">
        <v>95</v>
      </c>
      <c r="AX881" s="135" t="s">
        <v>72</v>
      </c>
      <c r="AY881" s="135" t="s">
        <v>138</v>
      </c>
    </row>
    <row r="882" spans="2:65" s="6" customFormat="1" ht="15.75" customHeight="1" x14ac:dyDescent="0.3">
      <c r="B882" s="127"/>
      <c r="D882" s="133" t="s">
        <v>145</v>
      </c>
      <c r="E882" s="130"/>
      <c r="F882" s="129" t="s">
        <v>843</v>
      </c>
      <c r="H882" s="130"/>
      <c r="L882" s="127"/>
      <c r="M882" s="131"/>
      <c r="T882" s="132"/>
      <c r="AT882" s="130" t="s">
        <v>145</v>
      </c>
      <c r="AU882" s="130" t="s">
        <v>80</v>
      </c>
      <c r="AV882" s="130" t="s">
        <v>21</v>
      </c>
      <c r="AW882" s="130" t="s">
        <v>95</v>
      </c>
      <c r="AX882" s="130" t="s">
        <v>72</v>
      </c>
      <c r="AY882" s="130" t="s">
        <v>138</v>
      </c>
    </row>
    <row r="883" spans="2:65" s="6" customFormat="1" ht="15.75" customHeight="1" x14ac:dyDescent="0.3">
      <c r="B883" s="134"/>
      <c r="D883" s="133" t="s">
        <v>145</v>
      </c>
      <c r="E883" s="135"/>
      <c r="F883" s="136" t="s">
        <v>212</v>
      </c>
      <c r="H883" s="137">
        <v>13</v>
      </c>
      <c r="L883" s="134"/>
      <c r="M883" s="138"/>
      <c r="T883" s="139"/>
      <c r="AT883" s="135" t="s">
        <v>145</v>
      </c>
      <c r="AU883" s="135" t="s">
        <v>80</v>
      </c>
      <c r="AV883" s="135" t="s">
        <v>80</v>
      </c>
      <c r="AW883" s="135" t="s">
        <v>95</v>
      </c>
      <c r="AX883" s="135" t="s">
        <v>72</v>
      </c>
      <c r="AY883" s="135" t="s">
        <v>138</v>
      </c>
    </row>
    <row r="884" spans="2:65" s="6" customFormat="1" ht="15.75" customHeight="1" x14ac:dyDescent="0.3">
      <c r="B884" s="127"/>
      <c r="D884" s="133" t="s">
        <v>145</v>
      </c>
      <c r="E884" s="130"/>
      <c r="F884" s="129" t="s">
        <v>816</v>
      </c>
      <c r="H884" s="130"/>
      <c r="L884" s="127"/>
      <c r="M884" s="131"/>
      <c r="T884" s="132"/>
      <c r="AT884" s="130" t="s">
        <v>145</v>
      </c>
      <c r="AU884" s="130" t="s">
        <v>80</v>
      </c>
      <c r="AV884" s="130" t="s">
        <v>21</v>
      </c>
      <c r="AW884" s="130" t="s">
        <v>95</v>
      </c>
      <c r="AX884" s="130" t="s">
        <v>72</v>
      </c>
      <c r="AY884" s="130" t="s">
        <v>138</v>
      </c>
    </row>
    <row r="885" spans="2:65" s="6" customFormat="1" ht="15.75" customHeight="1" x14ac:dyDescent="0.3">
      <c r="B885" s="134"/>
      <c r="D885" s="133" t="s">
        <v>145</v>
      </c>
      <c r="E885" s="135"/>
      <c r="F885" s="136" t="s">
        <v>313</v>
      </c>
      <c r="H885" s="137">
        <v>28</v>
      </c>
      <c r="L885" s="134"/>
      <c r="M885" s="138"/>
      <c r="T885" s="139"/>
      <c r="AT885" s="135" t="s">
        <v>145</v>
      </c>
      <c r="AU885" s="135" t="s">
        <v>80</v>
      </c>
      <c r="AV885" s="135" t="s">
        <v>80</v>
      </c>
      <c r="AW885" s="135" t="s">
        <v>95</v>
      </c>
      <c r="AX885" s="135" t="s">
        <v>72</v>
      </c>
      <c r="AY885" s="135" t="s">
        <v>138</v>
      </c>
    </row>
    <row r="886" spans="2:65" s="6" customFormat="1" ht="15.75" customHeight="1" x14ac:dyDescent="0.3">
      <c r="B886" s="140"/>
      <c r="D886" s="133" t="s">
        <v>145</v>
      </c>
      <c r="E886" s="141"/>
      <c r="F886" s="142" t="s">
        <v>148</v>
      </c>
      <c r="H886" s="143">
        <v>1048.54</v>
      </c>
      <c r="L886" s="140"/>
      <c r="M886" s="144"/>
      <c r="T886" s="145"/>
      <c r="AT886" s="141" t="s">
        <v>145</v>
      </c>
      <c r="AU886" s="141" t="s">
        <v>80</v>
      </c>
      <c r="AV886" s="141" t="s">
        <v>143</v>
      </c>
      <c r="AW886" s="141" t="s">
        <v>95</v>
      </c>
      <c r="AX886" s="141" t="s">
        <v>21</v>
      </c>
      <c r="AY886" s="141" t="s">
        <v>138</v>
      </c>
    </row>
    <row r="887" spans="2:65" s="6" customFormat="1" ht="15.75" customHeight="1" x14ac:dyDescent="0.3">
      <c r="B887" s="22"/>
      <c r="C887" s="115" t="s">
        <v>844</v>
      </c>
      <c r="D887" s="115" t="s">
        <v>139</v>
      </c>
      <c r="E887" s="116" t="s">
        <v>845</v>
      </c>
      <c r="F887" s="117" t="s">
        <v>846</v>
      </c>
      <c r="G887" s="118" t="s">
        <v>198</v>
      </c>
      <c r="H887" s="119">
        <v>28</v>
      </c>
      <c r="I887" s="120"/>
      <c r="J887" s="121">
        <f>ROUND($I$887*$H$887,2)</f>
        <v>0</v>
      </c>
      <c r="K887" s="117"/>
      <c r="L887" s="22"/>
      <c r="M887" s="122"/>
      <c r="N887" s="123" t="s">
        <v>43</v>
      </c>
      <c r="P887" s="124">
        <f>$O$887*$H$887</f>
        <v>0</v>
      </c>
      <c r="Q887" s="124">
        <v>8.8999999999999999E-3</v>
      </c>
      <c r="R887" s="124">
        <f>$Q$887*$H$887</f>
        <v>0.2492</v>
      </c>
      <c r="S887" s="124">
        <v>0</v>
      </c>
      <c r="T887" s="125">
        <f>$S$887*$H$887</f>
        <v>0</v>
      </c>
      <c r="AR887" s="76" t="s">
        <v>143</v>
      </c>
      <c r="AT887" s="76" t="s">
        <v>139</v>
      </c>
      <c r="AU887" s="76" t="s">
        <v>80</v>
      </c>
      <c r="AY887" s="6" t="s">
        <v>138</v>
      </c>
      <c r="BE887" s="126">
        <f>IF($N$887="základní",$J$887,0)</f>
        <v>0</v>
      </c>
      <c r="BF887" s="126">
        <f>IF($N$887="snížená",$J$887,0)</f>
        <v>0</v>
      </c>
      <c r="BG887" s="126">
        <f>IF($N$887="zákl. přenesená",$J$887,0)</f>
        <v>0</v>
      </c>
      <c r="BH887" s="126">
        <f>IF($N$887="sníž. přenesená",$J$887,0)</f>
        <v>0</v>
      </c>
      <c r="BI887" s="126">
        <f>IF($N$887="nulová",$J$887,0)</f>
        <v>0</v>
      </c>
      <c r="BJ887" s="76" t="s">
        <v>21</v>
      </c>
      <c r="BK887" s="126">
        <f>ROUND($I$887*$H$887,2)</f>
        <v>0</v>
      </c>
      <c r="BL887" s="76" t="s">
        <v>143</v>
      </c>
      <c r="BM887" s="76" t="s">
        <v>847</v>
      </c>
    </row>
    <row r="888" spans="2:65" s="6" customFormat="1" ht="16.5" customHeight="1" x14ac:dyDescent="0.3">
      <c r="B888" s="22"/>
      <c r="D888" s="128" t="s">
        <v>155</v>
      </c>
      <c r="F888" s="148" t="s">
        <v>848</v>
      </c>
      <c r="L888" s="22"/>
      <c r="M888" s="48"/>
      <c r="T888" s="49"/>
      <c r="AT888" s="6" t="s">
        <v>155</v>
      </c>
      <c r="AU888" s="6" t="s">
        <v>80</v>
      </c>
    </row>
    <row r="889" spans="2:65" s="6" customFormat="1" ht="15.75" customHeight="1" x14ac:dyDescent="0.3">
      <c r="B889" s="127"/>
      <c r="D889" s="133" t="s">
        <v>145</v>
      </c>
      <c r="E889" s="130"/>
      <c r="F889" s="129" t="s">
        <v>816</v>
      </c>
      <c r="H889" s="130"/>
      <c r="L889" s="127"/>
      <c r="M889" s="131"/>
      <c r="T889" s="132"/>
      <c r="AT889" s="130" t="s">
        <v>145</v>
      </c>
      <c r="AU889" s="130" t="s">
        <v>80</v>
      </c>
      <c r="AV889" s="130" t="s">
        <v>21</v>
      </c>
      <c r="AW889" s="130" t="s">
        <v>95</v>
      </c>
      <c r="AX889" s="130" t="s">
        <v>72</v>
      </c>
      <c r="AY889" s="130" t="s">
        <v>138</v>
      </c>
    </row>
    <row r="890" spans="2:65" s="6" customFormat="1" ht="15.75" customHeight="1" x14ac:dyDescent="0.3">
      <c r="B890" s="134"/>
      <c r="D890" s="133" t="s">
        <v>145</v>
      </c>
      <c r="E890" s="135"/>
      <c r="F890" s="136" t="s">
        <v>313</v>
      </c>
      <c r="H890" s="137">
        <v>28</v>
      </c>
      <c r="L890" s="134"/>
      <c r="M890" s="138"/>
      <c r="T890" s="139"/>
      <c r="AT890" s="135" t="s">
        <v>145</v>
      </c>
      <c r="AU890" s="135" t="s">
        <v>80</v>
      </c>
      <c r="AV890" s="135" t="s">
        <v>80</v>
      </c>
      <c r="AW890" s="135" t="s">
        <v>95</v>
      </c>
      <c r="AX890" s="135" t="s">
        <v>72</v>
      </c>
      <c r="AY890" s="135" t="s">
        <v>138</v>
      </c>
    </row>
    <row r="891" spans="2:65" s="6" customFormat="1" ht="15.75" customHeight="1" x14ac:dyDescent="0.3">
      <c r="B891" s="140"/>
      <c r="D891" s="133" t="s">
        <v>145</v>
      </c>
      <c r="E891" s="141"/>
      <c r="F891" s="142" t="s">
        <v>148</v>
      </c>
      <c r="H891" s="143">
        <v>28</v>
      </c>
      <c r="L891" s="140"/>
      <c r="M891" s="144"/>
      <c r="T891" s="145"/>
      <c r="AT891" s="141" t="s">
        <v>145</v>
      </c>
      <c r="AU891" s="141" t="s">
        <v>80</v>
      </c>
      <c r="AV891" s="141" t="s">
        <v>143</v>
      </c>
      <c r="AW891" s="141" t="s">
        <v>95</v>
      </c>
      <c r="AX891" s="141" t="s">
        <v>21</v>
      </c>
      <c r="AY891" s="141" t="s">
        <v>138</v>
      </c>
    </row>
    <row r="892" spans="2:65" s="6" customFormat="1" ht="15.75" customHeight="1" x14ac:dyDescent="0.3">
      <c r="B892" s="22"/>
      <c r="C892" s="115" t="s">
        <v>849</v>
      </c>
      <c r="D892" s="115" t="s">
        <v>139</v>
      </c>
      <c r="E892" s="116" t="s">
        <v>850</v>
      </c>
      <c r="F892" s="117" t="s">
        <v>851</v>
      </c>
      <c r="G892" s="118" t="s">
        <v>198</v>
      </c>
      <c r="H892" s="119">
        <v>28</v>
      </c>
      <c r="I892" s="120"/>
      <c r="J892" s="121">
        <f>ROUND($I$892*$H$892,2)</f>
        <v>0</v>
      </c>
      <c r="K892" s="117"/>
      <c r="L892" s="22"/>
      <c r="M892" s="122"/>
      <c r="N892" s="123" t="s">
        <v>43</v>
      </c>
      <c r="P892" s="124">
        <f>$O$892*$H$892</f>
        <v>0</v>
      </c>
      <c r="Q892" s="124">
        <v>0.04</v>
      </c>
      <c r="R892" s="124">
        <f>$Q$892*$H$892</f>
        <v>1.1200000000000001</v>
      </c>
      <c r="S892" s="124">
        <v>0</v>
      </c>
      <c r="T892" s="125">
        <f>$S$892*$H$892</f>
        <v>0</v>
      </c>
      <c r="AR892" s="76" t="s">
        <v>143</v>
      </c>
      <c r="AT892" s="76" t="s">
        <v>139</v>
      </c>
      <c r="AU892" s="76" t="s">
        <v>80</v>
      </c>
      <c r="AY892" s="6" t="s">
        <v>138</v>
      </c>
      <c r="BE892" s="126">
        <f>IF($N$892="základní",$J$892,0)</f>
        <v>0</v>
      </c>
      <c r="BF892" s="126">
        <f>IF($N$892="snížená",$J$892,0)</f>
        <v>0</v>
      </c>
      <c r="BG892" s="126">
        <f>IF($N$892="zákl. přenesená",$J$892,0)</f>
        <v>0</v>
      </c>
      <c r="BH892" s="126">
        <f>IF($N$892="sníž. přenesená",$J$892,0)</f>
        <v>0</v>
      </c>
      <c r="BI892" s="126">
        <f>IF($N$892="nulová",$J$892,0)</f>
        <v>0</v>
      </c>
      <c r="BJ892" s="76" t="s">
        <v>21</v>
      </c>
      <c r="BK892" s="126">
        <f>ROUND($I$892*$H$892,2)</f>
        <v>0</v>
      </c>
      <c r="BL892" s="76" t="s">
        <v>143</v>
      </c>
      <c r="BM892" s="76" t="s">
        <v>852</v>
      </c>
    </row>
    <row r="893" spans="2:65" s="6" customFormat="1" ht="15.75" customHeight="1" x14ac:dyDescent="0.3">
      <c r="B893" s="127"/>
      <c r="D893" s="128" t="s">
        <v>145</v>
      </c>
      <c r="E893" s="129"/>
      <c r="F893" s="129" t="s">
        <v>816</v>
      </c>
      <c r="H893" s="130"/>
      <c r="L893" s="127"/>
      <c r="M893" s="131"/>
      <c r="T893" s="132"/>
      <c r="AT893" s="130" t="s">
        <v>145</v>
      </c>
      <c r="AU893" s="130" t="s">
        <v>80</v>
      </c>
      <c r="AV893" s="130" t="s">
        <v>21</v>
      </c>
      <c r="AW893" s="130" t="s">
        <v>95</v>
      </c>
      <c r="AX893" s="130" t="s">
        <v>72</v>
      </c>
      <c r="AY893" s="130" t="s">
        <v>138</v>
      </c>
    </row>
    <row r="894" spans="2:65" s="6" customFormat="1" ht="15.75" customHeight="1" x14ac:dyDescent="0.3">
      <c r="B894" s="134"/>
      <c r="D894" s="133" t="s">
        <v>145</v>
      </c>
      <c r="E894" s="135"/>
      <c r="F894" s="136" t="s">
        <v>313</v>
      </c>
      <c r="H894" s="137">
        <v>28</v>
      </c>
      <c r="L894" s="134"/>
      <c r="M894" s="138"/>
      <c r="T894" s="139"/>
      <c r="AT894" s="135" t="s">
        <v>145</v>
      </c>
      <c r="AU894" s="135" t="s">
        <v>80</v>
      </c>
      <c r="AV894" s="135" t="s">
        <v>80</v>
      </c>
      <c r="AW894" s="135" t="s">
        <v>95</v>
      </c>
      <c r="AX894" s="135" t="s">
        <v>72</v>
      </c>
      <c r="AY894" s="135" t="s">
        <v>138</v>
      </c>
    </row>
    <row r="895" spans="2:65" s="6" customFormat="1" ht="15.75" customHeight="1" x14ac:dyDescent="0.3">
      <c r="B895" s="140"/>
      <c r="D895" s="133" t="s">
        <v>145</v>
      </c>
      <c r="E895" s="141"/>
      <c r="F895" s="142" t="s">
        <v>148</v>
      </c>
      <c r="H895" s="143">
        <v>28</v>
      </c>
      <c r="L895" s="140"/>
      <c r="M895" s="144"/>
      <c r="T895" s="145"/>
      <c r="AT895" s="141" t="s">
        <v>145</v>
      </c>
      <c r="AU895" s="141" t="s">
        <v>80</v>
      </c>
      <c r="AV895" s="141" t="s">
        <v>143</v>
      </c>
      <c r="AW895" s="141" t="s">
        <v>95</v>
      </c>
      <c r="AX895" s="141" t="s">
        <v>21</v>
      </c>
      <c r="AY895" s="141" t="s">
        <v>138</v>
      </c>
    </row>
    <row r="896" spans="2:65" s="6" customFormat="1" ht="15.75" customHeight="1" x14ac:dyDescent="0.3">
      <c r="B896" s="22"/>
      <c r="C896" s="115" t="s">
        <v>853</v>
      </c>
      <c r="D896" s="115" t="s">
        <v>139</v>
      </c>
      <c r="E896" s="116" t="s">
        <v>854</v>
      </c>
      <c r="F896" s="117" t="s">
        <v>855</v>
      </c>
      <c r="G896" s="118"/>
      <c r="H896" s="119">
        <v>1</v>
      </c>
      <c r="I896" s="120"/>
      <c r="J896" s="121">
        <f>ROUND($I$896*$H$896,2)</f>
        <v>0</v>
      </c>
      <c r="K896" s="117"/>
      <c r="L896" s="22"/>
      <c r="M896" s="122"/>
      <c r="N896" s="123" t="s">
        <v>43</v>
      </c>
      <c r="P896" s="124">
        <f>$O$896*$H$896</f>
        <v>0</v>
      </c>
      <c r="Q896" s="124">
        <v>0</v>
      </c>
      <c r="R896" s="124">
        <f>$Q$896*$H$896</f>
        <v>0</v>
      </c>
      <c r="S896" s="124">
        <v>0</v>
      </c>
      <c r="T896" s="125">
        <f>$S$896*$H$896</f>
        <v>0</v>
      </c>
      <c r="AR896" s="76" t="s">
        <v>143</v>
      </c>
      <c r="AT896" s="76" t="s">
        <v>139</v>
      </c>
      <c r="AU896" s="76" t="s">
        <v>80</v>
      </c>
      <c r="AY896" s="6" t="s">
        <v>138</v>
      </c>
      <c r="BE896" s="126">
        <f>IF($N$896="základní",$J$896,0)</f>
        <v>0</v>
      </c>
      <c r="BF896" s="126">
        <f>IF($N$896="snížená",$J$896,0)</f>
        <v>0</v>
      </c>
      <c r="BG896" s="126">
        <f>IF($N$896="zákl. přenesená",$J$896,0)</f>
        <v>0</v>
      </c>
      <c r="BH896" s="126">
        <f>IF($N$896="sníž. přenesená",$J$896,0)</f>
        <v>0</v>
      </c>
      <c r="BI896" s="126">
        <f>IF($N$896="nulová",$J$896,0)</f>
        <v>0</v>
      </c>
      <c r="BJ896" s="76" t="s">
        <v>21</v>
      </c>
      <c r="BK896" s="126">
        <f>ROUND($I$896*$H$896,2)</f>
        <v>0</v>
      </c>
      <c r="BL896" s="76" t="s">
        <v>143</v>
      </c>
      <c r="BM896" s="76" t="s">
        <v>856</v>
      </c>
    </row>
    <row r="897" spans="2:65" s="6" customFormat="1" ht="15.75" customHeight="1" x14ac:dyDescent="0.3">
      <c r="B897" s="134"/>
      <c r="D897" s="128" t="s">
        <v>145</v>
      </c>
      <c r="E897" s="136"/>
      <c r="F897" s="136" t="s">
        <v>21</v>
      </c>
      <c r="H897" s="137">
        <v>1</v>
      </c>
      <c r="L897" s="134"/>
      <c r="M897" s="138"/>
      <c r="T897" s="139"/>
      <c r="AT897" s="135" t="s">
        <v>145</v>
      </c>
      <c r="AU897" s="135" t="s">
        <v>80</v>
      </c>
      <c r="AV897" s="135" t="s">
        <v>80</v>
      </c>
      <c r="AW897" s="135" t="s">
        <v>95</v>
      </c>
      <c r="AX897" s="135" t="s">
        <v>72</v>
      </c>
      <c r="AY897" s="135" t="s">
        <v>138</v>
      </c>
    </row>
    <row r="898" spans="2:65" s="6" customFormat="1" ht="15.75" customHeight="1" x14ac:dyDescent="0.3">
      <c r="B898" s="140"/>
      <c r="D898" s="133" t="s">
        <v>145</v>
      </c>
      <c r="E898" s="141"/>
      <c r="F898" s="142" t="s">
        <v>148</v>
      </c>
      <c r="H898" s="143">
        <v>1</v>
      </c>
      <c r="L898" s="140"/>
      <c r="M898" s="144"/>
      <c r="T898" s="145"/>
      <c r="AT898" s="141" t="s">
        <v>145</v>
      </c>
      <c r="AU898" s="141" t="s">
        <v>80</v>
      </c>
      <c r="AV898" s="141" t="s">
        <v>143</v>
      </c>
      <c r="AW898" s="141" t="s">
        <v>95</v>
      </c>
      <c r="AX898" s="141" t="s">
        <v>21</v>
      </c>
      <c r="AY898" s="141" t="s">
        <v>138</v>
      </c>
    </row>
    <row r="899" spans="2:65" s="106" customFormat="1" ht="30.75" customHeight="1" x14ac:dyDescent="0.3">
      <c r="B899" s="107"/>
      <c r="D899" s="108" t="s">
        <v>71</v>
      </c>
      <c r="E899" s="146" t="s">
        <v>857</v>
      </c>
      <c r="F899" s="146" t="s">
        <v>858</v>
      </c>
      <c r="J899" s="147">
        <f>$BK$899</f>
        <v>0</v>
      </c>
      <c r="L899" s="107"/>
      <c r="M899" s="111"/>
      <c r="P899" s="112">
        <f>SUM($P$900:$P$901)</f>
        <v>0</v>
      </c>
      <c r="R899" s="112">
        <f>SUM($R$900:$R$901)</f>
        <v>0</v>
      </c>
      <c r="T899" s="113">
        <f>SUM($T$900:$T$901)</f>
        <v>0</v>
      </c>
      <c r="AR899" s="108" t="s">
        <v>21</v>
      </c>
      <c r="AT899" s="108" t="s">
        <v>71</v>
      </c>
      <c r="AU899" s="108" t="s">
        <v>21</v>
      </c>
      <c r="AY899" s="108" t="s">
        <v>138</v>
      </c>
      <c r="BK899" s="114">
        <f>SUM($BK$900:$BK$901)</f>
        <v>0</v>
      </c>
    </row>
    <row r="900" spans="2:65" s="6" customFormat="1" ht="15.75" customHeight="1" x14ac:dyDescent="0.3">
      <c r="B900" s="22"/>
      <c r="C900" s="115" t="s">
        <v>859</v>
      </c>
      <c r="D900" s="115" t="s">
        <v>139</v>
      </c>
      <c r="E900" s="116" t="s">
        <v>860</v>
      </c>
      <c r="F900" s="117" t="s">
        <v>861</v>
      </c>
      <c r="G900" s="118" t="s">
        <v>282</v>
      </c>
      <c r="H900" s="119">
        <v>187.60599999999999</v>
      </c>
      <c r="I900" s="120"/>
      <c r="J900" s="121">
        <f>ROUND($I$900*$H$900,2)</f>
        <v>0</v>
      </c>
      <c r="K900" s="117"/>
      <c r="L900" s="22"/>
      <c r="M900" s="122"/>
      <c r="N900" s="123" t="s">
        <v>43</v>
      </c>
      <c r="P900" s="124">
        <f>$O$900*$H$900</f>
        <v>0</v>
      </c>
      <c r="Q900" s="124">
        <v>0</v>
      </c>
      <c r="R900" s="124">
        <f>$Q$900*$H$900</f>
        <v>0</v>
      </c>
      <c r="S900" s="124">
        <v>0</v>
      </c>
      <c r="T900" s="125">
        <f>$S$900*$H$900</f>
        <v>0</v>
      </c>
      <c r="AR900" s="76" t="s">
        <v>143</v>
      </c>
      <c r="AT900" s="76" t="s">
        <v>139</v>
      </c>
      <c r="AU900" s="76" t="s">
        <v>80</v>
      </c>
      <c r="AY900" s="6" t="s">
        <v>138</v>
      </c>
      <c r="BE900" s="126">
        <f>IF($N$900="základní",$J$900,0)</f>
        <v>0</v>
      </c>
      <c r="BF900" s="126">
        <f>IF($N$900="snížená",$J$900,0)</f>
        <v>0</v>
      </c>
      <c r="BG900" s="126">
        <f>IF($N$900="zákl. přenesená",$J$900,0)</f>
        <v>0</v>
      </c>
      <c r="BH900" s="126">
        <f>IF($N$900="sníž. přenesená",$J$900,0)</f>
        <v>0</v>
      </c>
      <c r="BI900" s="126">
        <f>IF($N$900="nulová",$J$900,0)</f>
        <v>0</v>
      </c>
      <c r="BJ900" s="76" t="s">
        <v>21</v>
      </c>
      <c r="BK900" s="126">
        <f>ROUND($I$900*$H$900,2)</f>
        <v>0</v>
      </c>
      <c r="BL900" s="76" t="s">
        <v>143</v>
      </c>
      <c r="BM900" s="76" t="s">
        <v>862</v>
      </c>
    </row>
    <row r="901" spans="2:65" s="6" customFormat="1" ht="16.5" customHeight="1" x14ac:dyDescent="0.3">
      <c r="B901" s="22"/>
      <c r="D901" s="128" t="s">
        <v>155</v>
      </c>
      <c r="F901" s="148" t="s">
        <v>863</v>
      </c>
      <c r="L901" s="22"/>
      <c r="M901" s="48"/>
      <c r="T901" s="49"/>
      <c r="AT901" s="6" t="s">
        <v>155</v>
      </c>
      <c r="AU901" s="6" t="s">
        <v>80</v>
      </c>
    </row>
    <row r="902" spans="2:65" s="106" customFormat="1" ht="30.75" customHeight="1" x14ac:dyDescent="0.3">
      <c r="B902" s="107"/>
      <c r="D902" s="108" t="s">
        <v>71</v>
      </c>
      <c r="E902" s="146" t="s">
        <v>864</v>
      </c>
      <c r="F902" s="146" t="s">
        <v>865</v>
      </c>
      <c r="J902" s="147">
        <f>$BK$902</f>
        <v>0</v>
      </c>
      <c r="L902" s="107"/>
      <c r="M902" s="111"/>
      <c r="P902" s="112">
        <f>SUM($P$903:$P$904)</f>
        <v>0</v>
      </c>
      <c r="R902" s="112">
        <f>SUM($R$903:$R$904)</f>
        <v>0</v>
      </c>
      <c r="T902" s="113">
        <f>SUM($T$903:$T$904)</f>
        <v>0</v>
      </c>
      <c r="AR902" s="108" t="s">
        <v>21</v>
      </c>
      <c r="AT902" s="108" t="s">
        <v>71</v>
      </c>
      <c r="AU902" s="108" t="s">
        <v>21</v>
      </c>
      <c r="AY902" s="108" t="s">
        <v>138</v>
      </c>
      <c r="BK902" s="114">
        <f>SUM($BK$903:$BK$904)</f>
        <v>0</v>
      </c>
    </row>
    <row r="903" spans="2:65" s="6" customFormat="1" ht="15.75" customHeight="1" x14ac:dyDescent="0.3">
      <c r="B903" s="22"/>
      <c r="C903" s="115" t="s">
        <v>866</v>
      </c>
      <c r="D903" s="115" t="s">
        <v>139</v>
      </c>
      <c r="E903" s="116" t="s">
        <v>867</v>
      </c>
      <c r="F903" s="117" t="s">
        <v>868</v>
      </c>
      <c r="G903" s="118" t="s">
        <v>282</v>
      </c>
      <c r="H903" s="119">
        <v>162.577</v>
      </c>
      <c r="I903" s="120"/>
      <c r="J903" s="121">
        <f>ROUND($I$903*$H$903,2)</f>
        <v>0</v>
      </c>
      <c r="K903" s="117" t="s">
        <v>153</v>
      </c>
      <c r="L903" s="22"/>
      <c r="M903" s="122"/>
      <c r="N903" s="123" t="s">
        <v>43</v>
      </c>
      <c r="P903" s="124">
        <f>$O$903*$H$903</f>
        <v>0</v>
      </c>
      <c r="Q903" s="124">
        <v>0</v>
      </c>
      <c r="R903" s="124">
        <f>$Q$903*$H$903</f>
        <v>0</v>
      </c>
      <c r="S903" s="124">
        <v>0</v>
      </c>
      <c r="T903" s="125">
        <f>$S$903*$H$903</f>
        <v>0</v>
      </c>
      <c r="AR903" s="76" t="s">
        <v>143</v>
      </c>
      <c r="AT903" s="76" t="s">
        <v>139</v>
      </c>
      <c r="AU903" s="76" t="s">
        <v>80</v>
      </c>
      <c r="AY903" s="6" t="s">
        <v>138</v>
      </c>
      <c r="BE903" s="126">
        <f>IF($N$903="základní",$J$903,0)</f>
        <v>0</v>
      </c>
      <c r="BF903" s="126">
        <f>IF($N$903="snížená",$J$903,0)</f>
        <v>0</v>
      </c>
      <c r="BG903" s="126">
        <f>IF($N$903="zákl. přenesená",$J$903,0)</f>
        <v>0</v>
      </c>
      <c r="BH903" s="126">
        <f>IF($N$903="sníž. přenesená",$J$903,0)</f>
        <v>0</v>
      </c>
      <c r="BI903" s="126">
        <f>IF($N$903="nulová",$J$903,0)</f>
        <v>0</v>
      </c>
      <c r="BJ903" s="76" t="s">
        <v>21</v>
      </c>
      <c r="BK903" s="126">
        <f>ROUND($I$903*$H$903,2)</f>
        <v>0</v>
      </c>
      <c r="BL903" s="76" t="s">
        <v>143</v>
      </c>
      <c r="BM903" s="76" t="s">
        <v>869</v>
      </c>
    </row>
    <row r="904" spans="2:65" s="6" customFormat="1" ht="27" customHeight="1" x14ac:dyDescent="0.3">
      <c r="B904" s="22"/>
      <c r="D904" s="128" t="s">
        <v>155</v>
      </c>
      <c r="F904" s="148" t="s">
        <v>870</v>
      </c>
      <c r="L904" s="22"/>
      <c r="M904" s="48"/>
      <c r="T904" s="49"/>
      <c r="AT904" s="6" t="s">
        <v>155</v>
      </c>
      <c r="AU904" s="6" t="s">
        <v>80</v>
      </c>
    </row>
    <row r="905" spans="2:65" s="106" customFormat="1" ht="37.5" customHeight="1" x14ac:dyDescent="0.35">
      <c r="B905" s="107"/>
      <c r="D905" s="108" t="s">
        <v>71</v>
      </c>
      <c r="E905" s="109" t="s">
        <v>871</v>
      </c>
      <c r="F905" s="109" t="s">
        <v>872</v>
      </c>
      <c r="J905" s="110">
        <f>$BK$905</f>
        <v>0</v>
      </c>
      <c r="L905" s="107"/>
      <c r="M905" s="111"/>
      <c r="P905" s="112">
        <f>$P$906+$P$912+$P$938+$P$961+$P$966+$P$1061+$P$1068+$P$1084+$P$1125+$P$1234+$P$1268+$P$1287+$P$1323</f>
        <v>0</v>
      </c>
      <c r="R905" s="112">
        <f>$R$906+$R$912+$R$938+$R$961+$R$966+$R$1061+$R$1068+$R$1084+$R$1125+$R$1234+$R$1268+$R$1287+$R$1323</f>
        <v>20.123431719999999</v>
      </c>
      <c r="T905" s="113">
        <f>$T$906+$T$912+$T$938+$T$961+$T$966+$T$1061+$T$1068+$T$1084+$T$1125+$T$1234+$T$1268+$T$1287+$T$1323</f>
        <v>1.9434493999999998</v>
      </c>
      <c r="AR905" s="108" t="s">
        <v>80</v>
      </c>
      <c r="AT905" s="108" t="s">
        <v>71</v>
      </c>
      <c r="AU905" s="108" t="s">
        <v>72</v>
      </c>
      <c r="AY905" s="108" t="s">
        <v>138</v>
      </c>
      <c r="BK905" s="114">
        <f>$BK$906+$BK$912+$BK$938+$BK$961+$BK$966+$BK$1061+$BK$1068+$BK$1084+$BK$1125+$BK$1234+$BK$1268+$BK$1287+$BK$1323</f>
        <v>0</v>
      </c>
    </row>
    <row r="906" spans="2:65" s="106" customFormat="1" ht="21" customHeight="1" x14ac:dyDescent="0.3">
      <c r="B906" s="107"/>
      <c r="D906" s="108" t="s">
        <v>71</v>
      </c>
      <c r="E906" s="146" t="s">
        <v>873</v>
      </c>
      <c r="F906" s="146" t="s">
        <v>874</v>
      </c>
      <c r="J906" s="147">
        <f>$BK$906</f>
        <v>0</v>
      </c>
      <c r="L906" s="107"/>
      <c r="M906" s="111"/>
      <c r="P906" s="112">
        <f>SUM($P$907:$P$911)</f>
        <v>0</v>
      </c>
      <c r="R906" s="112">
        <f>SUM($R$907:$R$911)</f>
        <v>0.27600000000000002</v>
      </c>
      <c r="T906" s="113">
        <f>SUM($T$907:$T$911)</f>
        <v>0</v>
      </c>
      <c r="AR906" s="108" t="s">
        <v>80</v>
      </c>
      <c r="AT906" s="108" t="s">
        <v>71</v>
      </c>
      <c r="AU906" s="108" t="s">
        <v>21</v>
      </c>
      <c r="AY906" s="108" t="s">
        <v>138</v>
      </c>
      <c r="BK906" s="114">
        <f>SUM($BK$907:$BK$911)</f>
        <v>0</v>
      </c>
    </row>
    <row r="907" spans="2:65" s="6" customFormat="1" ht="15.75" customHeight="1" x14ac:dyDescent="0.3">
      <c r="B907" s="22"/>
      <c r="C907" s="115" t="s">
        <v>875</v>
      </c>
      <c r="D907" s="115" t="s">
        <v>139</v>
      </c>
      <c r="E907" s="116" t="s">
        <v>876</v>
      </c>
      <c r="F907" s="117" t="s">
        <v>877</v>
      </c>
      <c r="G907" s="118" t="s">
        <v>198</v>
      </c>
      <c r="H907" s="119">
        <v>92</v>
      </c>
      <c r="I907" s="120"/>
      <c r="J907" s="121">
        <f>ROUND($I$907*$H$907,2)</f>
        <v>0</v>
      </c>
      <c r="K907" s="117" t="s">
        <v>153</v>
      </c>
      <c r="L907" s="22"/>
      <c r="M907" s="122"/>
      <c r="N907" s="123" t="s">
        <v>43</v>
      </c>
      <c r="P907" s="124">
        <f>$O$907*$H$907</f>
        <v>0</v>
      </c>
      <c r="Q907" s="124">
        <v>3.0000000000000001E-3</v>
      </c>
      <c r="R907" s="124">
        <f>$Q$907*$H$907</f>
        <v>0.27600000000000002</v>
      </c>
      <c r="S907" s="124">
        <v>0</v>
      </c>
      <c r="T907" s="125">
        <f>$S$907*$H$907</f>
        <v>0</v>
      </c>
      <c r="AR907" s="76" t="s">
        <v>227</v>
      </c>
      <c r="AT907" s="76" t="s">
        <v>139</v>
      </c>
      <c r="AU907" s="76" t="s">
        <v>80</v>
      </c>
      <c r="AY907" s="6" t="s">
        <v>138</v>
      </c>
      <c r="BE907" s="126">
        <f>IF($N$907="základní",$J$907,0)</f>
        <v>0</v>
      </c>
      <c r="BF907" s="126">
        <f>IF($N$907="snížená",$J$907,0)</f>
        <v>0</v>
      </c>
      <c r="BG907" s="126">
        <f>IF($N$907="zákl. přenesená",$J$907,0)</f>
        <v>0</v>
      </c>
      <c r="BH907" s="126">
        <f>IF($N$907="sníž. přenesená",$J$907,0)</f>
        <v>0</v>
      </c>
      <c r="BI907" s="126">
        <f>IF($N$907="nulová",$J$907,0)</f>
        <v>0</v>
      </c>
      <c r="BJ907" s="76" t="s">
        <v>21</v>
      </c>
      <c r="BK907" s="126">
        <f>ROUND($I$907*$H$907,2)</f>
        <v>0</v>
      </c>
      <c r="BL907" s="76" t="s">
        <v>227</v>
      </c>
      <c r="BM907" s="76" t="s">
        <v>878</v>
      </c>
    </row>
    <row r="908" spans="2:65" s="6" customFormat="1" ht="16.5" customHeight="1" x14ac:dyDescent="0.3">
      <c r="B908" s="22"/>
      <c r="D908" s="128" t="s">
        <v>155</v>
      </c>
      <c r="F908" s="148" t="s">
        <v>879</v>
      </c>
      <c r="L908" s="22"/>
      <c r="M908" s="48"/>
      <c r="T908" s="49"/>
      <c r="AT908" s="6" t="s">
        <v>155</v>
      </c>
      <c r="AU908" s="6" t="s">
        <v>80</v>
      </c>
    </row>
    <row r="909" spans="2:65" s="6" customFormat="1" ht="15.75" customHeight="1" x14ac:dyDescent="0.3">
      <c r="B909" s="134"/>
      <c r="D909" s="133" t="s">
        <v>145</v>
      </c>
      <c r="E909" s="135"/>
      <c r="F909" s="136" t="s">
        <v>651</v>
      </c>
      <c r="H909" s="137">
        <v>92</v>
      </c>
      <c r="L909" s="134"/>
      <c r="M909" s="138"/>
      <c r="T909" s="139"/>
      <c r="AT909" s="135" t="s">
        <v>145</v>
      </c>
      <c r="AU909" s="135" t="s">
        <v>80</v>
      </c>
      <c r="AV909" s="135" t="s">
        <v>80</v>
      </c>
      <c r="AW909" s="135" t="s">
        <v>95</v>
      </c>
      <c r="AX909" s="135" t="s">
        <v>21</v>
      </c>
      <c r="AY909" s="135" t="s">
        <v>138</v>
      </c>
    </row>
    <row r="910" spans="2:65" s="6" customFormat="1" ht="15.75" customHeight="1" x14ac:dyDescent="0.3">
      <c r="B910" s="22"/>
      <c r="C910" s="115" t="s">
        <v>880</v>
      </c>
      <c r="D910" s="115" t="s">
        <v>139</v>
      </c>
      <c r="E910" s="116" t="s">
        <v>881</v>
      </c>
      <c r="F910" s="117" t="s">
        <v>882</v>
      </c>
      <c r="G910" s="118" t="s">
        <v>282</v>
      </c>
      <c r="H910" s="119">
        <v>0.27600000000000002</v>
      </c>
      <c r="I910" s="120"/>
      <c r="J910" s="121">
        <f>ROUND($I$910*$H$910,2)</f>
        <v>0</v>
      </c>
      <c r="K910" s="117" t="s">
        <v>153</v>
      </c>
      <c r="L910" s="22"/>
      <c r="M910" s="122"/>
      <c r="N910" s="123" t="s">
        <v>43</v>
      </c>
      <c r="P910" s="124">
        <f>$O$910*$H$910</f>
        <v>0</v>
      </c>
      <c r="Q910" s="124">
        <v>0</v>
      </c>
      <c r="R910" s="124">
        <f>$Q$910*$H$910</f>
        <v>0</v>
      </c>
      <c r="S910" s="124">
        <v>0</v>
      </c>
      <c r="T910" s="125">
        <f>$S$910*$H$910</f>
        <v>0</v>
      </c>
      <c r="AR910" s="76" t="s">
        <v>227</v>
      </c>
      <c r="AT910" s="76" t="s">
        <v>139</v>
      </c>
      <c r="AU910" s="76" t="s">
        <v>80</v>
      </c>
      <c r="AY910" s="6" t="s">
        <v>138</v>
      </c>
      <c r="BE910" s="126">
        <f>IF($N$910="základní",$J$910,0)</f>
        <v>0</v>
      </c>
      <c r="BF910" s="126">
        <f>IF($N$910="snížená",$J$910,0)</f>
        <v>0</v>
      </c>
      <c r="BG910" s="126">
        <f>IF($N$910="zákl. přenesená",$J$910,0)</f>
        <v>0</v>
      </c>
      <c r="BH910" s="126">
        <f>IF($N$910="sníž. přenesená",$J$910,0)</f>
        <v>0</v>
      </c>
      <c r="BI910" s="126">
        <f>IF($N$910="nulová",$J$910,0)</f>
        <v>0</v>
      </c>
      <c r="BJ910" s="76" t="s">
        <v>21</v>
      </c>
      <c r="BK910" s="126">
        <f>ROUND($I$910*$H$910,2)</f>
        <v>0</v>
      </c>
      <c r="BL910" s="76" t="s">
        <v>227</v>
      </c>
      <c r="BM910" s="76" t="s">
        <v>883</v>
      </c>
    </row>
    <row r="911" spans="2:65" s="6" customFormat="1" ht="27" customHeight="1" x14ac:dyDescent="0.3">
      <c r="B911" s="22"/>
      <c r="D911" s="128" t="s">
        <v>155</v>
      </c>
      <c r="F911" s="148" t="s">
        <v>884</v>
      </c>
      <c r="L911" s="22"/>
      <c r="M911" s="48"/>
      <c r="T911" s="49"/>
      <c r="AT911" s="6" t="s">
        <v>155</v>
      </c>
      <c r="AU911" s="6" t="s">
        <v>80</v>
      </c>
    </row>
    <row r="912" spans="2:65" s="106" customFormat="1" ht="30.75" customHeight="1" x14ac:dyDescent="0.3">
      <c r="B912" s="107"/>
      <c r="D912" s="108" t="s">
        <v>71</v>
      </c>
      <c r="E912" s="146" t="s">
        <v>885</v>
      </c>
      <c r="F912" s="146" t="s">
        <v>886</v>
      </c>
      <c r="J912" s="147">
        <f>$BK$912</f>
        <v>0</v>
      </c>
      <c r="L912" s="107"/>
      <c r="M912" s="111"/>
      <c r="P912" s="112">
        <f>SUM($P$913:$P$937)</f>
        <v>0</v>
      </c>
      <c r="R912" s="112">
        <f>SUM($R$913:$R$937)</f>
        <v>8.1764989999999997</v>
      </c>
      <c r="T912" s="113">
        <f>SUM($T$913:$T$937)</f>
        <v>0</v>
      </c>
      <c r="AR912" s="108" t="s">
        <v>80</v>
      </c>
      <c r="AT912" s="108" t="s">
        <v>71</v>
      </c>
      <c r="AU912" s="108" t="s">
        <v>21</v>
      </c>
      <c r="AY912" s="108" t="s">
        <v>138</v>
      </c>
      <c r="BK912" s="114">
        <f>SUM($BK$913:$BK$937)</f>
        <v>0</v>
      </c>
    </row>
    <row r="913" spans="2:65" s="6" customFormat="1" ht="15.75" customHeight="1" x14ac:dyDescent="0.3">
      <c r="B913" s="22"/>
      <c r="C913" s="115" t="s">
        <v>887</v>
      </c>
      <c r="D913" s="115" t="s">
        <v>139</v>
      </c>
      <c r="E913" s="116" t="s">
        <v>888</v>
      </c>
      <c r="F913" s="117" t="s">
        <v>889</v>
      </c>
      <c r="G913" s="118" t="s">
        <v>198</v>
      </c>
      <c r="H913" s="119">
        <v>20.399999999999999</v>
      </c>
      <c r="I913" s="120"/>
      <c r="J913" s="121">
        <f>ROUND($I$913*$H$913,2)</f>
        <v>0</v>
      </c>
      <c r="K913" s="117" t="s">
        <v>153</v>
      </c>
      <c r="L913" s="22"/>
      <c r="M913" s="122"/>
      <c r="N913" s="123" t="s">
        <v>43</v>
      </c>
      <c r="P913" s="124">
        <f>$O$913*$H$913</f>
        <v>0</v>
      </c>
      <c r="Q913" s="124">
        <v>0</v>
      </c>
      <c r="R913" s="124">
        <f>$Q$913*$H$913</f>
        <v>0</v>
      </c>
      <c r="S913" s="124">
        <v>0</v>
      </c>
      <c r="T913" s="125">
        <f>$S$913*$H$913</f>
        <v>0</v>
      </c>
      <c r="AR913" s="76" t="s">
        <v>227</v>
      </c>
      <c r="AT913" s="76" t="s">
        <v>139</v>
      </c>
      <c r="AU913" s="76" t="s">
        <v>80</v>
      </c>
      <c r="AY913" s="6" t="s">
        <v>138</v>
      </c>
      <c r="BE913" s="126">
        <f>IF($N$913="základní",$J$913,0)</f>
        <v>0</v>
      </c>
      <c r="BF913" s="126">
        <f>IF($N$913="snížená",$J$913,0)</f>
        <v>0</v>
      </c>
      <c r="BG913" s="126">
        <f>IF($N$913="zákl. přenesená",$J$913,0)</f>
        <v>0</v>
      </c>
      <c r="BH913" s="126">
        <f>IF($N$913="sníž. přenesená",$J$913,0)</f>
        <v>0</v>
      </c>
      <c r="BI913" s="126">
        <f>IF($N$913="nulová",$J$913,0)</f>
        <v>0</v>
      </c>
      <c r="BJ913" s="76" t="s">
        <v>21</v>
      </c>
      <c r="BK913" s="126">
        <f>ROUND($I$913*$H$913,2)</f>
        <v>0</v>
      </c>
      <c r="BL913" s="76" t="s">
        <v>227</v>
      </c>
      <c r="BM913" s="76" t="s">
        <v>890</v>
      </c>
    </row>
    <row r="914" spans="2:65" s="6" customFormat="1" ht="27" customHeight="1" x14ac:dyDescent="0.3">
      <c r="B914" s="22"/>
      <c r="D914" s="128" t="s">
        <v>155</v>
      </c>
      <c r="F914" s="148" t="s">
        <v>891</v>
      </c>
      <c r="L914" s="22"/>
      <c r="M914" s="48"/>
      <c r="T914" s="49"/>
      <c r="AT914" s="6" t="s">
        <v>155</v>
      </c>
      <c r="AU914" s="6" t="s">
        <v>80</v>
      </c>
    </row>
    <row r="915" spans="2:65" s="6" customFormat="1" ht="15.75" customHeight="1" x14ac:dyDescent="0.3">
      <c r="B915" s="134"/>
      <c r="D915" s="133" t="s">
        <v>145</v>
      </c>
      <c r="E915" s="135"/>
      <c r="F915" s="136" t="s">
        <v>892</v>
      </c>
      <c r="H915" s="137">
        <v>20.399999999999999</v>
      </c>
      <c r="L915" s="134"/>
      <c r="M915" s="138"/>
      <c r="T915" s="139"/>
      <c r="AT915" s="135" t="s">
        <v>145</v>
      </c>
      <c r="AU915" s="135" t="s">
        <v>80</v>
      </c>
      <c r="AV915" s="135" t="s">
        <v>80</v>
      </c>
      <c r="AW915" s="135" t="s">
        <v>95</v>
      </c>
      <c r="AX915" s="135" t="s">
        <v>72</v>
      </c>
      <c r="AY915" s="135" t="s">
        <v>138</v>
      </c>
    </row>
    <row r="916" spans="2:65" s="6" customFormat="1" ht="15.75" customHeight="1" x14ac:dyDescent="0.3">
      <c r="B916" s="140"/>
      <c r="D916" s="133" t="s">
        <v>145</v>
      </c>
      <c r="E916" s="141"/>
      <c r="F916" s="142" t="s">
        <v>148</v>
      </c>
      <c r="H916" s="143">
        <v>20.399999999999999</v>
      </c>
      <c r="L916" s="140"/>
      <c r="M916" s="144"/>
      <c r="T916" s="145"/>
      <c r="AT916" s="141" t="s">
        <v>145</v>
      </c>
      <c r="AU916" s="141" t="s">
        <v>80</v>
      </c>
      <c r="AV916" s="141" t="s">
        <v>143</v>
      </c>
      <c r="AW916" s="141" t="s">
        <v>95</v>
      </c>
      <c r="AX916" s="141" t="s">
        <v>21</v>
      </c>
      <c r="AY916" s="141" t="s">
        <v>138</v>
      </c>
    </row>
    <row r="917" spans="2:65" s="6" customFormat="1" ht="15.75" customHeight="1" x14ac:dyDescent="0.3">
      <c r="B917" s="22"/>
      <c r="C917" s="149" t="s">
        <v>893</v>
      </c>
      <c r="D917" s="149" t="s">
        <v>383</v>
      </c>
      <c r="E917" s="150" t="s">
        <v>894</v>
      </c>
      <c r="F917" s="151" t="s">
        <v>895</v>
      </c>
      <c r="G917" s="152" t="s">
        <v>198</v>
      </c>
      <c r="H917" s="153">
        <v>20.808</v>
      </c>
      <c r="I917" s="154"/>
      <c r="J917" s="155">
        <f>ROUND($I$917*$H$917,2)</f>
        <v>0</v>
      </c>
      <c r="K917" s="151" t="s">
        <v>153</v>
      </c>
      <c r="L917" s="156"/>
      <c r="M917" s="157"/>
      <c r="N917" s="158" t="s">
        <v>43</v>
      </c>
      <c r="P917" s="124">
        <f>$O$917*$H$917</f>
        <v>0</v>
      </c>
      <c r="Q917" s="124">
        <v>4.8999999999999998E-3</v>
      </c>
      <c r="R917" s="124">
        <f>$Q$917*$H$917</f>
        <v>0.1019592</v>
      </c>
      <c r="S917" s="124">
        <v>0</v>
      </c>
      <c r="T917" s="125">
        <f>$S$917*$H$917</f>
        <v>0</v>
      </c>
      <c r="AR917" s="76" t="s">
        <v>343</v>
      </c>
      <c r="AT917" s="76" t="s">
        <v>383</v>
      </c>
      <c r="AU917" s="76" t="s">
        <v>80</v>
      </c>
      <c r="AY917" s="6" t="s">
        <v>138</v>
      </c>
      <c r="BE917" s="126">
        <f>IF($N$917="základní",$J$917,0)</f>
        <v>0</v>
      </c>
      <c r="BF917" s="126">
        <f>IF($N$917="snížená",$J$917,0)</f>
        <v>0</v>
      </c>
      <c r="BG917" s="126">
        <f>IF($N$917="zákl. přenesená",$J$917,0)</f>
        <v>0</v>
      </c>
      <c r="BH917" s="126">
        <f>IF($N$917="sníž. přenesená",$J$917,0)</f>
        <v>0</v>
      </c>
      <c r="BI917" s="126">
        <f>IF($N$917="nulová",$J$917,0)</f>
        <v>0</v>
      </c>
      <c r="BJ917" s="76" t="s">
        <v>21</v>
      </c>
      <c r="BK917" s="126">
        <f>ROUND($I$917*$H$917,2)</f>
        <v>0</v>
      </c>
      <c r="BL917" s="76" t="s">
        <v>227</v>
      </c>
      <c r="BM917" s="76" t="s">
        <v>896</v>
      </c>
    </row>
    <row r="918" spans="2:65" s="6" customFormat="1" ht="27" customHeight="1" x14ac:dyDescent="0.3">
      <c r="B918" s="22"/>
      <c r="D918" s="128" t="s">
        <v>155</v>
      </c>
      <c r="F918" s="148" t="s">
        <v>897</v>
      </c>
      <c r="L918" s="22"/>
      <c r="M918" s="48"/>
      <c r="T918" s="49"/>
      <c r="AT918" s="6" t="s">
        <v>155</v>
      </c>
      <c r="AU918" s="6" t="s">
        <v>80</v>
      </c>
    </row>
    <row r="919" spans="2:65" s="6" customFormat="1" ht="15.75" customHeight="1" x14ac:dyDescent="0.3">
      <c r="B919" s="134"/>
      <c r="D919" s="133" t="s">
        <v>145</v>
      </c>
      <c r="E919" s="135"/>
      <c r="F919" s="136" t="s">
        <v>898</v>
      </c>
      <c r="H919" s="137">
        <v>20.808</v>
      </c>
      <c r="L919" s="134"/>
      <c r="M919" s="138"/>
      <c r="T919" s="139"/>
      <c r="AT919" s="135" t="s">
        <v>145</v>
      </c>
      <c r="AU919" s="135" t="s">
        <v>80</v>
      </c>
      <c r="AV919" s="135" t="s">
        <v>80</v>
      </c>
      <c r="AW919" s="135" t="s">
        <v>95</v>
      </c>
      <c r="AX919" s="135" t="s">
        <v>72</v>
      </c>
      <c r="AY919" s="135" t="s">
        <v>138</v>
      </c>
    </row>
    <row r="920" spans="2:65" s="6" customFormat="1" ht="15.75" customHeight="1" x14ac:dyDescent="0.3">
      <c r="B920" s="140"/>
      <c r="D920" s="133" t="s">
        <v>145</v>
      </c>
      <c r="E920" s="141"/>
      <c r="F920" s="142" t="s">
        <v>148</v>
      </c>
      <c r="H920" s="143">
        <v>20.808</v>
      </c>
      <c r="L920" s="140"/>
      <c r="M920" s="144"/>
      <c r="T920" s="145"/>
      <c r="AT920" s="141" t="s">
        <v>145</v>
      </c>
      <c r="AU920" s="141" t="s">
        <v>80</v>
      </c>
      <c r="AV920" s="141" t="s">
        <v>143</v>
      </c>
      <c r="AW920" s="141" t="s">
        <v>95</v>
      </c>
      <c r="AX920" s="141" t="s">
        <v>21</v>
      </c>
      <c r="AY920" s="141" t="s">
        <v>138</v>
      </c>
    </row>
    <row r="921" spans="2:65" s="6" customFormat="1" ht="15.75" customHeight="1" x14ac:dyDescent="0.3">
      <c r="B921" s="22"/>
      <c r="C921" s="149" t="s">
        <v>899</v>
      </c>
      <c r="D921" s="149" t="s">
        <v>383</v>
      </c>
      <c r="E921" s="150" t="s">
        <v>900</v>
      </c>
      <c r="F921" s="151" t="s">
        <v>901</v>
      </c>
      <c r="G921" s="152" t="s">
        <v>198</v>
      </c>
      <c r="H921" s="153">
        <v>20.808</v>
      </c>
      <c r="I921" s="154"/>
      <c r="J921" s="155">
        <f>ROUND($I$921*$H$921,2)</f>
        <v>0</v>
      </c>
      <c r="K921" s="151" t="s">
        <v>153</v>
      </c>
      <c r="L921" s="156"/>
      <c r="M921" s="157"/>
      <c r="N921" s="158" t="s">
        <v>43</v>
      </c>
      <c r="P921" s="124">
        <f>$O$921*$H$921</f>
        <v>0</v>
      </c>
      <c r="Q921" s="124">
        <v>5.5999999999999999E-3</v>
      </c>
      <c r="R921" s="124">
        <f>$Q$921*$H$921</f>
        <v>0.1165248</v>
      </c>
      <c r="S921" s="124">
        <v>0</v>
      </c>
      <c r="T921" s="125">
        <f>$S$921*$H$921</f>
        <v>0</v>
      </c>
      <c r="AR921" s="76" t="s">
        <v>343</v>
      </c>
      <c r="AT921" s="76" t="s">
        <v>383</v>
      </c>
      <c r="AU921" s="76" t="s">
        <v>80</v>
      </c>
      <c r="AY921" s="6" t="s">
        <v>138</v>
      </c>
      <c r="BE921" s="126">
        <f>IF($N$921="základní",$J$921,0)</f>
        <v>0</v>
      </c>
      <c r="BF921" s="126">
        <f>IF($N$921="snížená",$J$921,0)</f>
        <v>0</v>
      </c>
      <c r="BG921" s="126">
        <f>IF($N$921="zákl. přenesená",$J$921,0)</f>
        <v>0</v>
      </c>
      <c r="BH921" s="126">
        <f>IF($N$921="sníž. přenesená",$J$921,0)</f>
        <v>0</v>
      </c>
      <c r="BI921" s="126">
        <f>IF($N$921="nulová",$J$921,0)</f>
        <v>0</v>
      </c>
      <c r="BJ921" s="76" t="s">
        <v>21</v>
      </c>
      <c r="BK921" s="126">
        <f>ROUND($I$921*$H$921,2)</f>
        <v>0</v>
      </c>
      <c r="BL921" s="76" t="s">
        <v>227</v>
      </c>
      <c r="BM921" s="76" t="s">
        <v>902</v>
      </c>
    </row>
    <row r="922" spans="2:65" s="6" customFormat="1" ht="27" customHeight="1" x14ac:dyDescent="0.3">
      <c r="B922" s="22"/>
      <c r="D922" s="128" t="s">
        <v>155</v>
      </c>
      <c r="F922" s="148" t="s">
        <v>903</v>
      </c>
      <c r="L922" s="22"/>
      <c r="M922" s="48"/>
      <c r="T922" s="49"/>
      <c r="AT922" s="6" t="s">
        <v>155</v>
      </c>
      <c r="AU922" s="6" t="s">
        <v>80</v>
      </c>
    </row>
    <row r="923" spans="2:65" s="6" customFormat="1" ht="15.75" customHeight="1" x14ac:dyDescent="0.3">
      <c r="B923" s="134"/>
      <c r="D923" s="133" t="s">
        <v>145</v>
      </c>
      <c r="E923" s="135"/>
      <c r="F923" s="136" t="s">
        <v>898</v>
      </c>
      <c r="H923" s="137">
        <v>20.808</v>
      </c>
      <c r="L923" s="134"/>
      <c r="M923" s="138"/>
      <c r="T923" s="139"/>
      <c r="AT923" s="135" t="s">
        <v>145</v>
      </c>
      <c r="AU923" s="135" t="s">
        <v>80</v>
      </c>
      <c r="AV923" s="135" t="s">
        <v>80</v>
      </c>
      <c r="AW923" s="135" t="s">
        <v>95</v>
      </c>
      <c r="AX923" s="135" t="s">
        <v>72</v>
      </c>
      <c r="AY923" s="135" t="s">
        <v>138</v>
      </c>
    </row>
    <row r="924" spans="2:65" s="6" customFormat="1" ht="15.75" customHeight="1" x14ac:dyDescent="0.3">
      <c r="B924" s="140"/>
      <c r="D924" s="133" t="s">
        <v>145</v>
      </c>
      <c r="E924" s="141"/>
      <c r="F924" s="142" t="s">
        <v>148</v>
      </c>
      <c r="H924" s="143">
        <v>20.808</v>
      </c>
      <c r="L924" s="140"/>
      <c r="M924" s="144"/>
      <c r="T924" s="145"/>
      <c r="AT924" s="141" t="s">
        <v>145</v>
      </c>
      <c r="AU924" s="141" t="s">
        <v>80</v>
      </c>
      <c r="AV924" s="141" t="s">
        <v>143</v>
      </c>
      <c r="AW924" s="141" t="s">
        <v>95</v>
      </c>
      <c r="AX924" s="141" t="s">
        <v>21</v>
      </c>
      <c r="AY924" s="141" t="s">
        <v>138</v>
      </c>
    </row>
    <row r="925" spans="2:65" s="6" customFormat="1" ht="15.75" customHeight="1" x14ac:dyDescent="0.3">
      <c r="B925" s="22"/>
      <c r="C925" s="115" t="s">
        <v>904</v>
      </c>
      <c r="D925" s="115" t="s">
        <v>139</v>
      </c>
      <c r="E925" s="116" t="s">
        <v>905</v>
      </c>
      <c r="F925" s="117" t="s">
        <v>906</v>
      </c>
      <c r="G925" s="118" t="s">
        <v>198</v>
      </c>
      <c r="H925" s="119">
        <v>380</v>
      </c>
      <c r="I925" s="120"/>
      <c r="J925" s="121">
        <f>ROUND($I$925*$H$925,2)</f>
        <v>0</v>
      </c>
      <c r="K925" s="117" t="s">
        <v>153</v>
      </c>
      <c r="L925" s="22"/>
      <c r="M925" s="122"/>
      <c r="N925" s="123" t="s">
        <v>43</v>
      </c>
      <c r="P925" s="124">
        <f>$O$925*$H$925</f>
        <v>0</v>
      </c>
      <c r="Q925" s="124">
        <v>0</v>
      </c>
      <c r="R925" s="124">
        <f>$Q$925*$H$925</f>
        <v>0</v>
      </c>
      <c r="S925" s="124">
        <v>0</v>
      </c>
      <c r="T925" s="125">
        <f>$S$925*$H$925</f>
        <v>0</v>
      </c>
      <c r="AR925" s="76" t="s">
        <v>227</v>
      </c>
      <c r="AT925" s="76" t="s">
        <v>139</v>
      </c>
      <c r="AU925" s="76" t="s">
        <v>80</v>
      </c>
      <c r="AY925" s="6" t="s">
        <v>138</v>
      </c>
      <c r="BE925" s="126">
        <f>IF($N$925="základní",$J$925,0)</f>
        <v>0</v>
      </c>
      <c r="BF925" s="126">
        <f>IF($N$925="snížená",$J$925,0)</f>
        <v>0</v>
      </c>
      <c r="BG925" s="126">
        <f>IF($N$925="zákl. přenesená",$J$925,0)</f>
        <v>0</v>
      </c>
      <c r="BH925" s="126">
        <f>IF($N$925="sníž. přenesená",$J$925,0)</f>
        <v>0</v>
      </c>
      <c r="BI925" s="126">
        <f>IF($N$925="nulová",$J$925,0)</f>
        <v>0</v>
      </c>
      <c r="BJ925" s="76" t="s">
        <v>21</v>
      </c>
      <c r="BK925" s="126">
        <f>ROUND($I$925*$H$925,2)</f>
        <v>0</v>
      </c>
      <c r="BL925" s="76" t="s">
        <v>227</v>
      </c>
      <c r="BM925" s="76" t="s">
        <v>907</v>
      </c>
    </row>
    <row r="926" spans="2:65" s="6" customFormat="1" ht="27" customHeight="1" x14ac:dyDescent="0.3">
      <c r="B926" s="22"/>
      <c r="D926" s="128" t="s">
        <v>155</v>
      </c>
      <c r="F926" s="148" t="s">
        <v>908</v>
      </c>
      <c r="L926" s="22"/>
      <c r="M926" s="48"/>
      <c r="T926" s="49"/>
      <c r="AT926" s="6" t="s">
        <v>155</v>
      </c>
      <c r="AU926" s="6" t="s">
        <v>80</v>
      </c>
    </row>
    <row r="927" spans="2:65" s="6" customFormat="1" ht="15.75" customHeight="1" x14ac:dyDescent="0.3">
      <c r="B927" s="134"/>
      <c r="D927" s="133" t="s">
        <v>145</v>
      </c>
      <c r="E927" s="135"/>
      <c r="F927" s="136" t="s">
        <v>909</v>
      </c>
      <c r="H927" s="137">
        <v>250</v>
      </c>
      <c r="L927" s="134"/>
      <c r="M927" s="138"/>
      <c r="T927" s="139"/>
      <c r="AT927" s="135" t="s">
        <v>145</v>
      </c>
      <c r="AU927" s="135" t="s">
        <v>80</v>
      </c>
      <c r="AV927" s="135" t="s">
        <v>80</v>
      </c>
      <c r="AW927" s="135" t="s">
        <v>95</v>
      </c>
      <c r="AX927" s="135" t="s">
        <v>72</v>
      </c>
      <c r="AY927" s="135" t="s">
        <v>138</v>
      </c>
    </row>
    <row r="928" spans="2:65" s="6" customFormat="1" ht="15.75" customHeight="1" x14ac:dyDescent="0.3">
      <c r="B928" s="134"/>
      <c r="D928" s="133" t="s">
        <v>145</v>
      </c>
      <c r="E928" s="135"/>
      <c r="F928" s="136" t="s">
        <v>421</v>
      </c>
      <c r="H928" s="137">
        <v>40</v>
      </c>
      <c r="L928" s="134"/>
      <c r="M928" s="138"/>
      <c r="T928" s="139"/>
      <c r="AT928" s="135" t="s">
        <v>145</v>
      </c>
      <c r="AU928" s="135" t="s">
        <v>80</v>
      </c>
      <c r="AV928" s="135" t="s">
        <v>80</v>
      </c>
      <c r="AW928" s="135" t="s">
        <v>95</v>
      </c>
      <c r="AX928" s="135" t="s">
        <v>72</v>
      </c>
      <c r="AY928" s="135" t="s">
        <v>138</v>
      </c>
    </row>
    <row r="929" spans="2:65" s="6" customFormat="1" ht="15.75" customHeight="1" x14ac:dyDescent="0.3">
      <c r="B929" s="134"/>
      <c r="D929" s="133" t="s">
        <v>145</v>
      </c>
      <c r="E929" s="135"/>
      <c r="F929" s="136" t="s">
        <v>743</v>
      </c>
      <c r="H929" s="137">
        <v>90</v>
      </c>
      <c r="L929" s="134"/>
      <c r="M929" s="138"/>
      <c r="T929" s="139"/>
      <c r="AT929" s="135" t="s">
        <v>145</v>
      </c>
      <c r="AU929" s="135" t="s">
        <v>80</v>
      </c>
      <c r="AV929" s="135" t="s">
        <v>80</v>
      </c>
      <c r="AW929" s="135" t="s">
        <v>95</v>
      </c>
      <c r="AX929" s="135" t="s">
        <v>72</v>
      </c>
      <c r="AY929" s="135" t="s">
        <v>138</v>
      </c>
    </row>
    <row r="930" spans="2:65" s="6" customFormat="1" ht="15.75" customHeight="1" x14ac:dyDescent="0.3">
      <c r="B930" s="140"/>
      <c r="D930" s="133" t="s">
        <v>145</v>
      </c>
      <c r="E930" s="141"/>
      <c r="F930" s="142" t="s">
        <v>148</v>
      </c>
      <c r="H930" s="143">
        <v>380</v>
      </c>
      <c r="L930" s="140"/>
      <c r="M930" s="144"/>
      <c r="T930" s="145"/>
      <c r="AT930" s="141" t="s">
        <v>145</v>
      </c>
      <c r="AU930" s="141" t="s">
        <v>80</v>
      </c>
      <c r="AV930" s="141" t="s">
        <v>143</v>
      </c>
      <c r="AW930" s="141" t="s">
        <v>95</v>
      </c>
      <c r="AX930" s="141" t="s">
        <v>21</v>
      </c>
      <c r="AY930" s="141" t="s">
        <v>138</v>
      </c>
    </row>
    <row r="931" spans="2:65" s="6" customFormat="1" ht="15.75" customHeight="1" x14ac:dyDescent="0.3">
      <c r="B931" s="22"/>
      <c r="C931" s="149" t="s">
        <v>910</v>
      </c>
      <c r="D931" s="149" t="s">
        <v>383</v>
      </c>
      <c r="E931" s="150" t="s">
        <v>911</v>
      </c>
      <c r="F931" s="151" t="s">
        <v>912</v>
      </c>
      <c r="G931" s="152" t="s">
        <v>152</v>
      </c>
      <c r="H931" s="153">
        <v>122.431</v>
      </c>
      <c r="I931" s="154"/>
      <c r="J931" s="155">
        <f>ROUND($I$931*$H$931,2)</f>
        <v>0</v>
      </c>
      <c r="K931" s="151" t="s">
        <v>153</v>
      </c>
      <c r="L931" s="156"/>
      <c r="M931" s="157"/>
      <c r="N931" s="158" t="s">
        <v>43</v>
      </c>
      <c r="P931" s="124">
        <f>$O$931*$H$931</f>
        <v>0</v>
      </c>
      <c r="Q931" s="124">
        <v>6.5000000000000002E-2</v>
      </c>
      <c r="R931" s="124">
        <f>$Q$931*$H$931</f>
        <v>7.9580150000000005</v>
      </c>
      <c r="S931" s="124">
        <v>0</v>
      </c>
      <c r="T931" s="125">
        <f>$S$931*$H$931</f>
        <v>0</v>
      </c>
      <c r="AR931" s="76" t="s">
        <v>343</v>
      </c>
      <c r="AT931" s="76" t="s">
        <v>383</v>
      </c>
      <c r="AU931" s="76" t="s">
        <v>80</v>
      </c>
      <c r="AY931" s="6" t="s">
        <v>138</v>
      </c>
      <c r="BE931" s="126">
        <f>IF($N$931="základní",$J$931,0)</f>
        <v>0</v>
      </c>
      <c r="BF931" s="126">
        <f>IF($N$931="snížená",$J$931,0)</f>
        <v>0</v>
      </c>
      <c r="BG931" s="126">
        <f>IF($N$931="zákl. přenesená",$J$931,0)</f>
        <v>0</v>
      </c>
      <c r="BH931" s="126">
        <f>IF($N$931="sníž. přenesená",$J$931,0)</f>
        <v>0</v>
      </c>
      <c r="BI931" s="126">
        <f>IF($N$931="nulová",$J$931,0)</f>
        <v>0</v>
      </c>
      <c r="BJ931" s="76" t="s">
        <v>21</v>
      </c>
      <c r="BK931" s="126">
        <f>ROUND($I$931*$H$931,2)</f>
        <v>0</v>
      </c>
      <c r="BL931" s="76" t="s">
        <v>227</v>
      </c>
      <c r="BM931" s="76" t="s">
        <v>913</v>
      </c>
    </row>
    <row r="932" spans="2:65" s="6" customFormat="1" ht="27" customHeight="1" x14ac:dyDescent="0.3">
      <c r="B932" s="22"/>
      <c r="D932" s="128" t="s">
        <v>155</v>
      </c>
      <c r="F932" s="148" t="s">
        <v>914</v>
      </c>
      <c r="L932" s="22"/>
      <c r="M932" s="48"/>
      <c r="T932" s="49"/>
      <c r="AT932" s="6" t="s">
        <v>155</v>
      </c>
      <c r="AU932" s="6" t="s">
        <v>80</v>
      </c>
    </row>
    <row r="933" spans="2:65" s="6" customFormat="1" ht="15.75" customHeight="1" x14ac:dyDescent="0.3">
      <c r="B933" s="134"/>
      <c r="D933" s="133" t="s">
        <v>145</v>
      </c>
      <c r="E933" s="135"/>
      <c r="F933" s="136" t="s">
        <v>915</v>
      </c>
      <c r="H933" s="137">
        <v>80.203000000000003</v>
      </c>
      <c r="L933" s="134"/>
      <c r="M933" s="138"/>
      <c r="T933" s="139"/>
      <c r="AT933" s="135" t="s">
        <v>145</v>
      </c>
      <c r="AU933" s="135" t="s">
        <v>80</v>
      </c>
      <c r="AV933" s="135" t="s">
        <v>80</v>
      </c>
      <c r="AW933" s="135" t="s">
        <v>95</v>
      </c>
      <c r="AX933" s="135" t="s">
        <v>72</v>
      </c>
      <c r="AY933" s="135" t="s">
        <v>138</v>
      </c>
    </row>
    <row r="934" spans="2:65" s="6" customFormat="1" ht="15.75" customHeight="1" x14ac:dyDescent="0.3">
      <c r="B934" s="134"/>
      <c r="D934" s="133" t="s">
        <v>145</v>
      </c>
      <c r="E934" s="135"/>
      <c r="F934" s="136" t="s">
        <v>916</v>
      </c>
      <c r="H934" s="137">
        <v>42.228000000000002</v>
      </c>
      <c r="L934" s="134"/>
      <c r="M934" s="138"/>
      <c r="T934" s="139"/>
      <c r="AT934" s="135" t="s">
        <v>145</v>
      </c>
      <c r="AU934" s="135" t="s">
        <v>80</v>
      </c>
      <c r="AV934" s="135" t="s">
        <v>80</v>
      </c>
      <c r="AW934" s="135" t="s">
        <v>95</v>
      </c>
      <c r="AX934" s="135" t="s">
        <v>72</v>
      </c>
      <c r="AY934" s="135" t="s">
        <v>138</v>
      </c>
    </row>
    <row r="935" spans="2:65" s="6" customFormat="1" ht="15.75" customHeight="1" x14ac:dyDescent="0.3">
      <c r="B935" s="140"/>
      <c r="D935" s="133" t="s">
        <v>145</v>
      </c>
      <c r="E935" s="141"/>
      <c r="F935" s="142" t="s">
        <v>148</v>
      </c>
      <c r="H935" s="143">
        <v>122.431</v>
      </c>
      <c r="L935" s="140"/>
      <c r="M935" s="144"/>
      <c r="T935" s="145"/>
      <c r="AT935" s="141" t="s">
        <v>145</v>
      </c>
      <c r="AU935" s="141" t="s">
        <v>80</v>
      </c>
      <c r="AV935" s="141" t="s">
        <v>143</v>
      </c>
      <c r="AW935" s="141" t="s">
        <v>95</v>
      </c>
      <c r="AX935" s="141" t="s">
        <v>21</v>
      </c>
      <c r="AY935" s="141" t="s">
        <v>138</v>
      </c>
    </row>
    <row r="936" spans="2:65" s="6" customFormat="1" ht="15.75" customHeight="1" x14ac:dyDescent="0.3">
      <c r="B936" s="22"/>
      <c r="C936" s="115" t="s">
        <v>763</v>
      </c>
      <c r="D936" s="115" t="s">
        <v>139</v>
      </c>
      <c r="E936" s="116" t="s">
        <v>917</v>
      </c>
      <c r="F936" s="117" t="s">
        <v>918</v>
      </c>
      <c r="G936" s="118" t="s">
        <v>282</v>
      </c>
      <c r="H936" s="119">
        <v>8.1760000000000002</v>
      </c>
      <c r="I936" s="120"/>
      <c r="J936" s="121">
        <f>ROUND($I$936*$H$936,2)</f>
        <v>0</v>
      </c>
      <c r="K936" s="117" t="s">
        <v>153</v>
      </c>
      <c r="L936" s="22"/>
      <c r="M936" s="122"/>
      <c r="N936" s="123" t="s">
        <v>43</v>
      </c>
      <c r="P936" s="124">
        <f>$O$936*$H$936</f>
        <v>0</v>
      </c>
      <c r="Q936" s="124">
        <v>0</v>
      </c>
      <c r="R936" s="124">
        <f>$Q$936*$H$936</f>
        <v>0</v>
      </c>
      <c r="S936" s="124">
        <v>0</v>
      </c>
      <c r="T936" s="125">
        <f>$S$936*$H$936</f>
        <v>0</v>
      </c>
      <c r="AR936" s="76" t="s">
        <v>227</v>
      </c>
      <c r="AT936" s="76" t="s">
        <v>139</v>
      </c>
      <c r="AU936" s="76" t="s">
        <v>80</v>
      </c>
      <c r="AY936" s="6" t="s">
        <v>138</v>
      </c>
      <c r="BE936" s="126">
        <f>IF($N$936="základní",$J$936,0)</f>
        <v>0</v>
      </c>
      <c r="BF936" s="126">
        <f>IF($N$936="snížená",$J$936,0)</f>
        <v>0</v>
      </c>
      <c r="BG936" s="126">
        <f>IF($N$936="zákl. přenesená",$J$936,0)</f>
        <v>0</v>
      </c>
      <c r="BH936" s="126">
        <f>IF($N$936="sníž. přenesená",$J$936,0)</f>
        <v>0</v>
      </c>
      <c r="BI936" s="126">
        <f>IF($N$936="nulová",$J$936,0)</f>
        <v>0</v>
      </c>
      <c r="BJ936" s="76" t="s">
        <v>21</v>
      </c>
      <c r="BK936" s="126">
        <f>ROUND($I$936*$H$936,2)</f>
        <v>0</v>
      </c>
      <c r="BL936" s="76" t="s">
        <v>227</v>
      </c>
      <c r="BM936" s="76" t="s">
        <v>919</v>
      </c>
    </row>
    <row r="937" spans="2:65" s="6" customFormat="1" ht="27" customHeight="1" x14ac:dyDescent="0.3">
      <c r="B937" s="22"/>
      <c r="D937" s="128" t="s">
        <v>155</v>
      </c>
      <c r="F937" s="148" t="s">
        <v>920</v>
      </c>
      <c r="L937" s="22"/>
      <c r="M937" s="48"/>
      <c r="T937" s="49"/>
      <c r="AT937" s="6" t="s">
        <v>155</v>
      </c>
      <c r="AU937" s="6" t="s">
        <v>80</v>
      </c>
    </row>
    <row r="938" spans="2:65" s="106" customFormat="1" ht="30.75" customHeight="1" x14ac:dyDescent="0.3">
      <c r="B938" s="107"/>
      <c r="D938" s="108" t="s">
        <v>71</v>
      </c>
      <c r="E938" s="146" t="s">
        <v>921</v>
      </c>
      <c r="F938" s="146" t="s">
        <v>922</v>
      </c>
      <c r="J938" s="147">
        <f>$BK$938</f>
        <v>0</v>
      </c>
      <c r="L938" s="107"/>
      <c r="M938" s="111"/>
      <c r="P938" s="112">
        <f>SUM($P$939:$P$960)</f>
        <v>0</v>
      </c>
      <c r="R938" s="112">
        <f>SUM($R$939:$R$960)</f>
        <v>3.5999999999999997E-2</v>
      </c>
      <c r="T938" s="113">
        <f>SUM($T$939:$T$960)</f>
        <v>0.10068000000000001</v>
      </c>
      <c r="AR938" s="108" t="s">
        <v>80</v>
      </c>
      <c r="AT938" s="108" t="s">
        <v>71</v>
      </c>
      <c r="AU938" s="108" t="s">
        <v>21</v>
      </c>
      <c r="AY938" s="108" t="s">
        <v>138</v>
      </c>
      <c r="BK938" s="114">
        <f>SUM($BK$939:$BK$960)</f>
        <v>0</v>
      </c>
    </row>
    <row r="939" spans="2:65" s="6" customFormat="1" ht="15.75" customHeight="1" x14ac:dyDescent="0.3">
      <c r="B939" s="22"/>
      <c r="C939" s="115" t="s">
        <v>923</v>
      </c>
      <c r="D939" s="115" t="s">
        <v>139</v>
      </c>
      <c r="E939" s="116" t="s">
        <v>924</v>
      </c>
      <c r="F939" s="117" t="s">
        <v>925</v>
      </c>
      <c r="G939" s="118" t="s">
        <v>142</v>
      </c>
      <c r="H939" s="119">
        <v>4</v>
      </c>
      <c r="I939" s="120"/>
      <c r="J939" s="121">
        <f>ROUND($I$939*$H$939,2)</f>
        <v>0</v>
      </c>
      <c r="K939" s="117" t="s">
        <v>153</v>
      </c>
      <c r="L939" s="22"/>
      <c r="M939" s="122"/>
      <c r="N939" s="123" t="s">
        <v>43</v>
      </c>
      <c r="P939" s="124">
        <f>$O$939*$H$939</f>
        <v>0</v>
      </c>
      <c r="Q939" s="124">
        <v>1.5E-3</v>
      </c>
      <c r="R939" s="124">
        <f>$Q$939*$H$939</f>
        <v>6.0000000000000001E-3</v>
      </c>
      <c r="S939" s="124">
        <v>0</v>
      </c>
      <c r="T939" s="125">
        <f>$S$939*$H$939</f>
        <v>0</v>
      </c>
      <c r="AR939" s="76" t="s">
        <v>227</v>
      </c>
      <c r="AT939" s="76" t="s">
        <v>139</v>
      </c>
      <c r="AU939" s="76" t="s">
        <v>80</v>
      </c>
      <c r="AY939" s="6" t="s">
        <v>138</v>
      </c>
      <c r="BE939" s="126">
        <f>IF($N$939="základní",$J$939,0)</f>
        <v>0</v>
      </c>
      <c r="BF939" s="126">
        <f>IF($N$939="snížená",$J$939,0)</f>
        <v>0</v>
      </c>
      <c r="BG939" s="126">
        <f>IF($N$939="zákl. přenesená",$J$939,0)</f>
        <v>0</v>
      </c>
      <c r="BH939" s="126">
        <f>IF($N$939="sníž. přenesená",$J$939,0)</f>
        <v>0</v>
      </c>
      <c r="BI939" s="126">
        <f>IF($N$939="nulová",$J$939,0)</f>
        <v>0</v>
      </c>
      <c r="BJ939" s="76" t="s">
        <v>21</v>
      </c>
      <c r="BK939" s="126">
        <f>ROUND($I$939*$H$939,2)</f>
        <v>0</v>
      </c>
      <c r="BL939" s="76" t="s">
        <v>227</v>
      </c>
      <c r="BM939" s="76" t="s">
        <v>926</v>
      </c>
    </row>
    <row r="940" spans="2:65" s="6" customFormat="1" ht="16.5" customHeight="1" x14ac:dyDescent="0.3">
      <c r="B940" s="22"/>
      <c r="D940" s="128" t="s">
        <v>155</v>
      </c>
      <c r="F940" s="148" t="s">
        <v>927</v>
      </c>
      <c r="L940" s="22"/>
      <c r="M940" s="48"/>
      <c r="T940" s="49"/>
      <c r="AT940" s="6" t="s">
        <v>155</v>
      </c>
      <c r="AU940" s="6" t="s">
        <v>80</v>
      </c>
    </row>
    <row r="941" spans="2:65" s="6" customFormat="1" ht="15.75" customHeight="1" x14ac:dyDescent="0.3">
      <c r="B941" s="134"/>
      <c r="D941" s="133" t="s">
        <v>145</v>
      </c>
      <c r="E941" s="135"/>
      <c r="F941" s="136" t="s">
        <v>143</v>
      </c>
      <c r="H941" s="137">
        <v>4</v>
      </c>
      <c r="L941" s="134"/>
      <c r="M941" s="138"/>
      <c r="T941" s="139"/>
      <c r="AT941" s="135" t="s">
        <v>145</v>
      </c>
      <c r="AU941" s="135" t="s">
        <v>80</v>
      </c>
      <c r="AV941" s="135" t="s">
        <v>80</v>
      </c>
      <c r="AW941" s="135" t="s">
        <v>95</v>
      </c>
      <c r="AX941" s="135" t="s">
        <v>72</v>
      </c>
      <c r="AY941" s="135" t="s">
        <v>138</v>
      </c>
    </row>
    <row r="942" spans="2:65" s="6" customFormat="1" ht="15.75" customHeight="1" x14ac:dyDescent="0.3">
      <c r="B942" s="140"/>
      <c r="D942" s="133" t="s">
        <v>145</v>
      </c>
      <c r="E942" s="141"/>
      <c r="F942" s="142" t="s">
        <v>148</v>
      </c>
      <c r="H942" s="143">
        <v>4</v>
      </c>
      <c r="L942" s="140"/>
      <c r="M942" s="144"/>
      <c r="T942" s="145"/>
      <c r="AT942" s="141" t="s">
        <v>145</v>
      </c>
      <c r="AU942" s="141" t="s">
        <v>80</v>
      </c>
      <c r="AV942" s="141" t="s">
        <v>143</v>
      </c>
      <c r="AW942" s="141" t="s">
        <v>95</v>
      </c>
      <c r="AX942" s="141" t="s">
        <v>21</v>
      </c>
      <c r="AY942" s="141" t="s">
        <v>138</v>
      </c>
    </row>
    <row r="943" spans="2:65" s="6" customFormat="1" ht="15.75" customHeight="1" x14ac:dyDescent="0.3">
      <c r="B943" s="22"/>
      <c r="C943" s="115" t="s">
        <v>928</v>
      </c>
      <c r="D943" s="115" t="s">
        <v>139</v>
      </c>
      <c r="E943" s="116" t="s">
        <v>929</v>
      </c>
      <c r="F943" s="117" t="s">
        <v>930</v>
      </c>
      <c r="G943" s="118" t="s">
        <v>142</v>
      </c>
      <c r="H943" s="119">
        <v>4</v>
      </c>
      <c r="I943" s="120"/>
      <c r="J943" s="121">
        <f>ROUND($I$943*$H$943,2)</f>
        <v>0</v>
      </c>
      <c r="K943" s="117" t="s">
        <v>153</v>
      </c>
      <c r="L943" s="22"/>
      <c r="M943" s="122"/>
      <c r="N943" s="123" t="s">
        <v>43</v>
      </c>
      <c r="P943" s="124">
        <f>$O$943*$H$943</f>
        <v>0</v>
      </c>
      <c r="Q943" s="124">
        <v>0</v>
      </c>
      <c r="R943" s="124">
        <f>$Q$943*$H$943</f>
        <v>0</v>
      </c>
      <c r="S943" s="124">
        <v>2.5170000000000001E-2</v>
      </c>
      <c r="T943" s="125">
        <f>$S$943*$H$943</f>
        <v>0.10068000000000001</v>
      </c>
      <c r="AR943" s="76" t="s">
        <v>227</v>
      </c>
      <c r="AT943" s="76" t="s">
        <v>139</v>
      </c>
      <c r="AU943" s="76" t="s">
        <v>80</v>
      </c>
      <c r="AY943" s="6" t="s">
        <v>138</v>
      </c>
      <c r="BE943" s="126">
        <f>IF($N$943="základní",$J$943,0)</f>
        <v>0</v>
      </c>
      <c r="BF943" s="126">
        <f>IF($N$943="snížená",$J$943,0)</f>
        <v>0</v>
      </c>
      <c r="BG943" s="126">
        <f>IF($N$943="zákl. přenesená",$J$943,0)</f>
        <v>0</v>
      </c>
      <c r="BH943" s="126">
        <f>IF($N$943="sníž. přenesená",$J$943,0)</f>
        <v>0</v>
      </c>
      <c r="BI943" s="126">
        <f>IF($N$943="nulová",$J$943,0)</f>
        <v>0</v>
      </c>
      <c r="BJ943" s="76" t="s">
        <v>21</v>
      </c>
      <c r="BK943" s="126">
        <f>ROUND($I$943*$H$943,2)</f>
        <v>0</v>
      </c>
      <c r="BL943" s="76" t="s">
        <v>227</v>
      </c>
      <c r="BM943" s="76" t="s">
        <v>931</v>
      </c>
    </row>
    <row r="944" spans="2:65" s="6" customFormat="1" ht="16.5" customHeight="1" x14ac:dyDescent="0.3">
      <c r="B944" s="22"/>
      <c r="D944" s="128" t="s">
        <v>155</v>
      </c>
      <c r="F944" s="148" t="s">
        <v>932</v>
      </c>
      <c r="L944" s="22"/>
      <c r="M944" s="48"/>
      <c r="T944" s="49"/>
      <c r="AT944" s="6" t="s">
        <v>155</v>
      </c>
      <c r="AU944" s="6" t="s">
        <v>80</v>
      </c>
    </row>
    <row r="945" spans="2:65" s="6" customFormat="1" ht="15.75" customHeight="1" x14ac:dyDescent="0.3">
      <c r="B945" s="134"/>
      <c r="D945" s="133" t="s">
        <v>145</v>
      </c>
      <c r="E945" s="135"/>
      <c r="F945" s="136" t="s">
        <v>143</v>
      </c>
      <c r="H945" s="137">
        <v>4</v>
      </c>
      <c r="L945" s="134"/>
      <c r="M945" s="138"/>
      <c r="T945" s="139"/>
      <c r="AT945" s="135" t="s">
        <v>145</v>
      </c>
      <c r="AU945" s="135" t="s">
        <v>80</v>
      </c>
      <c r="AV945" s="135" t="s">
        <v>80</v>
      </c>
      <c r="AW945" s="135" t="s">
        <v>95</v>
      </c>
      <c r="AX945" s="135" t="s">
        <v>72</v>
      </c>
      <c r="AY945" s="135" t="s">
        <v>138</v>
      </c>
    </row>
    <row r="946" spans="2:65" s="6" customFormat="1" ht="15.75" customHeight="1" x14ac:dyDescent="0.3">
      <c r="B946" s="140"/>
      <c r="D946" s="133" t="s">
        <v>145</v>
      </c>
      <c r="E946" s="141"/>
      <c r="F946" s="142" t="s">
        <v>148</v>
      </c>
      <c r="H946" s="143">
        <v>4</v>
      </c>
      <c r="L946" s="140"/>
      <c r="M946" s="144"/>
      <c r="T946" s="145"/>
      <c r="AT946" s="141" t="s">
        <v>145</v>
      </c>
      <c r="AU946" s="141" t="s">
        <v>80</v>
      </c>
      <c r="AV946" s="141" t="s">
        <v>143</v>
      </c>
      <c r="AW946" s="141" t="s">
        <v>95</v>
      </c>
      <c r="AX946" s="141" t="s">
        <v>21</v>
      </c>
      <c r="AY946" s="141" t="s">
        <v>138</v>
      </c>
    </row>
    <row r="947" spans="2:65" s="6" customFormat="1" ht="15.75" customHeight="1" x14ac:dyDescent="0.3">
      <c r="B947" s="22"/>
      <c r="C947" s="115" t="s">
        <v>933</v>
      </c>
      <c r="D947" s="115" t="s">
        <v>139</v>
      </c>
      <c r="E947" s="116" t="s">
        <v>934</v>
      </c>
      <c r="F947" s="117" t="s">
        <v>935</v>
      </c>
      <c r="G947" s="118" t="s">
        <v>142</v>
      </c>
      <c r="H947" s="119">
        <v>2</v>
      </c>
      <c r="I947" s="120"/>
      <c r="J947" s="121">
        <f>ROUND($I$947*$H$947,2)</f>
        <v>0</v>
      </c>
      <c r="K947" s="117"/>
      <c r="L947" s="22"/>
      <c r="M947" s="122"/>
      <c r="N947" s="123" t="s">
        <v>43</v>
      </c>
      <c r="P947" s="124">
        <f>$O$947*$H$947</f>
        <v>0</v>
      </c>
      <c r="Q947" s="124">
        <v>1.4999999999999999E-2</v>
      </c>
      <c r="R947" s="124">
        <f>$Q$947*$H$947</f>
        <v>0.03</v>
      </c>
      <c r="S947" s="124">
        <v>0</v>
      </c>
      <c r="T947" s="125">
        <f>$S$947*$H$947</f>
        <v>0</v>
      </c>
      <c r="AR947" s="76" t="s">
        <v>227</v>
      </c>
      <c r="AT947" s="76" t="s">
        <v>139</v>
      </c>
      <c r="AU947" s="76" t="s">
        <v>80</v>
      </c>
      <c r="AY947" s="6" t="s">
        <v>138</v>
      </c>
      <c r="BE947" s="126">
        <f>IF($N$947="základní",$J$947,0)</f>
        <v>0</v>
      </c>
      <c r="BF947" s="126">
        <f>IF($N$947="snížená",$J$947,0)</f>
        <v>0</v>
      </c>
      <c r="BG947" s="126">
        <f>IF($N$947="zákl. přenesená",$J$947,0)</f>
        <v>0</v>
      </c>
      <c r="BH947" s="126">
        <f>IF($N$947="sníž. přenesená",$J$947,0)</f>
        <v>0</v>
      </c>
      <c r="BI947" s="126">
        <f>IF($N$947="nulová",$J$947,0)</f>
        <v>0</v>
      </c>
      <c r="BJ947" s="76" t="s">
        <v>21</v>
      </c>
      <c r="BK947" s="126">
        <f>ROUND($I$947*$H$947,2)</f>
        <v>0</v>
      </c>
      <c r="BL947" s="76" t="s">
        <v>227</v>
      </c>
      <c r="BM947" s="76" t="s">
        <v>936</v>
      </c>
    </row>
    <row r="948" spans="2:65" s="6" customFormat="1" ht="15.75" customHeight="1" x14ac:dyDescent="0.3">
      <c r="B948" s="134"/>
      <c r="D948" s="128" t="s">
        <v>145</v>
      </c>
      <c r="E948" s="136"/>
      <c r="F948" s="136" t="s">
        <v>80</v>
      </c>
      <c r="H948" s="137">
        <v>2</v>
      </c>
      <c r="L948" s="134"/>
      <c r="M948" s="138"/>
      <c r="T948" s="139"/>
      <c r="AT948" s="135" t="s">
        <v>145</v>
      </c>
      <c r="AU948" s="135" t="s">
        <v>80</v>
      </c>
      <c r="AV948" s="135" t="s">
        <v>80</v>
      </c>
      <c r="AW948" s="135" t="s">
        <v>95</v>
      </c>
      <c r="AX948" s="135" t="s">
        <v>21</v>
      </c>
      <c r="AY948" s="135" t="s">
        <v>138</v>
      </c>
    </row>
    <row r="949" spans="2:65" s="6" customFormat="1" ht="15.75" customHeight="1" x14ac:dyDescent="0.3">
      <c r="B949" s="140"/>
      <c r="D949" s="133" t="s">
        <v>145</v>
      </c>
      <c r="E949" s="141"/>
      <c r="F949" s="142" t="s">
        <v>148</v>
      </c>
      <c r="H949" s="143">
        <v>2</v>
      </c>
      <c r="L949" s="140"/>
      <c r="M949" s="144"/>
      <c r="T949" s="145"/>
      <c r="AT949" s="141" t="s">
        <v>145</v>
      </c>
      <c r="AU949" s="141" t="s">
        <v>80</v>
      </c>
      <c r="AV949" s="141" t="s">
        <v>143</v>
      </c>
      <c r="AW949" s="141" t="s">
        <v>95</v>
      </c>
      <c r="AX949" s="141" t="s">
        <v>72</v>
      </c>
      <c r="AY949" s="141" t="s">
        <v>138</v>
      </c>
    </row>
    <row r="950" spans="2:65" s="6" customFormat="1" ht="15.75" customHeight="1" x14ac:dyDescent="0.3">
      <c r="B950" s="22"/>
      <c r="C950" s="115" t="s">
        <v>937</v>
      </c>
      <c r="D950" s="115" t="s">
        <v>139</v>
      </c>
      <c r="E950" s="116" t="s">
        <v>938</v>
      </c>
      <c r="F950" s="117" t="s">
        <v>939</v>
      </c>
      <c r="G950" s="118" t="s">
        <v>378</v>
      </c>
      <c r="H950" s="119">
        <v>4.8</v>
      </c>
      <c r="I950" s="120"/>
      <c r="J950" s="121">
        <f>ROUND($I$950*$H$950,2)</f>
        <v>0</v>
      </c>
      <c r="K950" s="117" t="s">
        <v>153</v>
      </c>
      <c r="L950" s="22"/>
      <c r="M950" s="122"/>
      <c r="N950" s="123" t="s">
        <v>43</v>
      </c>
      <c r="P950" s="124">
        <f>$O$950*$H$950</f>
        <v>0</v>
      </c>
      <c r="Q950" s="124">
        <v>0</v>
      </c>
      <c r="R950" s="124">
        <f>$Q$950*$H$950</f>
        <v>0</v>
      </c>
      <c r="S950" s="124">
        <v>0</v>
      </c>
      <c r="T950" s="125">
        <f>$S$950*$H$950</f>
        <v>0</v>
      </c>
      <c r="AR950" s="76" t="s">
        <v>227</v>
      </c>
      <c r="AT950" s="76" t="s">
        <v>139</v>
      </c>
      <c r="AU950" s="76" t="s">
        <v>80</v>
      </c>
      <c r="AY950" s="6" t="s">
        <v>138</v>
      </c>
      <c r="BE950" s="126">
        <f>IF($N$950="základní",$J$950,0)</f>
        <v>0</v>
      </c>
      <c r="BF950" s="126">
        <f>IF($N$950="snížená",$J$950,0)</f>
        <v>0</v>
      </c>
      <c r="BG950" s="126">
        <f>IF($N$950="zákl. přenesená",$J$950,0)</f>
        <v>0</v>
      </c>
      <c r="BH950" s="126">
        <f>IF($N$950="sníž. přenesená",$J$950,0)</f>
        <v>0</v>
      </c>
      <c r="BI950" s="126">
        <f>IF($N$950="nulová",$J$950,0)</f>
        <v>0</v>
      </c>
      <c r="BJ950" s="76" t="s">
        <v>21</v>
      </c>
      <c r="BK950" s="126">
        <f>ROUND($I$950*$H$950,2)</f>
        <v>0</v>
      </c>
      <c r="BL950" s="76" t="s">
        <v>227</v>
      </c>
      <c r="BM950" s="76" t="s">
        <v>940</v>
      </c>
    </row>
    <row r="951" spans="2:65" s="6" customFormat="1" ht="16.5" customHeight="1" x14ac:dyDescent="0.3">
      <c r="B951" s="22"/>
      <c r="D951" s="128" t="s">
        <v>155</v>
      </c>
      <c r="F951" s="148" t="s">
        <v>941</v>
      </c>
      <c r="L951" s="22"/>
      <c r="M951" s="48"/>
      <c r="T951" s="49"/>
      <c r="AT951" s="6" t="s">
        <v>155</v>
      </c>
      <c r="AU951" s="6" t="s">
        <v>80</v>
      </c>
    </row>
    <row r="952" spans="2:65" s="6" customFormat="1" ht="15.75" customHeight="1" x14ac:dyDescent="0.3">
      <c r="B952" s="134"/>
      <c r="D952" s="133" t="s">
        <v>145</v>
      </c>
      <c r="E952" s="135"/>
      <c r="F952" s="136" t="s">
        <v>670</v>
      </c>
      <c r="H952" s="137">
        <v>4.8</v>
      </c>
      <c r="L952" s="134"/>
      <c r="M952" s="138"/>
      <c r="T952" s="139"/>
      <c r="AT952" s="135" t="s">
        <v>145</v>
      </c>
      <c r="AU952" s="135" t="s">
        <v>80</v>
      </c>
      <c r="AV952" s="135" t="s">
        <v>80</v>
      </c>
      <c r="AW952" s="135" t="s">
        <v>95</v>
      </c>
      <c r="AX952" s="135" t="s">
        <v>72</v>
      </c>
      <c r="AY952" s="135" t="s">
        <v>138</v>
      </c>
    </row>
    <row r="953" spans="2:65" s="6" customFormat="1" ht="15.75" customHeight="1" x14ac:dyDescent="0.3">
      <c r="B953" s="140"/>
      <c r="D953" s="133" t="s">
        <v>145</v>
      </c>
      <c r="E953" s="141"/>
      <c r="F953" s="142" t="s">
        <v>148</v>
      </c>
      <c r="H953" s="143">
        <v>4.8</v>
      </c>
      <c r="L953" s="140"/>
      <c r="M953" s="144"/>
      <c r="T953" s="145"/>
      <c r="AT953" s="141" t="s">
        <v>145</v>
      </c>
      <c r="AU953" s="141" t="s">
        <v>80</v>
      </c>
      <c r="AV953" s="141" t="s">
        <v>143</v>
      </c>
      <c r="AW953" s="141" t="s">
        <v>95</v>
      </c>
      <c r="AX953" s="141" t="s">
        <v>21</v>
      </c>
      <c r="AY953" s="141" t="s">
        <v>138</v>
      </c>
    </row>
    <row r="954" spans="2:65" s="6" customFormat="1" ht="15.75" customHeight="1" x14ac:dyDescent="0.3">
      <c r="B954" s="22"/>
      <c r="C954" s="115" t="s">
        <v>942</v>
      </c>
      <c r="D954" s="115" t="s">
        <v>139</v>
      </c>
      <c r="E954" s="116" t="s">
        <v>943</v>
      </c>
      <c r="F954" s="117" t="s">
        <v>944</v>
      </c>
      <c r="G954" s="118" t="s">
        <v>378</v>
      </c>
      <c r="H954" s="119">
        <v>62.35</v>
      </c>
      <c r="I954" s="120"/>
      <c r="J954" s="121">
        <f>ROUND($I$954*$H$954,2)</f>
        <v>0</v>
      </c>
      <c r="K954" s="117" t="s">
        <v>153</v>
      </c>
      <c r="L954" s="22"/>
      <c r="M954" s="122"/>
      <c r="N954" s="123" t="s">
        <v>43</v>
      </c>
      <c r="P954" s="124">
        <f>$O$954*$H$954</f>
        <v>0</v>
      </c>
      <c r="Q954" s="124">
        <v>0</v>
      </c>
      <c r="R954" s="124">
        <f>$Q$954*$H$954</f>
        <v>0</v>
      </c>
      <c r="S954" s="124">
        <v>0</v>
      </c>
      <c r="T954" s="125">
        <f>$S$954*$H$954</f>
        <v>0</v>
      </c>
      <c r="AR954" s="76" t="s">
        <v>227</v>
      </c>
      <c r="AT954" s="76" t="s">
        <v>139</v>
      </c>
      <c r="AU954" s="76" t="s">
        <v>80</v>
      </c>
      <c r="AY954" s="6" t="s">
        <v>138</v>
      </c>
      <c r="BE954" s="126">
        <f>IF($N$954="základní",$J$954,0)</f>
        <v>0</v>
      </c>
      <c r="BF954" s="126">
        <f>IF($N$954="snížená",$J$954,0)</f>
        <v>0</v>
      </c>
      <c r="BG954" s="126">
        <f>IF($N$954="zákl. přenesená",$J$954,0)</f>
        <v>0</v>
      </c>
      <c r="BH954" s="126">
        <f>IF($N$954="sníž. přenesená",$J$954,0)</f>
        <v>0</v>
      </c>
      <c r="BI954" s="126">
        <f>IF($N$954="nulová",$J$954,0)</f>
        <v>0</v>
      </c>
      <c r="BJ954" s="76" t="s">
        <v>21</v>
      </c>
      <c r="BK954" s="126">
        <f>ROUND($I$954*$H$954,2)</f>
        <v>0</v>
      </c>
      <c r="BL954" s="76" t="s">
        <v>227</v>
      </c>
      <c r="BM954" s="76" t="s">
        <v>945</v>
      </c>
    </row>
    <row r="955" spans="2:65" s="6" customFormat="1" ht="16.5" customHeight="1" x14ac:dyDescent="0.3">
      <c r="B955" s="22"/>
      <c r="D955" s="128" t="s">
        <v>155</v>
      </c>
      <c r="F955" s="148" t="s">
        <v>946</v>
      </c>
      <c r="L955" s="22"/>
      <c r="M955" s="48"/>
      <c r="T955" s="49"/>
      <c r="AT955" s="6" t="s">
        <v>155</v>
      </c>
      <c r="AU955" s="6" t="s">
        <v>80</v>
      </c>
    </row>
    <row r="956" spans="2:65" s="6" customFormat="1" ht="15.75" customHeight="1" x14ac:dyDescent="0.3">
      <c r="B956" s="134"/>
      <c r="D956" s="133" t="s">
        <v>145</v>
      </c>
      <c r="E956" s="135"/>
      <c r="F956" s="136" t="s">
        <v>676</v>
      </c>
      <c r="H956" s="137">
        <v>12.8</v>
      </c>
      <c r="L956" s="134"/>
      <c r="M956" s="138"/>
      <c r="T956" s="139"/>
      <c r="AT956" s="135" t="s">
        <v>145</v>
      </c>
      <c r="AU956" s="135" t="s">
        <v>80</v>
      </c>
      <c r="AV956" s="135" t="s">
        <v>80</v>
      </c>
      <c r="AW956" s="135" t="s">
        <v>95</v>
      </c>
      <c r="AX956" s="135" t="s">
        <v>72</v>
      </c>
      <c r="AY956" s="135" t="s">
        <v>138</v>
      </c>
    </row>
    <row r="957" spans="2:65" s="6" customFormat="1" ht="15.75" customHeight="1" x14ac:dyDescent="0.3">
      <c r="B957" s="134"/>
      <c r="D957" s="133" t="s">
        <v>145</v>
      </c>
      <c r="E957" s="135"/>
      <c r="F957" s="136" t="s">
        <v>677</v>
      </c>
      <c r="H957" s="137">
        <v>49.55</v>
      </c>
      <c r="L957" s="134"/>
      <c r="M957" s="138"/>
      <c r="T957" s="139"/>
      <c r="AT957" s="135" t="s">
        <v>145</v>
      </c>
      <c r="AU957" s="135" t="s">
        <v>80</v>
      </c>
      <c r="AV957" s="135" t="s">
        <v>80</v>
      </c>
      <c r="AW957" s="135" t="s">
        <v>95</v>
      </c>
      <c r="AX957" s="135" t="s">
        <v>72</v>
      </c>
      <c r="AY957" s="135" t="s">
        <v>138</v>
      </c>
    </row>
    <row r="958" spans="2:65" s="6" customFormat="1" ht="15.75" customHeight="1" x14ac:dyDescent="0.3">
      <c r="B958" s="140"/>
      <c r="D958" s="133" t="s">
        <v>145</v>
      </c>
      <c r="E958" s="141"/>
      <c r="F958" s="142" t="s">
        <v>148</v>
      </c>
      <c r="H958" s="143">
        <v>62.35</v>
      </c>
      <c r="L958" s="140"/>
      <c r="M958" s="144"/>
      <c r="T958" s="145"/>
      <c r="AT958" s="141" t="s">
        <v>145</v>
      </c>
      <c r="AU958" s="141" t="s">
        <v>80</v>
      </c>
      <c r="AV958" s="141" t="s">
        <v>143</v>
      </c>
      <c r="AW958" s="141" t="s">
        <v>95</v>
      </c>
      <c r="AX958" s="141" t="s">
        <v>21</v>
      </c>
      <c r="AY958" s="141" t="s">
        <v>138</v>
      </c>
    </row>
    <row r="959" spans="2:65" s="6" customFormat="1" ht="15.75" customHeight="1" x14ac:dyDescent="0.3">
      <c r="B959" s="22"/>
      <c r="C959" s="115" t="s">
        <v>947</v>
      </c>
      <c r="D959" s="115" t="s">
        <v>139</v>
      </c>
      <c r="E959" s="116" t="s">
        <v>948</v>
      </c>
      <c r="F959" s="117" t="s">
        <v>949</v>
      </c>
      <c r="G959" s="118" t="s">
        <v>282</v>
      </c>
      <c r="H959" s="119">
        <v>3.5999999999999997E-2</v>
      </c>
      <c r="I959" s="120"/>
      <c r="J959" s="121">
        <f>ROUND($I$959*$H$959,2)</f>
        <v>0</v>
      </c>
      <c r="K959" s="117" t="s">
        <v>153</v>
      </c>
      <c r="L959" s="22"/>
      <c r="M959" s="122"/>
      <c r="N959" s="123" t="s">
        <v>43</v>
      </c>
      <c r="P959" s="124">
        <f>$O$959*$H$959</f>
        <v>0</v>
      </c>
      <c r="Q959" s="124">
        <v>0</v>
      </c>
      <c r="R959" s="124">
        <f>$Q$959*$H$959</f>
        <v>0</v>
      </c>
      <c r="S959" s="124">
        <v>0</v>
      </c>
      <c r="T959" s="125">
        <f>$S$959*$H$959</f>
        <v>0</v>
      </c>
      <c r="AR959" s="76" t="s">
        <v>227</v>
      </c>
      <c r="AT959" s="76" t="s">
        <v>139</v>
      </c>
      <c r="AU959" s="76" t="s">
        <v>80</v>
      </c>
      <c r="AY959" s="6" t="s">
        <v>138</v>
      </c>
      <c r="BE959" s="126">
        <f>IF($N$959="základní",$J$959,0)</f>
        <v>0</v>
      </c>
      <c r="BF959" s="126">
        <f>IF($N$959="snížená",$J$959,0)</f>
        <v>0</v>
      </c>
      <c r="BG959" s="126">
        <f>IF($N$959="zákl. přenesená",$J$959,0)</f>
        <v>0</v>
      </c>
      <c r="BH959" s="126">
        <f>IF($N$959="sníž. přenesená",$J$959,0)</f>
        <v>0</v>
      </c>
      <c r="BI959" s="126">
        <f>IF($N$959="nulová",$J$959,0)</f>
        <v>0</v>
      </c>
      <c r="BJ959" s="76" t="s">
        <v>21</v>
      </c>
      <c r="BK959" s="126">
        <f>ROUND($I$959*$H$959,2)</f>
        <v>0</v>
      </c>
      <c r="BL959" s="76" t="s">
        <v>227</v>
      </c>
      <c r="BM959" s="76" t="s">
        <v>950</v>
      </c>
    </row>
    <row r="960" spans="2:65" s="6" customFormat="1" ht="27" customHeight="1" x14ac:dyDescent="0.3">
      <c r="B960" s="22"/>
      <c r="D960" s="128" t="s">
        <v>155</v>
      </c>
      <c r="F960" s="148" t="s">
        <v>951</v>
      </c>
      <c r="L960" s="22"/>
      <c r="M960" s="48"/>
      <c r="T960" s="49"/>
      <c r="AT960" s="6" t="s">
        <v>155</v>
      </c>
      <c r="AU960" s="6" t="s">
        <v>80</v>
      </c>
    </row>
    <row r="961" spans="2:65" s="106" customFormat="1" ht="30.75" customHeight="1" x14ac:dyDescent="0.3">
      <c r="B961" s="107"/>
      <c r="D961" s="108" t="s">
        <v>71</v>
      </c>
      <c r="E961" s="146" t="s">
        <v>952</v>
      </c>
      <c r="F961" s="146" t="s">
        <v>953</v>
      </c>
      <c r="J961" s="147">
        <f>$BK$961</f>
        <v>0</v>
      </c>
      <c r="L961" s="107"/>
      <c r="M961" s="111"/>
      <c r="P961" s="112">
        <f>SUM($P$962:$P$965)</f>
        <v>0</v>
      </c>
      <c r="R961" s="112">
        <f>SUM($R$962:$R$965)</f>
        <v>0</v>
      </c>
      <c r="T961" s="113">
        <f>SUM($T$962:$T$965)</f>
        <v>0</v>
      </c>
      <c r="AR961" s="108" t="s">
        <v>80</v>
      </c>
      <c r="AT961" s="108" t="s">
        <v>71</v>
      </c>
      <c r="AU961" s="108" t="s">
        <v>21</v>
      </c>
      <c r="AY961" s="108" t="s">
        <v>138</v>
      </c>
      <c r="BK961" s="114">
        <f>SUM($BK$962:$BK$965)</f>
        <v>0</v>
      </c>
    </row>
    <row r="962" spans="2:65" s="6" customFormat="1" ht="15.75" customHeight="1" x14ac:dyDescent="0.3">
      <c r="B962" s="22"/>
      <c r="C962" s="115" t="s">
        <v>954</v>
      </c>
      <c r="D962" s="115" t="s">
        <v>139</v>
      </c>
      <c r="E962" s="116" t="s">
        <v>955</v>
      </c>
      <c r="F962" s="117" t="s">
        <v>956</v>
      </c>
      <c r="G962" s="118" t="s">
        <v>142</v>
      </c>
      <c r="H962" s="119">
        <v>1</v>
      </c>
      <c r="I962" s="120"/>
      <c r="J962" s="121">
        <f>ROUND($I$962*$H$962,2)</f>
        <v>0</v>
      </c>
      <c r="K962" s="117" t="s">
        <v>153</v>
      </c>
      <c r="L962" s="22"/>
      <c r="M962" s="122"/>
      <c r="N962" s="123" t="s">
        <v>43</v>
      </c>
      <c r="P962" s="124">
        <f>$O$962*$H$962</f>
        <v>0</v>
      </c>
      <c r="Q962" s="124">
        <v>0</v>
      </c>
      <c r="R962" s="124">
        <f>$Q$962*$H$962</f>
        <v>0</v>
      </c>
      <c r="S962" s="124">
        <v>0</v>
      </c>
      <c r="T962" s="125">
        <f>$S$962*$H$962</f>
        <v>0</v>
      </c>
      <c r="AR962" s="76" t="s">
        <v>227</v>
      </c>
      <c r="AT962" s="76" t="s">
        <v>139</v>
      </c>
      <c r="AU962" s="76" t="s">
        <v>80</v>
      </c>
      <c r="AY962" s="6" t="s">
        <v>138</v>
      </c>
      <c r="BE962" s="126">
        <f>IF($N$962="základní",$J$962,0)</f>
        <v>0</v>
      </c>
      <c r="BF962" s="126">
        <f>IF($N$962="snížená",$J$962,0)</f>
        <v>0</v>
      </c>
      <c r="BG962" s="126">
        <f>IF($N$962="zákl. přenesená",$J$962,0)</f>
        <v>0</v>
      </c>
      <c r="BH962" s="126">
        <f>IF($N$962="sníž. přenesená",$J$962,0)</f>
        <v>0</v>
      </c>
      <c r="BI962" s="126">
        <f>IF($N$962="nulová",$J$962,0)</f>
        <v>0</v>
      </c>
      <c r="BJ962" s="76" t="s">
        <v>21</v>
      </c>
      <c r="BK962" s="126">
        <f>ROUND($I$962*$H$962,2)</f>
        <v>0</v>
      </c>
      <c r="BL962" s="76" t="s">
        <v>227</v>
      </c>
      <c r="BM962" s="76" t="s">
        <v>957</v>
      </c>
    </row>
    <row r="963" spans="2:65" s="6" customFormat="1" ht="27" customHeight="1" x14ac:dyDescent="0.3">
      <c r="B963" s="22"/>
      <c r="D963" s="128" t="s">
        <v>155</v>
      </c>
      <c r="F963" s="148" t="s">
        <v>958</v>
      </c>
      <c r="L963" s="22"/>
      <c r="M963" s="48"/>
      <c r="T963" s="49"/>
      <c r="AT963" s="6" t="s">
        <v>155</v>
      </c>
      <c r="AU963" s="6" t="s">
        <v>80</v>
      </c>
    </row>
    <row r="964" spans="2:65" s="6" customFormat="1" ht="15.75" customHeight="1" x14ac:dyDescent="0.3">
      <c r="B964" s="134"/>
      <c r="D964" s="133" t="s">
        <v>145</v>
      </c>
      <c r="E964" s="135"/>
      <c r="F964" s="136" t="s">
        <v>21</v>
      </c>
      <c r="H964" s="137">
        <v>1</v>
      </c>
      <c r="L964" s="134"/>
      <c r="M964" s="138"/>
      <c r="T964" s="139"/>
      <c r="AT964" s="135" t="s">
        <v>145</v>
      </c>
      <c r="AU964" s="135" t="s">
        <v>80</v>
      </c>
      <c r="AV964" s="135" t="s">
        <v>80</v>
      </c>
      <c r="AW964" s="135" t="s">
        <v>95</v>
      </c>
      <c r="AX964" s="135" t="s">
        <v>72</v>
      </c>
      <c r="AY964" s="135" t="s">
        <v>138</v>
      </c>
    </row>
    <row r="965" spans="2:65" s="6" customFormat="1" ht="15.75" customHeight="1" x14ac:dyDescent="0.3">
      <c r="B965" s="140"/>
      <c r="D965" s="133" t="s">
        <v>145</v>
      </c>
      <c r="E965" s="141"/>
      <c r="F965" s="142" t="s">
        <v>148</v>
      </c>
      <c r="H965" s="143">
        <v>1</v>
      </c>
      <c r="L965" s="140"/>
      <c r="M965" s="144"/>
      <c r="T965" s="145"/>
      <c r="AT965" s="141" t="s">
        <v>145</v>
      </c>
      <c r="AU965" s="141" t="s">
        <v>80</v>
      </c>
      <c r="AV965" s="141" t="s">
        <v>143</v>
      </c>
      <c r="AW965" s="141" t="s">
        <v>95</v>
      </c>
      <c r="AX965" s="141" t="s">
        <v>21</v>
      </c>
      <c r="AY965" s="141" t="s">
        <v>138</v>
      </c>
    </row>
    <row r="966" spans="2:65" s="106" customFormat="1" ht="30.75" customHeight="1" x14ac:dyDescent="0.3">
      <c r="B966" s="107"/>
      <c r="D966" s="108" t="s">
        <v>71</v>
      </c>
      <c r="E966" s="146" t="s">
        <v>959</v>
      </c>
      <c r="F966" s="146" t="s">
        <v>960</v>
      </c>
      <c r="J966" s="147">
        <f>$BK$966</f>
        <v>0</v>
      </c>
      <c r="L966" s="107"/>
      <c r="M966" s="111"/>
      <c r="P966" s="112">
        <f>SUM($P$967:$P$1060)</f>
        <v>0</v>
      </c>
      <c r="R966" s="112">
        <f>SUM($R$967:$R$1060)</f>
        <v>0.16066700000000003</v>
      </c>
      <c r="T966" s="113">
        <f>SUM($T$967:$T$1060)</f>
        <v>0</v>
      </c>
      <c r="AR966" s="108" t="s">
        <v>80</v>
      </c>
      <c r="AT966" s="108" t="s">
        <v>71</v>
      </c>
      <c r="AU966" s="108" t="s">
        <v>21</v>
      </c>
      <c r="AY966" s="108" t="s">
        <v>138</v>
      </c>
      <c r="BK966" s="114">
        <f>SUM($BK$967:$BK$1060)</f>
        <v>0</v>
      </c>
    </row>
    <row r="967" spans="2:65" s="6" customFormat="1" ht="15.75" customHeight="1" x14ac:dyDescent="0.3">
      <c r="B967" s="22"/>
      <c r="C967" s="115" t="s">
        <v>961</v>
      </c>
      <c r="D967" s="115" t="s">
        <v>139</v>
      </c>
      <c r="E967" s="116" t="s">
        <v>962</v>
      </c>
      <c r="F967" s="117" t="s">
        <v>963</v>
      </c>
      <c r="G967" s="118" t="s">
        <v>378</v>
      </c>
      <c r="H967" s="119">
        <v>6</v>
      </c>
      <c r="I967" s="120"/>
      <c r="J967" s="121">
        <f>ROUND($I$967*$H$967,2)</f>
        <v>0</v>
      </c>
      <c r="K967" s="117" t="s">
        <v>153</v>
      </c>
      <c r="L967" s="22"/>
      <c r="M967" s="122"/>
      <c r="N967" s="123" t="s">
        <v>43</v>
      </c>
      <c r="P967" s="124">
        <f>$O$967*$H$967</f>
        <v>0</v>
      </c>
      <c r="Q967" s="124">
        <v>0</v>
      </c>
      <c r="R967" s="124">
        <f>$Q$967*$H$967</f>
        <v>0</v>
      </c>
      <c r="S967" s="124">
        <v>0</v>
      </c>
      <c r="T967" s="125">
        <f>$S$967*$H$967</f>
        <v>0</v>
      </c>
      <c r="AR967" s="76" t="s">
        <v>227</v>
      </c>
      <c r="AT967" s="76" t="s">
        <v>139</v>
      </c>
      <c r="AU967" s="76" t="s">
        <v>80</v>
      </c>
      <c r="AY967" s="6" t="s">
        <v>138</v>
      </c>
      <c r="BE967" s="126">
        <f>IF($N$967="základní",$J$967,0)</f>
        <v>0</v>
      </c>
      <c r="BF967" s="126">
        <f>IF($N$967="snížená",$J$967,0)</f>
        <v>0</v>
      </c>
      <c r="BG967" s="126">
        <f>IF($N$967="zákl. přenesená",$J$967,0)</f>
        <v>0</v>
      </c>
      <c r="BH967" s="126">
        <f>IF($N$967="sníž. přenesená",$J$967,0)</f>
        <v>0</v>
      </c>
      <c r="BI967" s="126">
        <f>IF($N$967="nulová",$J$967,0)</f>
        <v>0</v>
      </c>
      <c r="BJ967" s="76" t="s">
        <v>21</v>
      </c>
      <c r="BK967" s="126">
        <f>ROUND($I$967*$H$967,2)</f>
        <v>0</v>
      </c>
      <c r="BL967" s="76" t="s">
        <v>227</v>
      </c>
      <c r="BM967" s="76" t="s">
        <v>964</v>
      </c>
    </row>
    <row r="968" spans="2:65" s="6" customFormat="1" ht="27" customHeight="1" x14ac:dyDescent="0.3">
      <c r="B968" s="22"/>
      <c r="D968" s="128" t="s">
        <v>155</v>
      </c>
      <c r="F968" s="148" t="s">
        <v>965</v>
      </c>
      <c r="L968" s="22"/>
      <c r="M968" s="48"/>
      <c r="T968" s="49"/>
      <c r="AT968" s="6" t="s">
        <v>155</v>
      </c>
      <c r="AU968" s="6" t="s">
        <v>80</v>
      </c>
    </row>
    <row r="969" spans="2:65" s="6" customFormat="1" ht="15.75" customHeight="1" x14ac:dyDescent="0.3">
      <c r="B969" s="134"/>
      <c r="D969" s="133" t="s">
        <v>145</v>
      </c>
      <c r="E969" s="135"/>
      <c r="F969" s="136" t="s">
        <v>966</v>
      </c>
      <c r="H969" s="137">
        <v>6</v>
      </c>
      <c r="L969" s="134"/>
      <c r="M969" s="138"/>
      <c r="T969" s="139"/>
      <c r="AT969" s="135" t="s">
        <v>145</v>
      </c>
      <c r="AU969" s="135" t="s">
        <v>80</v>
      </c>
      <c r="AV969" s="135" t="s">
        <v>80</v>
      </c>
      <c r="AW969" s="135" t="s">
        <v>95</v>
      </c>
      <c r="AX969" s="135" t="s">
        <v>72</v>
      </c>
      <c r="AY969" s="135" t="s">
        <v>138</v>
      </c>
    </row>
    <row r="970" spans="2:65" s="6" customFormat="1" ht="15.75" customHeight="1" x14ac:dyDescent="0.3">
      <c r="B970" s="140"/>
      <c r="D970" s="133" t="s">
        <v>145</v>
      </c>
      <c r="E970" s="141"/>
      <c r="F970" s="142" t="s">
        <v>148</v>
      </c>
      <c r="H970" s="143">
        <v>6</v>
      </c>
      <c r="L970" s="140"/>
      <c r="M970" s="144"/>
      <c r="T970" s="145"/>
      <c r="AT970" s="141" t="s">
        <v>145</v>
      </c>
      <c r="AU970" s="141" t="s">
        <v>80</v>
      </c>
      <c r="AV970" s="141" t="s">
        <v>143</v>
      </c>
      <c r="AW970" s="141" t="s">
        <v>95</v>
      </c>
      <c r="AX970" s="141" t="s">
        <v>21</v>
      </c>
      <c r="AY970" s="141" t="s">
        <v>138</v>
      </c>
    </row>
    <row r="971" spans="2:65" s="6" customFormat="1" ht="15.75" customHeight="1" x14ac:dyDescent="0.3">
      <c r="B971" s="22"/>
      <c r="C971" s="115" t="s">
        <v>967</v>
      </c>
      <c r="D971" s="115" t="s">
        <v>139</v>
      </c>
      <c r="E971" s="116" t="s">
        <v>968</v>
      </c>
      <c r="F971" s="117" t="s">
        <v>969</v>
      </c>
      <c r="G971" s="118" t="s">
        <v>378</v>
      </c>
      <c r="H971" s="119">
        <v>140</v>
      </c>
      <c r="I971" s="120"/>
      <c r="J971" s="121">
        <f>ROUND($I$971*$H$971,2)</f>
        <v>0</v>
      </c>
      <c r="K971" s="117" t="s">
        <v>153</v>
      </c>
      <c r="L971" s="22"/>
      <c r="M971" s="122"/>
      <c r="N971" s="123" t="s">
        <v>43</v>
      </c>
      <c r="P971" s="124">
        <f>$O$971*$H$971</f>
        <v>0</v>
      </c>
      <c r="Q971" s="124">
        <v>0</v>
      </c>
      <c r="R971" s="124">
        <f>$Q$971*$H$971</f>
        <v>0</v>
      </c>
      <c r="S971" s="124">
        <v>0</v>
      </c>
      <c r="T971" s="125">
        <f>$S$971*$H$971</f>
        <v>0</v>
      </c>
      <c r="AR971" s="76" t="s">
        <v>227</v>
      </c>
      <c r="AT971" s="76" t="s">
        <v>139</v>
      </c>
      <c r="AU971" s="76" t="s">
        <v>80</v>
      </c>
      <c r="AY971" s="6" t="s">
        <v>138</v>
      </c>
      <c r="BE971" s="126">
        <f>IF($N$971="základní",$J$971,0)</f>
        <v>0</v>
      </c>
      <c r="BF971" s="126">
        <f>IF($N$971="snížená",$J$971,0)</f>
        <v>0</v>
      </c>
      <c r="BG971" s="126">
        <f>IF($N$971="zákl. přenesená",$J$971,0)</f>
        <v>0</v>
      </c>
      <c r="BH971" s="126">
        <f>IF($N$971="sníž. přenesená",$J$971,0)</f>
        <v>0</v>
      </c>
      <c r="BI971" s="126">
        <f>IF($N$971="nulová",$J$971,0)</f>
        <v>0</v>
      </c>
      <c r="BJ971" s="76" t="s">
        <v>21</v>
      </c>
      <c r="BK971" s="126">
        <f>ROUND($I$971*$H$971,2)</f>
        <v>0</v>
      </c>
      <c r="BL971" s="76" t="s">
        <v>227</v>
      </c>
      <c r="BM971" s="76" t="s">
        <v>970</v>
      </c>
    </row>
    <row r="972" spans="2:65" s="6" customFormat="1" ht="27" customHeight="1" x14ac:dyDescent="0.3">
      <c r="B972" s="22"/>
      <c r="D972" s="128" t="s">
        <v>155</v>
      </c>
      <c r="F972" s="148" t="s">
        <v>971</v>
      </c>
      <c r="L972" s="22"/>
      <c r="M972" s="48"/>
      <c r="T972" s="49"/>
      <c r="AT972" s="6" t="s">
        <v>155</v>
      </c>
      <c r="AU972" s="6" t="s">
        <v>80</v>
      </c>
    </row>
    <row r="973" spans="2:65" s="6" customFormat="1" ht="15.75" customHeight="1" x14ac:dyDescent="0.3">
      <c r="B973" s="134"/>
      <c r="D973" s="133" t="s">
        <v>145</v>
      </c>
      <c r="E973" s="135"/>
      <c r="F973" s="136" t="s">
        <v>972</v>
      </c>
      <c r="H973" s="137">
        <v>140</v>
      </c>
      <c r="L973" s="134"/>
      <c r="M973" s="138"/>
      <c r="T973" s="139"/>
      <c r="AT973" s="135" t="s">
        <v>145</v>
      </c>
      <c r="AU973" s="135" t="s">
        <v>80</v>
      </c>
      <c r="AV973" s="135" t="s">
        <v>80</v>
      </c>
      <c r="AW973" s="135" t="s">
        <v>95</v>
      </c>
      <c r="AX973" s="135" t="s">
        <v>72</v>
      </c>
      <c r="AY973" s="135" t="s">
        <v>138</v>
      </c>
    </row>
    <row r="974" spans="2:65" s="6" customFormat="1" ht="15.75" customHeight="1" x14ac:dyDescent="0.3">
      <c r="B974" s="140"/>
      <c r="D974" s="133" t="s">
        <v>145</v>
      </c>
      <c r="E974" s="141"/>
      <c r="F974" s="142" t="s">
        <v>148</v>
      </c>
      <c r="H974" s="143">
        <v>140</v>
      </c>
      <c r="L974" s="140"/>
      <c r="M974" s="144"/>
      <c r="T974" s="145"/>
      <c r="AT974" s="141" t="s">
        <v>145</v>
      </c>
      <c r="AU974" s="141" t="s">
        <v>80</v>
      </c>
      <c r="AV974" s="141" t="s">
        <v>143</v>
      </c>
      <c r="AW974" s="141" t="s">
        <v>95</v>
      </c>
      <c r="AX974" s="141" t="s">
        <v>21</v>
      </c>
      <c r="AY974" s="141" t="s">
        <v>138</v>
      </c>
    </row>
    <row r="975" spans="2:65" s="6" customFormat="1" ht="15.75" customHeight="1" x14ac:dyDescent="0.3">
      <c r="B975" s="22"/>
      <c r="C975" s="149" t="s">
        <v>973</v>
      </c>
      <c r="D975" s="149" t="s">
        <v>383</v>
      </c>
      <c r="E975" s="150" t="s">
        <v>974</v>
      </c>
      <c r="F975" s="151" t="s">
        <v>975</v>
      </c>
      <c r="G975" s="152" t="s">
        <v>976</v>
      </c>
      <c r="H975" s="153">
        <v>113.738</v>
      </c>
      <c r="I975" s="154"/>
      <c r="J975" s="155">
        <f>ROUND($I$975*$H$975,2)</f>
        <v>0</v>
      </c>
      <c r="K975" s="151" t="s">
        <v>153</v>
      </c>
      <c r="L975" s="156"/>
      <c r="M975" s="157"/>
      <c r="N975" s="158" t="s">
        <v>43</v>
      </c>
      <c r="P975" s="124">
        <f>$O$975*$H$975</f>
        <v>0</v>
      </c>
      <c r="Q975" s="124">
        <v>1E-3</v>
      </c>
      <c r="R975" s="124">
        <f>$Q$975*$H$975</f>
        <v>0.11373800000000001</v>
      </c>
      <c r="S975" s="124">
        <v>0</v>
      </c>
      <c r="T975" s="125">
        <f>$S$975*$H$975</f>
        <v>0</v>
      </c>
      <c r="AR975" s="76" t="s">
        <v>343</v>
      </c>
      <c r="AT975" s="76" t="s">
        <v>383</v>
      </c>
      <c r="AU975" s="76" t="s">
        <v>80</v>
      </c>
      <c r="AY975" s="6" t="s">
        <v>138</v>
      </c>
      <c r="BE975" s="126">
        <f>IF($N$975="základní",$J$975,0)</f>
        <v>0</v>
      </c>
      <c r="BF975" s="126">
        <f>IF($N$975="snížená",$J$975,0)</f>
        <v>0</v>
      </c>
      <c r="BG975" s="126">
        <f>IF($N$975="zákl. přenesená",$J$975,0)</f>
        <v>0</v>
      </c>
      <c r="BH975" s="126">
        <f>IF($N$975="sníž. přenesená",$J$975,0)</f>
        <v>0</v>
      </c>
      <c r="BI975" s="126">
        <f>IF($N$975="nulová",$J$975,0)</f>
        <v>0</v>
      </c>
      <c r="BJ975" s="76" t="s">
        <v>21</v>
      </c>
      <c r="BK975" s="126">
        <f>ROUND($I$975*$H$975,2)</f>
        <v>0</v>
      </c>
      <c r="BL975" s="76" t="s">
        <v>227</v>
      </c>
      <c r="BM975" s="76" t="s">
        <v>977</v>
      </c>
    </row>
    <row r="976" spans="2:65" s="6" customFormat="1" ht="16.5" customHeight="1" x14ac:dyDescent="0.3">
      <c r="B976" s="22"/>
      <c r="D976" s="128" t="s">
        <v>155</v>
      </c>
      <c r="F976" s="148" t="s">
        <v>978</v>
      </c>
      <c r="L976" s="22"/>
      <c r="M976" s="48"/>
      <c r="T976" s="49"/>
      <c r="AT976" s="6" t="s">
        <v>155</v>
      </c>
      <c r="AU976" s="6" t="s">
        <v>80</v>
      </c>
    </row>
    <row r="977" spans="2:65" s="6" customFormat="1" ht="15.75" customHeight="1" x14ac:dyDescent="0.3">
      <c r="B977" s="134"/>
      <c r="D977" s="133" t="s">
        <v>145</v>
      </c>
      <c r="E977" s="135"/>
      <c r="F977" s="136" t="s">
        <v>979</v>
      </c>
      <c r="H977" s="137">
        <v>92.114000000000004</v>
      </c>
      <c r="L977" s="134"/>
      <c r="M977" s="138"/>
      <c r="T977" s="139"/>
      <c r="AT977" s="135" t="s">
        <v>145</v>
      </c>
      <c r="AU977" s="135" t="s">
        <v>80</v>
      </c>
      <c r="AV977" s="135" t="s">
        <v>80</v>
      </c>
      <c r="AW977" s="135" t="s">
        <v>95</v>
      </c>
      <c r="AX977" s="135" t="s">
        <v>72</v>
      </c>
      <c r="AY977" s="135" t="s">
        <v>138</v>
      </c>
    </row>
    <row r="978" spans="2:65" s="6" customFormat="1" ht="15.75" customHeight="1" x14ac:dyDescent="0.3">
      <c r="B978" s="134"/>
      <c r="D978" s="133" t="s">
        <v>145</v>
      </c>
      <c r="E978" s="135"/>
      <c r="F978" s="136" t="s">
        <v>980</v>
      </c>
      <c r="H978" s="137">
        <v>21.623999999999999</v>
      </c>
      <c r="L978" s="134"/>
      <c r="M978" s="138"/>
      <c r="T978" s="139"/>
      <c r="AT978" s="135" t="s">
        <v>145</v>
      </c>
      <c r="AU978" s="135" t="s">
        <v>80</v>
      </c>
      <c r="AV978" s="135" t="s">
        <v>80</v>
      </c>
      <c r="AW978" s="135" t="s">
        <v>95</v>
      </c>
      <c r="AX978" s="135" t="s">
        <v>72</v>
      </c>
      <c r="AY978" s="135" t="s">
        <v>138</v>
      </c>
    </row>
    <row r="979" spans="2:65" s="6" customFormat="1" ht="15.75" customHeight="1" x14ac:dyDescent="0.3">
      <c r="B979" s="140"/>
      <c r="D979" s="133" t="s">
        <v>145</v>
      </c>
      <c r="E979" s="141"/>
      <c r="F979" s="142" t="s">
        <v>148</v>
      </c>
      <c r="H979" s="143">
        <v>113.738</v>
      </c>
      <c r="L979" s="140"/>
      <c r="M979" s="144"/>
      <c r="T979" s="145"/>
      <c r="AT979" s="141" t="s">
        <v>145</v>
      </c>
      <c r="AU979" s="141" t="s">
        <v>80</v>
      </c>
      <c r="AV979" s="141" t="s">
        <v>143</v>
      </c>
      <c r="AW979" s="141" t="s">
        <v>95</v>
      </c>
      <c r="AX979" s="141" t="s">
        <v>21</v>
      </c>
      <c r="AY979" s="141" t="s">
        <v>138</v>
      </c>
    </row>
    <row r="980" spans="2:65" s="6" customFormat="1" ht="15.75" customHeight="1" x14ac:dyDescent="0.3">
      <c r="B980" s="22"/>
      <c r="C980" s="115" t="s">
        <v>981</v>
      </c>
      <c r="D980" s="115" t="s">
        <v>139</v>
      </c>
      <c r="E980" s="116" t="s">
        <v>982</v>
      </c>
      <c r="F980" s="117" t="s">
        <v>983</v>
      </c>
      <c r="G980" s="118" t="s">
        <v>378</v>
      </c>
      <c r="H980" s="119">
        <v>15</v>
      </c>
      <c r="I980" s="120"/>
      <c r="J980" s="121">
        <f>ROUND($I$980*$H$980,2)</f>
        <v>0</v>
      </c>
      <c r="K980" s="117" t="s">
        <v>153</v>
      </c>
      <c r="L980" s="22"/>
      <c r="M980" s="122"/>
      <c r="N980" s="123" t="s">
        <v>43</v>
      </c>
      <c r="P980" s="124">
        <f>$O$980*$H$980</f>
        <v>0</v>
      </c>
      <c r="Q980" s="124">
        <v>0</v>
      </c>
      <c r="R980" s="124">
        <f>$Q$980*$H$980</f>
        <v>0</v>
      </c>
      <c r="S980" s="124">
        <v>0</v>
      </c>
      <c r="T980" s="125">
        <f>$S$980*$H$980</f>
        <v>0</v>
      </c>
      <c r="AR980" s="76" t="s">
        <v>227</v>
      </c>
      <c r="AT980" s="76" t="s">
        <v>139</v>
      </c>
      <c r="AU980" s="76" t="s">
        <v>80</v>
      </c>
      <c r="AY980" s="6" t="s">
        <v>138</v>
      </c>
      <c r="BE980" s="126">
        <f>IF($N$980="základní",$J$980,0)</f>
        <v>0</v>
      </c>
      <c r="BF980" s="126">
        <f>IF($N$980="snížená",$J$980,0)</f>
        <v>0</v>
      </c>
      <c r="BG980" s="126">
        <f>IF($N$980="zákl. přenesená",$J$980,0)</f>
        <v>0</v>
      </c>
      <c r="BH980" s="126">
        <f>IF($N$980="sníž. přenesená",$J$980,0)</f>
        <v>0</v>
      </c>
      <c r="BI980" s="126">
        <f>IF($N$980="nulová",$J$980,0)</f>
        <v>0</v>
      </c>
      <c r="BJ980" s="76" t="s">
        <v>21</v>
      </c>
      <c r="BK980" s="126">
        <f>ROUND($I$980*$H$980,2)</f>
        <v>0</v>
      </c>
      <c r="BL980" s="76" t="s">
        <v>227</v>
      </c>
      <c r="BM980" s="76" t="s">
        <v>984</v>
      </c>
    </row>
    <row r="981" spans="2:65" s="6" customFormat="1" ht="27" customHeight="1" x14ac:dyDescent="0.3">
      <c r="B981" s="22"/>
      <c r="D981" s="128" t="s">
        <v>155</v>
      </c>
      <c r="F981" s="148" t="s">
        <v>985</v>
      </c>
      <c r="L981" s="22"/>
      <c r="M981" s="48"/>
      <c r="T981" s="49"/>
      <c r="AT981" s="6" t="s">
        <v>155</v>
      </c>
      <c r="AU981" s="6" t="s">
        <v>80</v>
      </c>
    </row>
    <row r="982" spans="2:65" s="6" customFormat="1" ht="15.75" customHeight="1" x14ac:dyDescent="0.3">
      <c r="B982" s="134"/>
      <c r="D982" s="133" t="s">
        <v>145</v>
      </c>
      <c r="E982" s="135"/>
      <c r="F982" s="136" t="s">
        <v>8</v>
      </c>
      <c r="H982" s="137">
        <v>15</v>
      </c>
      <c r="L982" s="134"/>
      <c r="M982" s="138"/>
      <c r="T982" s="139"/>
      <c r="AT982" s="135" t="s">
        <v>145</v>
      </c>
      <c r="AU982" s="135" t="s">
        <v>80</v>
      </c>
      <c r="AV982" s="135" t="s">
        <v>80</v>
      </c>
      <c r="AW982" s="135" t="s">
        <v>95</v>
      </c>
      <c r="AX982" s="135" t="s">
        <v>72</v>
      </c>
      <c r="AY982" s="135" t="s">
        <v>138</v>
      </c>
    </row>
    <row r="983" spans="2:65" s="6" customFormat="1" ht="15.75" customHeight="1" x14ac:dyDescent="0.3">
      <c r="B983" s="140"/>
      <c r="D983" s="133" t="s">
        <v>145</v>
      </c>
      <c r="E983" s="141"/>
      <c r="F983" s="142" t="s">
        <v>148</v>
      </c>
      <c r="H983" s="143">
        <v>15</v>
      </c>
      <c r="L983" s="140"/>
      <c r="M983" s="144"/>
      <c r="T983" s="145"/>
      <c r="AT983" s="141" t="s">
        <v>145</v>
      </c>
      <c r="AU983" s="141" t="s">
        <v>80</v>
      </c>
      <c r="AV983" s="141" t="s">
        <v>143</v>
      </c>
      <c r="AW983" s="141" t="s">
        <v>95</v>
      </c>
      <c r="AX983" s="141" t="s">
        <v>21</v>
      </c>
      <c r="AY983" s="141" t="s">
        <v>138</v>
      </c>
    </row>
    <row r="984" spans="2:65" s="6" customFormat="1" ht="15.75" customHeight="1" x14ac:dyDescent="0.3">
      <c r="B984" s="22"/>
      <c r="C984" s="149" t="s">
        <v>986</v>
      </c>
      <c r="D984" s="149" t="s">
        <v>383</v>
      </c>
      <c r="E984" s="150" t="s">
        <v>987</v>
      </c>
      <c r="F984" s="151" t="s">
        <v>988</v>
      </c>
      <c r="G984" s="152" t="s">
        <v>976</v>
      </c>
      <c r="H984" s="153">
        <v>9.8789999999999996</v>
      </c>
      <c r="I984" s="154"/>
      <c r="J984" s="155">
        <f>ROUND($I$984*$H$984,2)</f>
        <v>0</v>
      </c>
      <c r="K984" s="151" t="s">
        <v>153</v>
      </c>
      <c r="L984" s="156"/>
      <c r="M984" s="157"/>
      <c r="N984" s="158" t="s">
        <v>43</v>
      </c>
      <c r="P984" s="124">
        <f>$O$984*$H$984</f>
        <v>0</v>
      </c>
      <c r="Q984" s="124">
        <v>1E-3</v>
      </c>
      <c r="R984" s="124">
        <f>$Q$984*$H$984</f>
        <v>9.8790000000000006E-3</v>
      </c>
      <c r="S984" s="124">
        <v>0</v>
      </c>
      <c r="T984" s="125">
        <f>$S$984*$H$984</f>
        <v>0</v>
      </c>
      <c r="AR984" s="76" t="s">
        <v>343</v>
      </c>
      <c r="AT984" s="76" t="s">
        <v>383</v>
      </c>
      <c r="AU984" s="76" t="s">
        <v>80</v>
      </c>
      <c r="AY984" s="6" t="s">
        <v>138</v>
      </c>
      <c r="BE984" s="126">
        <f>IF($N$984="základní",$J$984,0)</f>
        <v>0</v>
      </c>
      <c r="BF984" s="126">
        <f>IF($N$984="snížená",$J$984,0)</f>
        <v>0</v>
      </c>
      <c r="BG984" s="126">
        <f>IF($N$984="zákl. přenesená",$J$984,0)</f>
        <v>0</v>
      </c>
      <c r="BH984" s="126">
        <f>IF($N$984="sníž. přenesená",$J$984,0)</f>
        <v>0</v>
      </c>
      <c r="BI984" s="126">
        <f>IF($N$984="nulová",$J$984,0)</f>
        <v>0</v>
      </c>
      <c r="BJ984" s="76" t="s">
        <v>21</v>
      </c>
      <c r="BK984" s="126">
        <f>ROUND($I$984*$H$984,2)</f>
        <v>0</v>
      </c>
      <c r="BL984" s="76" t="s">
        <v>227</v>
      </c>
      <c r="BM984" s="76" t="s">
        <v>989</v>
      </c>
    </row>
    <row r="985" spans="2:65" s="6" customFormat="1" ht="16.5" customHeight="1" x14ac:dyDescent="0.3">
      <c r="B985" s="22"/>
      <c r="D985" s="128" t="s">
        <v>155</v>
      </c>
      <c r="F985" s="148" t="s">
        <v>990</v>
      </c>
      <c r="L985" s="22"/>
      <c r="M985" s="48"/>
      <c r="T985" s="49"/>
      <c r="AT985" s="6" t="s">
        <v>155</v>
      </c>
      <c r="AU985" s="6" t="s">
        <v>80</v>
      </c>
    </row>
    <row r="986" spans="2:65" s="6" customFormat="1" ht="30.75" customHeight="1" x14ac:dyDescent="0.3">
      <c r="B986" s="22"/>
      <c r="D986" s="133" t="s">
        <v>451</v>
      </c>
      <c r="F986" s="159" t="s">
        <v>991</v>
      </c>
      <c r="L986" s="22"/>
      <c r="M986" s="48"/>
      <c r="T986" s="49"/>
      <c r="AT986" s="6" t="s">
        <v>451</v>
      </c>
      <c r="AU986" s="6" t="s">
        <v>80</v>
      </c>
    </row>
    <row r="987" spans="2:65" s="6" customFormat="1" ht="15.75" customHeight="1" x14ac:dyDescent="0.3">
      <c r="B987" s="134"/>
      <c r="D987" s="133" t="s">
        <v>145</v>
      </c>
      <c r="E987" s="135"/>
      <c r="F987" s="136" t="s">
        <v>992</v>
      </c>
      <c r="H987" s="137">
        <v>9.8789999999999996</v>
      </c>
      <c r="L987" s="134"/>
      <c r="M987" s="138"/>
      <c r="T987" s="139"/>
      <c r="AT987" s="135" t="s">
        <v>145</v>
      </c>
      <c r="AU987" s="135" t="s">
        <v>80</v>
      </c>
      <c r="AV987" s="135" t="s">
        <v>80</v>
      </c>
      <c r="AW987" s="135" t="s">
        <v>95</v>
      </c>
      <c r="AX987" s="135" t="s">
        <v>72</v>
      </c>
      <c r="AY987" s="135" t="s">
        <v>138</v>
      </c>
    </row>
    <row r="988" spans="2:65" s="6" customFormat="1" ht="15.75" customHeight="1" x14ac:dyDescent="0.3">
      <c r="B988" s="140"/>
      <c r="D988" s="133" t="s">
        <v>145</v>
      </c>
      <c r="E988" s="141"/>
      <c r="F988" s="142" t="s">
        <v>148</v>
      </c>
      <c r="H988" s="143">
        <v>9.8789999999999996</v>
      </c>
      <c r="L988" s="140"/>
      <c r="M988" s="144"/>
      <c r="T988" s="145"/>
      <c r="AT988" s="141" t="s">
        <v>145</v>
      </c>
      <c r="AU988" s="141" t="s">
        <v>80</v>
      </c>
      <c r="AV988" s="141" t="s">
        <v>143</v>
      </c>
      <c r="AW988" s="141" t="s">
        <v>95</v>
      </c>
      <c r="AX988" s="141" t="s">
        <v>21</v>
      </c>
      <c r="AY988" s="141" t="s">
        <v>138</v>
      </c>
    </row>
    <row r="989" spans="2:65" s="6" customFormat="1" ht="15.75" customHeight="1" x14ac:dyDescent="0.3">
      <c r="B989" s="22"/>
      <c r="C989" s="115" t="s">
        <v>993</v>
      </c>
      <c r="D989" s="115" t="s">
        <v>139</v>
      </c>
      <c r="E989" s="116" t="s">
        <v>994</v>
      </c>
      <c r="F989" s="117" t="s">
        <v>995</v>
      </c>
      <c r="G989" s="118" t="s">
        <v>378</v>
      </c>
      <c r="H989" s="119">
        <v>90</v>
      </c>
      <c r="I989" s="120"/>
      <c r="J989" s="121">
        <f>ROUND($I$989*$H$989,2)</f>
        <v>0</v>
      </c>
      <c r="K989" s="117" t="s">
        <v>153</v>
      </c>
      <c r="L989" s="22"/>
      <c r="M989" s="122"/>
      <c r="N989" s="123" t="s">
        <v>43</v>
      </c>
      <c r="P989" s="124">
        <f>$O$989*$H$989</f>
        <v>0</v>
      </c>
      <c r="Q989" s="124">
        <v>0</v>
      </c>
      <c r="R989" s="124">
        <f>$Q$989*$H$989</f>
        <v>0</v>
      </c>
      <c r="S989" s="124">
        <v>0</v>
      </c>
      <c r="T989" s="125">
        <f>$S$989*$H$989</f>
        <v>0</v>
      </c>
      <c r="AR989" s="76" t="s">
        <v>227</v>
      </c>
      <c r="AT989" s="76" t="s">
        <v>139</v>
      </c>
      <c r="AU989" s="76" t="s">
        <v>80</v>
      </c>
      <c r="AY989" s="6" t="s">
        <v>138</v>
      </c>
      <c r="BE989" s="126">
        <f>IF($N$989="základní",$J$989,0)</f>
        <v>0</v>
      </c>
      <c r="BF989" s="126">
        <f>IF($N$989="snížená",$J$989,0)</f>
        <v>0</v>
      </c>
      <c r="BG989" s="126">
        <f>IF($N$989="zákl. přenesená",$J$989,0)</f>
        <v>0</v>
      </c>
      <c r="BH989" s="126">
        <f>IF($N$989="sníž. přenesená",$J$989,0)</f>
        <v>0</v>
      </c>
      <c r="BI989" s="126">
        <f>IF($N$989="nulová",$J$989,0)</f>
        <v>0</v>
      </c>
      <c r="BJ989" s="76" t="s">
        <v>21</v>
      </c>
      <c r="BK989" s="126">
        <f>ROUND($I$989*$H$989,2)</f>
        <v>0</v>
      </c>
      <c r="BL989" s="76" t="s">
        <v>227</v>
      </c>
      <c r="BM989" s="76" t="s">
        <v>996</v>
      </c>
    </row>
    <row r="990" spans="2:65" s="6" customFormat="1" ht="16.5" customHeight="1" x14ac:dyDescent="0.3">
      <c r="B990" s="22"/>
      <c r="D990" s="128" t="s">
        <v>155</v>
      </c>
      <c r="F990" s="148" t="s">
        <v>997</v>
      </c>
      <c r="L990" s="22"/>
      <c r="M990" s="48"/>
      <c r="T990" s="49"/>
      <c r="AT990" s="6" t="s">
        <v>155</v>
      </c>
      <c r="AU990" s="6" t="s">
        <v>80</v>
      </c>
    </row>
    <row r="991" spans="2:65" s="6" customFormat="1" ht="15.75" customHeight="1" x14ac:dyDescent="0.3">
      <c r="B991" s="134"/>
      <c r="D991" s="133" t="s">
        <v>145</v>
      </c>
      <c r="E991" s="135"/>
      <c r="F991" s="136" t="s">
        <v>743</v>
      </c>
      <c r="H991" s="137">
        <v>90</v>
      </c>
      <c r="L991" s="134"/>
      <c r="M991" s="138"/>
      <c r="T991" s="139"/>
      <c r="AT991" s="135" t="s">
        <v>145</v>
      </c>
      <c r="AU991" s="135" t="s">
        <v>80</v>
      </c>
      <c r="AV991" s="135" t="s">
        <v>80</v>
      </c>
      <c r="AW991" s="135" t="s">
        <v>95</v>
      </c>
      <c r="AX991" s="135" t="s">
        <v>72</v>
      </c>
      <c r="AY991" s="135" t="s">
        <v>138</v>
      </c>
    </row>
    <row r="992" spans="2:65" s="6" customFormat="1" ht="15.75" customHeight="1" x14ac:dyDescent="0.3">
      <c r="B992" s="140"/>
      <c r="D992" s="133" t="s">
        <v>145</v>
      </c>
      <c r="E992" s="141"/>
      <c r="F992" s="142" t="s">
        <v>148</v>
      </c>
      <c r="H992" s="143">
        <v>90</v>
      </c>
      <c r="L992" s="140"/>
      <c r="M992" s="144"/>
      <c r="T992" s="145"/>
      <c r="AT992" s="141" t="s">
        <v>145</v>
      </c>
      <c r="AU992" s="141" t="s">
        <v>80</v>
      </c>
      <c r="AV992" s="141" t="s">
        <v>143</v>
      </c>
      <c r="AW992" s="141" t="s">
        <v>95</v>
      </c>
      <c r="AX992" s="141" t="s">
        <v>21</v>
      </c>
      <c r="AY992" s="141" t="s">
        <v>138</v>
      </c>
    </row>
    <row r="993" spans="2:65" s="6" customFormat="1" ht="15.75" customHeight="1" x14ac:dyDescent="0.3">
      <c r="B993" s="22"/>
      <c r="C993" s="149" t="s">
        <v>998</v>
      </c>
      <c r="D993" s="149" t="s">
        <v>383</v>
      </c>
      <c r="E993" s="150" t="s">
        <v>999</v>
      </c>
      <c r="F993" s="151" t="s">
        <v>1000</v>
      </c>
      <c r="G993" s="152" t="s">
        <v>976</v>
      </c>
      <c r="H993" s="153">
        <v>12.89</v>
      </c>
      <c r="I993" s="154"/>
      <c r="J993" s="155">
        <f>ROUND($I$993*$H$993,2)</f>
        <v>0</v>
      </c>
      <c r="K993" s="151" t="s">
        <v>153</v>
      </c>
      <c r="L993" s="156"/>
      <c r="M993" s="157"/>
      <c r="N993" s="158" t="s">
        <v>43</v>
      </c>
      <c r="P993" s="124">
        <f>$O$993*$H$993</f>
        <v>0</v>
      </c>
      <c r="Q993" s="124">
        <v>1E-3</v>
      </c>
      <c r="R993" s="124">
        <f>$Q$993*$H$993</f>
        <v>1.289E-2</v>
      </c>
      <c r="S993" s="124">
        <v>0</v>
      </c>
      <c r="T993" s="125">
        <f>$S$993*$H$993</f>
        <v>0</v>
      </c>
      <c r="AR993" s="76" t="s">
        <v>343</v>
      </c>
      <c r="AT993" s="76" t="s">
        <v>383</v>
      </c>
      <c r="AU993" s="76" t="s">
        <v>80</v>
      </c>
      <c r="AY993" s="6" t="s">
        <v>138</v>
      </c>
      <c r="BE993" s="126">
        <f>IF($N$993="základní",$J$993,0)</f>
        <v>0</v>
      </c>
      <c r="BF993" s="126">
        <f>IF($N$993="snížená",$J$993,0)</f>
        <v>0</v>
      </c>
      <c r="BG993" s="126">
        <f>IF($N$993="zákl. přenesená",$J$993,0)</f>
        <v>0</v>
      </c>
      <c r="BH993" s="126">
        <f>IF($N$993="sníž. přenesená",$J$993,0)</f>
        <v>0</v>
      </c>
      <c r="BI993" s="126">
        <f>IF($N$993="nulová",$J$993,0)</f>
        <v>0</v>
      </c>
      <c r="BJ993" s="76" t="s">
        <v>21</v>
      </c>
      <c r="BK993" s="126">
        <f>ROUND($I$993*$H$993,2)</f>
        <v>0</v>
      </c>
      <c r="BL993" s="76" t="s">
        <v>227</v>
      </c>
      <c r="BM993" s="76" t="s">
        <v>1001</v>
      </c>
    </row>
    <row r="994" spans="2:65" s="6" customFormat="1" ht="16.5" customHeight="1" x14ac:dyDescent="0.3">
      <c r="B994" s="22"/>
      <c r="D994" s="128" t="s">
        <v>155</v>
      </c>
      <c r="F994" s="148" t="s">
        <v>1002</v>
      </c>
      <c r="L994" s="22"/>
      <c r="M994" s="48"/>
      <c r="T994" s="49"/>
      <c r="AT994" s="6" t="s">
        <v>155</v>
      </c>
      <c r="AU994" s="6" t="s">
        <v>80</v>
      </c>
    </row>
    <row r="995" spans="2:65" s="6" customFormat="1" ht="30.75" customHeight="1" x14ac:dyDescent="0.3">
      <c r="B995" s="22"/>
      <c r="D995" s="133" t="s">
        <v>451</v>
      </c>
      <c r="F995" s="159" t="s">
        <v>1003</v>
      </c>
      <c r="L995" s="22"/>
      <c r="M995" s="48"/>
      <c r="T995" s="49"/>
      <c r="AT995" s="6" t="s">
        <v>451</v>
      </c>
      <c r="AU995" s="6" t="s">
        <v>80</v>
      </c>
    </row>
    <row r="996" spans="2:65" s="6" customFormat="1" ht="15.75" customHeight="1" x14ac:dyDescent="0.3">
      <c r="B996" s="134"/>
      <c r="D996" s="133" t="s">
        <v>145</v>
      </c>
      <c r="E996" s="135"/>
      <c r="F996" s="136" t="s">
        <v>1004</v>
      </c>
      <c r="H996" s="137">
        <v>12.89</v>
      </c>
      <c r="L996" s="134"/>
      <c r="M996" s="138"/>
      <c r="T996" s="139"/>
      <c r="AT996" s="135" t="s">
        <v>145</v>
      </c>
      <c r="AU996" s="135" t="s">
        <v>80</v>
      </c>
      <c r="AV996" s="135" t="s">
        <v>80</v>
      </c>
      <c r="AW996" s="135" t="s">
        <v>95</v>
      </c>
      <c r="AX996" s="135" t="s">
        <v>72</v>
      </c>
      <c r="AY996" s="135" t="s">
        <v>138</v>
      </c>
    </row>
    <row r="997" spans="2:65" s="6" customFormat="1" ht="15.75" customHeight="1" x14ac:dyDescent="0.3">
      <c r="B997" s="140"/>
      <c r="D997" s="133" t="s">
        <v>145</v>
      </c>
      <c r="E997" s="141"/>
      <c r="F997" s="142" t="s">
        <v>148</v>
      </c>
      <c r="H997" s="143">
        <v>12.89</v>
      </c>
      <c r="L997" s="140"/>
      <c r="M997" s="144"/>
      <c r="T997" s="145"/>
      <c r="AT997" s="141" t="s">
        <v>145</v>
      </c>
      <c r="AU997" s="141" t="s">
        <v>80</v>
      </c>
      <c r="AV997" s="141" t="s">
        <v>143</v>
      </c>
      <c r="AW997" s="141" t="s">
        <v>95</v>
      </c>
      <c r="AX997" s="141" t="s">
        <v>21</v>
      </c>
      <c r="AY997" s="141" t="s">
        <v>138</v>
      </c>
    </row>
    <row r="998" spans="2:65" s="6" customFormat="1" ht="15.75" customHeight="1" x14ac:dyDescent="0.3">
      <c r="B998" s="22"/>
      <c r="C998" s="115" t="s">
        <v>1005</v>
      </c>
      <c r="D998" s="115" t="s">
        <v>139</v>
      </c>
      <c r="E998" s="116" t="s">
        <v>1006</v>
      </c>
      <c r="F998" s="117" t="s">
        <v>1007</v>
      </c>
      <c r="G998" s="118" t="s">
        <v>142</v>
      </c>
      <c r="H998" s="119">
        <v>3</v>
      </c>
      <c r="I998" s="120"/>
      <c r="J998" s="121">
        <f>ROUND($I$998*$H$998,2)</f>
        <v>0</v>
      </c>
      <c r="K998" s="117" t="s">
        <v>153</v>
      </c>
      <c r="L998" s="22"/>
      <c r="M998" s="122"/>
      <c r="N998" s="123" t="s">
        <v>43</v>
      </c>
      <c r="P998" s="124">
        <f>$O$998*$H$998</f>
        <v>0</v>
      </c>
      <c r="Q998" s="124">
        <v>0</v>
      </c>
      <c r="R998" s="124">
        <f>$Q$998*$H$998</f>
        <v>0</v>
      </c>
      <c r="S998" s="124">
        <v>0</v>
      </c>
      <c r="T998" s="125">
        <f>$S$998*$H$998</f>
        <v>0</v>
      </c>
      <c r="AR998" s="76" t="s">
        <v>227</v>
      </c>
      <c r="AT998" s="76" t="s">
        <v>139</v>
      </c>
      <c r="AU998" s="76" t="s">
        <v>80</v>
      </c>
      <c r="AY998" s="6" t="s">
        <v>138</v>
      </c>
      <c r="BE998" s="126">
        <f>IF($N$998="základní",$J$998,0)</f>
        <v>0</v>
      </c>
      <c r="BF998" s="126">
        <f>IF($N$998="snížená",$J$998,0)</f>
        <v>0</v>
      </c>
      <c r="BG998" s="126">
        <f>IF($N$998="zákl. přenesená",$J$998,0)</f>
        <v>0</v>
      </c>
      <c r="BH998" s="126">
        <f>IF($N$998="sníž. přenesená",$J$998,0)</f>
        <v>0</v>
      </c>
      <c r="BI998" s="126">
        <f>IF($N$998="nulová",$J$998,0)</f>
        <v>0</v>
      </c>
      <c r="BJ998" s="76" t="s">
        <v>21</v>
      </c>
      <c r="BK998" s="126">
        <f>ROUND($I$998*$H$998,2)</f>
        <v>0</v>
      </c>
      <c r="BL998" s="76" t="s">
        <v>227</v>
      </c>
      <c r="BM998" s="76" t="s">
        <v>1008</v>
      </c>
    </row>
    <row r="999" spans="2:65" s="6" customFormat="1" ht="16.5" customHeight="1" x14ac:dyDescent="0.3">
      <c r="B999" s="22"/>
      <c r="D999" s="128" t="s">
        <v>155</v>
      </c>
      <c r="F999" s="148" t="s">
        <v>1009</v>
      </c>
      <c r="L999" s="22"/>
      <c r="M999" s="48"/>
      <c r="T999" s="49"/>
      <c r="AT999" s="6" t="s">
        <v>155</v>
      </c>
      <c r="AU999" s="6" t="s">
        <v>80</v>
      </c>
    </row>
    <row r="1000" spans="2:65" s="6" customFormat="1" ht="15.75" customHeight="1" x14ac:dyDescent="0.3">
      <c r="B1000" s="134"/>
      <c r="D1000" s="133" t="s">
        <v>145</v>
      </c>
      <c r="E1000" s="135"/>
      <c r="F1000" s="136" t="s">
        <v>159</v>
      </c>
      <c r="H1000" s="137">
        <v>3</v>
      </c>
      <c r="L1000" s="134"/>
      <c r="M1000" s="138"/>
      <c r="T1000" s="139"/>
      <c r="AT1000" s="135" t="s">
        <v>145</v>
      </c>
      <c r="AU1000" s="135" t="s">
        <v>80</v>
      </c>
      <c r="AV1000" s="135" t="s">
        <v>80</v>
      </c>
      <c r="AW1000" s="135" t="s">
        <v>95</v>
      </c>
      <c r="AX1000" s="135" t="s">
        <v>72</v>
      </c>
      <c r="AY1000" s="135" t="s">
        <v>138</v>
      </c>
    </row>
    <row r="1001" spans="2:65" s="6" customFormat="1" ht="15.75" customHeight="1" x14ac:dyDescent="0.3">
      <c r="B1001" s="140"/>
      <c r="D1001" s="133" t="s">
        <v>145</v>
      </c>
      <c r="E1001" s="141"/>
      <c r="F1001" s="142" t="s">
        <v>148</v>
      </c>
      <c r="H1001" s="143">
        <v>3</v>
      </c>
      <c r="L1001" s="140"/>
      <c r="M1001" s="144"/>
      <c r="T1001" s="145"/>
      <c r="AT1001" s="141" t="s">
        <v>145</v>
      </c>
      <c r="AU1001" s="141" t="s">
        <v>80</v>
      </c>
      <c r="AV1001" s="141" t="s">
        <v>143</v>
      </c>
      <c r="AW1001" s="141" t="s">
        <v>95</v>
      </c>
      <c r="AX1001" s="141" t="s">
        <v>21</v>
      </c>
      <c r="AY1001" s="141" t="s">
        <v>138</v>
      </c>
    </row>
    <row r="1002" spans="2:65" s="6" customFormat="1" ht="15.75" customHeight="1" x14ac:dyDescent="0.3">
      <c r="B1002" s="22"/>
      <c r="C1002" s="149" t="s">
        <v>1010</v>
      </c>
      <c r="D1002" s="149" t="s">
        <v>383</v>
      </c>
      <c r="E1002" s="150" t="s">
        <v>1011</v>
      </c>
      <c r="F1002" s="151" t="s">
        <v>1012</v>
      </c>
      <c r="G1002" s="152" t="s">
        <v>142</v>
      </c>
      <c r="H1002" s="153">
        <v>3</v>
      </c>
      <c r="I1002" s="154"/>
      <c r="J1002" s="155">
        <f>ROUND($I$1002*$H$1002,2)</f>
        <v>0</v>
      </c>
      <c r="K1002" s="151" t="s">
        <v>153</v>
      </c>
      <c r="L1002" s="156"/>
      <c r="M1002" s="157"/>
      <c r="N1002" s="158" t="s">
        <v>43</v>
      </c>
      <c r="P1002" s="124">
        <f>$O$1002*$H$1002</f>
        <v>0</v>
      </c>
      <c r="Q1002" s="124">
        <v>1.6000000000000001E-4</v>
      </c>
      <c r="R1002" s="124">
        <f>$Q$1002*$H$1002</f>
        <v>4.8000000000000007E-4</v>
      </c>
      <c r="S1002" s="124">
        <v>0</v>
      </c>
      <c r="T1002" s="125">
        <f>$S$1002*$H$1002</f>
        <v>0</v>
      </c>
      <c r="AR1002" s="76" t="s">
        <v>343</v>
      </c>
      <c r="AT1002" s="76" t="s">
        <v>383</v>
      </c>
      <c r="AU1002" s="76" t="s">
        <v>80</v>
      </c>
      <c r="AY1002" s="6" t="s">
        <v>138</v>
      </c>
      <c r="BE1002" s="126">
        <f>IF($N$1002="základní",$J$1002,0)</f>
        <v>0</v>
      </c>
      <c r="BF1002" s="126">
        <f>IF($N$1002="snížená",$J$1002,0)</f>
        <v>0</v>
      </c>
      <c r="BG1002" s="126">
        <f>IF($N$1002="zákl. přenesená",$J$1002,0)</f>
        <v>0</v>
      </c>
      <c r="BH1002" s="126">
        <f>IF($N$1002="sníž. přenesená",$J$1002,0)</f>
        <v>0</v>
      </c>
      <c r="BI1002" s="126">
        <f>IF($N$1002="nulová",$J$1002,0)</f>
        <v>0</v>
      </c>
      <c r="BJ1002" s="76" t="s">
        <v>21</v>
      </c>
      <c r="BK1002" s="126">
        <f>ROUND($I$1002*$H$1002,2)</f>
        <v>0</v>
      </c>
      <c r="BL1002" s="76" t="s">
        <v>227</v>
      </c>
      <c r="BM1002" s="76" t="s">
        <v>1013</v>
      </c>
    </row>
    <row r="1003" spans="2:65" s="6" customFormat="1" ht="16.5" customHeight="1" x14ac:dyDescent="0.3">
      <c r="B1003" s="22"/>
      <c r="D1003" s="128" t="s">
        <v>155</v>
      </c>
      <c r="F1003" s="148" t="s">
        <v>1014</v>
      </c>
      <c r="L1003" s="22"/>
      <c r="M1003" s="48"/>
      <c r="T1003" s="49"/>
      <c r="AT1003" s="6" t="s">
        <v>155</v>
      </c>
      <c r="AU1003" s="6" t="s">
        <v>80</v>
      </c>
    </row>
    <row r="1004" spans="2:65" s="6" customFormat="1" ht="15.75" customHeight="1" x14ac:dyDescent="0.3">
      <c r="B1004" s="134"/>
      <c r="D1004" s="133" t="s">
        <v>145</v>
      </c>
      <c r="E1004" s="135"/>
      <c r="F1004" s="136" t="s">
        <v>159</v>
      </c>
      <c r="H1004" s="137">
        <v>3</v>
      </c>
      <c r="L1004" s="134"/>
      <c r="M1004" s="138"/>
      <c r="T1004" s="139"/>
      <c r="AT1004" s="135" t="s">
        <v>145</v>
      </c>
      <c r="AU1004" s="135" t="s">
        <v>80</v>
      </c>
      <c r="AV1004" s="135" t="s">
        <v>80</v>
      </c>
      <c r="AW1004" s="135" t="s">
        <v>95</v>
      </c>
      <c r="AX1004" s="135" t="s">
        <v>72</v>
      </c>
      <c r="AY1004" s="135" t="s">
        <v>138</v>
      </c>
    </row>
    <row r="1005" spans="2:65" s="6" customFormat="1" ht="15.75" customHeight="1" x14ac:dyDescent="0.3">
      <c r="B1005" s="140"/>
      <c r="D1005" s="133" t="s">
        <v>145</v>
      </c>
      <c r="E1005" s="141"/>
      <c r="F1005" s="142" t="s">
        <v>148</v>
      </c>
      <c r="H1005" s="143">
        <v>3</v>
      </c>
      <c r="L1005" s="140"/>
      <c r="M1005" s="144"/>
      <c r="T1005" s="145"/>
      <c r="AT1005" s="141" t="s">
        <v>145</v>
      </c>
      <c r="AU1005" s="141" t="s">
        <v>80</v>
      </c>
      <c r="AV1005" s="141" t="s">
        <v>143</v>
      </c>
      <c r="AW1005" s="141" t="s">
        <v>95</v>
      </c>
      <c r="AX1005" s="141" t="s">
        <v>21</v>
      </c>
      <c r="AY1005" s="141" t="s">
        <v>138</v>
      </c>
    </row>
    <row r="1006" spans="2:65" s="6" customFormat="1" ht="15.75" customHeight="1" x14ac:dyDescent="0.3">
      <c r="B1006" s="22"/>
      <c r="C1006" s="115" t="s">
        <v>1015</v>
      </c>
      <c r="D1006" s="115" t="s">
        <v>139</v>
      </c>
      <c r="E1006" s="116" t="s">
        <v>1016</v>
      </c>
      <c r="F1006" s="117" t="s">
        <v>1017</v>
      </c>
      <c r="G1006" s="118" t="s">
        <v>142</v>
      </c>
      <c r="H1006" s="119">
        <v>6</v>
      </c>
      <c r="I1006" s="120"/>
      <c r="J1006" s="121">
        <f>ROUND($I$1006*$H$1006,2)</f>
        <v>0</v>
      </c>
      <c r="K1006" s="117" t="s">
        <v>153</v>
      </c>
      <c r="L1006" s="22"/>
      <c r="M1006" s="122"/>
      <c r="N1006" s="123" t="s">
        <v>43</v>
      </c>
      <c r="P1006" s="124">
        <f>$O$1006*$H$1006</f>
        <v>0</v>
      </c>
      <c r="Q1006" s="124">
        <v>0</v>
      </c>
      <c r="R1006" s="124">
        <f>$Q$1006*$H$1006</f>
        <v>0</v>
      </c>
      <c r="S1006" s="124">
        <v>0</v>
      </c>
      <c r="T1006" s="125">
        <f>$S$1006*$H$1006</f>
        <v>0</v>
      </c>
      <c r="AR1006" s="76" t="s">
        <v>227</v>
      </c>
      <c r="AT1006" s="76" t="s">
        <v>139</v>
      </c>
      <c r="AU1006" s="76" t="s">
        <v>80</v>
      </c>
      <c r="AY1006" s="6" t="s">
        <v>138</v>
      </c>
      <c r="BE1006" s="126">
        <f>IF($N$1006="základní",$J$1006,0)</f>
        <v>0</v>
      </c>
      <c r="BF1006" s="126">
        <f>IF($N$1006="snížená",$J$1006,0)</f>
        <v>0</v>
      </c>
      <c r="BG1006" s="126">
        <f>IF($N$1006="zákl. přenesená",$J$1006,0)</f>
        <v>0</v>
      </c>
      <c r="BH1006" s="126">
        <f>IF($N$1006="sníž. přenesená",$J$1006,0)</f>
        <v>0</v>
      </c>
      <c r="BI1006" s="126">
        <f>IF($N$1006="nulová",$J$1006,0)</f>
        <v>0</v>
      </c>
      <c r="BJ1006" s="76" t="s">
        <v>21</v>
      </c>
      <c r="BK1006" s="126">
        <f>ROUND($I$1006*$H$1006,2)</f>
        <v>0</v>
      </c>
      <c r="BL1006" s="76" t="s">
        <v>227</v>
      </c>
      <c r="BM1006" s="76" t="s">
        <v>1018</v>
      </c>
    </row>
    <row r="1007" spans="2:65" s="6" customFormat="1" ht="16.5" customHeight="1" x14ac:dyDescent="0.3">
      <c r="B1007" s="22"/>
      <c r="D1007" s="128" t="s">
        <v>155</v>
      </c>
      <c r="F1007" s="148" t="s">
        <v>1019</v>
      </c>
      <c r="L1007" s="22"/>
      <c r="M1007" s="48"/>
      <c r="T1007" s="49"/>
      <c r="AT1007" s="6" t="s">
        <v>155</v>
      </c>
      <c r="AU1007" s="6" t="s">
        <v>80</v>
      </c>
    </row>
    <row r="1008" spans="2:65" s="6" customFormat="1" ht="15.75" customHeight="1" x14ac:dyDescent="0.3">
      <c r="B1008" s="134"/>
      <c r="D1008" s="133" t="s">
        <v>145</v>
      </c>
      <c r="E1008" s="135"/>
      <c r="F1008" s="136" t="s">
        <v>175</v>
      </c>
      <c r="H1008" s="137">
        <v>6</v>
      </c>
      <c r="L1008" s="134"/>
      <c r="M1008" s="138"/>
      <c r="T1008" s="139"/>
      <c r="AT1008" s="135" t="s">
        <v>145</v>
      </c>
      <c r="AU1008" s="135" t="s">
        <v>80</v>
      </c>
      <c r="AV1008" s="135" t="s">
        <v>80</v>
      </c>
      <c r="AW1008" s="135" t="s">
        <v>95</v>
      </c>
      <c r="AX1008" s="135" t="s">
        <v>72</v>
      </c>
      <c r="AY1008" s="135" t="s">
        <v>138</v>
      </c>
    </row>
    <row r="1009" spans="2:65" s="6" customFormat="1" ht="15.75" customHeight="1" x14ac:dyDescent="0.3">
      <c r="B1009" s="140"/>
      <c r="D1009" s="133" t="s">
        <v>145</v>
      </c>
      <c r="E1009" s="141"/>
      <c r="F1009" s="142" t="s">
        <v>148</v>
      </c>
      <c r="H1009" s="143">
        <v>6</v>
      </c>
      <c r="L1009" s="140"/>
      <c r="M1009" s="144"/>
      <c r="T1009" s="145"/>
      <c r="AT1009" s="141" t="s">
        <v>145</v>
      </c>
      <c r="AU1009" s="141" t="s">
        <v>80</v>
      </c>
      <c r="AV1009" s="141" t="s">
        <v>143</v>
      </c>
      <c r="AW1009" s="141" t="s">
        <v>95</v>
      </c>
      <c r="AX1009" s="141" t="s">
        <v>21</v>
      </c>
      <c r="AY1009" s="141" t="s">
        <v>138</v>
      </c>
    </row>
    <row r="1010" spans="2:65" s="6" customFormat="1" ht="15.75" customHeight="1" x14ac:dyDescent="0.3">
      <c r="B1010" s="22"/>
      <c r="C1010" s="149" t="s">
        <v>1020</v>
      </c>
      <c r="D1010" s="149" t="s">
        <v>383</v>
      </c>
      <c r="E1010" s="150" t="s">
        <v>1021</v>
      </c>
      <c r="F1010" s="151" t="s">
        <v>1022</v>
      </c>
      <c r="G1010" s="152" t="s">
        <v>142</v>
      </c>
      <c r="H1010" s="153">
        <v>6</v>
      </c>
      <c r="I1010" s="154"/>
      <c r="J1010" s="155">
        <f>ROUND($I$1010*$H$1010,2)</f>
        <v>0</v>
      </c>
      <c r="K1010" s="151" t="s">
        <v>153</v>
      </c>
      <c r="L1010" s="156"/>
      <c r="M1010" s="157"/>
      <c r="N1010" s="158" t="s">
        <v>43</v>
      </c>
      <c r="P1010" s="124">
        <f>$O$1010*$H$1010</f>
        <v>0</v>
      </c>
      <c r="Q1010" s="124">
        <v>1.2999999999999999E-4</v>
      </c>
      <c r="R1010" s="124">
        <f>$Q$1010*$H$1010</f>
        <v>7.7999999999999988E-4</v>
      </c>
      <c r="S1010" s="124">
        <v>0</v>
      </c>
      <c r="T1010" s="125">
        <f>$S$1010*$H$1010</f>
        <v>0</v>
      </c>
      <c r="AR1010" s="76" t="s">
        <v>343</v>
      </c>
      <c r="AT1010" s="76" t="s">
        <v>383</v>
      </c>
      <c r="AU1010" s="76" t="s">
        <v>80</v>
      </c>
      <c r="AY1010" s="6" t="s">
        <v>138</v>
      </c>
      <c r="BE1010" s="126">
        <f>IF($N$1010="základní",$J$1010,0)</f>
        <v>0</v>
      </c>
      <c r="BF1010" s="126">
        <f>IF($N$1010="snížená",$J$1010,0)</f>
        <v>0</v>
      </c>
      <c r="BG1010" s="126">
        <f>IF($N$1010="zákl. přenesená",$J$1010,0)</f>
        <v>0</v>
      </c>
      <c r="BH1010" s="126">
        <f>IF($N$1010="sníž. přenesená",$J$1010,0)</f>
        <v>0</v>
      </c>
      <c r="BI1010" s="126">
        <f>IF($N$1010="nulová",$J$1010,0)</f>
        <v>0</v>
      </c>
      <c r="BJ1010" s="76" t="s">
        <v>21</v>
      </c>
      <c r="BK1010" s="126">
        <f>ROUND($I$1010*$H$1010,2)</f>
        <v>0</v>
      </c>
      <c r="BL1010" s="76" t="s">
        <v>227</v>
      </c>
      <c r="BM1010" s="76" t="s">
        <v>1023</v>
      </c>
    </row>
    <row r="1011" spans="2:65" s="6" customFormat="1" ht="16.5" customHeight="1" x14ac:dyDescent="0.3">
      <c r="B1011" s="22"/>
      <c r="D1011" s="128" t="s">
        <v>155</v>
      </c>
      <c r="F1011" s="148" t="s">
        <v>1024</v>
      </c>
      <c r="L1011" s="22"/>
      <c r="M1011" s="48"/>
      <c r="T1011" s="49"/>
      <c r="AT1011" s="6" t="s">
        <v>155</v>
      </c>
      <c r="AU1011" s="6" t="s">
        <v>80</v>
      </c>
    </row>
    <row r="1012" spans="2:65" s="6" customFormat="1" ht="15.75" customHeight="1" x14ac:dyDescent="0.3">
      <c r="B1012" s="134"/>
      <c r="D1012" s="133" t="s">
        <v>145</v>
      </c>
      <c r="E1012" s="135"/>
      <c r="F1012" s="136" t="s">
        <v>175</v>
      </c>
      <c r="H1012" s="137">
        <v>6</v>
      </c>
      <c r="L1012" s="134"/>
      <c r="M1012" s="138"/>
      <c r="T1012" s="139"/>
      <c r="AT1012" s="135" t="s">
        <v>145</v>
      </c>
      <c r="AU1012" s="135" t="s">
        <v>80</v>
      </c>
      <c r="AV1012" s="135" t="s">
        <v>80</v>
      </c>
      <c r="AW1012" s="135" t="s">
        <v>95</v>
      </c>
      <c r="AX1012" s="135" t="s">
        <v>72</v>
      </c>
      <c r="AY1012" s="135" t="s">
        <v>138</v>
      </c>
    </row>
    <row r="1013" spans="2:65" s="6" customFormat="1" ht="15.75" customHeight="1" x14ac:dyDescent="0.3">
      <c r="B1013" s="140"/>
      <c r="D1013" s="133" t="s">
        <v>145</v>
      </c>
      <c r="E1013" s="141"/>
      <c r="F1013" s="142" t="s">
        <v>148</v>
      </c>
      <c r="H1013" s="143">
        <v>6</v>
      </c>
      <c r="L1013" s="140"/>
      <c r="M1013" s="144"/>
      <c r="T1013" s="145"/>
      <c r="AT1013" s="141" t="s">
        <v>145</v>
      </c>
      <c r="AU1013" s="141" t="s">
        <v>80</v>
      </c>
      <c r="AV1013" s="141" t="s">
        <v>143</v>
      </c>
      <c r="AW1013" s="141" t="s">
        <v>95</v>
      </c>
      <c r="AX1013" s="141" t="s">
        <v>21</v>
      </c>
      <c r="AY1013" s="141" t="s">
        <v>138</v>
      </c>
    </row>
    <row r="1014" spans="2:65" s="6" customFormat="1" ht="15.75" customHeight="1" x14ac:dyDescent="0.3">
      <c r="B1014" s="22"/>
      <c r="C1014" s="115" t="s">
        <v>1025</v>
      </c>
      <c r="D1014" s="115" t="s">
        <v>139</v>
      </c>
      <c r="E1014" s="116" t="s">
        <v>1026</v>
      </c>
      <c r="F1014" s="117" t="s">
        <v>1027</v>
      </c>
      <c r="G1014" s="118" t="s">
        <v>142</v>
      </c>
      <c r="H1014" s="119">
        <v>3</v>
      </c>
      <c r="I1014" s="120"/>
      <c r="J1014" s="121">
        <f>ROUND($I$1014*$H$1014,2)</f>
        <v>0</v>
      </c>
      <c r="K1014" s="117" t="s">
        <v>153</v>
      </c>
      <c r="L1014" s="22"/>
      <c r="M1014" s="122"/>
      <c r="N1014" s="123" t="s">
        <v>43</v>
      </c>
      <c r="P1014" s="124">
        <f>$O$1014*$H$1014</f>
        <v>0</v>
      </c>
      <c r="Q1014" s="124">
        <v>0</v>
      </c>
      <c r="R1014" s="124">
        <f>$Q$1014*$H$1014</f>
        <v>0</v>
      </c>
      <c r="S1014" s="124">
        <v>0</v>
      </c>
      <c r="T1014" s="125">
        <f>$S$1014*$H$1014</f>
        <v>0</v>
      </c>
      <c r="AR1014" s="76" t="s">
        <v>227</v>
      </c>
      <c r="AT1014" s="76" t="s">
        <v>139</v>
      </c>
      <c r="AU1014" s="76" t="s">
        <v>80</v>
      </c>
      <c r="AY1014" s="6" t="s">
        <v>138</v>
      </c>
      <c r="BE1014" s="126">
        <f>IF($N$1014="základní",$J$1014,0)</f>
        <v>0</v>
      </c>
      <c r="BF1014" s="126">
        <f>IF($N$1014="snížená",$J$1014,0)</f>
        <v>0</v>
      </c>
      <c r="BG1014" s="126">
        <f>IF($N$1014="zákl. přenesená",$J$1014,0)</f>
        <v>0</v>
      </c>
      <c r="BH1014" s="126">
        <f>IF($N$1014="sníž. přenesená",$J$1014,0)</f>
        <v>0</v>
      </c>
      <c r="BI1014" s="126">
        <f>IF($N$1014="nulová",$J$1014,0)</f>
        <v>0</v>
      </c>
      <c r="BJ1014" s="76" t="s">
        <v>21</v>
      </c>
      <c r="BK1014" s="126">
        <f>ROUND($I$1014*$H$1014,2)</f>
        <v>0</v>
      </c>
      <c r="BL1014" s="76" t="s">
        <v>227</v>
      </c>
      <c r="BM1014" s="76" t="s">
        <v>1028</v>
      </c>
    </row>
    <row r="1015" spans="2:65" s="6" customFormat="1" ht="16.5" customHeight="1" x14ac:dyDescent="0.3">
      <c r="B1015" s="22"/>
      <c r="D1015" s="128" t="s">
        <v>155</v>
      </c>
      <c r="F1015" s="148" t="s">
        <v>1029</v>
      </c>
      <c r="L1015" s="22"/>
      <c r="M1015" s="48"/>
      <c r="T1015" s="49"/>
      <c r="AT1015" s="6" t="s">
        <v>155</v>
      </c>
      <c r="AU1015" s="6" t="s">
        <v>80</v>
      </c>
    </row>
    <row r="1016" spans="2:65" s="6" customFormat="1" ht="15.75" customHeight="1" x14ac:dyDescent="0.3">
      <c r="B1016" s="134"/>
      <c r="D1016" s="133" t="s">
        <v>145</v>
      </c>
      <c r="E1016" s="135"/>
      <c r="F1016" s="136" t="s">
        <v>159</v>
      </c>
      <c r="H1016" s="137">
        <v>3</v>
      </c>
      <c r="L1016" s="134"/>
      <c r="M1016" s="138"/>
      <c r="T1016" s="139"/>
      <c r="AT1016" s="135" t="s">
        <v>145</v>
      </c>
      <c r="AU1016" s="135" t="s">
        <v>80</v>
      </c>
      <c r="AV1016" s="135" t="s">
        <v>80</v>
      </c>
      <c r="AW1016" s="135" t="s">
        <v>95</v>
      </c>
      <c r="AX1016" s="135" t="s">
        <v>72</v>
      </c>
      <c r="AY1016" s="135" t="s">
        <v>138</v>
      </c>
    </row>
    <row r="1017" spans="2:65" s="6" customFormat="1" ht="15.75" customHeight="1" x14ac:dyDescent="0.3">
      <c r="B1017" s="140"/>
      <c r="D1017" s="133" t="s">
        <v>145</v>
      </c>
      <c r="E1017" s="141"/>
      <c r="F1017" s="142" t="s">
        <v>148</v>
      </c>
      <c r="H1017" s="143">
        <v>3</v>
      </c>
      <c r="L1017" s="140"/>
      <c r="M1017" s="144"/>
      <c r="T1017" s="145"/>
      <c r="AT1017" s="141" t="s">
        <v>145</v>
      </c>
      <c r="AU1017" s="141" t="s">
        <v>80</v>
      </c>
      <c r="AV1017" s="141" t="s">
        <v>143</v>
      </c>
      <c r="AW1017" s="141" t="s">
        <v>95</v>
      </c>
      <c r="AX1017" s="141" t="s">
        <v>21</v>
      </c>
      <c r="AY1017" s="141" t="s">
        <v>138</v>
      </c>
    </row>
    <row r="1018" spans="2:65" s="6" customFormat="1" ht="15.75" customHeight="1" x14ac:dyDescent="0.3">
      <c r="B1018" s="22"/>
      <c r="C1018" s="149" t="s">
        <v>972</v>
      </c>
      <c r="D1018" s="149" t="s">
        <v>383</v>
      </c>
      <c r="E1018" s="150" t="s">
        <v>1030</v>
      </c>
      <c r="F1018" s="151" t="s">
        <v>1031</v>
      </c>
      <c r="G1018" s="152" t="s">
        <v>142</v>
      </c>
      <c r="H1018" s="153">
        <v>3</v>
      </c>
      <c r="I1018" s="154"/>
      <c r="J1018" s="155">
        <f>ROUND($I$1018*$H$1018,2)</f>
        <v>0</v>
      </c>
      <c r="K1018" s="151" t="s">
        <v>153</v>
      </c>
      <c r="L1018" s="156"/>
      <c r="M1018" s="157"/>
      <c r="N1018" s="158" t="s">
        <v>43</v>
      </c>
      <c r="P1018" s="124">
        <f>$O$1018*$H$1018</f>
        <v>0</v>
      </c>
      <c r="Q1018" s="124">
        <v>4.1999999999999997E-3</v>
      </c>
      <c r="R1018" s="124">
        <f>$Q$1018*$H$1018</f>
        <v>1.26E-2</v>
      </c>
      <c r="S1018" s="124">
        <v>0</v>
      </c>
      <c r="T1018" s="125">
        <f>$S$1018*$H$1018</f>
        <v>0</v>
      </c>
      <c r="AR1018" s="76" t="s">
        <v>343</v>
      </c>
      <c r="AT1018" s="76" t="s">
        <v>383</v>
      </c>
      <c r="AU1018" s="76" t="s">
        <v>80</v>
      </c>
      <c r="AY1018" s="6" t="s">
        <v>138</v>
      </c>
      <c r="BE1018" s="126">
        <f>IF($N$1018="základní",$J$1018,0)</f>
        <v>0</v>
      </c>
      <c r="BF1018" s="126">
        <f>IF($N$1018="snížená",$J$1018,0)</f>
        <v>0</v>
      </c>
      <c r="BG1018" s="126">
        <f>IF($N$1018="zákl. přenesená",$J$1018,0)</f>
        <v>0</v>
      </c>
      <c r="BH1018" s="126">
        <f>IF($N$1018="sníž. přenesená",$J$1018,0)</f>
        <v>0</v>
      </c>
      <c r="BI1018" s="126">
        <f>IF($N$1018="nulová",$J$1018,0)</f>
        <v>0</v>
      </c>
      <c r="BJ1018" s="76" t="s">
        <v>21</v>
      </c>
      <c r="BK1018" s="126">
        <f>ROUND($I$1018*$H$1018,2)</f>
        <v>0</v>
      </c>
      <c r="BL1018" s="76" t="s">
        <v>227</v>
      </c>
      <c r="BM1018" s="76" t="s">
        <v>1032</v>
      </c>
    </row>
    <row r="1019" spans="2:65" s="6" customFormat="1" ht="16.5" customHeight="1" x14ac:dyDescent="0.3">
      <c r="B1019" s="22"/>
      <c r="D1019" s="128" t="s">
        <v>155</v>
      </c>
      <c r="F1019" s="148" t="s">
        <v>1033</v>
      </c>
      <c r="L1019" s="22"/>
      <c r="M1019" s="48"/>
      <c r="T1019" s="49"/>
      <c r="AT1019" s="6" t="s">
        <v>155</v>
      </c>
      <c r="AU1019" s="6" t="s">
        <v>80</v>
      </c>
    </row>
    <row r="1020" spans="2:65" s="6" customFormat="1" ht="15.75" customHeight="1" x14ac:dyDescent="0.3">
      <c r="B1020" s="134"/>
      <c r="D1020" s="133" t="s">
        <v>145</v>
      </c>
      <c r="E1020" s="135"/>
      <c r="F1020" s="136" t="s">
        <v>159</v>
      </c>
      <c r="H1020" s="137">
        <v>3</v>
      </c>
      <c r="L1020" s="134"/>
      <c r="M1020" s="138"/>
      <c r="T1020" s="139"/>
      <c r="AT1020" s="135" t="s">
        <v>145</v>
      </c>
      <c r="AU1020" s="135" t="s">
        <v>80</v>
      </c>
      <c r="AV1020" s="135" t="s">
        <v>80</v>
      </c>
      <c r="AW1020" s="135" t="s">
        <v>95</v>
      </c>
      <c r="AX1020" s="135" t="s">
        <v>72</v>
      </c>
      <c r="AY1020" s="135" t="s">
        <v>138</v>
      </c>
    </row>
    <row r="1021" spans="2:65" s="6" customFormat="1" ht="15.75" customHeight="1" x14ac:dyDescent="0.3">
      <c r="B1021" s="140"/>
      <c r="D1021" s="133" t="s">
        <v>145</v>
      </c>
      <c r="E1021" s="141"/>
      <c r="F1021" s="142" t="s">
        <v>148</v>
      </c>
      <c r="H1021" s="143">
        <v>3</v>
      </c>
      <c r="L1021" s="140"/>
      <c r="M1021" s="144"/>
      <c r="T1021" s="145"/>
      <c r="AT1021" s="141" t="s">
        <v>145</v>
      </c>
      <c r="AU1021" s="141" t="s">
        <v>80</v>
      </c>
      <c r="AV1021" s="141" t="s">
        <v>143</v>
      </c>
      <c r="AW1021" s="141" t="s">
        <v>95</v>
      </c>
      <c r="AX1021" s="141" t="s">
        <v>21</v>
      </c>
      <c r="AY1021" s="141" t="s">
        <v>138</v>
      </c>
    </row>
    <row r="1022" spans="2:65" s="6" customFormat="1" ht="15.75" customHeight="1" x14ac:dyDescent="0.3">
      <c r="B1022" s="22"/>
      <c r="C1022" s="115" t="s">
        <v>1034</v>
      </c>
      <c r="D1022" s="115" t="s">
        <v>139</v>
      </c>
      <c r="E1022" s="116" t="s">
        <v>1035</v>
      </c>
      <c r="F1022" s="117" t="s">
        <v>1036</v>
      </c>
      <c r="G1022" s="118" t="s">
        <v>142</v>
      </c>
      <c r="H1022" s="119">
        <v>3</v>
      </c>
      <c r="I1022" s="120"/>
      <c r="J1022" s="121">
        <f>ROUND($I$1022*$H$1022,2)</f>
        <v>0</v>
      </c>
      <c r="K1022" s="117" t="s">
        <v>153</v>
      </c>
      <c r="L1022" s="22"/>
      <c r="M1022" s="122"/>
      <c r="N1022" s="123" t="s">
        <v>43</v>
      </c>
      <c r="P1022" s="124">
        <f>$O$1022*$H$1022</f>
        <v>0</v>
      </c>
      <c r="Q1022" s="124">
        <v>0</v>
      </c>
      <c r="R1022" s="124">
        <f>$Q$1022*$H$1022</f>
        <v>0</v>
      </c>
      <c r="S1022" s="124">
        <v>0</v>
      </c>
      <c r="T1022" s="125">
        <f>$S$1022*$H$1022</f>
        <v>0</v>
      </c>
      <c r="AR1022" s="76" t="s">
        <v>227</v>
      </c>
      <c r="AT1022" s="76" t="s">
        <v>139</v>
      </c>
      <c r="AU1022" s="76" t="s">
        <v>80</v>
      </c>
      <c r="AY1022" s="6" t="s">
        <v>138</v>
      </c>
      <c r="BE1022" s="126">
        <f>IF($N$1022="základní",$J$1022,0)</f>
        <v>0</v>
      </c>
      <c r="BF1022" s="126">
        <f>IF($N$1022="snížená",$J$1022,0)</f>
        <v>0</v>
      </c>
      <c r="BG1022" s="126">
        <f>IF($N$1022="zákl. přenesená",$J$1022,0)</f>
        <v>0</v>
      </c>
      <c r="BH1022" s="126">
        <f>IF($N$1022="sníž. přenesená",$J$1022,0)</f>
        <v>0</v>
      </c>
      <c r="BI1022" s="126">
        <f>IF($N$1022="nulová",$J$1022,0)</f>
        <v>0</v>
      </c>
      <c r="BJ1022" s="76" t="s">
        <v>21</v>
      </c>
      <c r="BK1022" s="126">
        <f>ROUND($I$1022*$H$1022,2)</f>
        <v>0</v>
      </c>
      <c r="BL1022" s="76" t="s">
        <v>227</v>
      </c>
      <c r="BM1022" s="76" t="s">
        <v>1037</v>
      </c>
    </row>
    <row r="1023" spans="2:65" s="6" customFormat="1" ht="16.5" customHeight="1" x14ac:dyDescent="0.3">
      <c r="B1023" s="22"/>
      <c r="D1023" s="128" t="s">
        <v>155</v>
      </c>
      <c r="F1023" s="148" t="s">
        <v>1038</v>
      </c>
      <c r="L1023" s="22"/>
      <c r="M1023" s="48"/>
      <c r="T1023" s="49"/>
      <c r="AT1023" s="6" t="s">
        <v>155</v>
      </c>
      <c r="AU1023" s="6" t="s">
        <v>80</v>
      </c>
    </row>
    <row r="1024" spans="2:65" s="6" customFormat="1" ht="15.75" customHeight="1" x14ac:dyDescent="0.3">
      <c r="B1024" s="134"/>
      <c r="D1024" s="133" t="s">
        <v>145</v>
      </c>
      <c r="E1024" s="135"/>
      <c r="F1024" s="136" t="s">
        <v>21</v>
      </c>
      <c r="H1024" s="137">
        <v>1</v>
      </c>
      <c r="L1024" s="134"/>
      <c r="M1024" s="138"/>
      <c r="T1024" s="139"/>
      <c r="AT1024" s="135" t="s">
        <v>145</v>
      </c>
      <c r="AU1024" s="135" t="s">
        <v>80</v>
      </c>
      <c r="AV1024" s="135" t="s">
        <v>80</v>
      </c>
      <c r="AW1024" s="135" t="s">
        <v>95</v>
      </c>
      <c r="AX1024" s="135" t="s">
        <v>72</v>
      </c>
      <c r="AY1024" s="135" t="s">
        <v>138</v>
      </c>
    </row>
    <row r="1025" spans="2:65" s="6" customFormat="1" ht="15.75" customHeight="1" x14ac:dyDescent="0.3">
      <c r="B1025" s="134"/>
      <c r="D1025" s="133" t="s">
        <v>145</v>
      </c>
      <c r="E1025" s="135"/>
      <c r="F1025" s="136" t="s">
        <v>80</v>
      </c>
      <c r="H1025" s="137">
        <v>2</v>
      </c>
      <c r="L1025" s="134"/>
      <c r="M1025" s="138"/>
      <c r="T1025" s="139"/>
      <c r="AT1025" s="135" t="s">
        <v>145</v>
      </c>
      <c r="AU1025" s="135" t="s">
        <v>80</v>
      </c>
      <c r="AV1025" s="135" t="s">
        <v>80</v>
      </c>
      <c r="AW1025" s="135" t="s">
        <v>95</v>
      </c>
      <c r="AX1025" s="135" t="s">
        <v>72</v>
      </c>
      <c r="AY1025" s="135" t="s">
        <v>138</v>
      </c>
    </row>
    <row r="1026" spans="2:65" s="6" customFormat="1" ht="15.75" customHeight="1" x14ac:dyDescent="0.3">
      <c r="B1026" s="140"/>
      <c r="D1026" s="133" t="s">
        <v>145</v>
      </c>
      <c r="E1026" s="141"/>
      <c r="F1026" s="142" t="s">
        <v>148</v>
      </c>
      <c r="H1026" s="143">
        <v>3</v>
      </c>
      <c r="L1026" s="140"/>
      <c r="M1026" s="144"/>
      <c r="T1026" s="145"/>
      <c r="AT1026" s="141" t="s">
        <v>145</v>
      </c>
      <c r="AU1026" s="141" t="s">
        <v>80</v>
      </c>
      <c r="AV1026" s="141" t="s">
        <v>143</v>
      </c>
      <c r="AW1026" s="141" t="s">
        <v>95</v>
      </c>
      <c r="AX1026" s="141" t="s">
        <v>21</v>
      </c>
      <c r="AY1026" s="141" t="s">
        <v>138</v>
      </c>
    </row>
    <row r="1027" spans="2:65" s="6" customFormat="1" ht="15.75" customHeight="1" x14ac:dyDescent="0.3">
      <c r="B1027" s="22"/>
      <c r="C1027" s="149" t="s">
        <v>1039</v>
      </c>
      <c r="D1027" s="149" t="s">
        <v>383</v>
      </c>
      <c r="E1027" s="150" t="s">
        <v>1040</v>
      </c>
      <c r="F1027" s="151" t="s">
        <v>1041</v>
      </c>
      <c r="G1027" s="152" t="s">
        <v>142</v>
      </c>
      <c r="H1027" s="153">
        <v>1</v>
      </c>
      <c r="I1027" s="154"/>
      <c r="J1027" s="155">
        <f>ROUND($I$1027*$H$1027,2)</f>
        <v>0</v>
      </c>
      <c r="K1027" s="151" t="s">
        <v>153</v>
      </c>
      <c r="L1027" s="156"/>
      <c r="M1027" s="157"/>
      <c r="N1027" s="158" t="s">
        <v>43</v>
      </c>
      <c r="P1027" s="124">
        <f>$O$1027*$H$1027</f>
        <v>0</v>
      </c>
      <c r="Q1027" s="124">
        <v>4.1000000000000003E-3</v>
      </c>
      <c r="R1027" s="124">
        <f>$Q$1027*$H$1027</f>
        <v>4.1000000000000003E-3</v>
      </c>
      <c r="S1027" s="124">
        <v>0</v>
      </c>
      <c r="T1027" s="125">
        <f>$S$1027*$H$1027</f>
        <v>0</v>
      </c>
      <c r="AR1027" s="76" t="s">
        <v>343</v>
      </c>
      <c r="AT1027" s="76" t="s">
        <v>383</v>
      </c>
      <c r="AU1027" s="76" t="s">
        <v>80</v>
      </c>
      <c r="AY1027" s="6" t="s">
        <v>138</v>
      </c>
      <c r="BE1027" s="126">
        <f>IF($N$1027="základní",$J$1027,0)</f>
        <v>0</v>
      </c>
      <c r="BF1027" s="126">
        <f>IF($N$1027="snížená",$J$1027,0)</f>
        <v>0</v>
      </c>
      <c r="BG1027" s="126">
        <f>IF($N$1027="zákl. přenesená",$J$1027,0)</f>
        <v>0</v>
      </c>
      <c r="BH1027" s="126">
        <f>IF($N$1027="sníž. přenesená",$J$1027,0)</f>
        <v>0</v>
      </c>
      <c r="BI1027" s="126">
        <f>IF($N$1027="nulová",$J$1027,0)</f>
        <v>0</v>
      </c>
      <c r="BJ1027" s="76" t="s">
        <v>21</v>
      </c>
      <c r="BK1027" s="126">
        <f>ROUND($I$1027*$H$1027,2)</f>
        <v>0</v>
      </c>
      <c r="BL1027" s="76" t="s">
        <v>227</v>
      </c>
      <c r="BM1027" s="76" t="s">
        <v>1042</v>
      </c>
    </row>
    <row r="1028" spans="2:65" s="6" customFormat="1" ht="27" customHeight="1" x14ac:dyDescent="0.3">
      <c r="B1028" s="22"/>
      <c r="D1028" s="128" t="s">
        <v>155</v>
      </c>
      <c r="F1028" s="148" t="s">
        <v>1043</v>
      </c>
      <c r="L1028" s="22"/>
      <c r="M1028" s="48"/>
      <c r="T1028" s="49"/>
      <c r="AT1028" s="6" t="s">
        <v>155</v>
      </c>
      <c r="AU1028" s="6" t="s">
        <v>80</v>
      </c>
    </row>
    <row r="1029" spans="2:65" s="6" customFormat="1" ht="15.75" customHeight="1" x14ac:dyDescent="0.3">
      <c r="B1029" s="134"/>
      <c r="D1029" s="133" t="s">
        <v>145</v>
      </c>
      <c r="E1029" s="135"/>
      <c r="F1029" s="136" t="s">
        <v>21</v>
      </c>
      <c r="H1029" s="137">
        <v>1</v>
      </c>
      <c r="L1029" s="134"/>
      <c r="M1029" s="138"/>
      <c r="T1029" s="139"/>
      <c r="AT1029" s="135" t="s">
        <v>145</v>
      </c>
      <c r="AU1029" s="135" t="s">
        <v>80</v>
      </c>
      <c r="AV1029" s="135" t="s">
        <v>80</v>
      </c>
      <c r="AW1029" s="135" t="s">
        <v>95</v>
      </c>
      <c r="AX1029" s="135" t="s">
        <v>72</v>
      </c>
      <c r="AY1029" s="135" t="s">
        <v>138</v>
      </c>
    </row>
    <row r="1030" spans="2:65" s="6" customFormat="1" ht="15.75" customHeight="1" x14ac:dyDescent="0.3">
      <c r="B1030" s="140"/>
      <c r="D1030" s="133" t="s">
        <v>145</v>
      </c>
      <c r="E1030" s="141"/>
      <c r="F1030" s="142" t="s">
        <v>148</v>
      </c>
      <c r="H1030" s="143">
        <v>1</v>
      </c>
      <c r="L1030" s="140"/>
      <c r="M1030" s="144"/>
      <c r="T1030" s="145"/>
      <c r="AT1030" s="141" t="s">
        <v>145</v>
      </c>
      <c r="AU1030" s="141" t="s">
        <v>80</v>
      </c>
      <c r="AV1030" s="141" t="s">
        <v>143</v>
      </c>
      <c r="AW1030" s="141" t="s">
        <v>95</v>
      </c>
      <c r="AX1030" s="141" t="s">
        <v>21</v>
      </c>
      <c r="AY1030" s="141" t="s">
        <v>138</v>
      </c>
    </row>
    <row r="1031" spans="2:65" s="6" customFormat="1" ht="15.75" customHeight="1" x14ac:dyDescent="0.3">
      <c r="B1031" s="22"/>
      <c r="C1031" s="149" t="s">
        <v>1044</v>
      </c>
      <c r="D1031" s="149" t="s">
        <v>383</v>
      </c>
      <c r="E1031" s="150" t="s">
        <v>1045</v>
      </c>
      <c r="F1031" s="151" t="s">
        <v>1046</v>
      </c>
      <c r="G1031" s="152" t="s">
        <v>142</v>
      </c>
      <c r="H1031" s="153">
        <v>2</v>
      </c>
      <c r="I1031" s="154"/>
      <c r="J1031" s="155">
        <f>ROUND($I$1031*$H$1031,2)</f>
        <v>0</v>
      </c>
      <c r="K1031" s="151" t="s">
        <v>153</v>
      </c>
      <c r="L1031" s="156"/>
      <c r="M1031" s="157"/>
      <c r="N1031" s="158" t="s">
        <v>43</v>
      </c>
      <c r="P1031" s="124">
        <f>$O$1031*$H$1031</f>
        <v>0</v>
      </c>
      <c r="Q1031" s="124">
        <v>3.0999999999999999E-3</v>
      </c>
      <c r="R1031" s="124">
        <f>$Q$1031*$H$1031</f>
        <v>6.1999999999999998E-3</v>
      </c>
      <c r="S1031" s="124">
        <v>0</v>
      </c>
      <c r="T1031" s="125">
        <f>$S$1031*$H$1031</f>
        <v>0</v>
      </c>
      <c r="AR1031" s="76" t="s">
        <v>343</v>
      </c>
      <c r="AT1031" s="76" t="s">
        <v>383</v>
      </c>
      <c r="AU1031" s="76" t="s">
        <v>80</v>
      </c>
      <c r="AY1031" s="6" t="s">
        <v>138</v>
      </c>
      <c r="BE1031" s="126">
        <f>IF($N$1031="základní",$J$1031,0)</f>
        <v>0</v>
      </c>
      <c r="BF1031" s="126">
        <f>IF($N$1031="snížená",$J$1031,0)</f>
        <v>0</v>
      </c>
      <c r="BG1031" s="126">
        <f>IF($N$1031="zákl. přenesená",$J$1031,0)</f>
        <v>0</v>
      </c>
      <c r="BH1031" s="126">
        <f>IF($N$1031="sníž. přenesená",$J$1031,0)</f>
        <v>0</v>
      </c>
      <c r="BI1031" s="126">
        <f>IF($N$1031="nulová",$J$1031,0)</f>
        <v>0</v>
      </c>
      <c r="BJ1031" s="76" t="s">
        <v>21</v>
      </c>
      <c r="BK1031" s="126">
        <f>ROUND($I$1031*$H$1031,2)</f>
        <v>0</v>
      </c>
      <c r="BL1031" s="76" t="s">
        <v>227</v>
      </c>
      <c r="BM1031" s="76" t="s">
        <v>1047</v>
      </c>
    </row>
    <row r="1032" spans="2:65" s="6" customFormat="1" ht="27" customHeight="1" x14ac:dyDescent="0.3">
      <c r="B1032" s="22"/>
      <c r="D1032" s="128" t="s">
        <v>155</v>
      </c>
      <c r="F1032" s="148" t="s">
        <v>1048</v>
      </c>
      <c r="L1032" s="22"/>
      <c r="M1032" s="48"/>
      <c r="T1032" s="49"/>
      <c r="AT1032" s="6" t="s">
        <v>155</v>
      </c>
      <c r="AU1032" s="6" t="s">
        <v>80</v>
      </c>
    </row>
    <row r="1033" spans="2:65" s="6" customFormat="1" ht="15.75" customHeight="1" x14ac:dyDescent="0.3">
      <c r="B1033" s="134"/>
      <c r="D1033" s="133" t="s">
        <v>145</v>
      </c>
      <c r="E1033" s="135"/>
      <c r="F1033" s="136" t="s">
        <v>80</v>
      </c>
      <c r="H1033" s="137">
        <v>2</v>
      </c>
      <c r="L1033" s="134"/>
      <c r="M1033" s="138"/>
      <c r="T1033" s="139"/>
      <c r="AT1033" s="135" t="s">
        <v>145</v>
      </c>
      <c r="AU1033" s="135" t="s">
        <v>80</v>
      </c>
      <c r="AV1033" s="135" t="s">
        <v>80</v>
      </c>
      <c r="AW1033" s="135" t="s">
        <v>95</v>
      </c>
      <c r="AX1033" s="135" t="s">
        <v>72</v>
      </c>
      <c r="AY1033" s="135" t="s">
        <v>138</v>
      </c>
    </row>
    <row r="1034" spans="2:65" s="6" customFormat="1" ht="15.75" customHeight="1" x14ac:dyDescent="0.3">
      <c r="B1034" s="140"/>
      <c r="D1034" s="133" t="s">
        <v>145</v>
      </c>
      <c r="E1034" s="141"/>
      <c r="F1034" s="142" t="s">
        <v>148</v>
      </c>
      <c r="H1034" s="143">
        <v>2</v>
      </c>
      <c r="L1034" s="140"/>
      <c r="M1034" s="144"/>
      <c r="T1034" s="145"/>
      <c r="AT1034" s="141" t="s">
        <v>145</v>
      </c>
      <c r="AU1034" s="141" t="s">
        <v>80</v>
      </c>
      <c r="AV1034" s="141" t="s">
        <v>143</v>
      </c>
      <c r="AW1034" s="141" t="s">
        <v>95</v>
      </c>
      <c r="AX1034" s="141" t="s">
        <v>21</v>
      </c>
      <c r="AY1034" s="141" t="s">
        <v>138</v>
      </c>
    </row>
    <row r="1035" spans="2:65" s="6" customFormat="1" ht="15.75" customHeight="1" x14ac:dyDescent="0.3">
      <c r="B1035" s="22"/>
      <c r="C1035" s="115" t="s">
        <v>1049</v>
      </c>
      <c r="D1035" s="115" t="s">
        <v>139</v>
      </c>
      <c r="E1035" s="116" t="s">
        <v>1050</v>
      </c>
      <c r="F1035" s="117" t="s">
        <v>1051</v>
      </c>
      <c r="G1035" s="118" t="s">
        <v>142</v>
      </c>
      <c r="H1035" s="119">
        <v>3</v>
      </c>
      <c r="I1035" s="120"/>
      <c r="J1035" s="121">
        <f>ROUND($I$1035*$H$1035,2)</f>
        <v>0</v>
      </c>
      <c r="K1035" s="117"/>
      <c r="L1035" s="22"/>
      <c r="M1035" s="122"/>
      <c r="N1035" s="123" t="s">
        <v>43</v>
      </c>
      <c r="P1035" s="124">
        <f>$O$1035*$H$1035</f>
        <v>0</v>
      </c>
      <c r="Q1035" s="124">
        <v>0</v>
      </c>
      <c r="R1035" s="124">
        <f>$Q$1035*$H$1035</f>
        <v>0</v>
      </c>
      <c r="S1035" s="124">
        <v>0</v>
      </c>
      <c r="T1035" s="125">
        <f>$S$1035*$H$1035</f>
        <v>0</v>
      </c>
      <c r="AR1035" s="76" t="s">
        <v>227</v>
      </c>
      <c r="AT1035" s="76" t="s">
        <v>139</v>
      </c>
      <c r="AU1035" s="76" t="s">
        <v>80</v>
      </c>
      <c r="AY1035" s="6" t="s">
        <v>138</v>
      </c>
      <c r="BE1035" s="126">
        <f>IF($N$1035="základní",$J$1035,0)</f>
        <v>0</v>
      </c>
      <c r="BF1035" s="126">
        <f>IF($N$1035="snížená",$J$1035,0)</f>
        <v>0</v>
      </c>
      <c r="BG1035" s="126">
        <f>IF($N$1035="zákl. přenesená",$J$1035,0)</f>
        <v>0</v>
      </c>
      <c r="BH1035" s="126">
        <f>IF($N$1035="sníž. přenesená",$J$1035,0)</f>
        <v>0</v>
      </c>
      <c r="BI1035" s="126">
        <f>IF($N$1035="nulová",$J$1035,0)</f>
        <v>0</v>
      </c>
      <c r="BJ1035" s="76" t="s">
        <v>21</v>
      </c>
      <c r="BK1035" s="126">
        <f>ROUND($I$1035*$H$1035,2)</f>
        <v>0</v>
      </c>
      <c r="BL1035" s="76" t="s">
        <v>227</v>
      </c>
      <c r="BM1035" s="76" t="s">
        <v>1052</v>
      </c>
    </row>
    <row r="1036" spans="2:65" s="6" customFormat="1" ht="15.75" customHeight="1" x14ac:dyDescent="0.3">
      <c r="B1036" s="134"/>
      <c r="D1036" s="128" t="s">
        <v>145</v>
      </c>
      <c r="E1036" s="136"/>
      <c r="F1036" s="136" t="s">
        <v>159</v>
      </c>
      <c r="H1036" s="137">
        <v>3</v>
      </c>
      <c r="L1036" s="134"/>
      <c r="M1036" s="138"/>
      <c r="T1036" s="139"/>
      <c r="AT1036" s="135" t="s">
        <v>145</v>
      </c>
      <c r="AU1036" s="135" t="s">
        <v>80</v>
      </c>
      <c r="AV1036" s="135" t="s">
        <v>80</v>
      </c>
      <c r="AW1036" s="135" t="s">
        <v>95</v>
      </c>
      <c r="AX1036" s="135" t="s">
        <v>72</v>
      </c>
      <c r="AY1036" s="135" t="s">
        <v>138</v>
      </c>
    </row>
    <row r="1037" spans="2:65" s="6" customFormat="1" ht="15.75" customHeight="1" x14ac:dyDescent="0.3">
      <c r="B1037" s="140"/>
      <c r="D1037" s="133" t="s">
        <v>145</v>
      </c>
      <c r="E1037" s="141"/>
      <c r="F1037" s="142" t="s">
        <v>148</v>
      </c>
      <c r="H1037" s="143">
        <v>3</v>
      </c>
      <c r="L1037" s="140"/>
      <c r="M1037" s="144"/>
      <c r="T1037" s="145"/>
      <c r="AT1037" s="141" t="s">
        <v>145</v>
      </c>
      <c r="AU1037" s="141" t="s">
        <v>80</v>
      </c>
      <c r="AV1037" s="141" t="s">
        <v>143</v>
      </c>
      <c r="AW1037" s="141" t="s">
        <v>95</v>
      </c>
      <c r="AX1037" s="141" t="s">
        <v>21</v>
      </c>
      <c r="AY1037" s="141" t="s">
        <v>138</v>
      </c>
    </row>
    <row r="1038" spans="2:65" s="6" customFormat="1" ht="15.75" customHeight="1" x14ac:dyDescent="0.3">
      <c r="B1038" s="22"/>
      <c r="C1038" s="115" t="s">
        <v>1053</v>
      </c>
      <c r="D1038" s="115" t="s">
        <v>139</v>
      </c>
      <c r="E1038" s="116" t="s">
        <v>1054</v>
      </c>
      <c r="F1038" s="117" t="s">
        <v>1055</v>
      </c>
      <c r="G1038" s="118" t="s">
        <v>142</v>
      </c>
      <c r="H1038" s="119">
        <v>3</v>
      </c>
      <c r="I1038" s="120"/>
      <c r="J1038" s="121">
        <f>ROUND($I$1038*$H$1038,2)</f>
        <v>0</v>
      </c>
      <c r="K1038" s="117"/>
      <c r="L1038" s="22"/>
      <c r="M1038" s="122"/>
      <c r="N1038" s="123" t="s">
        <v>43</v>
      </c>
      <c r="P1038" s="124">
        <f>$O$1038*$H$1038</f>
        <v>0</v>
      </c>
      <c r="Q1038" s="124">
        <v>0</v>
      </c>
      <c r="R1038" s="124">
        <f>$Q$1038*$H$1038</f>
        <v>0</v>
      </c>
      <c r="S1038" s="124">
        <v>0</v>
      </c>
      <c r="T1038" s="125">
        <f>$S$1038*$H$1038</f>
        <v>0</v>
      </c>
      <c r="AR1038" s="76" t="s">
        <v>227</v>
      </c>
      <c r="AT1038" s="76" t="s">
        <v>139</v>
      </c>
      <c r="AU1038" s="76" t="s">
        <v>80</v>
      </c>
      <c r="AY1038" s="6" t="s">
        <v>138</v>
      </c>
      <c r="BE1038" s="126">
        <f>IF($N$1038="základní",$J$1038,0)</f>
        <v>0</v>
      </c>
      <c r="BF1038" s="126">
        <f>IF($N$1038="snížená",$J$1038,0)</f>
        <v>0</v>
      </c>
      <c r="BG1038" s="126">
        <f>IF($N$1038="zákl. přenesená",$J$1038,0)</f>
        <v>0</v>
      </c>
      <c r="BH1038" s="126">
        <f>IF($N$1038="sníž. přenesená",$J$1038,0)</f>
        <v>0</v>
      </c>
      <c r="BI1038" s="126">
        <f>IF($N$1038="nulová",$J$1038,0)</f>
        <v>0</v>
      </c>
      <c r="BJ1038" s="76" t="s">
        <v>21</v>
      </c>
      <c r="BK1038" s="126">
        <f>ROUND($I$1038*$H$1038,2)</f>
        <v>0</v>
      </c>
      <c r="BL1038" s="76" t="s">
        <v>227</v>
      </c>
      <c r="BM1038" s="76" t="s">
        <v>1056</v>
      </c>
    </row>
    <row r="1039" spans="2:65" s="6" customFormat="1" ht="15.75" customHeight="1" x14ac:dyDescent="0.3">
      <c r="B1039" s="134"/>
      <c r="D1039" s="128" t="s">
        <v>145</v>
      </c>
      <c r="E1039" s="136"/>
      <c r="F1039" s="136" t="s">
        <v>159</v>
      </c>
      <c r="H1039" s="137">
        <v>3</v>
      </c>
      <c r="L1039" s="134"/>
      <c r="M1039" s="138"/>
      <c r="T1039" s="139"/>
      <c r="AT1039" s="135" t="s">
        <v>145</v>
      </c>
      <c r="AU1039" s="135" t="s">
        <v>80</v>
      </c>
      <c r="AV1039" s="135" t="s">
        <v>80</v>
      </c>
      <c r="AW1039" s="135" t="s">
        <v>95</v>
      </c>
      <c r="AX1039" s="135" t="s">
        <v>72</v>
      </c>
      <c r="AY1039" s="135" t="s">
        <v>138</v>
      </c>
    </row>
    <row r="1040" spans="2:65" s="6" customFormat="1" ht="15.75" customHeight="1" x14ac:dyDescent="0.3">
      <c r="B1040" s="140"/>
      <c r="D1040" s="133" t="s">
        <v>145</v>
      </c>
      <c r="E1040" s="141"/>
      <c r="F1040" s="142" t="s">
        <v>148</v>
      </c>
      <c r="H1040" s="143">
        <v>3</v>
      </c>
      <c r="L1040" s="140"/>
      <c r="M1040" s="144"/>
      <c r="T1040" s="145"/>
      <c r="AT1040" s="141" t="s">
        <v>145</v>
      </c>
      <c r="AU1040" s="141" t="s">
        <v>80</v>
      </c>
      <c r="AV1040" s="141" t="s">
        <v>143</v>
      </c>
      <c r="AW1040" s="141" t="s">
        <v>95</v>
      </c>
      <c r="AX1040" s="141" t="s">
        <v>21</v>
      </c>
      <c r="AY1040" s="141" t="s">
        <v>138</v>
      </c>
    </row>
    <row r="1041" spans="2:65" s="6" customFormat="1" ht="15.75" customHeight="1" x14ac:dyDescent="0.3">
      <c r="B1041" s="22"/>
      <c r="C1041" s="115" t="s">
        <v>1057</v>
      </c>
      <c r="D1041" s="115" t="s">
        <v>139</v>
      </c>
      <c r="E1041" s="116" t="s">
        <v>1058</v>
      </c>
      <c r="F1041" s="117" t="s">
        <v>1059</v>
      </c>
      <c r="G1041" s="118" t="s">
        <v>378</v>
      </c>
      <c r="H1041" s="119">
        <v>6</v>
      </c>
      <c r="I1041" s="120"/>
      <c r="J1041" s="121">
        <f>ROUND($I$1041*$H$1041,2)</f>
        <v>0</v>
      </c>
      <c r="K1041" s="117"/>
      <c r="L1041" s="22"/>
      <c r="M1041" s="122"/>
      <c r="N1041" s="123" t="s">
        <v>43</v>
      </c>
      <c r="P1041" s="124">
        <f>$O$1041*$H$1041</f>
        <v>0</v>
      </c>
      <c r="Q1041" s="124">
        <v>0</v>
      </c>
      <c r="R1041" s="124">
        <f>$Q$1041*$H$1041</f>
        <v>0</v>
      </c>
      <c r="S1041" s="124">
        <v>0</v>
      </c>
      <c r="T1041" s="125">
        <f>$S$1041*$H$1041</f>
        <v>0</v>
      </c>
      <c r="AR1041" s="76" t="s">
        <v>227</v>
      </c>
      <c r="AT1041" s="76" t="s">
        <v>139</v>
      </c>
      <c r="AU1041" s="76" t="s">
        <v>80</v>
      </c>
      <c r="AY1041" s="6" t="s">
        <v>138</v>
      </c>
      <c r="BE1041" s="126">
        <f>IF($N$1041="základní",$J$1041,0)</f>
        <v>0</v>
      </c>
      <c r="BF1041" s="126">
        <f>IF($N$1041="snížená",$J$1041,0)</f>
        <v>0</v>
      </c>
      <c r="BG1041" s="126">
        <f>IF($N$1041="zákl. přenesená",$J$1041,0)</f>
        <v>0</v>
      </c>
      <c r="BH1041" s="126">
        <f>IF($N$1041="sníž. přenesená",$J$1041,0)</f>
        <v>0</v>
      </c>
      <c r="BI1041" s="126">
        <f>IF($N$1041="nulová",$J$1041,0)</f>
        <v>0</v>
      </c>
      <c r="BJ1041" s="76" t="s">
        <v>21</v>
      </c>
      <c r="BK1041" s="126">
        <f>ROUND($I$1041*$H$1041,2)</f>
        <v>0</v>
      </c>
      <c r="BL1041" s="76" t="s">
        <v>227</v>
      </c>
      <c r="BM1041" s="76" t="s">
        <v>1060</v>
      </c>
    </row>
    <row r="1042" spans="2:65" s="6" customFormat="1" ht="15.75" customHeight="1" x14ac:dyDescent="0.3">
      <c r="B1042" s="134"/>
      <c r="D1042" s="128" t="s">
        <v>145</v>
      </c>
      <c r="E1042" s="136"/>
      <c r="F1042" s="136" t="s">
        <v>175</v>
      </c>
      <c r="H1042" s="137">
        <v>6</v>
      </c>
      <c r="L1042" s="134"/>
      <c r="M1042" s="138"/>
      <c r="T1042" s="139"/>
      <c r="AT1042" s="135" t="s">
        <v>145</v>
      </c>
      <c r="AU1042" s="135" t="s">
        <v>80</v>
      </c>
      <c r="AV1042" s="135" t="s">
        <v>80</v>
      </c>
      <c r="AW1042" s="135" t="s">
        <v>95</v>
      </c>
      <c r="AX1042" s="135" t="s">
        <v>72</v>
      </c>
      <c r="AY1042" s="135" t="s">
        <v>138</v>
      </c>
    </row>
    <row r="1043" spans="2:65" s="6" customFormat="1" ht="15.75" customHeight="1" x14ac:dyDescent="0.3">
      <c r="B1043" s="140"/>
      <c r="D1043" s="133" t="s">
        <v>145</v>
      </c>
      <c r="E1043" s="141"/>
      <c r="F1043" s="142" t="s">
        <v>148</v>
      </c>
      <c r="H1043" s="143">
        <v>6</v>
      </c>
      <c r="L1043" s="140"/>
      <c r="M1043" s="144"/>
      <c r="T1043" s="145"/>
      <c r="AT1043" s="141" t="s">
        <v>145</v>
      </c>
      <c r="AU1043" s="141" t="s">
        <v>80</v>
      </c>
      <c r="AV1043" s="141" t="s">
        <v>143</v>
      </c>
      <c r="AW1043" s="141" t="s">
        <v>95</v>
      </c>
      <c r="AX1043" s="141" t="s">
        <v>21</v>
      </c>
      <c r="AY1043" s="141" t="s">
        <v>138</v>
      </c>
    </row>
    <row r="1044" spans="2:65" s="6" customFormat="1" ht="15.75" customHeight="1" x14ac:dyDescent="0.3">
      <c r="B1044" s="22"/>
      <c r="C1044" s="115" t="s">
        <v>1061</v>
      </c>
      <c r="D1044" s="115" t="s">
        <v>139</v>
      </c>
      <c r="E1044" s="116" t="s">
        <v>1062</v>
      </c>
      <c r="F1044" s="117" t="s">
        <v>1063</v>
      </c>
      <c r="G1044" s="118" t="s">
        <v>142</v>
      </c>
      <c r="H1044" s="119">
        <v>6</v>
      </c>
      <c r="I1044" s="120"/>
      <c r="J1044" s="121">
        <f>ROUND($I$1044*$H$1044,2)</f>
        <v>0</v>
      </c>
      <c r="K1044" s="117"/>
      <c r="L1044" s="22"/>
      <c r="M1044" s="122"/>
      <c r="N1044" s="123" t="s">
        <v>43</v>
      </c>
      <c r="P1044" s="124">
        <f>$O$1044*$H$1044</f>
        <v>0</v>
      </c>
      <c r="Q1044" s="124">
        <v>0</v>
      </c>
      <c r="R1044" s="124">
        <f>$Q$1044*$H$1044</f>
        <v>0</v>
      </c>
      <c r="S1044" s="124">
        <v>0</v>
      </c>
      <c r="T1044" s="125">
        <f>$S$1044*$H$1044</f>
        <v>0</v>
      </c>
      <c r="AR1044" s="76" t="s">
        <v>227</v>
      </c>
      <c r="AT1044" s="76" t="s">
        <v>139</v>
      </c>
      <c r="AU1044" s="76" t="s">
        <v>80</v>
      </c>
      <c r="AY1044" s="6" t="s">
        <v>138</v>
      </c>
      <c r="BE1044" s="126">
        <f>IF($N$1044="základní",$J$1044,0)</f>
        <v>0</v>
      </c>
      <c r="BF1044" s="126">
        <f>IF($N$1044="snížená",$J$1044,0)</f>
        <v>0</v>
      </c>
      <c r="BG1044" s="126">
        <f>IF($N$1044="zákl. přenesená",$J$1044,0)</f>
        <v>0</v>
      </c>
      <c r="BH1044" s="126">
        <f>IF($N$1044="sníž. přenesená",$J$1044,0)</f>
        <v>0</v>
      </c>
      <c r="BI1044" s="126">
        <f>IF($N$1044="nulová",$J$1044,0)</f>
        <v>0</v>
      </c>
      <c r="BJ1044" s="76" t="s">
        <v>21</v>
      </c>
      <c r="BK1044" s="126">
        <f>ROUND($I$1044*$H$1044,2)</f>
        <v>0</v>
      </c>
      <c r="BL1044" s="76" t="s">
        <v>227</v>
      </c>
      <c r="BM1044" s="76" t="s">
        <v>1064</v>
      </c>
    </row>
    <row r="1045" spans="2:65" s="6" customFormat="1" ht="15.75" customHeight="1" x14ac:dyDescent="0.3">
      <c r="B1045" s="134"/>
      <c r="D1045" s="128" t="s">
        <v>145</v>
      </c>
      <c r="E1045" s="136"/>
      <c r="F1045" s="136" t="s">
        <v>175</v>
      </c>
      <c r="H1045" s="137">
        <v>6</v>
      </c>
      <c r="L1045" s="134"/>
      <c r="M1045" s="138"/>
      <c r="T1045" s="139"/>
      <c r="AT1045" s="135" t="s">
        <v>145</v>
      </c>
      <c r="AU1045" s="135" t="s">
        <v>80</v>
      </c>
      <c r="AV1045" s="135" t="s">
        <v>80</v>
      </c>
      <c r="AW1045" s="135" t="s">
        <v>95</v>
      </c>
      <c r="AX1045" s="135" t="s">
        <v>72</v>
      </c>
      <c r="AY1045" s="135" t="s">
        <v>138</v>
      </c>
    </row>
    <row r="1046" spans="2:65" s="6" customFormat="1" ht="15.75" customHeight="1" x14ac:dyDescent="0.3">
      <c r="B1046" s="140"/>
      <c r="D1046" s="133" t="s">
        <v>145</v>
      </c>
      <c r="E1046" s="141"/>
      <c r="F1046" s="142" t="s">
        <v>148</v>
      </c>
      <c r="H1046" s="143">
        <v>6</v>
      </c>
      <c r="L1046" s="140"/>
      <c r="M1046" s="144"/>
      <c r="T1046" s="145"/>
      <c r="AT1046" s="141" t="s">
        <v>145</v>
      </c>
      <c r="AU1046" s="141" t="s">
        <v>80</v>
      </c>
      <c r="AV1046" s="141" t="s">
        <v>143</v>
      </c>
      <c r="AW1046" s="141" t="s">
        <v>95</v>
      </c>
      <c r="AX1046" s="141" t="s">
        <v>21</v>
      </c>
      <c r="AY1046" s="141" t="s">
        <v>138</v>
      </c>
    </row>
    <row r="1047" spans="2:65" s="6" customFormat="1" ht="15.75" customHeight="1" x14ac:dyDescent="0.3">
      <c r="B1047" s="22"/>
      <c r="C1047" s="115" t="s">
        <v>1065</v>
      </c>
      <c r="D1047" s="115" t="s">
        <v>139</v>
      </c>
      <c r="E1047" s="116" t="s">
        <v>1066</v>
      </c>
      <c r="F1047" s="117" t="s">
        <v>1067</v>
      </c>
      <c r="G1047" s="118" t="s">
        <v>142</v>
      </c>
      <c r="H1047" s="119">
        <v>30</v>
      </c>
      <c r="I1047" s="120"/>
      <c r="J1047" s="121">
        <f>ROUND($I$1047*$H$1047,2)</f>
        <v>0</v>
      </c>
      <c r="K1047" s="117"/>
      <c r="L1047" s="22"/>
      <c r="M1047" s="122"/>
      <c r="N1047" s="123" t="s">
        <v>43</v>
      </c>
      <c r="P1047" s="124">
        <f>$O$1047*$H$1047</f>
        <v>0</v>
      </c>
      <c r="Q1047" s="124">
        <v>0</v>
      </c>
      <c r="R1047" s="124">
        <f>$Q$1047*$H$1047</f>
        <v>0</v>
      </c>
      <c r="S1047" s="124">
        <v>0</v>
      </c>
      <c r="T1047" s="125">
        <f>$S$1047*$H$1047</f>
        <v>0</v>
      </c>
      <c r="AR1047" s="76" t="s">
        <v>227</v>
      </c>
      <c r="AT1047" s="76" t="s">
        <v>139</v>
      </c>
      <c r="AU1047" s="76" t="s">
        <v>80</v>
      </c>
      <c r="AY1047" s="6" t="s">
        <v>138</v>
      </c>
      <c r="BE1047" s="126">
        <f>IF($N$1047="základní",$J$1047,0)</f>
        <v>0</v>
      </c>
      <c r="BF1047" s="126">
        <f>IF($N$1047="snížená",$J$1047,0)</f>
        <v>0</v>
      </c>
      <c r="BG1047" s="126">
        <f>IF($N$1047="zákl. přenesená",$J$1047,0)</f>
        <v>0</v>
      </c>
      <c r="BH1047" s="126">
        <f>IF($N$1047="sníž. přenesená",$J$1047,0)</f>
        <v>0</v>
      </c>
      <c r="BI1047" s="126">
        <f>IF($N$1047="nulová",$J$1047,0)</f>
        <v>0</v>
      </c>
      <c r="BJ1047" s="76" t="s">
        <v>21</v>
      </c>
      <c r="BK1047" s="126">
        <f>ROUND($I$1047*$H$1047,2)</f>
        <v>0</v>
      </c>
      <c r="BL1047" s="76" t="s">
        <v>227</v>
      </c>
      <c r="BM1047" s="76" t="s">
        <v>1068</v>
      </c>
    </row>
    <row r="1048" spans="2:65" s="6" customFormat="1" ht="15.75" customHeight="1" x14ac:dyDescent="0.3">
      <c r="B1048" s="134"/>
      <c r="D1048" s="128" t="s">
        <v>145</v>
      </c>
      <c r="E1048" s="136"/>
      <c r="F1048" s="136" t="s">
        <v>330</v>
      </c>
      <c r="H1048" s="137">
        <v>30</v>
      </c>
      <c r="L1048" s="134"/>
      <c r="M1048" s="138"/>
      <c r="T1048" s="139"/>
      <c r="AT1048" s="135" t="s">
        <v>145</v>
      </c>
      <c r="AU1048" s="135" t="s">
        <v>80</v>
      </c>
      <c r="AV1048" s="135" t="s">
        <v>80</v>
      </c>
      <c r="AW1048" s="135" t="s">
        <v>95</v>
      </c>
      <c r="AX1048" s="135" t="s">
        <v>72</v>
      </c>
      <c r="AY1048" s="135" t="s">
        <v>138</v>
      </c>
    </row>
    <row r="1049" spans="2:65" s="6" customFormat="1" ht="15.75" customHeight="1" x14ac:dyDescent="0.3">
      <c r="B1049" s="140"/>
      <c r="D1049" s="133" t="s">
        <v>145</v>
      </c>
      <c r="E1049" s="141"/>
      <c r="F1049" s="142" t="s">
        <v>148</v>
      </c>
      <c r="H1049" s="143">
        <v>30</v>
      </c>
      <c r="L1049" s="140"/>
      <c r="M1049" s="144"/>
      <c r="T1049" s="145"/>
      <c r="AT1049" s="141" t="s">
        <v>145</v>
      </c>
      <c r="AU1049" s="141" t="s">
        <v>80</v>
      </c>
      <c r="AV1049" s="141" t="s">
        <v>143</v>
      </c>
      <c r="AW1049" s="141" t="s">
        <v>95</v>
      </c>
      <c r="AX1049" s="141" t="s">
        <v>21</v>
      </c>
      <c r="AY1049" s="141" t="s">
        <v>138</v>
      </c>
    </row>
    <row r="1050" spans="2:65" s="6" customFormat="1" ht="15.75" customHeight="1" x14ac:dyDescent="0.3">
      <c r="B1050" s="22"/>
      <c r="C1050" s="115" t="s">
        <v>1069</v>
      </c>
      <c r="D1050" s="115" t="s">
        <v>139</v>
      </c>
      <c r="E1050" s="116" t="s">
        <v>1070</v>
      </c>
      <c r="F1050" s="117" t="s">
        <v>1071</v>
      </c>
      <c r="G1050" s="118" t="s">
        <v>142</v>
      </c>
      <c r="H1050" s="119">
        <v>24</v>
      </c>
      <c r="I1050" s="120"/>
      <c r="J1050" s="121">
        <f>ROUND($I$1050*$H$1050,2)</f>
        <v>0</v>
      </c>
      <c r="K1050" s="117"/>
      <c r="L1050" s="22"/>
      <c r="M1050" s="122"/>
      <c r="N1050" s="123" t="s">
        <v>43</v>
      </c>
      <c r="P1050" s="124">
        <f>$O$1050*$H$1050</f>
        <v>0</v>
      </c>
      <c r="Q1050" s="124">
        <v>0</v>
      </c>
      <c r="R1050" s="124">
        <f>$Q$1050*$H$1050</f>
        <v>0</v>
      </c>
      <c r="S1050" s="124">
        <v>0</v>
      </c>
      <c r="T1050" s="125">
        <f>$S$1050*$H$1050</f>
        <v>0</v>
      </c>
      <c r="AR1050" s="76" t="s">
        <v>227</v>
      </c>
      <c r="AT1050" s="76" t="s">
        <v>139</v>
      </c>
      <c r="AU1050" s="76" t="s">
        <v>80</v>
      </c>
      <c r="AY1050" s="6" t="s">
        <v>138</v>
      </c>
      <c r="BE1050" s="126">
        <f>IF($N$1050="základní",$J$1050,0)</f>
        <v>0</v>
      </c>
      <c r="BF1050" s="126">
        <f>IF($N$1050="snížená",$J$1050,0)</f>
        <v>0</v>
      </c>
      <c r="BG1050" s="126">
        <f>IF($N$1050="zákl. přenesená",$J$1050,0)</f>
        <v>0</v>
      </c>
      <c r="BH1050" s="126">
        <f>IF($N$1050="sníž. přenesená",$J$1050,0)</f>
        <v>0</v>
      </c>
      <c r="BI1050" s="126">
        <f>IF($N$1050="nulová",$J$1050,0)</f>
        <v>0</v>
      </c>
      <c r="BJ1050" s="76" t="s">
        <v>21</v>
      </c>
      <c r="BK1050" s="126">
        <f>ROUND($I$1050*$H$1050,2)</f>
        <v>0</v>
      </c>
      <c r="BL1050" s="76" t="s">
        <v>227</v>
      </c>
      <c r="BM1050" s="76" t="s">
        <v>1072</v>
      </c>
    </row>
    <row r="1051" spans="2:65" s="6" customFormat="1" ht="15.75" customHeight="1" x14ac:dyDescent="0.3">
      <c r="B1051" s="134"/>
      <c r="D1051" s="128" t="s">
        <v>145</v>
      </c>
      <c r="E1051" s="136"/>
      <c r="F1051" s="136" t="s">
        <v>274</v>
      </c>
      <c r="H1051" s="137">
        <v>24</v>
      </c>
      <c r="L1051" s="134"/>
      <c r="M1051" s="138"/>
      <c r="T1051" s="139"/>
      <c r="AT1051" s="135" t="s">
        <v>145</v>
      </c>
      <c r="AU1051" s="135" t="s">
        <v>80</v>
      </c>
      <c r="AV1051" s="135" t="s">
        <v>80</v>
      </c>
      <c r="AW1051" s="135" t="s">
        <v>95</v>
      </c>
      <c r="AX1051" s="135" t="s">
        <v>72</v>
      </c>
      <c r="AY1051" s="135" t="s">
        <v>138</v>
      </c>
    </row>
    <row r="1052" spans="2:65" s="6" customFormat="1" ht="15.75" customHeight="1" x14ac:dyDescent="0.3">
      <c r="B1052" s="140"/>
      <c r="D1052" s="133" t="s">
        <v>145</v>
      </c>
      <c r="E1052" s="141"/>
      <c r="F1052" s="142" t="s">
        <v>148</v>
      </c>
      <c r="H1052" s="143">
        <v>24</v>
      </c>
      <c r="L1052" s="140"/>
      <c r="M1052" s="144"/>
      <c r="T1052" s="145"/>
      <c r="AT1052" s="141" t="s">
        <v>145</v>
      </c>
      <c r="AU1052" s="141" t="s">
        <v>80</v>
      </c>
      <c r="AV1052" s="141" t="s">
        <v>143</v>
      </c>
      <c r="AW1052" s="141" t="s">
        <v>95</v>
      </c>
      <c r="AX1052" s="141" t="s">
        <v>21</v>
      </c>
      <c r="AY1052" s="141" t="s">
        <v>138</v>
      </c>
    </row>
    <row r="1053" spans="2:65" s="6" customFormat="1" ht="15.75" customHeight="1" x14ac:dyDescent="0.3">
      <c r="B1053" s="22"/>
      <c r="C1053" s="115" t="s">
        <v>1073</v>
      </c>
      <c r="D1053" s="115" t="s">
        <v>139</v>
      </c>
      <c r="E1053" s="116" t="s">
        <v>1074</v>
      </c>
      <c r="F1053" s="117" t="s">
        <v>1075</v>
      </c>
      <c r="G1053" s="118" t="s">
        <v>142</v>
      </c>
      <c r="H1053" s="119">
        <v>1</v>
      </c>
      <c r="I1053" s="120"/>
      <c r="J1053" s="121">
        <f>ROUND($I$1053*$H$1053,2)</f>
        <v>0</v>
      </c>
      <c r="K1053" s="117" t="s">
        <v>153</v>
      </c>
      <c r="L1053" s="22"/>
      <c r="M1053" s="122"/>
      <c r="N1053" s="123" t="s">
        <v>43</v>
      </c>
      <c r="P1053" s="124">
        <f>$O$1053*$H$1053</f>
        <v>0</v>
      </c>
      <c r="Q1053" s="124">
        <v>0</v>
      </c>
      <c r="R1053" s="124">
        <f>$Q$1053*$H$1053</f>
        <v>0</v>
      </c>
      <c r="S1053" s="124">
        <v>0</v>
      </c>
      <c r="T1053" s="125">
        <f>$S$1053*$H$1053</f>
        <v>0</v>
      </c>
      <c r="AR1053" s="76" t="s">
        <v>227</v>
      </c>
      <c r="AT1053" s="76" t="s">
        <v>139</v>
      </c>
      <c r="AU1053" s="76" t="s">
        <v>80</v>
      </c>
      <c r="AY1053" s="6" t="s">
        <v>138</v>
      </c>
      <c r="BE1053" s="126">
        <f>IF($N$1053="základní",$J$1053,0)</f>
        <v>0</v>
      </c>
      <c r="BF1053" s="126">
        <f>IF($N$1053="snížená",$J$1053,0)</f>
        <v>0</v>
      </c>
      <c r="BG1053" s="126">
        <f>IF($N$1053="zákl. přenesená",$J$1053,0)</f>
        <v>0</v>
      </c>
      <c r="BH1053" s="126">
        <f>IF($N$1053="sníž. přenesená",$J$1053,0)</f>
        <v>0</v>
      </c>
      <c r="BI1053" s="126">
        <f>IF($N$1053="nulová",$J$1053,0)</f>
        <v>0</v>
      </c>
      <c r="BJ1053" s="76" t="s">
        <v>21</v>
      </c>
      <c r="BK1053" s="126">
        <f>ROUND($I$1053*$H$1053,2)</f>
        <v>0</v>
      </c>
      <c r="BL1053" s="76" t="s">
        <v>227</v>
      </c>
      <c r="BM1053" s="76" t="s">
        <v>1076</v>
      </c>
    </row>
    <row r="1054" spans="2:65" s="6" customFormat="1" ht="16.5" customHeight="1" x14ac:dyDescent="0.3">
      <c r="B1054" s="22"/>
      <c r="D1054" s="128" t="s">
        <v>155</v>
      </c>
      <c r="F1054" s="148" t="s">
        <v>1075</v>
      </c>
      <c r="L1054" s="22"/>
      <c r="M1054" s="48"/>
      <c r="T1054" s="49"/>
      <c r="AT1054" s="6" t="s">
        <v>155</v>
      </c>
      <c r="AU1054" s="6" t="s">
        <v>80</v>
      </c>
    </row>
    <row r="1055" spans="2:65" s="6" customFormat="1" ht="15.75" customHeight="1" x14ac:dyDescent="0.3">
      <c r="B1055" s="134"/>
      <c r="D1055" s="133" t="s">
        <v>145</v>
      </c>
      <c r="E1055" s="135"/>
      <c r="F1055" s="136" t="s">
        <v>21</v>
      </c>
      <c r="H1055" s="137">
        <v>1</v>
      </c>
      <c r="L1055" s="134"/>
      <c r="M1055" s="138"/>
      <c r="T1055" s="139"/>
      <c r="AT1055" s="135" t="s">
        <v>145</v>
      </c>
      <c r="AU1055" s="135" t="s">
        <v>80</v>
      </c>
      <c r="AV1055" s="135" t="s">
        <v>80</v>
      </c>
      <c r="AW1055" s="135" t="s">
        <v>95</v>
      </c>
      <c r="AX1055" s="135" t="s">
        <v>72</v>
      </c>
      <c r="AY1055" s="135" t="s">
        <v>138</v>
      </c>
    </row>
    <row r="1056" spans="2:65" s="6" customFormat="1" ht="15.75" customHeight="1" x14ac:dyDescent="0.3">
      <c r="B1056" s="140"/>
      <c r="D1056" s="133" t="s">
        <v>145</v>
      </c>
      <c r="E1056" s="141"/>
      <c r="F1056" s="142" t="s">
        <v>148</v>
      </c>
      <c r="H1056" s="143">
        <v>1</v>
      </c>
      <c r="L1056" s="140"/>
      <c r="M1056" s="144"/>
      <c r="T1056" s="145"/>
      <c r="AT1056" s="141" t="s">
        <v>145</v>
      </c>
      <c r="AU1056" s="141" t="s">
        <v>80</v>
      </c>
      <c r="AV1056" s="141" t="s">
        <v>143</v>
      </c>
      <c r="AW1056" s="141" t="s">
        <v>95</v>
      </c>
      <c r="AX1056" s="141" t="s">
        <v>21</v>
      </c>
      <c r="AY1056" s="141" t="s">
        <v>138</v>
      </c>
    </row>
    <row r="1057" spans="2:65" s="6" customFormat="1" ht="15.75" customHeight="1" x14ac:dyDescent="0.3">
      <c r="B1057" s="22"/>
      <c r="C1057" s="115" t="s">
        <v>1077</v>
      </c>
      <c r="D1057" s="115" t="s">
        <v>139</v>
      </c>
      <c r="E1057" s="116" t="s">
        <v>1078</v>
      </c>
      <c r="F1057" s="117" t="s">
        <v>1079</v>
      </c>
      <c r="G1057" s="118" t="s">
        <v>1080</v>
      </c>
      <c r="H1057" s="119">
        <v>1</v>
      </c>
      <c r="I1057" s="120"/>
      <c r="J1057" s="121">
        <f>ROUND($I$1057*$H$1057,2)</f>
        <v>0</v>
      </c>
      <c r="K1057" s="117"/>
      <c r="L1057" s="22"/>
      <c r="M1057" s="122"/>
      <c r="N1057" s="123" t="s">
        <v>43</v>
      </c>
      <c r="P1057" s="124">
        <f>$O$1057*$H$1057</f>
        <v>0</v>
      </c>
      <c r="Q1057" s="124">
        <v>0</v>
      </c>
      <c r="R1057" s="124">
        <f>$Q$1057*$H$1057</f>
        <v>0</v>
      </c>
      <c r="S1057" s="124">
        <v>0</v>
      </c>
      <c r="T1057" s="125">
        <f>$S$1057*$H$1057</f>
        <v>0</v>
      </c>
      <c r="AR1057" s="76" t="s">
        <v>227</v>
      </c>
      <c r="AT1057" s="76" t="s">
        <v>139</v>
      </c>
      <c r="AU1057" s="76" t="s">
        <v>80</v>
      </c>
      <c r="AY1057" s="6" t="s">
        <v>138</v>
      </c>
      <c r="BE1057" s="126">
        <f>IF($N$1057="základní",$J$1057,0)</f>
        <v>0</v>
      </c>
      <c r="BF1057" s="126">
        <f>IF($N$1057="snížená",$J$1057,0)</f>
        <v>0</v>
      </c>
      <c r="BG1057" s="126">
        <f>IF($N$1057="zákl. přenesená",$J$1057,0)</f>
        <v>0</v>
      </c>
      <c r="BH1057" s="126">
        <f>IF($N$1057="sníž. přenesená",$J$1057,0)</f>
        <v>0</v>
      </c>
      <c r="BI1057" s="126">
        <f>IF($N$1057="nulová",$J$1057,0)</f>
        <v>0</v>
      </c>
      <c r="BJ1057" s="76" t="s">
        <v>21</v>
      </c>
      <c r="BK1057" s="126">
        <f>ROUND($I$1057*$H$1057,2)</f>
        <v>0</v>
      </c>
      <c r="BL1057" s="76" t="s">
        <v>227</v>
      </c>
      <c r="BM1057" s="76" t="s">
        <v>1081</v>
      </c>
    </row>
    <row r="1058" spans="2:65" s="6" customFormat="1" ht="15.75" customHeight="1" x14ac:dyDescent="0.3">
      <c r="B1058" s="127"/>
      <c r="D1058" s="128" t="s">
        <v>145</v>
      </c>
      <c r="E1058" s="129"/>
      <c r="F1058" s="129" t="s">
        <v>1082</v>
      </c>
      <c r="H1058" s="130"/>
      <c r="L1058" s="127"/>
      <c r="M1058" s="131"/>
      <c r="T1058" s="132"/>
      <c r="AT1058" s="130" t="s">
        <v>145</v>
      </c>
      <c r="AU1058" s="130" t="s">
        <v>80</v>
      </c>
      <c r="AV1058" s="130" t="s">
        <v>21</v>
      </c>
      <c r="AW1058" s="130" t="s">
        <v>95</v>
      </c>
      <c r="AX1058" s="130" t="s">
        <v>72</v>
      </c>
      <c r="AY1058" s="130" t="s">
        <v>138</v>
      </c>
    </row>
    <row r="1059" spans="2:65" s="6" customFormat="1" ht="15.75" customHeight="1" x14ac:dyDescent="0.3">
      <c r="B1059" s="134"/>
      <c r="D1059" s="133" t="s">
        <v>145</v>
      </c>
      <c r="E1059" s="135"/>
      <c r="F1059" s="136" t="s">
        <v>21</v>
      </c>
      <c r="H1059" s="137">
        <v>1</v>
      </c>
      <c r="L1059" s="134"/>
      <c r="M1059" s="138"/>
      <c r="T1059" s="139"/>
      <c r="AT1059" s="135" t="s">
        <v>145</v>
      </c>
      <c r="AU1059" s="135" t="s">
        <v>80</v>
      </c>
      <c r="AV1059" s="135" t="s">
        <v>80</v>
      </c>
      <c r="AW1059" s="135" t="s">
        <v>95</v>
      </c>
      <c r="AX1059" s="135" t="s">
        <v>72</v>
      </c>
      <c r="AY1059" s="135" t="s">
        <v>138</v>
      </c>
    </row>
    <row r="1060" spans="2:65" s="6" customFormat="1" ht="15.75" customHeight="1" x14ac:dyDescent="0.3">
      <c r="B1060" s="140"/>
      <c r="D1060" s="133" t="s">
        <v>145</v>
      </c>
      <c r="E1060" s="141"/>
      <c r="F1060" s="142" t="s">
        <v>148</v>
      </c>
      <c r="H1060" s="143">
        <v>1</v>
      </c>
      <c r="L1060" s="140"/>
      <c r="M1060" s="144"/>
      <c r="T1060" s="145"/>
      <c r="AT1060" s="141" t="s">
        <v>145</v>
      </c>
      <c r="AU1060" s="141" t="s">
        <v>80</v>
      </c>
      <c r="AV1060" s="141" t="s">
        <v>143</v>
      </c>
      <c r="AW1060" s="141" t="s">
        <v>95</v>
      </c>
      <c r="AX1060" s="141" t="s">
        <v>21</v>
      </c>
      <c r="AY1060" s="141" t="s">
        <v>138</v>
      </c>
    </row>
    <row r="1061" spans="2:65" s="106" customFormat="1" ht="30.75" customHeight="1" x14ac:dyDescent="0.3">
      <c r="B1061" s="107"/>
      <c r="D1061" s="108" t="s">
        <v>71</v>
      </c>
      <c r="E1061" s="146" t="s">
        <v>1083</v>
      </c>
      <c r="F1061" s="146" t="s">
        <v>1084</v>
      </c>
      <c r="J1061" s="147">
        <f>$BK$1061</f>
        <v>0</v>
      </c>
      <c r="L1061" s="107"/>
      <c r="M1061" s="111"/>
      <c r="P1061" s="112">
        <f>SUM($P$1062:$P$1067)</f>
        <v>0</v>
      </c>
      <c r="R1061" s="112">
        <f>SUM($R$1062:$R$1067)</f>
        <v>0.03</v>
      </c>
      <c r="T1061" s="113">
        <f>SUM($T$1062:$T$1067)</f>
        <v>0</v>
      </c>
      <c r="AR1061" s="108" t="s">
        <v>80</v>
      </c>
      <c r="AT1061" s="108" t="s">
        <v>71</v>
      </c>
      <c r="AU1061" s="108" t="s">
        <v>21</v>
      </c>
      <c r="AY1061" s="108" t="s">
        <v>138</v>
      </c>
      <c r="BK1061" s="114">
        <f>SUM($BK$1062:$BK$1067)</f>
        <v>0</v>
      </c>
    </row>
    <row r="1062" spans="2:65" s="6" customFormat="1" ht="15.75" customHeight="1" x14ac:dyDescent="0.3">
      <c r="B1062" s="22"/>
      <c r="C1062" s="115" t="s">
        <v>1085</v>
      </c>
      <c r="D1062" s="115" t="s">
        <v>139</v>
      </c>
      <c r="E1062" s="116" t="s">
        <v>1086</v>
      </c>
      <c r="F1062" s="117" t="s">
        <v>1087</v>
      </c>
      <c r="G1062" s="118" t="s">
        <v>142</v>
      </c>
      <c r="H1062" s="119">
        <v>1</v>
      </c>
      <c r="I1062" s="120"/>
      <c r="J1062" s="121">
        <f>ROUND($I$1062*$H$1062,2)</f>
        <v>0</v>
      </c>
      <c r="K1062" s="117"/>
      <c r="L1062" s="22"/>
      <c r="M1062" s="122"/>
      <c r="N1062" s="123" t="s">
        <v>43</v>
      </c>
      <c r="P1062" s="124">
        <f>$O$1062*$H$1062</f>
        <v>0</v>
      </c>
      <c r="Q1062" s="124">
        <v>0.03</v>
      </c>
      <c r="R1062" s="124">
        <f>$Q$1062*$H$1062</f>
        <v>0.03</v>
      </c>
      <c r="S1062" s="124">
        <v>0</v>
      </c>
      <c r="T1062" s="125">
        <f>$S$1062*$H$1062</f>
        <v>0</v>
      </c>
      <c r="AR1062" s="76" t="s">
        <v>227</v>
      </c>
      <c r="AT1062" s="76" t="s">
        <v>139</v>
      </c>
      <c r="AU1062" s="76" t="s">
        <v>80</v>
      </c>
      <c r="AY1062" s="6" t="s">
        <v>138</v>
      </c>
      <c r="BE1062" s="126">
        <f>IF($N$1062="základní",$J$1062,0)</f>
        <v>0</v>
      </c>
      <c r="BF1062" s="126">
        <f>IF($N$1062="snížená",$J$1062,0)</f>
        <v>0</v>
      </c>
      <c r="BG1062" s="126">
        <f>IF($N$1062="zákl. přenesená",$J$1062,0)</f>
        <v>0</v>
      </c>
      <c r="BH1062" s="126">
        <f>IF($N$1062="sníž. přenesená",$J$1062,0)</f>
        <v>0</v>
      </c>
      <c r="BI1062" s="126">
        <f>IF($N$1062="nulová",$J$1062,0)</f>
        <v>0</v>
      </c>
      <c r="BJ1062" s="76" t="s">
        <v>21</v>
      </c>
      <c r="BK1062" s="126">
        <f>ROUND($I$1062*$H$1062,2)</f>
        <v>0</v>
      </c>
      <c r="BL1062" s="76" t="s">
        <v>227</v>
      </c>
      <c r="BM1062" s="76" t="s">
        <v>1088</v>
      </c>
    </row>
    <row r="1063" spans="2:65" s="6" customFormat="1" ht="15.75" customHeight="1" x14ac:dyDescent="0.3">
      <c r="B1063" s="134"/>
      <c r="D1063" s="128" t="s">
        <v>145</v>
      </c>
      <c r="E1063" s="136"/>
      <c r="F1063" s="136" t="s">
        <v>21</v>
      </c>
      <c r="H1063" s="137">
        <v>1</v>
      </c>
      <c r="L1063" s="134"/>
      <c r="M1063" s="138"/>
      <c r="T1063" s="139"/>
      <c r="AT1063" s="135" t="s">
        <v>145</v>
      </c>
      <c r="AU1063" s="135" t="s">
        <v>80</v>
      </c>
      <c r="AV1063" s="135" t="s">
        <v>80</v>
      </c>
      <c r="AW1063" s="135" t="s">
        <v>95</v>
      </c>
      <c r="AX1063" s="135" t="s">
        <v>21</v>
      </c>
      <c r="AY1063" s="135" t="s">
        <v>138</v>
      </c>
    </row>
    <row r="1064" spans="2:65" s="6" customFormat="1" ht="15.75" customHeight="1" x14ac:dyDescent="0.3">
      <c r="B1064" s="140"/>
      <c r="D1064" s="133" t="s">
        <v>145</v>
      </c>
      <c r="E1064" s="141"/>
      <c r="F1064" s="142" t="s">
        <v>148</v>
      </c>
      <c r="H1064" s="143">
        <v>1</v>
      </c>
      <c r="L1064" s="140"/>
      <c r="M1064" s="144"/>
      <c r="T1064" s="145"/>
      <c r="AT1064" s="141" t="s">
        <v>145</v>
      </c>
      <c r="AU1064" s="141" t="s">
        <v>80</v>
      </c>
      <c r="AV1064" s="141" t="s">
        <v>143</v>
      </c>
      <c r="AW1064" s="141" t="s">
        <v>95</v>
      </c>
      <c r="AX1064" s="141" t="s">
        <v>72</v>
      </c>
      <c r="AY1064" s="141" t="s">
        <v>138</v>
      </c>
    </row>
    <row r="1065" spans="2:65" s="6" customFormat="1" ht="15.75" customHeight="1" x14ac:dyDescent="0.3">
      <c r="B1065" s="22"/>
      <c r="C1065" s="115" t="s">
        <v>1089</v>
      </c>
      <c r="D1065" s="115" t="s">
        <v>139</v>
      </c>
      <c r="E1065" s="116" t="s">
        <v>1090</v>
      </c>
      <c r="F1065" s="117" t="s">
        <v>1091</v>
      </c>
      <c r="G1065" s="118" t="s">
        <v>142</v>
      </c>
      <c r="H1065" s="119">
        <v>1</v>
      </c>
      <c r="I1065" s="120"/>
      <c r="J1065" s="121">
        <f>ROUND($I$1065*$H$1065,2)</f>
        <v>0</v>
      </c>
      <c r="K1065" s="117"/>
      <c r="L1065" s="22"/>
      <c r="M1065" s="122"/>
      <c r="N1065" s="123" t="s">
        <v>43</v>
      </c>
      <c r="P1065" s="124">
        <f>$O$1065*$H$1065</f>
        <v>0</v>
      </c>
      <c r="Q1065" s="124">
        <v>0</v>
      </c>
      <c r="R1065" s="124">
        <f>$Q$1065*$H$1065</f>
        <v>0</v>
      </c>
      <c r="S1065" s="124">
        <v>0</v>
      </c>
      <c r="T1065" s="125">
        <f>$S$1065*$H$1065</f>
        <v>0</v>
      </c>
      <c r="AR1065" s="76" t="s">
        <v>227</v>
      </c>
      <c r="AT1065" s="76" t="s">
        <v>139</v>
      </c>
      <c r="AU1065" s="76" t="s">
        <v>80</v>
      </c>
      <c r="AY1065" s="6" t="s">
        <v>138</v>
      </c>
      <c r="BE1065" s="126">
        <f>IF($N$1065="základní",$J$1065,0)</f>
        <v>0</v>
      </c>
      <c r="BF1065" s="126">
        <f>IF($N$1065="snížená",$J$1065,0)</f>
        <v>0</v>
      </c>
      <c r="BG1065" s="126">
        <f>IF($N$1065="zákl. přenesená",$J$1065,0)</f>
        <v>0</v>
      </c>
      <c r="BH1065" s="126">
        <f>IF($N$1065="sníž. přenesená",$J$1065,0)</f>
        <v>0</v>
      </c>
      <c r="BI1065" s="126">
        <f>IF($N$1065="nulová",$J$1065,0)</f>
        <v>0</v>
      </c>
      <c r="BJ1065" s="76" t="s">
        <v>21</v>
      </c>
      <c r="BK1065" s="126">
        <f>ROUND($I$1065*$H$1065,2)</f>
        <v>0</v>
      </c>
      <c r="BL1065" s="76" t="s">
        <v>227</v>
      </c>
      <c r="BM1065" s="76" t="s">
        <v>1092</v>
      </c>
    </row>
    <row r="1066" spans="2:65" s="6" customFormat="1" ht="15.75" customHeight="1" x14ac:dyDescent="0.3">
      <c r="B1066" s="134"/>
      <c r="D1066" s="128" t="s">
        <v>145</v>
      </c>
      <c r="E1066" s="136"/>
      <c r="F1066" s="136" t="s">
        <v>21</v>
      </c>
      <c r="H1066" s="137">
        <v>1</v>
      </c>
      <c r="L1066" s="134"/>
      <c r="M1066" s="138"/>
      <c r="T1066" s="139"/>
      <c r="AT1066" s="135" t="s">
        <v>145</v>
      </c>
      <c r="AU1066" s="135" t="s">
        <v>80</v>
      </c>
      <c r="AV1066" s="135" t="s">
        <v>80</v>
      </c>
      <c r="AW1066" s="135" t="s">
        <v>95</v>
      </c>
      <c r="AX1066" s="135" t="s">
        <v>72</v>
      </c>
      <c r="AY1066" s="135" t="s">
        <v>138</v>
      </c>
    </row>
    <row r="1067" spans="2:65" s="6" customFormat="1" ht="15.75" customHeight="1" x14ac:dyDescent="0.3">
      <c r="B1067" s="140"/>
      <c r="D1067" s="133" t="s">
        <v>145</v>
      </c>
      <c r="E1067" s="141"/>
      <c r="F1067" s="142" t="s">
        <v>148</v>
      </c>
      <c r="H1067" s="143">
        <v>1</v>
      </c>
      <c r="L1067" s="140"/>
      <c r="M1067" s="144"/>
      <c r="T1067" s="145"/>
      <c r="AT1067" s="141" t="s">
        <v>145</v>
      </c>
      <c r="AU1067" s="141" t="s">
        <v>80</v>
      </c>
      <c r="AV1067" s="141" t="s">
        <v>143</v>
      </c>
      <c r="AW1067" s="141" t="s">
        <v>95</v>
      </c>
      <c r="AX1067" s="141" t="s">
        <v>21</v>
      </c>
      <c r="AY1067" s="141" t="s">
        <v>138</v>
      </c>
    </row>
    <row r="1068" spans="2:65" s="106" customFormat="1" ht="30.75" customHeight="1" x14ac:dyDescent="0.3">
      <c r="B1068" s="107"/>
      <c r="D1068" s="108" t="s">
        <v>71</v>
      </c>
      <c r="E1068" s="146" t="s">
        <v>1093</v>
      </c>
      <c r="F1068" s="146" t="s">
        <v>1094</v>
      </c>
      <c r="J1068" s="147">
        <f>$BK$1068</f>
        <v>0</v>
      </c>
      <c r="L1068" s="107"/>
      <c r="M1068" s="111"/>
      <c r="P1068" s="112">
        <f>SUM($P$1069:$P$1083)</f>
        <v>0</v>
      </c>
      <c r="R1068" s="112">
        <f>SUM($R$1069:$R$1083)</f>
        <v>0</v>
      </c>
      <c r="T1068" s="113">
        <f>SUM($T$1069:$T$1083)</f>
        <v>0.40491999999999995</v>
      </c>
      <c r="AR1068" s="108" t="s">
        <v>80</v>
      </c>
      <c r="AT1068" s="108" t="s">
        <v>71</v>
      </c>
      <c r="AU1068" s="108" t="s">
        <v>21</v>
      </c>
      <c r="AY1068" s="108" t="s">
        <v>138</v>
      </c>
      <c r="BK1068" s="114">
        <f>SUM($BK$1069:$BK$1083)</f>
        <v>0</v>
      </c>
    </row>
    <row r="1069" spans="2:65" s="6" customFormat="1" ht="15.75" customHeight="1" x14ac:dyDescent="0.3">
      <c r="B1069" s="22"/>
      <c r="C1069" s="115" t="s">
        <v>1095</v>
      </c>
      <c r="D1069" s="115" t="s">
        <v>139</v>
      </c>
      <c r="E1069" s="116" t="s">
        <v>1096</v>
      </c>
      <c r="F1069" s="117" t="s">
        <v>1097</v>
      </c>
      <c r="G1069" s="118" t="s">
        <v>378</v>
      </c>
      <c r="H1069" s="119">
        <v>21.2</v>
      </c>
      <c r="I1069" s="120"/>
      <c r="J1069" s="121">
        <f>ROUND($I$1069*$H$1069,2)</f>
        <v>0</v>
      </c>
      <c r="K1069" s="117" t="s">
        <v>153</v>
      </c>
      <c r="L1069" s="22"/>
      <c r="M1069" s="122"/>
      <c r="N1069" s="123" t="s">
        <v>43</v>
      </c>
      <c r="P1069" s="124">
        <f>$O$1069*$H$1069</f>
        <v>0</v>
      </c>
      <c r="Q1069" s="124">
        <v>0</v>
      </c>
      <c r="R1069" s="124">
        <f>$Q$1069*$H$1069</f>
        <v>0</v>
      </c>
      <c r="S1069" s="124">
        <v>1.9099999999999999E-2</v>
      </c>
      <c r="T1069" s="125">
        <f>$S$1069*$H$1069</f>
        <v>0.40491999999999995</v>
      </c>
      <c r="AR1069" s="76" t="s">
        <v>227</v>
      </c>
      <c r="AT1069" s="76" t="s">
        <v>139</v>
      </c>
      <c r="AU1069" s="76" t="s">
        <v>80</v>
      </c>
      <c r="AY1069" s="6" t="s">
        <v>138</v>
      </c>
      <c r="BE1069" s="126">
        <f>IF($N$1069="základní",$J$1069,0)</f>
        <v>0</v>
      </c>
      <c r="BF1069" s="126">
        <f>IF($N$1069="snížená",$J$1069,0)</f>
        <v>0</v>
      </c>
      <c r="BG1069" s="126">
        <f>IF($N$1069="zákl. přenesená",$J$1069,0)</f>
        <v>0</v>
      </c>
      <c r="BH1069" s="126">
        <f>IF($N$1069="sníž. přenesená",$J$1069,0)</f>
        <v>0</v>
      </c>
      <c r="BI1069" s="126">
        <f>IF($N$1069="nulová",$J$1069,0)</f>
        <v>0</v>
      </c>
      <c r="BJ1069" s="76" t="s">
        <v>21</v>
      </c>
      <c r="BK1069" s="126">
        <f>ROUND($I$1069*$H$1069,2)</f>
        <v>0</v>
      </c>
      <c r="BL1069" s="76" t="s">
        <v>227</v>
      </c>
      <c r="BM1069" s="76" t="s">
        <v>1098</v>
      </c>
    </row>
    <row r="1070" spans="2:65" s="6" customFormat="1" ht="16.5" customHeight="1" x14ac:dyDescent="0.3">
      <c r="B1070" s="22"/>
      <c r="D1070" s="128" t="s">
        <v>155</v>
      </c>
      <c r="F1070" s="148" t="s">
        <v>1099</v>
      </c>
      <c r="L1070" s="22"/>
      <c r="M1070" s="48"/>
      <c r="T1070" s="49"/>
      <c r="AT1070" s="6" t="s">
        <v>155</v>
      </c>
      <c r="AU1070" s="6" t="s">
        <v>80</v>
      </c>
    </row>
    <row r="1071" spans="2:65" s="6" customFormat="1" ht="15.75" customHeight="1" x14ac:dyDescent="0.3">
      <c r="B1071" s="127"/>
      <c r="D1071" s="133" t="s">
        <v>145</v>
      </c>
      <c r="E1071" s="130"/>
      <c r="F1071" s="129" t="s">
        <v>1100</v>
      </c>
      <c r="H1071" s="130"/>
      <c r="L1071" s="127"/>
      <c r="M1071" s="131"/>
      <c r="T1071" s="132"/>
      <c r="AT1071" s="130" t="s">
        <v>145</v>
      </c>
      <c r="AU1071" s="130" t="s">
        <v>80</v>
      </c>
      <c r="AV1071" s="130" t="s">
        <v>21</v>
      </c>
      <c r="AW1071" s="130" t="s">
        <v>95</v>
      </c>
      <c r="AX1071" s="130" t="s">
        <v>72</v>
      </c>
      <c r="AY1071" s="130" t="s">
        <v>138</v>
      </c>
    </row>
    <row r="1072" spans="2:65" s="6" customFormat="1" ht="15.75" customHeight="1" x14ac:dyDescent="0.3">
      <c r="B1072" s="134"/>
      <c r="D1072" s="133" t="s">
        <v>145</v>
      </c>
      <c r="E1072" s="135"/>
      <c r="F1072" s="136" t="s">
        <v>1101</v>
      </c>
      <c r="H1072" s="137">
        <v>21.2</v>
      </c>
      <c r="L1072" s="134"/>
      <c r="M1072" s="138"/>
      <c r="T1072" s="139"/>
      <c r="AT1072" s="135" t="s">
        <v>145</v>
      </c>
      <c r="AU1072" s="135" t="s">
        <v>80</v>
      </c>
      <c r="AV1072" s="135" t="s">
        <v>80</v>
      </c>
      <c r="AW1072" s="135" t="s">
        <v>95</v>
      </c>
      <c r="AX1072" s="135" t="s">
        <v>72</v>
      </c>
      <c r="AY1072" s="135" t="s">
        <v>138</v>
      </c>
    </row>
    <row r="1073" spans="2:65" s="6" customFormat="1" ht="15.75" customHeight="1" x14ac:dyDescent="0.3">
      <c r="B1073" s="140"/>
      <c r="D1073" s="133" t="s">
        <v>145</v>
      </c>
      <c r="E1073" s="141"/>
      <c r="F1073" s="142" t="s">
        <v>148</v>
      </c>
      <c r="H1073" s="143">
        <v>21.2</v>
      </c>
      <c r="L1073" s="140"/>
      <c r="M1073" s="144"/>
      <c r="T1073" s="145"/>
      <c r="AT1073" s="141" t="s">
        <v>145</v>
      </c>
      <c r="AU1073" s="141" t="s">
        <v>80</v>
      </c>
      <c r="AV1073" s="141" t="s">
        <v>143</v>
      </c>
      <c r="AW1073" s="141" t="s">
        <v>95</v>
      </c>
      <c r="AX1073" s="141" t="s">
        <v>21</v>
      </c>
      <c r="AY1073" s="141" t="s">
        <v>138</v>
      </c>
    </row>
    <row r="1074" spans="2:65" s="6" customFormat="1" ht="15.75" customHeight="1" x14ac:dyDescent="0.3">
      <c r="B1074" s="22"/>
      <c r="C1074" s="115" t="s">
        <v>1102</v>
      </c>
      <c r="D1074" s="115" t="s">
        <v>139</v>
      </c>
      <c r="E1074" s="116" t="s">
        <v>1103</v>
      </c>
      <c r="F1074" s="117" t="s">
        <v>1104</v>
      </c>
      <c r="G1074" s="118" t="s">
        <v>378</v>
      </c>
      <c r="H1074" s="119">
        <v>21.2</v>
      </c>
      <c r="I1074" s="120"/>
      <c r="J1074" s="121">
        <f>ROUND($I$1074*$H$1074,2)</f>
        <v>0</v>
      </c>
      <c r="K1074" s="117" t="s">
        <v>153</v>
      </c>
      <c r="L1074" s="22"/>
      <c r="M1074" s="122"/>
      <c r="N1074" s="123" t="s">
        <v>43</v>
      </c>
      <c r="P1074" s="124">
        <f>$O$1074*$H$1074</f>
        <v>0</v>
      </c>
      <c r="Q1074" s="124">
        <v>0</v>
      </c>
      <c r="R1074" s="124">
        <f>$Q$1074*$H$1074</f>
        <v>0</v>
      </c>
      <c r="S1074" s="124">
        <v>0</v>
      </c>
      <c r="T1074" s="125">
        <f>$S$1074*$H$1074</f>
        <v>0</v>
      </c>
      <c r="AR1074" s="76" t="s">
        <v>227</v>
      </c>
      <c r="AT1074" s="76" t="s">
        <v>139</v>
      </c>
      <c r="AU1074" s="76" t="s">
        <v>80</v>
      </c>
      <c r="AY1074" s="6" t="s">
        <v>138</v>
      </c>
      <c r="BE1074" s="126">
        <f>IF($N$1074="základní",$J$1074,0)</f>
        <v>0</v>
      </c>
      <c r="BF1074" s="126">
        <f>IF($N$1074="snížená",$J$1074,0)</f>
        <v>0</v>
      </c>
      <c r="BG1074" s="126">
        <f>IF($N$1074="zákl. přenesená",$J$1074,0)</f>
        <v>0</v>
      </c>
      <c r="BH1074" s="126">
        <f>IF($N$1074="sníž. přenesená",$J$1074,0)</f>
        <v>0</v>
      </c>
      <c r="BI1074" s="126">
        <f>IF($N$1074="nulová",$J$1074,0)</f>
        <v>0</v>
      </c>
      <c r="BJ1074" s="76" t="s">
        <v>21</v>
      </c>
      <c r="BK1074" s="126">
        <f>ROUND($I$1074*$H$1074,2)</f>
        <v>0</v>
      </c>
      <c r="BL1074" s="76" t="s">
        <v>227</v>
      </c>
      <c r="BM1074" s="76" t="s">
        <v>1105</v>
      </c>
    </row>
    <row r="1075" spans="2:65" s="6" customFormat="1" ht="16.5" customHeight="1" x14ac:dyDescent="0.3">
      <c r="B1075" s="22"/>
      <c r="D1075" s="128" t="s">
        <v>155</v>
      </c>
      <c r="F1075" s="148" t="s">
        <v>1106</v>
      </c>
      <c r="L1075" s="22"/>
      <c r="M1075" s="48"/>
      <c r="T1075" s="49"/>
      <c r="AT1075" s="6" t="s">
        <v>155</v>
      </c>
      <c r="AU1075" s="6" t="s">
        <v>80</v>
      </c>
    </row>
    <row r="1076" spans="2:65" s="6" customFormat="1" ht="15.75" customHeight="1" x14ac:dyDescent="0.3">
      <c r="B1076" s="127"/>
      <c r="D1076" s="133" t="s">
        <v>145</v>
      </c>
      <c r="E1076" s="130"/>
      <c r="F1076" s="129" t="s">
        <v>1100</v>
      </c>
      <c r="H1076" s="130"/>
      <c r="L1076" s="127"/>
      <c r="M1076" s="131"/>
      <c r="T1076" s="132"/>
      <c r="AT1076" s="130" t="s">
        <v>145</v>
      </c>
      <c r="AU1076" s="130" t="s">
        <v>80</v>
      </c>
      <c r="AV1076" s="130" t="s">
        <v>21</v>
      </c>
      <c r="AW1076" s="130" t="s">
        <v>95</v>
      </c>
      <c r="AX1076" s="130" t="s">
        <v>72</v>
      </c>
      <c r="AY1076" s="130" t="s">
        <v>138</v>
      </c>
    </row>
    <row r="1077" spans="2:65" s="6" customFormat="1" ht="15.75" customHeight="1" x14ac:dyDescent="0.3">
      <c r="B1077" s="134"/>
      <c r="D1077" s="133" t="s">
        <v>145</v>
      </c>
      <c r="E1077" s="135"/>
      <c r="F1077" s="136" t="s">
        <v>1101</v>
      </c>
      <c r="H1077" s="137">
        <v>21.2</v>
      </c>
      <c r="L1077" s="134"/>
      <c r="M1077" s="138"/>
      <c r="T1077" s="139"/>
      <c r="AT1077" s="135" t="s">
        <v>145</v>
      </c>
      <c r="AU1077" s="135" t="s">
        <v>80</v>
      </c>
      <c r="AV1077" s="135" t="s">
        <v>80</v>
      </c>
      <c r="AW1077" s="135" t="s">
        <v>95</v>
      </c>
      <c r="AX1077" s="135" t="s">
        <v>72</v>
      </c>
      <c r="AY1077" s="135" t="s">
        <v>138</v>
      </c>
    </row>
    <row r="1078" spans="2:65" s="6" customFormat="1" ht="15.75" customHeight="1" x14ac:dyDescent="0.3">
      <c r="B1078" s="140"/>
      <c r="D1078" s="133" t="s">
        <v>145</v>
      </c>
      <c r="E1078" s="141"/>
      <c r="F1078" s="142" t="s">
        <v>148</v>
      </c>
      <c r="H1078" s="143">
        <v>21.2</v>
      </c>
      <c r="L1078" s="140"/>
      <c r="M1078" s="144"/>
      <c r="T1078" s="145"/>
      <c r="AT1078" s="141" t="s">
        <v>145</v>
      </c>
      <c r="AU1078" s="141" t="s">
        <v>80</v>
      </c>
      <c r="AV1078" s="141" t="s">
        <v>143</v>
      </c>
      <c r="AW1078" s="141" t="s">
        <v>95</v>
      </c>
      <c r="AX1078" s="141" t="s">
        <v>21</v>
      </c>
      <c r="AY1078" s="141" t="s">
        <v>138</v>
      </c>
    </row>
    <row r="1079" spans="2:65" s="6" customFormat="1" ht="15.75" customHeight="1" x14ac:dyDescent="0.3">
      <c r="B1079" s="22"/>
      <c r="C1079" s="115" t="s">
        <v>1107</v>
      </c>
      <c r="D1079" s="115" t="s">
        <v>139</v>
      </c>
      <c r="E1079" s="116" t="s">
        <v>1108</v>
      </c>
      <c r="F1079" s="117" t="s">
        <v>1109</v>
      </c>
      <c r="G1079" s="118" t="s">
        <v>1080</v>
      </c>
      <c r="H1079" s="119">
        <v>1</v>
      </c>
      <c r="I1079" s="120"/>
      <c r="J1079" s="121">
        <f>ROUND($I$1079*$H$1079,2)</f>
        <v>0</v>
      </c>
      <c r="K1079" s="117"/>
      <c r="L1079" s="22"/>
      <c r="M1079" s="122"/>
      <c r="N1079" s="123" t="s">
        <v>43</v>
      </c>
      <c r="P1079" s="124">
        <f>$O$1079*$H$1079</f>
        <v>0</v>
      </c>
      <c r="Q1079" s="124">
        <v>0</v>
      </c>
      <c r="R1079" s="124">
        <f>$Q$1079*$H$1079</f>
        <v>0</v>
      </c>
      <c r="S1079" s="124">
        <v>0</v>
      </c>
      <c r="T1079" s="125">
        <f>$S$1079*$H$1079</f>
        <v>0</v>
      </c>
      <c r="AR1079" s="76" t="s">
        <v>227</v>
      </c>
      <c r="AT1079" s="76" t="s">
        <v>139</v>
      </c>
      <c r="AU1079" s="76" t="s">
        <v>80</v>
      </c>
      <c r="AY1079" s="6" t="s">
        <v>138</v>
      </c>
      <c r="BE1079" s="126">
        <f>IF($N$1079="základní",$J$1079,0)</f>
        <v>0</v>
      </c>
      <c r="BF1079" s="126">
        <f>IF($N$1079="snížená",$J$1079,0)</f>
        <v>0</v>
      </c>
      <c r="BG1079" s="126">
        <f>IF($N$1079="zákl. přenesená",$J$1079,0)</f>
        <v>0</v>
      </c>
      <c r="BH1079" s="126">
        <f>IF($N$1079="sníž. přenesená",$J$1079,0)</f>
        <v>0</v>
      </c>
      <c r="BI1079" s="126">
        <f>IF($N$1079="nulová",$J$1079,0)</f>
        <v>0</v>
      </c>
      <c r="BJ1079" s="76" t="s">
        <v>21</v>
      </c>
      <c r="BK1079" s="126">
        <f>ROUND($I$1079*$H$1079,2)</f>
        <v>0</v>
      </c>
      <c r="BL1079" s="76" t="s">
        <v>227</v>
      </c>
      <c r="BM1079" s="76" t="s">
        <v>1110</v>
      </c>
    </row>
    <row r="1080" spans="2:65" s="6" customFormat="1" ht="15.75" customHeight="1" x14ac:dyDescent="0.3">
      <c r="B1080" s="134"/>
      <c r="D1080" s="128" t="s">
        <v>145</v>
      </c>
      <c r="E1080" s="136"/>
      <c r="F1080" s="136" t="s">
        <v>21</v>
      </c>
      <c r="H1080" s="137">
        <v>1</v>
      </c>
      <c r="L1080" s="134"/>
      <c r="M1080" s="138"/>
      <c r="T1080" s="139"/>
      <c r="AT1080" s="135" t="s">
        <v>145</v>
      </c>
      <c r="AU1080" s="135" t="s">
        <v>80</v>
      </c>
      <c r="AV1080" s="135" t="s">
        <v>80</v>
      </c>
      <c r="AW1080" s="135" t="s">
        <v>95</v>
      </c>
      <c r="AX1080" s="135" t="s">
        <v>72</v>
      </c>
      <c r="AY1080" s="135" t="s">
        <v>138</v>
      </c>
    </row>
    <row r="1081" spans="2:65" s="6" customFormat="1" ht="15.75" customHeight="1" x14ac:dyDescent="0.3">
      <c r="B1081" s="140"/>
      <c r="D1081" s="133" t="s">
        <v>145</v>
      </c>
      <c r="E1081" s="141"/>
      <c r="F1081" s="142" t="s">
        <v>148</v>
      </c>
      <c r="H1081" s="143">
        <v>1</v>
      </c>
      <c r="L1081" s="140"/>
      <c r="M1081" s="144"/>
      <c r="T1081" s="145"/>
      <c r="AT1081" s="141" t="s">
        <v>145</v>
      </c>
      <c r="AU1081" s="141" t="s">
        <v>80</v>
      </c>
      <c r="AV1081" s="141" t="s">
        <v>143</v>
      </c>
      <c r="AW1081" s="141" t="s">
        <v>95</v>
      </c>
      <c r="AX1081" s="141" t="s">
        <v>21</v>
      </c>
      <c r="AY1081" s="141" t="s">
        <v>138</v>
      </c>
    </row>
    <row r="1082" spans="2:65" s="6" customFormat="1" ht="15.75" customHeight="1" x14ac:dyDescent="0.3">
      <c r="B1082" s="22"/>
      <c r="C1082" s="115" t="s">
        <v>1111</v>
      </c>
      <c r="D1082" s="115" t="s">
        <v>139</v>
      </c>
      <c r="E1082" s="116" t="s">
        <v>1112</v>
      </c>
      <c r="F1082" s="117" t="s">
        <v>1113</v>
      </c>
      <c r="G1082" s="118" t="s">
        <v>282</v>
      </c>
      <c r="H1082" s="119">
        <v>0</v>
      </c>
      <c r="I1082" s="120"/>
      <c r="J1082" s="121">
        <f>ROUND($I$1082*$H$1082,2)</f>
        <v>0</v>
      </c>
      <c r="K1082" s="117" t="s">
        <v>153</v>
      </c>
      <c r="L1082" s="22"/>
      <c r="M1082" s="122"/>
      <c r="N1082" s="123" t="s">
        <v>43</v>
      </c>
      <c r="P1082" s="124">
        <f>$O$1082*$H$1082</f>
        <v>0</v>
      </c>
      <c r="Q1082" s="124">
        <v>0</v>
      </c>
      <c r="R1082" s="124">
        <f>$Q$1082*$H$1082</f>
        <v>0</v>
      </c>
      <c r="S1082" s="124">
        <v>0</v>
      </c>
      <c r="T1082" s="125">
        <f>$S$1082*$H$1082</f>
        <v>0</v>
      </c>
      <c r="AR1082" s="76" t="s">
        <v>227</v>
      </c>
      <c r="AT1082" s="76" t="s">
        <v>139</v>
      </c>
      <c r="AU1082" s="76" t="s">
        <v>80</v>
      </c>
      <c r="AY1082" s="6" t="s">
        <v>138</v>
      </c>
      <c r="BE1082" s="126">
        <f>IF($N$1082="základní",$J$1082,0)</f>
        <v>0</v>
      </c>
      <c r="BF1082" s="126">
        <f>IF($N$1082="snížená",$J$1082,0)</f>
        <v>0</v>
      </c>
      <c r="BG1082" s="126">
        <f>IF($N$1082="zákl. přenesená",$J$1082,0)</f>
        <v>0</v>
      </c>
      <c r="BH1082" s="126">
        <f>IF($N$1082="sníž. přenesená",$J$1082,0)</f>
        <v>0</v>
      </c>
      <c r="BI1082" s="126">
        <f>IF($N$1082="nulová",$J$1082,0)</f>
        <v>0</v>
      </c>
      <c r="BJ1082" s="76" t="s">
        <v>21</v>
      </c>
      <c r="BK1082" s="126">
        <f>ROUND($I$1082*$H$1082,2)</f>
        <v>0</v>
      </c>
      <c r="BL1082" s="76" t="s">
        <v>227</v>
      </c>
      <c r="BM1082" s="76" t="s">
        <v>1114</v>
      </c>
    </row>
    <row r="1083" spans="2:65" s="6" customFormat="1" ht="27" customHeight="1" x14ac:dyDescent="0.3">
      <c r="B1083" s="22"/>
      <c r="D1083" s="128" t="s">
        <v>155</v>
      </c>
      <c r="F1083" s="148" t="s">
        <v>1115</v>
      </c>
      <c r="L1083" s="22"/>
      <c r="M1083" s="48"/>
      <c r="T1083" s="49"/>
      <c r="AT1083" s="6" t="s">
        <v>155</v>
      </c>
      <c r="AU1083" s="6" t="s">
        <v>80</v>
      </c>
    </row>
    <row r="1084" spans="2:65" s="106" customFormat="1" ht="30.75" customHeight="1" x14ac:dyDescent="0.3">
      <c r="B1084" s="107"/>
      <c r="D1084" s="108" t="s">
        <v>71</v>
      </c>
      <c r="E1084" s="146" t="s">
        <v>1116</v>
      </c>
      <c r="F1084" s="146" t="s">
        <v>1117</v>
      </c>
      <c r="J1084" s="147">
        <f>$BK$1084</f>
        <v>0</v>
      </c>
      <c r="L1084" s="107"/>
      <c r="M1084" s="111"/>
      <c r="P1084" s="112">
        <f>SUM($P$1085:$P$1124)</f>
        <v>0</v>
      </c>
      <c r="R1084" s="112">
        <f>SUM($R$1085:$R$1124)</f>
        <v>8.7372162200000005</v>
      </c>
      <c r="T1084" s="113">
        <f>SUM($T$1085:$T$1124)</f>
        <v>0</v>
      </c>
      <c r="AR1084" s="108" t="s">
        <v>80</v>
      </c>
      <c r="AT1084" s="108" t="s">
        <v>71</v>
      </c>
      <c r="AU1084" s="108" t="s">
        <v>21</v>
      </c>
      <c r="AY1084" s="108" t="s">
        <v>138</v>
      </c>
      <c r="BK1084" s="114">
        <f>SUM($BK$1085:$BK$1124)</f>
        <v>0</v>
      </c>
    </row>
    <row r="1085" spans="2:65" s="6" customFormat="1" ht="15.75" customHeight="1" x14ac:dyDescent="0.3">
      <c r="B1085" s="22"/>
      <c r="C1085" s="115" t="s">
        <v>1118</v>
      </c>
      <c r="D1085" s="115" t="s">
        <v>139</v>
      </c>
      <c r="E1085" s="116" t="s">
        <v>1119</v>
      </c>
      <c r="F1085" s="117" t="s">
        <v>1120</v>
      </c>
      <c r="G1085" s="118" t="s">
        <v>198</v>
      </c>
      <c r="H1085" s="119">
        <v>4.0220000000000002</v>
      </c>
      <c r="I1085" s="120"/>
      <c r="J1085" s="121">
        <f>ROUND($I$1085*$H$1085,2)</f>
        <v>0</v>
      </c>
      <c r="K1085" s="117" t="s">
        <v>153</v>
      </c>
      <c r="L1085" s="22"/>
      <c r="M1085" s="122"/>
      <c r="N1085" s="123" t="s">
        <v>43</v>
      </c>
      <c r="P1085" s="124">
        <f>$O$1085*$H$1085</f>
        <v>0</v>
      </c>
      <c r="Q1085" s="124">
        <v>1.0000000000000001E-5</v>
      </c>
      <c r="R1085" s="124">
        <f>$Q$1085*$H$1085</f>
        <v>4.0220000000000005E-5</v>
      </c>
      <c r="S1085" s="124">
        <v>0</v>
      </c>
      <c r="T1085" s="125">
        <f>$S$1085*$H$1085</f>
        <v>0</v>
      </c>
      <c r="AR1085" s="76" t="s">
        <v>227</v>
      </c>
      <c r="AT1085" s="76" t="s">
        <v>139</v>
      </c>
      <c r="AU1085" s="76" t="s">
        <v>80</v>
      </c>
      <c r="AY1085" s="6" t="s">
        <v>138</v>
      </c>
      <c r="BE1085" s="126">
        <f>IF($N$1085="základní",$J$1085,0)</f>
        <v>0</v>
      </c>
      <c r="BF1085" s="126">
        <f>IF($N$1085="snížená",$J$1085,0)</f>
        <v>0</v>
      </c>
      <c r="BG1085" s="126">
        <f>IF($N$1085="zákl. přenesená",$J$1085,0)</f>
        <v>0</v>
      </c>
      <c r="BH1085" s="126">
        <f>IF($N$1085="sníž. přenesená",$J$1085,0)</f>
        <v>0</v>
      </c>
      <c r="BI1085" s="126">
        <f>IF($N$1085="nulová",$J$1085,0)</f>
        <v>0</v>
      </c>
      <c r="BJ1085" s="76" t="s">
        <v>21</v>
      </c>
      <c r="BK1085" s="126">
        <f>ROUND($I$1085*$H$1085,2)</f>
        <v>0</v>
      </c>
      <c r="BL1085" s="76" t="s">
        <v>227</v>
      </c>
      <c r="BM1085" s="76" t="s">
        <v>1121</v>
      </c>
    </row>
    <row r="1086" spans="2:65" s="6" customFormat="1" ht="27" customHeight="1" x14ac:dyDescent="0.3">
      <c r="B1086" s="22"/>
      <c r="D1086" s="128" t="s">
        <v>155</v>
      </c>
      <c r="F1086" s="148" t="s">
        <v>1122</v>
      </c>
      <c r="L1086" s="22"/>
      <c r="M1086" s="48"/>
      <c r="T1086" s="49"/>
      <c r="AT1086" s="6" t="s">
        <v>155</v>
      </c>
      <c r="AU1086" s="6" t="s">
        <v>80</v>
      </c>
    </row>
    <row r="1087" spans="2:65" s="6" customFormat="1" ht="15.75" customHeight="1" x14ac:dyDescent="0.3">
      <c r="B1087" s="127"/>
      <c r="D1087" s="133" t="s">
        <v>145</v>
      </c>
      <c r="E1087" s="130"/>
      <c r="F1087" s="129" t="s">
        <v>293</v>
      </c>
      <c r="H1087" s="130"/>
      <c r="L1087" s="127"/>
      <c r="M1087" s="131"/>
      <c r="T1087" s="132"/>
      <c r="AT1087" s="130" t="s">
        <v>145</v>
      </c>
      <c r="AU1087" s="130" t="s">
        <v>80</v>
      </c>
      <c r="AV1087" s="130" t="s">
        <v>21</v>
      </c>
      <c r="AW1087" s="130" t="s">
        <v>95</v>
      </c>
      <c r="AX1087" s="130" t="s">
        <v>72</v>
      </c>
      <c r="AY1087" s="130" t="s">
        <v>138</v>
      </c>
    </row>
    <row r="1088" spans="2:65" s="6" customFormat="1" ht="15.75" customHeight="1" x14ac:dyDescent="0.3">
      <c r="B1088" s="134"/>
      <c r="D1088" s="133" t="s">
        <v>145</v>
      </c>
      <c r="E1088" s="135"/>
      <c r="F1088" s="136" t="s">
        <v>1123</v>
      </c>
      <c r="H1088" s="137">
        <v>0.89100000000000001</v>
      </c>
      <c r="L1088" s="134"/>
      <c r="M1088" s="138"/>
      <c r="T1088" s="139"/>
      <c r="AT1088" s="135" t="s">
        <v>145</v>
      </c>
      <c r="AU1088" s="135" t="s">
        <v>80</v>
      </c>
      <c r="AV1088" s="135" t="s">
        <v>80</v>
      </c>
      <c r="AW1088" s="135" t="s">
        <v>95</v>
      </c>
      <c r="AX1088" s="135" t="s">
        <v>72</v>
      </c>
      <c r="AY1088" s="135" t="s">
        <v>138</v>
      </c>
    </row>
    <row r="1089" spans="2:65" s="6" customFormat="1" ht="15.75" customHeight="1" x14ac:dyDescent="0.3">
      <c r="B1089" s="134"/>
      <c r="D1089" s="133" t="s">
        <v>145</v>
      </c>
      <c r="E1089" s="135"/>
      <c r="F1089" s="136" t="s">
        <v>1124</v>
      </c>
      <c r="H1089" s="137">
        <v>0.56899999999999995</v>
      </c>
      <c r="L1089" s="134"/>
      <c r="M1089" s="138"/>
      <c r="T1089" s="139"/>
      <c r="AT1089" s="135" t="s">
        <v>145</v>
      </c>
      <c r="AU1089" s="135" t="s">
        <v>80</v>
      </c>
      <c r="AV1089" s="135" t="s">
        <v>80</v>
      </c>
      <c r="AW1089" s="135" t="s">
        <v>95</v>
      </c>
      <c r="AX1089" s="135" t="s">
        <v>72</v>
      </c>
      <c r="AY1089" s="135" t="s">
        <v>138</v>
      </c>
    </row>
    <row r="1090" spans="2:65" s="6" customFormat="1" ht="15.75" customHeight="1" x14ac:dyDescent="0.3">
      <c r="B1090" s="134"/>
      <c r="D1090" s="133" t="s">
        <v>145</v>
      </c>
      <c r="E1090" s="135"/>
      <c r="F1090" s="136" t="s">
        <v>1125</v>
      </c>
      <c r="H1090" s="137">
        <v>0.223</v>
      </c>
      <c r="L1090" s="134"/>
      <c r="M1090" s="138"/>
      <c r="T1090" s="139"/>
      <c r="AT1090" s="135" t="s">
        <v>145</v>
      </c>
      <c r="AU1090" s="135" t="s">
        <v>80</v>
      </c>
      <c r="AV1090" s="135" t="s">
        <v>80</v>
      </c>
      <c r="AW1090" s="135" t="s">
        <v>95</v>
      </c>
      <c r="AX1090" s="135" t="s">
        <v>72</v>
      </c>
      <c r="AY1090" s="135" t="s">
        <v>138</v>
      </c>
    </row>
    <row r="1091" spans="2:65" s="6" customFormat="1" ht="15.75" customHeight="1" x14ac:dyDescent="0.3">
      <c r="B1091" s="134"/>
      <c r="D1091" s="133" t="s">
        <v>145</v>
      </c>
      <c r="E1091" s="135"/>
      <c r="F1091" s="136" t="s">
        <v>1126</v>
      </c>
      <c r="H1091" s="137">
        <v>0.48299999999999998</v>
      </c>
      <c r="L1091" s="134"/>
      <c r="M1091" s="138"/>
      <c r="T1091" s="139"/>
      <c r="AT1091" s="135" t="s">
        <v>145</v>
      </c>
      <c r="AU1091" s="135" t="s">
        <v>80</v>
      </c>
      <c r="AV1091" s="135" t="s">
        <v>80</v>
      </c>
      <c r="AW1091" s="135" t="s">
        <v>95</v>
      </c>
      <c r="AX1091" s="135" t="s">
        <v>72</v>
      </c>
      <c r="AY1091" s="135" t="s">
        <v>138</v>
      </c>
    </row>
    <row r="1092" spans="2:65" s="6" customFormat="1" ht="15.75" customHeight="1" x14ac:dyDescent="0.3">
      <c r="B1092" s="134"/>
      <c r="D1092" s="133" t="s">
        <v>145</v>
      </c>
      <c r="E1092" s="135"/>
      <c r="F1092" s="136" t="s">
        <v>1127</v>
      </c>
      <c r="H1092" s="137">
        <v>0.371</v>
      </c>
      <c r="L1092" s="134"/>
      <c r="M1092" s="138"/>
      <c r="T1092" s="139"/>
      <c r="AT1092" s="135" t="s">
        <v>145</v>
      </c>
      <c r="AU1092" s="135" t="s">
        <v>80</v>
      </c>
      <c r="AV1092" s="135" t="s">
        <v>80</v>
      </c>
      <c r="AW1092" s="135" t="s">
        <v>95</v>
      </c>
      <c r="AX1092" s="135" t="s">
        <v>72</v>
      </c>
      <c r="AY1092" s="135" t="s">
        <v>138</v>
      </c>
    </row>
    <row r="1093" spans="2:65" s="6" customFormat="1" ht="15.75" customHeight="1" x14ac:dyDescent="0.3">
      <c r="B1093" s="134"/>
      <c r="D1093" s="133" t="s">
        <v>145</v>
      </c>
      <c r="E1093" s="135"/>
      <c r="F1093" s="136" t="s">
        <v>1128</v>
      </c>
      <c r="H1093" s="137">
        <v>0.99</v>
      </c>
      <c r="L1093" s="134"/>
      <c r="M1093" s="138"/>
      <c r="T1093" s="139"/>
      <c r="AT1093" s="135" t="s">
        <v>145</v>
      </c>
      <c r="AU1093" s="135" t="s">
        <v>80</v>
      </c>
      <c r="AV1093" s="135" t="s">
        <v>80</v>
      </c>
      <c r="AW1093" s="135" t="s">
        <v>95</v>
      </c>
      <c r="AX1093" s="135" t="s">
        <v>72</v>
      </c>
      <c r="AY1093" s="135" t="s">
        <v>138</v>
      </c>
    </row>
    <row r="1094" spans="2:65" s="6" customFormat="1" ht="15.75" customHeight="1" x14ac:dyDescent="0.3">
      <c r="B1094" s="134"/>
      <c r="D1094" s="133" t="s">
        <v>145</v>
      </c>
      <c r="E1094" s="135"/>
      <c r="F1094" s="136" t="s">
        <v>1129</v>
      </c>
      <c r="H1094" s="137">
        <v>0.495</v>
      </c>
      <c r="L1094" s="134"/>
      <c r="M1094" s="138"/>
      <c r="T1094" s="139"/>
      <c r="AT1094" s="135" t="s">
        <v>145</v>
      </c>
      <c r="AU1094" s="135" t="s">
        <v>80</v>
      </c>
      <c r="AV1094" s="135" t="s">
        <v>80</v>
      </c>
      <c r="AW1094" s="135" t="s">
        <v>95</v>
      </c>
      <c r="AX1094" s="135" t="s">
        <v>72</v>
      </c>
      <c r="AY1094" s="135" t="s">
        <v>138</v>
      </c>
    </row>
    <row r="1095" spans="2:65" s="6" customFormat="1" ht="15.75" customHeight="1" x14ac:dyDescent="0.3">
      <c r="B1095" s="140"/>
      <c r="D1095" s="133" t="s">
        <v>145</v>
      </c>
      <c r="E1095" s="141"/>
      <c r="F1095" s="142" t="s">
        <v>148</v>
      </c>
      <c r="H1095" s="143">
        <v>4.0220000000000002</v>
      </c>
      <c r="L1095" s="140"/>
      <c r="M1095" s="144"/>
      <c r="T1095" s="145"/>
      <c r="AT1095" s="141" t="s">
        <v>145</v>
      </c>
      <c r="AU1095" s="141" t="s">
        <v>80</v>
      </c>
      <c r="AV1095" s="141" t="s">
        <v>143</v>
      </c>
      <c r="AW1095" s="141" t="s">
        <v>95</v>
      </c>
      <c r="AX1095" s="141" t="s">
        <v>21</v>
      </c>
      <c r="AY1095" s="141" t="s">
        <v>138</v>
      </c>
    </row>
    <row r="1096" spans="2:65" s="6" customFormat="1" ht="15.75" customHeight="1" x14ac:dyDescent="0.3">
      <c r="B1096" s="22"/>
      <c r="C1096" s="149" t="s">
        <v>1130</v>
      </c>
      <c r="D1096" s="149" t="s">
        <v>383</v>
      </c>
      <c r="E1096" s="150" t="s">
        <v>1131</v>
      </c>
      <c r="F1096" s="151" t="s">
        <v>1132</v>
      </c>
      <c r="G1096" s="152" t="s">
        <v>152</v>
      </c>
      <c r="H1096" s="153">
        <v>6.3E-2</v>
      </c>
      <c r="I1096" s="154"/>
      <c r="J1096" s="155">
        <f>ROUND($I$1096*$H$1096,2)</f>
        <v>0</v>
      </c>
      <c r="K1096" s="151" t="s">
        <v>153</v>
      </c>
      <c r="L1096" s="156"/>
      <c r="M1096" s="157"/>
      <c r="N1096" s="158" t="s">
        <v>43</v>
      </c>
      <c r="P1096" s="124">
        <f>$O$1096*$H$1096</f>
        <v>0</v>
      </c>
      <c r="Q1096" s="124">
        <v>0.55000000000000004</v>
      </c>
      <c r="R1096" s="124">
        <f>$Q$1096*$H$1096</f>
        <v>3.465E-2</v>
      </c>
      <c r="S1096" s="124">
        <v>0</v>
      </c>
      <c r="T1096" s="125">
        <f>$S$1096*$H$1096</f>
        <v>0</v>
      </c>
      <c r="AR1096" s="76" t="s">
        <v>343</v>
      </c>
      <c r="AT1096" s="76" t="s">
        <v>383</v>
      </c>
      <c r="AU1096" s="76" t="s">
        <v>80</v>
      </c>
      <c r="AY1096" s="6" t="s">
        <v>138</v>
      </c>
      <c r="BE1096" s="126">
        <f>IF($N$1096="základní",$J$1096,0)</f>
        <v>0</v>
      </c>
      <c r="BF1096" s="126">
        <f>IF($N$1096="snížená",$J$1096,0)</f>
        <v>0</v>
      </c>
      <c r="BG1096" s="126">
        <f>IF($N$1096="zákl. přenesená",$J$1096,0)</f>
        <v>0</v>
      </c>
      <c r="BH1096" s="126">
        <f>IF($N$1096="sníž. přenesená",$J$1096,0)</f>
        <v>0</v>
      </c>
      <c r="BI1096" s="126">
        <f>IF($N$1096="nulová",$J$1096,0)</f>
        <v>0</v>
      </c>
      <c r="BJ1096" s="76" t="s">
        <v>21</v>
      </c>
      <c r="BK1096" s="126">
        <f>ROUND($I$1096*$H$1096,2)</f>
        <v>0</v>
      </c>
      <c r="BL1096" s="76" t="s">
        <v>227</v>
      </c>
      <c r="BM1096" s="76" t="s">
        <v>1133</v>
      </c>
    </row>
    <row r="1097" spans="2:65" s="6" customFormat="1" ht="27" customHeight="1" x14ac:dyDescent="0.3">
      <c r="B1097" s="22"/>
      <c r="D1097" s="128" t="s">
        <v>155</v>
      </c>
      <c r="F1097" s="148" t="s">
        <v>1134</v>
      </c>
      <c r="L1097" s="22"/>
      <c r="M1097" s="48"/>
      <c r="T1097" s="49"/>
      <c r="AT1097" s="6" t="s">
        <v>155</v>
      </c>
      <c r="AU1097" s="6" t="s">
        <v>80</v>
      </c>
    </row>
    <row r="1098" spans="2:65" s="6" customFormat="1" ht="15.75" customHeight="1" x14ac:dyDescent="0.3">
      <c r="B1098" s="134"/>
      <c r="D1098" s="133" t="s">
        <v>145</v>
      </c>
      <c r="E1098" s="135"/>
      <c r="F1098" s="136" t="s">
        <v>1135</v>
      </c>
      <c r="H1098" s="137">
        <v>6.3E-2</v>
      </c>
      <c r="L1098" s="134"/>
      <c r="M1098" s="138"/>
      <c r="T1098" s="139"/>
      <c r="AT1098" s="135" t="s">
        <v>145</v>
      </c>
      <c r="AU1098" s="135" t="s">
        <v>80</v>
      </c>
      <c r="AV1098" s="135" t="s">
        <v>80</v>
      </c>
      <c r="AW1098" s="135" t="s">
        <v>95</v>
      </c>
      <c r="AX1098" s="135" t="s">
        <v>72</v>
      </c>
      <c r="AY1098" s="135" t="s">
        <v>138</v>
      </c>
    </row>
    <row r="1099" spans="2:65" s="6" customFormat="1" ht="15.75" customHeight="1" x14ac:dyDescent="0.3">
      <c r="B1099" s="140"/>
      <c r="D1099" s="133" t="s">
        <v>145</v>
      </c>
      <c r="E1099" s="141"/>
      <c r="F1099" s="142" t="s">
        <v>148</v>
      </c>
      <c r="H1099" s="143">
        <v>6.3E-2</v>
      </c>
      <c r="L1099" s="140"/>
      <c r="M1099" s="144"/>
      <c r="T1099" s="145"/>
      <c r="AT1099" s="141" t="s">
        <v>145</v>
      </c>
      <c r="AU1099" s="141" t="s">
        <v>80</v>
      </c>
      <c r="AV1099" s="141" t="s">
        <v>143</v>
      </c>
      <c r="AW1099" s="141" t="s">
        <v>95</v>
      </c>
      <c r="AX1099" s="141" t="s">
        <v>21</v>
      </c>
      <c r="AY1099" s="141" t="s">
        <v>138</v>
      </c>
    </row>
    <row r="1100" spans="2:65" s="6" customFormat="1" ht="27" customHeight="1" x14ac:dyDescent="0.3">
      <c r="B1100" s="22"/>
      <c r="C1100" s="115" t="s">
        <v>1136</v>
      </c>
      <c r="D1100" s="115" t="s">
        <v>139</v>
      </c>
      <c r="E1100" s="116" t="s">
        <v>1137</v>
      </c>
      <c r="F1100" s="117" t="s">
        <v>1138</v>
      </c>
      <c r="G1100" s="118" t="s">
        <v>198</v>
      </c>
      <c r="H1100" s="119">
        <v>138</v>
      </c>
      <c r="I1100" s="120"/>
      <c r="J1100" s="121">
        <f>ROUND($I$1100*$H$1100,2)</f>
        <v>0</v>
      </c>
      <c r="K1100" s="117" t="s">
        <v>153</v>
      </c>
      <c r="L1100" s="22"/>
      <c r="M1100" s="122"/>
      <c r="N1100" s="123" t="s">
        <v>43</v>
      </c>
      <c r="P1100" s="124">
        <f>$O$1100*$H$1100</f>
        <v>0</v>
      </c>
      <c r="Q1100" s="124">
        <v>0</v>
      </c>
      <c r="R1100" s="124">
        <f>$Q$1100*$H$1100</f>
        <v>0</v>
      </c>
      <c r="S1100" s="124">
        <v>0</v>
      </c>
      <c r="T1100" s="125">
        <f>$S$1100*$H$1100</f>
        <v>0</v>
      </c>
      <c r="AR1100" s="76" t="s">
        <v>227</v>
      </c>
      <c r="AT1100" s="76" t="s">
        <v>139</v>
      </c>
      <c r="AU1100" s="76" t="s">
        <v>80</v>
      </c>
      <c r="AY1100" s="6" t="s">
        <v>138</v>
      </c>
      <c r="BE1100" s="126">
        <f>IF($N$1100="základní",$J$1100,0)</f>
        <v>0</v>
      </c>
      <c r="BF1100" s="126">
        <f>IF($N$1100="snížená",$J$1100,0)</f>
        <v>0</v>
      </c>
      <c r="BG1100" s="126">
        <f>IF($N$1100="zákl. přenesená",$J$1100,0)</f>
        <v>0</v>
      </c>
      <c r="BH1100" s="126">
        <f>IF($N$1100="sníž. přenesená",$J$1100,0)</f>
        <v>0</v>
      </c>
      <c r="BI1100" s="126">
        <f>IF($N$1100="nulová",$J$1100,0)</f>
        <v>0</v>
      </c>
      <c r="BJ1100" s="76" t="s">
        <v>21</v>
      </c>
      <c r="BK1100" s="126">
        <f>ROUND($I$1100*$H$1100,2)</f>
        <v>0</v>
      </c>
      <c r="BL1100" s="76" t="s">
        <v>227</v>
      </c>
      <c r="BM1100" s="76" t="s">
        <v>1139</v>
      </c>
    </row>
    <row r="1101" spans="2:65" s="6" customFormat="1" ht="27" customHeight="1" x14ac:dyDescent="0.3">
      <c r="B1101" s="22"/>
      <c r="D1101" s="128" t="s">
        <v>155</v>
      </c>
      <c r="F1101" s="148" t="s">
        <v>1140</v>
      </c>
      <c r="L1101" s="22"/>
      <c r="M1101" s="48"/>
      <c r="T1101" s="49"/>
      <c r="AT1101" s="6" t="s">
        <v>155</v>
      </c>
      <c r="AU1101" s="6" t="s">
        <v>80</v>
      </c>
    </row>
    <row r="1102" spans="2:65" s="6" customFormat="1" ht="15.75" customHeight="1" x14ac:dyDescent="0.3">
      <c r="B1102" s="134"/>
      <c r="D1102" s="133" t="s">
        <v>145</v>
      </c>
      <c r="E1102" s="135"/>
      <c r="F1102" s="136" t="s">
        <v>1020</v>
      </c>
      <c r="H1102" s="137">
        <v>138</v>
      </c>
      <c r="L1102" s="134"/>
      <c r="M1102" s="138"/>
      <c r="T1102" s="139"/>
      <c r="AT1102" s="135" t="s">
        <v>145</v>
      </c>
      <c r="AU1102" s="135" t="s">
        <v>80</v>
      </c>
      <c r="AV1102" s="135" t="s">
        <v>80</v>
      </c>
      <c r="AW1102" s="135" t="s">
        <v>95</v>
      </c>
      <c r="AX1102" s="135" t="s">
        <v>72</v>
      </c>
      <c r="AY1102" s="135" t="s">
        <v>138</v>
      </c>
    </row>
    <row r="1103" spans="2:65" s="6" customFormat="1" ht="15.75" customHeight="1" x14ac:dyDescent="0.3">
      <c r="B1103" s="140"/>
      <c r="D1103" s="133" t="s">
        <v>145</v>
      </c>
      <c r="E1103" s="141"/>
      <c r="F1103" s="142" t="s">
        <v>148</v>
      </c>
      <c r="H1103" s="143">
        <v>138</v>
      </c>
      <c r="L1103" s="140"/>
      <c r="M1103" s="144"/>
      <c r="T1103" s="145"/>
      <c r="AT1103" s="141" t="s">
        <v>145</v>
      </c>
      <c r="AU1103" s="141" t="s">
        <v>80</v>
      </c>
      <c r="AV1103" s="141" t="s">
        <v>143</v>
      </c>
      <c r="AW1103" s="141" t="s">
        <v>95</v>
      </c>
      <c r="AX1103" s="141" t="s">
        <v>21</v>
      </c>
      <c r="AY1103" s="141" t="s">
        <v>138</v>
      </c>
    </row>
    <row r="1104" spans="2:65" s="6" customFormat="1" ht="15.75" customHeight="1" x14ac:dyDescent="0.3">
      <c r="B1104" s="22"/>
      <c r="C1104" s="149" t="s">
        <v>1141</v>
      </c>
      <c r="D1104" s="149" t="s">
        <v>383</v>
      </c>
      <c r="E1104" s="150" t="s">
        <v>1142</v>
      </c>
      <c r="F1104" s="151" t="s">
        <v>1143</v>
      </c>
      <c r="G1104" s="152" t="s">
        <v>198</v>
      </c>
      <c r="H1104" s="153">
        <v>143.52000000000001</v>
      </c>
      <c r="I1104" s="154"/>
      <c r="J1104" s="155">
        <f>ROUND($I$1104*$H$1104,2)</f>
        <v>0</v>
      </c>
      <c r="K1104" s="151" t="s">
        <v>153</v>
      </c>
      <c r="L1104" s="156"/>
      <c r="M1104" s="157"/>
      <c r="N1104" s="158" t="s">
        <v>43</v>
      </c>
      <c r="P1104" s="124">
        <f>$O$1104*$H$1104</f>
        <v>0</v>
      </c>
      <c r="Q1104" s="124">
        <v>1.2800000000000001E-2</v>
      </c>
      <c r="R1104" s="124">
        <f>$Q$1104*$H$1104</f>
        <v>1.8370560000000002</v>
      </c>
      <c r="S1104" s="124">
        <v>0</v>
      </c>
      <c r="T1104" s="125">
        <f>$S$1104*$H$1104</f>
        <v>0</v>
      </c>
      <c r="AR1104" s="76" t="s">
        <v>343</v>
      </c>
      <c r="AT1104" s="76" t="s">
        <v>383</v>
      </c>
      <c r="AU1104" s="76" t="s">
        <v>80</v>
      </c>
      <c r="AY1104" s="6" t="s">
        <v>138</v>
      </c>
      <c r="BE1104" s="126">
        <f>IF($N$1104="základní",$J$1104,0)</f>
        <v>0</v>
      </c>
      <c r="BF1104" s="126">
        <f>IF($N$1104="snížená",$J$1104,0)</f>
        <v>0</v>
      </c>
      <c r="BG1104" s="126">
        <f>IF($N$1104="zákl. přenesená",$J$1104,0)</f>
        <v>0</v>
      </c>
      <c r="BH1104" s="126">
        <f>IF($N$1104="sníž. přenesená",$J$1104,0)</f>
        <v>0</v>
      </c>
      <c r="BI1104" s="126">
        <f>IF($N$1104="nulová",$J$1104,0)</f>
        <v>0</v>
      </c>
      <c r="BJ1104" s="76" t="s">
        <v>21</v>
      </c>
      <c r="BK1104" s="126">
        <f>ROUND($I$1104*$H$1104,2)</f>
        <v>0</v>
      </c>
      <c r="BL1104" s="76" t="s">
        <v>227</v>
      </c>
      <c r="BM1104" s="76" t="s">
        <v>1144</v>
      </c>
    </row>
    <row r="1105" spans="2:65" s="6" customFormat="1" ht="27" customHeight="1" x14ac:dyDescent="0.3">
      <c r="B1105" s="22"/>
      <c r="D1105" s="128" t="s">
        <v>155</v>
      </c>
      <c r="F1105" s="148" t="s">
        <v>1145</v>
      </c>
      <c r="L1105" s="22"/>
      <c r="M1105" s="48"/>
      <c r="T1105" s="49"/>
      <c r="AT1105" s="6" t="s">
        <v>155</v>
      </c>
      <c r="AU1105" s="6" t="s">
        <v>80</v>
      </c>
    </row>
    <row r="1106" spans="2:65" s="6" customFormat="1" ht="15.75" customHeight="1" x14ac:dyDescent="0.3">
      <c r="B1106" s="134"/>
      <c r="D1106" s="133" t="s">
        <v>145</v>
      </c>
      <c r="E1106" s="135"/>
      <c r="F1106" s="136" t="s">
        <v>1146</v>
      </c>
      <c r="H1106" s="137">
        <v>143.52000000000001</v>
      </c>
      <c r="L1106" s="134"/>
      <c r="M1106" s="138"/>
      <c r="T1106" s="139"/>
      <c r="AT1106" s="135" t="s">
        <v>145</v>
      </c>
      <c r="AU1106" s="135" t="s">
        <v>80</v>
      </c>
      <c r="AV1106" s="135" t="s">
        <v>80</v>
      </c>
      <c r="AW1106" s="135" t="s">
        <v>95</v>
      </c>
      <c r="AX1106" s="135" t="s">
        <v>72</v>
      </c>
      <c r="AY1106" s="135" t="s">
        <v>138</v>
      </c>
    </row>
    <row r="1107" spans="2:65" s="6" customFormat="1" ht="15.75" customHeight="1" x14ac:dyDescent="0.3">
      <c r="B1107" s="140"/>
      <c r="D1107" s="133" t="s">
        <v>145</v>
      </c>
      <c r="E1107" s="141"/>
      <c r="F1107" s="142" t="s">
        <v>148</v>
      </c>
      <c r="H1107" s="143">
        <v>143.52000000000001</v>
      </c>
      <c r="L1107" s="140"/>
      <c r="M1107" s="144"/>
      <c r="T1107" s="145"/>
      <c r="AT1107" s="141" t="s">
        <v>145</v>
      </c>
      <c r="AU1107" s="141" t="s">
        <v>80</v>
      </c>
      <c r="AV1107" s="141" t="s">
        <v>143</v>
      </c>
      <c r="AW1107" s="141" t="s">
        <v>95</v>
      </c>
      <c r="AX1107" s="141" t="s">
        <v>21</v>
      </c>
      <c r="AY1107" s="141" t="s">
        <v>138</v>
      </c>
    </row>
    <row r="1108" spans="2:65" s="6" customFormat="1" ht="15.75" customHeight="1" x14ac:dyDescent="0.3">
      <c r="B1108" s="22"/>
      <c r="C1108" s="115" t="s">
        <v>1147</v>
      </c>
      <c r="D1108" s="115" t="s">
        <v>139</v>
      </c>
      <c r="E1108" s="116" t="s">
        <v>1148</v>
      </c>
      <c r="F1108" s="117" t="s">
        <v>1149</v>
      </c>
      <c r="G1108" s="118" t="s">
        <v>198</v>
      </c>
      <c r="H1108" s="119">
        <v>138</v>
      </c>
      <c r="I1108" s="120"/>
      <c r="J1108" s="121">
        <f>ROUND($I$1108*$H$1108,2)</f>
        <v>0</v>
      </c>
      <c r="K1108" s="117" t="s">
        <v>153</v>
      </c>
      <c r="L1108" s="22"/>
      <c r="M1108" s="122"/>
      <c r="N1108" s="123" t="s">
        <v>43</v>
      </c>
      <c r="P1108" s="124">
        <f>$O$1108*$H$1108</f>
        <v>0</v>
      </c>
      <c r="Q1108" s="124">
        <v>0</v>
      </c>
      <c r="R1108" s="124">
        <f>$Q$1108*$H$1108</f>
        <v>0</v>
      </c>
      <c r="S1108" s="124">
        <v>0</v>
      </c>
      <c r="T1108" s="125">
        <f>$S$1108*$H$1108</f>
        <v>0</v>
      </c>
      <c r="AR1108" s="76" t="s">
        <v>227</v>
      </c>
      <c r="AT1108" s="76" t="s">
        <v>139</v>
      </c>
      <c r="AU1108" s="76" t="s">
        <v>80</v>
      </c>
      <c r="AY1108" s="6" t="s">
        <v>138</v>
      </c>
      <c r="BE1108" s="126">
        <f>IF($N$1108="základní",$J$1108,0)</f>
        <v>0</v>
      </c>
      <c r="BF1108" s="126">
        <f>IF($N$1108="snížená",$J$1108,0)</f>
        <v>0</v>
      </c>
      <c r="BG1108" s="126">
        <f>IF($N$1108="zákl. přenesená",$J$1108,0)</f>
        <v>0</v>
      </c>
      <c r="BH1108" s="126">
        <f>IF($N$1108="sníž. přenesená",$J$1108,0)</f>
        <v>0</v>
      </c>
      <c r="BI1108" s="126">
        <f>IF($N$1108="nulová",$J$1108,0)</f>
        <v>0</v>
      </c>
      <c r="BJ1108" s="76" t="s">
        <v>21</v>
      </c>
      <c r="BK1108" s="126">
        <f>ROUND($I$1108*$H$1108,2)</f>
        <v>0</v>
      </c>
      <c r="BL1108" s="76" t="s">
        <v>227</v>
      </c>
      <c r="BM1108" s="76" t="s">
        <v>1150</v>
      </c>
    </row>
    <row r="1109" spans="2:65" s="6" customFormat="1" ht="16.5" customHeight="1" x14ac:dyDescent="0.3">
      <c r="B1109" s="22"/>
      <c r="D1109" s="128" t="s">
        <v>155</v>
      </c>
      <c r="F1109" s="148" t="s">
        <v>1151</v>
      </c>
      <c r="L1109" s="22"/>
      <c r="M1109" s="48"/>
      <c r="T1109" s="49"/>
      <c r="AT1109" s="6" t="s">
        <v>155</v>
      </c>
      <c r="AU1109" s="6" t="s">
        <v>80</v>
      </c>
    </row>
    <row r="1110" spans="2:65" s="6" customFormat="1" ht="15.75" customHeight="1" x14ac:dyDescent="0.3">
      <c r="B1110" s="134"/>
      <c r="D1110" s="133" t="s">
        <v>145</v>
      </c>
      <c r="E1110" s="135"/>
      <c r="F1110" s="136" t="s">
        <v>1020</v>
      </c>
      <c r="H1110" s="137">
        <v>138</v>
      </c>
      <c r="L1110" s="134"/>
      <c r="M1110" s="138"/>
      <c r="T1110" s="139"/>
      <c r="AT1110" s="135" t="s">
        <v>145</v>
      </c>
      <c r="AU1110" s="135" t="s">
        <v>80</v>
      </c>
      <c r="AV1110" s="135" t="s">
        <v>80</v>
      </c>
      <c r="AW1110" s="135" t="s">
        <v>95</v>
      </c>
      <c r="AX1110" s="135" t="s">
        <v>72</v>
      </c>
      <c r="AY1110" s="135" t="s">
        <v>138</v>
      </c>
    </row>
    <row r="1111" spans="2:65" s="6" customFormat="1" ht="15.75" customHeight="1" x14ac:dyDescent="0.3">
      <c r="B1111" s="140"/>
      <c r="D1111" s="133" t="s">
        <v>145</v>
      </c>
      <c r="E1111" s="141"/>
      <c r="F1111" s="142" t="s">
        <v>148</v>
      </c>
      <c r="H1111" s="143">
        <v>138</v>
      </c>
      <c r="L1111" s="140"/>
      <c r="M1111" s="144"/>
      <c r="T1111" s="145"/>
      <c r="AT1111" s="141" t="s">
        <v>145</v>
      </c>
      <c r="AU1111" s="141" t="s">
        <v>80</v>
      </c>
      <c r="AV1111" s="141" t="s">
        <v>143</v>
      </c>
      <c r="AW1111" s="141" t="s">
        <v>95</v>
      </c>
      <c r="AX1111" s="141" t="s">
        <v>21</v>
      </c>
      <c r="AY1111" s="141" t="s">
        <v>138</v>
      </c>
    </row>
    <row r="1112" spans="2:65" s="6" customFormat="1" ht="15.75" customHeight="1" x14ac:dyDescent="0.3">
      <c r="B1112" s="22"/>
      <c r="C1112" s="149" t="s">
        <v>1152</v>
      </c>
      <c r="D1112" s="149" t="s">
        <v>383</v>
      </c>
      <c r="E1112" s="150" t="s">
        <v>1153</v>
      </c>
      <c r="F1112" s="151" t="s">
        <v>1154</v>
      </c>
      <c r="G1112" s="152" t="s">
        <v>152</v>
      </c>
      <c r="H1112" s="153">
        <v>5.3650000000000002</v>
      </c>
      <c r="I1112" s="154"/>
      <c r="J1112" s="155">
        <f>ROUND($I$1112*$H$1112,2)</f>
        <v>0</v>
      </c>
      <c r="K1112" s="151" t="s">
        <v>153</v>
      </c>
      <c r="L1112" s="156"/>
      <c r="M1112" s="157"/>
      <c r="N1112" s="158" t="s">
        <v>43</v>
      </c>
      <c r="P1112" s="124">
        <f>$O$1112*$H$1112</f>
        <v>0</v>
      </c>
      <c r="Q1112" s="124">
        <v>0.55000000000000004</v>
      </c>
      <c r="R1112" s="124">
        <f>$Q$1112*$H$1112</f>
        <v>2.9507500000000002</v>
      </c>
      <c r="S1112" s="124">
        <v>0</v>
      </c>
      <c r="T1112" s="125">
        <f>$S$1112*$H$1112</f>
        <v>0</v>
      </c>
      <c r="AR1112" s="76" t="s">
        <v>343</v>
      </c>
      <c r="AT1112" s="76" t="s">
        <v>383</v>
      </c>
      <c r="AU1112" s="76" t="s">
        <v>80</v>
      </c>
      <c r="AY1112" s="6" t="s">
        <v>138</v>
      </c>
      <c r="BE1112" s="126">
        <f>IF($N$1112="základní",$J$1112,0)</f>
        <v>0</v>
      </c>
      <c r="BF1112" s="126">
        <f>IF($N$1112="snížená",$J$1112,0)</f>
        <v>0</v>
      </c>
      <c r="BG1112" s="126">
        <f>IF($N$1112="zákl. přenesená",$J$1112,0)</f>
        <v>0</v>
      </c>
      <c r="BH1112" s="126">
        <f>IF($N$1112="sníž. přenesená",$J$1112,0)</f>
        <v>0</v>
      </c>
      <c r="BI1112" s="126">
        <f>IF($N$1112="nulová",$J$1112,0)</f>
        <v>0</v>
      </c>
      <c r="BJ1112" s="76" t="s">
        <v>21</v>
      </c>
      <c r="BK1112" s="126">
        <f>ROUND($I$1112*$H$1112,2)</f>
        <v>0</v>
      </c>
      <c r="BL1112" s="76" t="s">
        <v>227</v>
      </c>
      <c r="BM1112" s="76" t="s">
        <v>1155</v>
      </c>
    </row>
    <row r="1113" spans="2:65" s="6" customFormat="1" ht="16.5" customHeight="1" x14ac:dyDescent="0.3">
      <c r="B1113" s="22"/>
      <c r="D1113" s="128" t="s">
        <v>155</v>
      </c>
      <c r="F1113" s="148" t="s">
        <v>1156</v>
      </c>
      <c r="L1113" s="22"/>
      <c r="M1113" s="48"/>
      <c r="T1113" s="49"/>
      <c r="AT1113" s="6" t="s">
        <v>155</v>
      </c>
      <c r="AU1113" s="6" t="s">
        <v>80</v>
      </c>
    </row>
    <row r="1114" spans="2:65" s="6" customFormat="1" ht="15.75" customHeight="1" x14ac:dyDescent="0.3">
      <c r="B1114" s="134"/>
      <c r="D1114" s="133" t="s">
        <v>145</v>
      </c>
      <c r="E1114" s="135"/>
      <c r="F1114" s="136" t="s">
        <v>1157</v>
      </c>
      <c r="H1114" s="137">
        <v>5.3650000000000002</v>
      </c>
      <c r="L1114" s="134"/>
      <c r="M1114" s="138"/>
      <c r="T1114" s="139"/>
      <c r="AT1114" s="135" t="s">
        <v>145</v>
      </c>
      <c r="AU1114" s="135" t="s">
        <v>80</v>
      </c>
      <c r="AV1114" s="135" t="s">
        <v>80</v>
      </c>
      <c r="AW1114" s="135" t="s">
        <v>95</v>
      </c>
      <c r="AX1114" s="135" t="s">
        <v>72</v>
      </c>
      <c r="AY1114" s="135" t="s">
        <v>138</v>
      </c>
    </row>
    <row r="1115" spans="2:65" s="6" customFormat="1" ht="15.75" customHeight="1" x14ac:dyDescent="0.3">
      <c r="B1115" s="140"/>
      <c r="D1115" s="133" t="s">
        <v>145</v>
      </c>
      <c r="E1115" s="141"/>
      <c r="F1115" s="142" t="s">
        <v>148</v>
      </c>
      <c r="H1115" s="143">
        <v>5.3650000000000002</v>
      </c>
      <c r="L1115" s="140"/>
      <c r="M1115" s="144"/>
      <c r="T1115" s="145"/>
      <c r="AT1115" s="141" t="s">
        <v>145</v>
      </c>
      <c r="AU1115" s="141" t="s">
        <v>80</v>
      </c>
      <c r="AV1115" s="141" t="s">
        <v>143</v>
      </c>
      <c r="AW1115" s="141" t="s">
        <v>95</v>
      </c>
      <c r="AX1115" s="141" t="s">
        <v>21</v>
      </c>
      <c r="AY1115" s="141" t="s">
        <v>138</v>
      </c>
    </row>
    <row r="1116" spans="2:65" s="6" customFormat="1" ht="15.75" customHeight="1" x14ac:dyDescent="0.3">
      <c r="B1116" s="22"/>
      <c r="C1116" s="115" t="s">
        <v>1158</v>
      </c>
      <c r="D1116" s="115" t="s">
        <v>139</v>
      </c>
      <c r="E1116" s="116" t="s">
        <v>1159</v>
      </c>
      <c r="F1116" s="117" t="s">
        <v>1160</v>
      </c>
      <c r="G1116" s="118" t="s">
        <v>198</v>
      </c>
      <c r="H1116" s="119">
        <v>138</v>
      </c>
      <c r="I1116" s="120"/>
      <c r="J1116" s="121">
        <f>ROUND($I$1116*$H$1116,2)</f>
        <v>0</v>
      </c>
      <c r="K1116" s="117" t="s">
        <v>153</v>
      </c>
      <c r="L1116" s="22"/>
      <c r="M1116" s="122"/>
      <c r="N1116" s="123" t="s">
        <v>43</v>
      </c>
      <c r="P1116" s="124">
        <f>$O$1116*$H$1116</f>
        <v>0</v>
      </c>
      <c r="Q1116" s="124">
        <v>1.9000000000000001E-4</v>
      </c>
      <c r="R1116" s="124">
        <f>$Q$1116*$H$1116</f>
        <v>2.622E-2</v>
      </c>
      <c r="S1116" s="124">
        <v>0</v>
      </c>
      <c r="T1116" s="125">
        <f>$S$1116*$H$1116</f>
        <v>0</v>
      </c>
      <c r="AR1116" s="76" t="s">
        <v>227</v>
      </c>
      <c r="AT1116" s="76" t="s">
        <v>139</v>
      </c>
      <c r="AU1116" s="76" t="s">
        <v>80</v>
      </c>
      <c r="AY1116" s="6" t="s">
        <v>138</v>
      </c>
      <c r="BE1116" s="126">
        <f>IF($N$1116="základní",$J$1116,0)</f>
        <v>0</v>
      </c>
      <c r="BF1116" s="126">
        <f>IF($N$1116="snížená",$J$1116,0)</f>
        <v>0</v>
      </c>
      <c r="BG1116" s="126">
        <f>IF($N$1116="zákl. přenesená",$J$1116,0)</f>
        <v>0</v>
      </c>
      <c r="BH1116" s="126">
        <f>IF($N$1116="sníž. přenesená",$J$1116,0)</f>
        <v>0</v>
      </c>
      <c r="BI1116" s="126">
        <f>IF($N$1116="nulová",$J$1116,0)</f>
        <v>0</v>
      </c>
      <c r="BJ1116" s="76" t="s">
        <v>21</v>
      </c>
      <c r="BK1116" s="126">
        <f>ROUND($I$1116*$H$1116,2)</f>
        <v>0</v>
      </c>
      <c r="BL1116" s="76" t="s">
        <v>227</v>
      </c>
      <c r="BM1116" s="76" t="s">
        <v>1161</v>
      </c>
    </row>
    <row r="1117" spans="2:65" s="6" customFormat="1" ht="16.5" customHeight="1" x14ac:dyDescent="0.3">
      <c r="B1117" s="22"/>
      <c r="D1117" s="128" t="s">
        <v>155</v>
      </c>
      <c r="F1117" s="148" t="s">
        <v>1162</v>
      </c>
      <c r="L1117" s="22"/>
      <c r="M1117" s="48"/>
      <c r="T1117" s="49"/>
      <c r="AT1117" s="6" t="s">
        <v>155</v>
      </c>
      <c r="AU1117" s="6" t="s">
        <v>80</v>
      </c>
    </row>
    <row r="1118" spans="2:65" s="6" customFormat="1" ht="15.75" customHeight="1" x14ac:dyDescent="0.3">
      <c r="B1118" s="134"/>
      <c r="D1118" s="133" t="s">
        <v>145</v>
      </c>
      <c r="E1118" s="135"/>
      <c r="F1118" s="136" t="s">
        <v>1020</v>
      </c>
      <c r="H1118" s="137">
        <v>138</v>
      </c>
      <c r="L1118" s="134"/>
      <c r="M1118" s="138"/>
      <c r="T1118" s="139"/>
      <c r="AT1118" s="135" t="s">
        <v>145</v>
      </c>
      <c r="AU1118" s="135" t="s">
        <v>80</v>
      </c>
      <c r="AV1118" s="135" t="s">
        <v>80</v>
      </c>
      <c r="AW1118" s="135" t="s">
        <v>95</v>
      </c>
      <c r="AX1118" s="135" t="s">
        <v>72</v>
      </c>
      <c r="AY1118" s="135" t="s">
        <v>138</v>
      </c>
    </row>
    <row r="1119" spans="2:65" s="6" customFormat="1" ht="15.75" customHeight="1" x14ac:dyDescent="0.3">
      <c r="B1119" s="140"/>
      <c r="D1119" s="133" t="s">
        <v>145</v>
      </c>
      <c r="E1119" s="141"/>
      <c r="F1119" s="142" t="s">
        <v>148</v>
      </c>
      <c r="H1119" s="143">
        <v>138</v>
      </c>
      <c r="L1119" s="140"/>
      <c r="M1119" s="144"/>
      <c r="T1119" s="145"/>
      <c r="AT1119" s="141" t="s">
        <v>145</v>
      </c>
      <c r="AU1119" s="141" t="s">
        <v>80</v>
      </c>
      <c r="AV1119" s="141" t="s">
        <v>143</v>
      </c>
      <c r="AW1119" s="141" t="s">
        <v>95</v>
      </c>
      <c r="AX1119" s="141" t="s">
        <v>21</v>
      </c>
      <c r="AY1119" s="141" t="s">
        <v>138</v>
      </c>
    </row>
    <row r="1120" spans="2:65" s="6" customFormat="1" ht="15.75" customHeight="1" x14ac:dyDescent="0.3">
      <c r="B1120" s="22"/>
      <c r="C1120" s="115" t="s">
        <v>1163</v>
      </c>
      <c r="D1120" s="115" t="s">
        <v>139</v>
      </c>
      <c r="E1120" s="116" t="s">
        <v>1164</v>
      </c>
      <c r="F1120" s="117" t="s">
        <v>1165</v>
      </c>
      <c r="G1120" s="118" t="s">
        <v>152</v>
      </c>
      <c r="H1120" s="119">
        <v>7.07</v>
      </c>
      <c r="I1120" s="120"/>
      <c r="J1120" s="121">
        <f>ROUND($I$1120*$H$1120,2)</f>
        <v>0</v>
      </c>
      <c r="K1120" s="117"/>
      <c r="L1120" s="22"/>
      <c r="M1120" s="122"/>
      <c r="N1120" s="123" t="s">
        <v>43</v>
      </c>
      <c r="P1120" s="124">
        <f>$O$1120*$H$1120</f>
        <v>0</v>
      </c>
      <c r="Q1120" s="124">
        <v>0.55000000000000004</v>
      </c>
      <c r="R1120" s="124">
        <f>$Q$1120*$H$1120</f>
        <v>3.8885000000000005</v>
      </c>
      <c r="S1120" s="124">
        <v>0</v>
      </c>
      <c r="T1120" s="125">
        <f>$S$1120*$H$1120</f>
        <v>0</v>
      </c>
      <c r="AR1120" s="76" t="s">
        <v>227</v>
      </c>
      <c r="AT1120" s="76" t="s">
        <v>139</v>
      </c>
      <c r="AU1120" s="76" t="s">
        <v>80</v>
      </c>
      <c r="AY1120" s="6" t="s">
        <v>138</v>
      </c>
      <c r="BE1120" s="126">
        <f>IF($N$1120="základní",$J$1120,0)</f>
        <v>0</v>
      </c>
      <c r="BF1120" s="126">
        <f>IF($N$1120="snížená",$J$1120,0)</f>
        <v>0</v>
      </c>
      <c r="BG1120" s="126">
        <f>IF($N$1120="zákl. přenesená",$J$1120,0)</f>
        <v>0</v>
      </c>
      <c r="BH1120" s="126">
        <f>IF($N$1120="sníž. přenesená",$J$1120,0)</f>
        <v>0</v>
      </c>
      <c r="BI1120" s="126">
        <f>IF($N$1120="nulová",$J$1120,0)</f>
        <v>0</v>
      </c>
      <c r="BJ1120" s="76" t="s">
        <v>21</v>
      </c>
      <c r="BK1120" s="126">
        <f>ROUND($I$1120*$H$1120,2)</f>
        <v>0</v>
      </c>
      <c r="BL1120" s="76" t="s">
        <v>227</v>
      </c>
      <c r="BM1120" s="76" t="s">
        <v>1166</v>
      </c>
    </row>
    <row r="1121" spans="2:65" s="6" customFormat="1" ht="15.75" customHeight="1" x14ac:dyDescent="0.3">
      <c r="B1121" s="134"/>
      <c r="D1121" s="128" t="s">
        <v>145</v>
      </c>
      <c r="E1121" s="136"/>
      <c r="F1121" s="136" t="s">
        <v>1167</v>
      </c>
      <c r="H1121" s="137">
        <v>7.07</v>
      </c>
      <c r="L1121" s="134"/>
      <c r="M1121" s="138"/>
      <c r="T1121" s="139"/>
      <c r="AT1121" s="135" t="s">
        <v>145</v>
      </c>
      <c r="AU1121" s="135" t="s">
        <v>80</v>
      </c>
      <c r="AV1121" s="135" t="s">
        <v>80</v>
      </c>
      <c r="AW1121" s="135" t="s">
        <v>95</v>
      </c>
      <c r="AX1121" s="135" t="s">
        <v>72</v>
      </c>
      <c r="AY1121" s="135" t="s">
        <v>138</v>
      </c>
    </row>
    <row r="1122" spans="2:65" s="6" customFormat="1" ht="15.75" customHeight="1" x14ac:dyDescent="0.3">
      <c r="B1122" s="140"/>
      <c r="D1122" s="133" t="s">
        <v>145</v>
      </c>
      <c r="E1122" s="141"/>
      <c r="F1122" s="142" t="s">
        <v>148</v>
      </c>
      <c r="H1122" s="143">
        <v>7.07</v>
      </c>
      <c r="L1122" s="140"/>
      <c r="M1122" s="144"/>
      <c r="T1122" s="145"/>
      <c r="AT1122" s="141" t="s">
        <v>145</v>
      </c>
      <c r="AU1122" s="141" t="s">
        <v>80</v>
      </c>
      <c r="AV1122" s="141" t="s">
        <v>143</v>
      </c>
      <c r="AW1122" s="141" t="s">
        <v>95</v>
      </c>
      <c r="AX1122" s="141" t="s">
        <v>21</v>
      </c>
      <c r="AY1122" s="141" t="s">
        <v>138</v>
      </c>
    </row>
    <row r="1123" spans="2:65" s="6" customFormat="1" ht="15.75" customHeight="1" x14ac:dyDescent="0.3">
      <c r="B1123" s="22"/>
      <c r="C1123" s="115" t="s">
        <v>1168</v>
      </c>
      <c r="D1123" s="115" t="s">
        <v>139</v>
      </c>
      <c r="E1123" s="116" t="s">
        <v>1169</v>
      </c>
      <c r="F1123" s="117" t="s">
        <v>1170</v>
      </c>
      <c r="G1123" s="118" t="s">
        <v>282</v>
      </c>
      <c r="H1123" s="119">
        <v>8.7370000000000001</v>
      </c>
      <c r="I1123" s="120"/>
      <c r="J1123" s="121">
        <f>ROUND($I$1123*$H$1123,2)</f>
        <v>0</v>
      </c>
      <c r="K1123" s="117" t="s">
        <v>153</v>
      </c>
      <c r="L1123" s="22"/>
      <c r="M1123" s="122"/>
      <c r="N1123" s="123" t="s">
        <v>43</v>
      </c>
      <c r="P1123" s="124">
        <f>$O$1123*$H$1123</f>
        <v>0</v>
      </c>
      <c r="Q1123" s="124">
        <v>0</v>
      </c>
      <c r="R1123" s="124">
        <f>$Q$1123*$H$1123</f>
        <v>0</v>
      </c>
      <c r="S1123" s="124">
        <v>0</v>
      </c>
      <c r="T1123" s="125">
        <f>$S$1123*$H$1123</f>
        <v>0</v>
      </c>
      <c r="AR1123" s="76" t="s">
        <v>227</v>
      </c>
      <c r="AT1123" s="76" t="s">
        <v>139</v>
      </c>
      <c r="AU1123" s="76" t="s">
        <v>80</v>
      </c>
      <c r="AY1123" s="6" t="s">
        <v>138</v>
      </c>
      <c r="BE1123" s="126">
        <f>IF($N$1123="základní",$J$1123,0)</f>
        <v>0</v>
      </c>
      <c r="BF1123" s="126">
        <f>IF($N$1123="snížená",$J$1123,0)</f>
        <v>0</v>
      </c>
      <c r="BG1123" s="126">
        <f>IF($N$1123="zákl. přenesená",$J$1123,0)</f>
        <v>0</v>
      </c>
      <c r="BH1123" s="126">
        <f>IF($N$1123="sníž. přenesená",$J$1123,0)</f>
        <v>0</v>
      </c>
      <c r="BI1123" s="126">
        <f>IF($N$1123="nulová",$J$1123,0)</f>
        <v>0</v>
      </c>
      <c r="BJ1123" s="76" t="s">
        <v>21</v>
      </c>
      <c r="BK1123" s="126">
        <f>ROUND($I$1123*$H$1123,2)</f>
        <v>0</v>
      </c>
      <c r="BL1123" s="76" t="s">
        <v>227</v>
      </c>
      <c r="BM1123" s="76" t="s">
        <v>1171</v>
      </c>
    </row>
    <row r="1124" spans="2:65" s="6" customFormat="1" ht="27" customHeight="1" x14ac:dyDescent="0.3">
      <c r="B1124" s="22"/>
      <c r="D1124" s="128" t="s">
        <v>155</v>
      </c>
      <c r="F1124" s="148" t="s">
        <v>1172</v>
      </c>
      <c r="L1124" s="22"/>
      <c r="M1124" s="48"/>
      <c r="T1124" s="49"/>
      <c r="AT1124" s="6" t="s">
        <v>155</v>
      </c>
      <c r="AU1124" s="6" t="s">
        <v>80</v>
      </c>
    </row>
    <row r="1125" spans="2:65" s="106" customFormat="1" ht="30.75" customHeight="1" x14ac:dyDescent="0.3">
      <c r="B1125" s="107"/>
      <c r="D1125" s="108" t="s">
        <v>71</v>
      </c>
      <c r="E1125" s="146" t="s">
        <v>1173</v>
      </c>
      <c r="F1125" s="146" t="s">
        <v>1174</v>
      </c>
      <c r="J1125" s="147">
        <f>$BK$1125</f>
        <v>0</v>
      </c>
      <c r="L1125" s="107"/>
      <c r="M1125" s="111"/>
      <c r="P1125" s="112">
        <f>SUM($P$1126:$P$1233)</f>
        <v>0</v>
      </c>
      <c r="R1125" s="112">
        <f>SUM($R$1126:$R$1233)</f>
        <v>2.4109174999999996</v>
      </c>
      <c r="T1125" s="113">
        <f>SUM($T$1126:$T$1233)</f>
        <v>1.3788494</v>
      </c>
      <c r="AR1125" s="108" t="s">
        <v>80</v>
      </c>
      <c r="AT1125" s="108" t="s">
        <v>71</v>
      </c>
      <c r="AU1125" s="108" t="s">
        <v>21</v>
      </c>
      <c r="AY1125" s="108" t="s">
        <v>138</v>
      </c>
      <c r="BK1125" s="114">
        <f>SUM($BK$1126:$BK$1233)</f>
        <v>0</v>
      </c>
    </row>
    <row r="1126" spans="2:65" s="6" customFormat="1" ht="15.75" customHeight="1" x14ac:dyDescent="0.3">
      <c r="B1126" s="22"/>
      <c r="C1126" s="115" t="s">
        <v>1175</v>
      </c>
      <c r="D1126" s="115" t="s">
        <v>139</v>
      </c>
      <c r="E1126" s="116" t="s">
        <v>1176</v>
      </c>
      <c r="F1126" s="117" t="s">
        <v>1177</v>
      </c>
      <c r="G1126" s="118" t="s">
        <v>198</v>
      </c>
      <c r="H1126" s="119">
        <v>1.89</v>
      </c>
      <c r="I1126" s="120"/>
      <c r="J1126" s="121">
        <f>ROUND($I$1126*$H$1126,2)</f>
        <v>0</v>
      </c>
      <c r="K1126" s="117" t="s">
        <v>153</v>
      </c>
      <c r="L1126" s="22"/>
      <c r="M1126" s="122"/>
      <c r="N1126" s="123" t="s">
        <v>43</v>
      </c>
      <c r="P1126" s="124">
        <f>$O$1126*$H$1126</f>
        <v>0</v>
      </c>
      <c r="Q1126" s="124">
        <v>0</v>
      </c>
      <c r="R1126" s="124">
        <f>$Q$1126*$H$1126</f>
        <v>0</v>
      </c>
      <c r="S1126" s="124">
        <v>5.7099999999999998E-3</v>
      </c>
      <c r="T1126" s="125">
        <f>$S$1126*$H$1126</f>
        <v>1.0791899999999998E-2</v>
      </c>
      <c r="AR1126" s="76" t="s">
        <v>227</v>
      </c>
      <c r="AT1126" s="76" t="s">
        <v>139</v>
      </c>
      <c r="AU1126" s="76" t="s">
        <v>80</v>
      </c>
      <c r="AY1126" s="6" t="s">
        <v>138</v>
      </c>
      <c r="BE1126" s="126">
        <f>IF($N$1126="základní",$J$1126,0)</f>
        <v>0</v>
      </c>
      <c r="BF1126" s="126">
        <f>IF($N$1126="snížená",$J$1126,0)</f>
        <v>0</v>
      </c>
      <c r="BG1126" s="126">
        <f>IF($N$1126="zákl. přenesená",$J$1126,0)</f>
        <v>0</v>
      </c>
      <c r="BH1126" s="126">
        <f>IF($N$1126="sníž. přenesená",$J$1126,0)</f>
        <v>0</v>
      </c>
      <c r="BI1126" s="126">
        <f>IF($N$1126="nulová",$J$1126,0)</f>
        <v>0</v>
      </c>
      <c r="BJ1126" s="76" t="s">
        <v>21</v>
      </c>
      <c r="BK1126" s="126">
        <f>ROUND($I$1126*$H$1126,2)</f>
        <v>0</v>
      </c>
      <c r="BL1126" s="76" t="s">
        <v>227</v>
      </c>
      <c r="BM1126" s="76" t="s">
        <v>1178</v>
      </c>
    </row>
    <row r="1127" spans="2:65" s="6" customFormat="1" ht="16.5" customHeight="1" x14ac:dyDescent="0.3">
      <c r="B1127" s="22"/>
      <c r="D1127" s="128" t="s">
        <v>155</v>
      </c>
      <c r="F1127" s="148" t="s">
        <v>1179</v>
      </c>
      <c r="L1127" s="22"/>
      <c r="M1127" s="48"/>
      <c r="T1127" s="49"/>
      <c r="AT1127" s="6" t="s">
        <v>155</v>
      </c>
      <c r="AU1127" s="6" t="s">
        <v>80</v>
      </c>
    </row>
    <row r="1128" spans="2:65" s="6" customFormat="1" ht="15.75" customHeight="1" x14ac:dyDescent="0.3">
      <c r="B1128" s="134"/>
      <c r="D1128" s="133" t="s">
        <v>145</v>
      </c>
      <c r="E1128" s="135"/>
      <c r="F1128" s="136" t="s">
        <v>1180</v>
      </c>
      <c r="H1128" s="137">
        <v>1.89</v>
      </c>
      <c r="L1128" s="134"/>
      <c r="M1128" s="138"/>
      <c r="T1128" s="139"/>
      <c r="AT1128" s="135" t="s">
        <v>145</v>
      </c>
      <c r="AU1128" s="135" t="s">
        <v>80</v>
      </c>
      <c r="AV1128" s="135" t="s">
        <v>80</v>
      </c>
      <c r="AW1128" s="135" t="s">
        <v>95</v>
      </c>
      <c r="AX1128" s="135" t="s">
        <v>72</v>
      </c>
      <c r="AY1128" s="135" t="s">
        <v>138</v>
      </c>
    </row>
    <row r="1129" spans="2:65" s="6" customFormat="1" ht="15.75" customHeight="1" x14ac:dyDescent="0.3">
      <c r="B1129" s="140"/>
      <c r="D1129" s="133" t="s">
        <v>145</v>
      </c>
      <c r="E1129" s="141"/>
      <c r="F1129" s="142" t="s">
        <v>148</v>
      </c>
      <c r="H1129" s="143">
        <v>1.89</v>
      </c>
      <c r="L1129" s="140"/>
      <c r="M1129" s="144"/>
      <c r="T1129" s="145"/>
      <c r="AT1129" s="141" t="s">
        <v>145</v>
      </c>
      <c r="AU1129" s="141" t="s">
        <v>80</v>
      </c>
      <c r="AV1129" s="141" t="s">
        <v>143</v>
      </c>
      <c r="AW1129" s="141" t="s">
        <v>95</v>
      </c>
      <c r="AX1129" s="141" t="s">
        <v>21</v>
      </c>
      <c r="AY1129" s="141" t="s">
        <v>138</v>
      </c>
    </row>
    <row r="1130" spans="2:65" s="6" customFormat="1" ht="15.75" customHeight="1" x14ac:dyDescent="0.3">
      <c r="B1130" s="22"/>
      <c r="C1130" s="115" t="s">
        <v>1181</v>
      </c>
      <c r="D1130" s="115" t="s">
        <v>139</v>
      </c>
      <c r="E1130" s="116" t="s">
        <v>1182</v>
      </c>
      <c r="F1130" s="117" t="s">
        <v>1183</v>
      </c>
      <c r="G1130" s="118" t="s">
        <v>378</v>
      </c>
      <c r="H1130" s="119">
        <v>1.3</v>
      </c>
      <c r="I1130" s="120"/>
      <c r="J1130" s="121">
        <f>ROUND($I$1130*$H$1130,2)</f>
        <v>0</v>
      </c>
      <c r="K1130" s="117" t="s">
        <v>153</v>
      </c>
      <c r="L1130" s="22"/>
      <c r="M1130" s="122"/>
      <c r="N1130" s="123" t="s">
        <v>43</v>
      </c>
      <c r="P1130" s="124">
        <f>$O$1130*$H$1130</f>
        <v>0</v>
      </c>
      <c r="Q1130" s="124">
        <v>0</v>
      </c>
      <c r="R1130" s="124">
        <f>$Q$1130*$H$1130</f>
        <v>0</v>
      </c>
      <c r="S1130" s="124">
        <v>1.67E-3</v>
      </c>
      <c r="T1130" s="125">
        <f>$S$1130*$H$1130</f>
        <v>2.1710000000000002E-3</v>
      </c>
      <c r="AR1130" s="76" t="s">
        <v>227</v>
      </c>
      <c r="AT1130" s="76" t="s">
        <v>139</v>
      </c>
      <c r="AU1130" s="76" t="s">
        <v>80</v>
      </c>
      <c r="AY1130" s="6" t="s">
        <v>138</v>
      </c>
      <c r="BE1130" s="126">
        <f>IF($N$1130="základní",$J$1130,0)</f>
        <v>0</v>
      </c>
      <c r="BF1130" s="126">
        <f>IF($N$1130="snížená",$J$1130,0)</f>
        <v>0</v>
      </c>
      <c r="BG1130" s="126">
        <f>IF($N$1130="zákl. přenesená",$J$1130,0)</f>
        <v>0</v>
      </c>
      <c r="BH1130" s="126">
        <f>IF($N$1130="sníž. přenesená",$J$1130,0)</f>
        <v>0</v>
      </c>
      <c r="BI1130" s="126">
        <f>IF($N$1130="nulová",$J$1130,0)</f>
        <v>0</v>
      </c>
      <c r="BJ1130" s="76" t="s">
        <v>21</v>
      </c>
      <c r="BK1130" s="126">
        <f>ROUND($I$1130*$H$1130,2)</f>
        <v>0</v>
      </c>
      <c r="BL1130" s="76" t="s">
        <v>227</v>
      </c>
      <c r="BM1130" s="76" t="s">
        <v>1184</v>
      </c>
    </row>
    <row r="1131" spans="2:65" s="6" customFormat="1" ht="16.5" customHeight="1" x14ac:dyDescent="0.3">
      <c r="B1131" s="22"/>
      <c r="D1131" s="128" t="s">
        <v>155</v>
      </c>
      <c r="F1131" s="148" t="s">
        <v>1185</v>
      </c>
      <c r="L1131" s="22"/>
      <c r="M1131" s="48"/>
      <c r="T1131" s="49"/>
      <c r="AT1131" s="6" t="s">
        <v>155</v>
      </c>
      <c r="AU1131" s="6" t="s">
        <v>80</v>
      </c>
    </row>
    <row r="1132" spans="2:65" s="6" customFormat="1" ht="15.75" customHeight="1" x14ac:dyDescent="0.3">
      <c r="B1132" s="134"/>
      <c r="D1132" s="133" t="s">
        <v>145</v>
      </c>
      <c r="E1132" s="135"/>
      <c r="F1132" s="136" t="s">
        <v>831</v>
      </c>
      <c r="H1132" s="137">
        <v>1.3</v>
      </c>
      <c r="L1132" s="134"/>
      <c r="M1132" s="138"/>
      <c r="T1132" s="139"/>
      <c r="AT1132" s="135" t="s">
        <v>145</v>
      </c>
      <c r="AU1132" s="135" t="s">
        <v>80</v>
      </c>
      <c r="AV1132" s="135" t="s">
        <v>80</v>
      </c>
      <c r="AW1132" s="135" t="s">
        <v>95</v>
      </c>
      <c r="AX1132" s="135" t="s">
        <v>72</v>
      </c>
      <c r="AY1132" s="135" t="s">
        <v>138</v>
      </c>
    </row>
    <row r="1133" spans="2:65" s="6" customFormat="1" ht="15.75" customHeight="1" x14ac:dyDescent="0.3">
      <c r="B1133" s="140"/>
      <c r="D1133" s="133" t="s">
        <v>145</v>
      </c>
      <c r="E1133" s="141"/>
      <c r="F1133" s="142" t="s">
        <v>148</v>
      </c>
      <c r="H1133" s="143">
        <v>1.3</v>
      </c>
      <c r="L1133" s="140"/>
      <c r="M1133" s="144"/>
      <c r="T1133" s="145"/>
      <c r="AT1133" s="141" t="s">
        <v>145</v>
      </c>
      <c r="AU1133" s="141" t="s">
        <v>80</v>
      </c>
      <c r="AV1133" s="141" t="s">
        <v>143</v>
      </c>
      <c r="AW1133" s="141" t="s">
        <v>95</v>
      </c>
      <c r="AX1133" s="141" t="s">
        <v>21</v>
      </c>
      <c r="AY1133" s="141" t="s">
        <v>138</v>
      </c>
    </row>
    <row r="1134" spans="2:65" s="6" customFormat="1" ht="15.75" customHeight="1" x14ac:dyDescent="0.3">
      <c r="B1134" s="22"/>
      <c r="C1134" s="115" t="s">
        <v>1186</v>
      </c>
      <c r="D1134" s="115" t="s">
        <v>139</v>
      </c>
      <c r="E1134" s="116" t="s">
        <v>1182</v>
      </c>
      <c r="F1134" s="117" t="s">
        <v>1183</v>
      </c>
      <c r="G1134" s="118" t="s">
        <v>378</v>
      </c>
      <c r="H1134" s="119">
        <v>75.95</v>
      </c>
      <c r="I1134" s="120"/>
      <c r="J1134" s="121">
        <f>ROUND($I$1134*$H$1134,2)</f>
        <v>0</v>
      </c>
      <c r="K1134" s="117" t="s">
        <v>153</v>
      </c>
      <c r="L1134" s="22"/>
      <c r="M1134" s="122"/>
      <c r="N1134" s="123" t="s">
        <v>43</v>
      </c>
      <c r="P1134" s="124">
        <f>$O$1134*$H$1134</f>
        <v>0</v>
      </c>
      <c r="Q1134" s="124">
        <v>0</v>
      </c>
      <c r="R1134" s="124">
        <f>$Q$1134*$H$1134</f>
        <v>0</v>
      </c>
      <c r="S1134" s="124">
        <v>1.67E-3</v>
      </c>
      <c r="T1134" s="125">
        <f>$S$1134*$H$1134</f>
        <v>0.12683650000000002</v>
      </c>
      <c r="AR1134" s="76" t="s">
        <v>227</v>
      </c>
      <c r="AT1134" s="76" t="s">
        <v>139</v>
      </c>
      <c r="AU1134" s="76" t="s">
        <v>80</v>
      </c>
      <c r="AY1134" s="6" t="s">
        <v>138</v>
      </c>
      <c r="BE1134" s="126">
        <f>IF($N$1134="základní",$J$1134,0)</f>
        <v>0</v>
      </c>
      <c r="BF1134" s="126">
        <f>IF($N$1134="snížená",$J$1134,0)</f>
        <v>0</v>
      </c>
      <c r="BG1134" s="126">
        <f>IF($N$1134="zákl. přenesená",$J$1134,0)</f>
        <v>0</v>
      </c>
      <c r="BH1134" s="126">
        <f>IF($N$1134="sníž. přenesená",$J$1134,0)</f>
        <v>0</v>
      </c>
      <c r="BI1134" s="126">
        <f>IF($N$1134="nulová",$J$1134,0)</f>
        <v>0</v>
      </c>
      <c r="BJ1134" s="76" t="s">
        <v>21</v>
      </c>
      <c r="BK1134" s="126">
        <f>ROUND($I$1134*$H$1134,2)</f>
        <v>0</v>
      </c>
      <c r="BL1134" s="76" t="s">
        <v>227</v>
      </c>
      <c r="BM1134" s="76" t="s">
        <v>1187</v>
      </c>
    </row>
    <row r="1135" spans="2:65" s="6" customFormat="1" ht="16.5" customHeight="1" x14ac:dyDescent="0.3">
      <c r="B1135" s="22"/>
      <c r="D1135" s="128" t="s">
        <v>155</v>
      </c>
      <c r="F1135" s="148" t="s">
        <v>1185</v>
      </c>
      <c r="L1135" s="22"/>
      <c r="M1135" s="48"/>
      <c r="T1135" s="49"/>
      <c r="AT1135" s="6" t="s">
        <v>155</v>
      </c>
      <c r="AU1135" s="6" t="s">
        <v>80</v>
      </c>
    </row>
    <row r="1136" spans="2:65" s="6" customFormat="1" ht="15.75" customHeight="1" x14ac:dyDescent="0.3">
      <c r="B1136" s="127"/>
      <c r="D1136" s="133" t="s">
        <v>145</v>
      </c>
      <c r="E1136" s="130"/>
      <c r="F1136" s="129" t="s">
        <v>1188</v>
      </c>
      <c r="H1136" s="130"/>
      <c r="L1136" s="127"/>
      <c r="M1136" s="131"/>
      <c r="T1136" s="132"/>
      <c r="AT1136" s="130" t="s">
        <v>145</v>
      </c>
      <c r="AU1136" s="130" t="s">
        <v>80</v>
      </c>
      <c r="AV1136" s="130" t="s">
        <v>21</v>
      </c>
      <c r="AW1136" s="130" t="s">
        <v>95</v>
      </c>
      <c r="AX1136" s="130" t="s">
        <v>72</v>
      </c>
      <c r="AY1136" s="130" t="s">
        <v>138</v>
      </c>
    </row>
    <row r="1137" spans="2:51" s="6" customFormat="1" ht="15.75" customHeight="1" x14ac:dyDescent="0.3">
      <c r="B1137" s="134"/>
      <c r="D1137" s="133" t="s">
        <v>145</v>
      </c>
      <c r="E1137" s="135"/>
      <c r="F1137" s="136" t="s">
        <v>1189</v>
      </c>
      <c r="H1137" s="137">
        <v>19</v>
      </c>
      <c r="L1137" s="134"/>
      <c r="M1137" s="138"/>
      <c r="T1137" s="139"/>
      <c r="AT1137" s="135" t="s">
        <v>145</v>
      </c>
      <c r="AU1137" s="135" t="s">
        <v>80</v>
      </c>
      <c r="AV1137" s="135" t="s">
        <v>80</v>
      </c>
      <c r="AW1137" s="135" t="s">
        <v>95</v>
      </c>
      <c r="AX1137" s="135" t="s">
        <v>72</v>
      </c>
      <c r="AY1137" s="135" t="s">
        <v>138</v>
      </c>
    </row>
    <row r="1138" spans="2:51" s="6" customFormat="1" ht="15.75" customHeight="1" x14ac:dyDescent="0.3">
      <c r="B1138" s="127"/>
      <c r="D1138" s="133" t="s">
        <v>145</v>
      </c>
      <c r="E1138" s="130"/>
      <c r="F1138" s="129" t="s">
        <v>1190</v>
      </c>
      <c r="H1138" s="130"/>
      <c r="L1138" s="127"/>
      <c r="M1138" s="131"/>
      <c r="T1138" s="132"/>
      <c r="AT1138" s="130" t="s">
        <v>145</v>
      </c>
      <c r="AU1138" s="130" t="s">
        <v>80</v>
      </c>
      <c r="AV1138" s="130" t="s">
        <v>21</v>
      </c>
      <c r="AW1138" s="130" t="s">
        <v>95</v>
      </c>
      <c r="AX1138" s="130" t="s">
        <v>72</v>
      </c>
      <c r="AY1138" s="130" t="s">
        <v>138</v>
      </c>
    </row>
    <row r="1139" spans="2:51" s="6" customFormat="1" ht="15.75" customHeight="1" x14ac:dyDescent="0.3">
      <c r="B1139" s="134"/>
      <c r="D1139" s="133" t="s">
        <v>145</v>
      </c>
      <c r="E1139" s="135"/>
      <c r="F1139" s="136" t="s">
        <v>1191</v>
      </c>
      <c r="H1139" s="137">
        <v>2.4</v>
      </c>
      <c r="L1139" s="134"/>
      <c r="M1139" s="138"/>
      <c r="T1139" s="139"/>
      <c r="AT1139" s="135" t="s">
        <v>145</v>
      </c>
      <c r="AU1139" s="135" t="s">
        <v>80</v>
      </c>
      <c r="AV1139" s="135" t="s">
        <v>80</v>
      </c>
      <c r="AW1139" s="135" t="s">
        <v>95</v>
      </c>
      <c r="AX1139" s="135" t="s">
        <v>72</v>
      </c>
      <c r="AY1139" s="135" t="s">
        <v>138</v>
      </c>
    </row>
    <row r="1140" spans="2:51" s="6" customFormat="1" ht="15.75" customHeight="1" x14ac:dyDescent="0.3">
      <c r="B1140" s="127"/>
      <c r="D1140" s="133" t="s">
        <v>145</v>
      </c>
      <c r="E1140" s="130"/>
      <c r="F1140" s="129" t="s">
        <v>1192</v>
      </c>
      <c r="H1140" s="130"/>
      <c r="L1140" s="127"/>
      <c r="M1140" s="131"/>
      <c r="T1140" s="132"/>
      <c r="AT1140" s="130" t="s">
        <v>145</v>
      </c>
      <c r="AU1140" s="130" t="s">
        <v>80</v>
      </c>
      <c r="AV1140" s="130" t="s">
        <v>21</v>
      </c>
      <c r="AW1140" s="130" t="s">
        <v>95</v>
      </c>
      <c r="AX1140" s="130" t="s">
        <v>72</v>
      </c>
      <c r="AY1140" s="130" t="s">
        <v>138</v>
      </c>
    </row>
    <row r="1141" spans="2:51" s="6" customFormat="1" ht="15.75" customHeight="1" x14ac:dyDescent="0.3">
      <c r="B1141" s="134"/>
      <c r="D1141" s="133" t="s">
        <v>145</v>
      </c>
      <c r="E1141" s="135"/>
      <c r="F1141" s="136" t="s">
        <v>1193</v>
      </c>
      <c r="H1141" s="137">
        <v>25.6</v>
      </c>
      <c r="L1141" s="134"/>
      <c r="M1141" s="138"/>
      <c r="T1141" s="139"/>
      <c r="AT1141" s="135" t="s">
        <v>145</v>
      </c>
      <c r="AU1141" s="135" t="s">
        <v>80</v>
      </c>
      <c r="AV1141" s="135" t="s">
        <v>80</v>
      </c>
      <c r="AW1141" s="135" t="s">
        <v>95</v>
      </c>
      <c r="AX1141" s="135" t="s">
        <v>72</v>
      </c>
      <c r="AY1141" s="135" t="s">
        <v>138</v>
      </c>
    </row>
    <row r="1142" spans="2:51" s="6" customFormat="1" ht="15.75" customHeight="1" x14ac:dyDescent="0.3">
      <c r="B1142" s="127"/>
      <c r="D1142" s="133" t="s">
        <v>145</v>
      </c>
      <c r="E1142" s="130"/>
      <c r="F1142" s="129" t="s">
        <v>1194</v>
      </c>
      <c r="H1142" s="130"/>
      <c r="L1142" s="127"/>
      <c r="M1142" s="131"/>
      <c r="T1142" s="132"/>
      <c r="AT1142" s="130" t="s">
        <v>145</v>
      </c>
      <c r="AU1142" s="130" t="s">
        <v>80</v>
      </c>
      <c r="AV1142" s="130" t="s">
        <v>21</v>
      </c>
      <c r="AW1142" s="130" t="s">
        <v>95</v>
      </c>
      <c r="AX1142" s="130" t="s">
        <v>72</v>
      </c>
      <c r="AY1142" s="130" t="s">
        <v>138</v>
      </c>
    </row>
    <row r="1143" spans="2:51" s="6" customFormat="1" ht="15.75" customHeight="1" x14ac:dyDescent="0.3">
      <c r="B1143" s="134"/>
      <c r="D1143" s="133" t="s">
        <v>145</v>
      </c>
      <c r="E1143" s="135"/>
      <c r="F1143" s="136" t="s">
        <v>1195</v>
      </c>
      <c r="H1143" s="137">
        <v>1.8</v>
      </c>
      <c r="L1143" s="134"/>
      <c r="M1143" s="138"/>
      <c r="T1143" s="139"/>
      <c r="AT1143" s="135" t="s">
        <v>145</v>
      </c>
      <c r="AU1143" s="135" t="s">
        <v>80</v>
      </c>
      <c r="AV1143" s="135" t="s">
        <v>80</v>
      </c>
      <c r="AW1143" s="135" t="s">
        <v>95</v>
      </c>
      <c r="AX1143" s="135" t="s">
        <v>72</v>
      </c>
      <c r="AY1143" s="135" t="s">
        <v>138</v>
      </c>
    </row>
    <row r="1144" spans="2:51" s="6" customFormat="1" ht="15.75" customHeight="1" x14ac:dyDescent="0.3">
      <c r="B1144" s="127"/>
      <c r="D1144" s="133" t="s">
        <v>145</v>
      </c>
      <c r="E1144" s="130"/>
      <c r="F1144" s="129" t="s">
        <v>1196</v>
      </c>
      <c r="H1144" s="130"/>
      <c r="L1144" s="127"/>
      <c r="M1144" s="131"/>
      <c r="T1144" s="132"/>
      <c r="AT1144" s="130" t="s">
        <v>145</v>
      </c>
      <c r="AU1144" s="130" t="s">
        <v>80</v>
      </c>
      <c r="AV1144" s="130" t="s">
        <v>21</v>
      </c>
      <c r="AW1144" s="130" t="s">
        <v>95</v>
      </c>
      <c r="AX1144" s="130" t="s">
        <v>72</v>
      </c>
      <c r="AY1144" s="130" t="s">
        <v>138</v>
      </c>
    </row>
    <row r="1145" spans="2:51" s="6" customFormat="1" ht="15.75" customHeight="1" x14ac:dyDescent="0.3">
      <c r="B1145" s="134"/>
      <c r="D1145" s="133" t="s">
        <v>145</v>
      </c>
      <c r="E1145" s="135"/>
      <c r="F1145" s="136" t="s">
        <v>1197</v>
      </c>
      <c r="H1145" s="137">
        <v>4</v>
      </c>
      <c r="L1145" s="134"/>
      <c r="M1145" s="138"/>
      <c r="T1145" s="139"/>
      <c r="AT1145" s="135" t="s">
        <v>145</v>
      </c>
      <c r="AU1145" s="135" t="s">
        <v>80</v>
      </c>
      <c r="AV1145" s="135" t="s">
        <v>80</v>
      </c>
      <c r="AW1145" s="135" t="s">
        <v>95</v>
      </c>
      <c r="AX1145" s="135" t="s">
        <v>72</v>
      </c>
      <c r="AY1145" s="135" t="s">
        <v>138</v>
      </c>
    </row>
    <row r="1146" spans="2:51" s="6" customFormat="1" ht="15.75" customHeight="1" x14ac:dyDescent="0.3">
      <c r="B1146" s="127"/>
      <c r="D1146" s="133" t="s">
        <v>145</v>
      </c>
      <c r="E1146" s="130"/>
      <c r="F1146" s="129" t="s">
        <v>1198</v>
      </c>
      <c r="H1146" s="130"/>
      <c r="L1146" s="127"/>
      <c r="M1146" s="131"/>
      <c r="T1146" s="132"/>
      <c r="AT1146" s="130" t="s">
        <v>145</v>
      </c>
      <c r="AU1146" s="130" t="s">
        <v>80</v>
      </c>
      <c r="AV1146" s="130" t="s">
        <v>21</v>
      </c>
      <c r="AW1146" s="130" t="s">
        <v>95</v>
      </c>
      <c r="AX1146" s="130" t="s">
        <v>72</v>
      </c>
      <c r="AY1146" s="130" t="s">
        <v>138</v>
      </c>
    </row>
    <row r="1147" spans="2:51" s="6" customFormat="1" ht="15.75" customHeight="1" x14ac:dyDescent="0.3">
      <c r="B1147" s="134"/>
      <c r="D1147" s="133" t="s">
        <v>145</v>
      </c>
      <c r="E1147" s="135"/>
      <c r="F1147" s="136" t="s">
        <v>1199</v>
      </c>
      <c r="H1147" s="137">
        <v>2.15</v>
      </c>
      <c r="L1147" s="134"/>
      <c r="M1147" s="138"/>
      <c r="T1147" s="139"/>
      <c r="AT1147" s="135" t="s">
        <v>145</v>
      </c>
      <c r="AU1147" s="135" t="s">
        <v>80</v>
      </c>
      <c r="AV1147" s="135" t="s">
        <v>80</v>
      </c>
      <c r="AW1147" s="135" t="s">
        <v>95</v>
      </c>
      <c r="AX1147" s="135" t="s">
        <v>72</v>
      </c>
      <c r="AY1147" s="135" t="s">
        <v>138</v>
      </c>
    </row>
    <row r="1148" spans="2:51" s="6" customFormat="1" ht="15.75" customHeight="1" x14ac:dyDescent="0.3">
      <c r="B1148" s="127"/>
      <c r="D1148" s="133" t="s">
        <v>145</v>
      </c>
      <c r="E1148" s="130"/>
      <c r="F1148" s="129" t="s">
        <v>1200</v>
      </c>
      <c r="H1148" s="130"/>
      <c r="L1148" s="127"/>
      <c r="M1148" s="131"/>
      <c r="T1148" s="132"/>
      <c r="AT1148" s="130" t="s">
        <v>145</v>
      </c>
      <c r="AU1148" s="130" t="s">
        <v>80</v>
      </c>
      <c r="AV1148" s="130" t="s">
        <v>21</v>
      </c>
      <c r="AW1148" s="130" t="s">
        <v>95</v>
      </c>
      <c r="AX1148" s="130" t="s">
        <v>72</v>
      </c>
      <c r="AY1148" s="130" t="s">
        <v>138</v>
      </c>
    </row>
    <row r="1149" spans="2:51" s="6" customFormat="1" ht="15.75" customHeight="1" x14ac:dyDescent="0.3">
      <c r="B1149" s="134"/>
      <c r="D1149" s="133" t="s">
        <v>145</v>
      </c>
      <c r="E1149" s="135"/>
      <c r="F1149" s="136" t="s">
        <v>1201</v>
      </c>
      <c r="H1149" s="137">
        <v>2.1</v>
      </c>
      <c r="L1149" s="134"/>
      <c r="M1149" s="138"/>
      <c r="T1149" s="139"/>
      <c r="AT1149" s="135" t="s">
        <v>145</v>
      </c>
      <c r="AU1149" s="135" t="s">
        <v>80</v>
      </c>
      <c r="AV1149" s="135" t="s">
        <v>80</v>
      </c>
      <c r="AW1149" s="135" t="s">
        <v>95</v>
      </c>
      <c r="AX1149" s="135" t="s">
        <v>72</v>
      </c>
      <c r="AY1149" s="135" t="s">
        <v>138</v>
      </c>
    </row>
    <row r="1150" spans="2:51" s="6" customFormat="1" ht="15.75" customHeight="1" x14ac:dyDescent="0.3">
      <c r="B1150" s="127"/>
      <c r="D1150" s="133" t="s">
        <v>145</v>
      </c>
      <c r="E1150" s="130"/>
      <c r="F1150" s="129" t="s">
        <v>1202</v>
      </c>
      <c r="H1150" s="130"/>
      <c r="L1150" s="127"/>
      <c r="M1150" s="131"/>
      <c r="T1150" s="132"/>
      <c r="AT1150" s="130" t="s">
        <v>145</v>
      </c>
      <c r="AU1150" s="130" t="s">
        <v>80</v>
      </c>
      <c r="AV1150" s="130" t="s">
        <v>21</v>
      </c>
      <c r="AW1150" s="130" t="s">
        <v>95</v>
      </c>
      <c r="AX1150" s="130" t="s">
        <v>72</v>
      </c>
      <c r="AY1150" s="130" t="s">
        <v>138</v>
      </c>
    </row>
    <row r="1151" spans="2:51" s="6" customFormat="1" ht="15.75" customHeight="1" x14ac:dyDescent="0.3">
      <c r="B1151" s="134"/>
      <c r="D1151" s="133" t="s">
        <v>145</v>
      </c>
      <c r="E1151" s="135"/>
      <c r="F1151" s="136" t="s">
        <v>1203</v>
      </c>
      <c r="H1151" s="137">
        <v>18.2</v>
      </c>
      <c r="L1151" s="134"/>
      <c r="M1151" s="138"/>
      <c r="T1151" s="139"/>
      <c r="AT1151" s="135" t="s">
        <v>145</v>
      </c>
      <c r="AU1151" s="135" t="s">
        <v>80</v>
      </c>
      <c r="AV1151" s="135" t="s">
        <v>80</v>
      </c>
      <c r="AW1151" s="135" t="s">
        <v>95</v>
      </c>
      <c r="AX1151" s="135" t="s">
        <v>72</v>
      </c>
      <c r="AY1151" s="135" t="s">
        <v>138</v>
      </c>
    </row>
    <row r="1152" spans="2:51" s="6" customFormat="1" ht="15.75" customHeight="1" x14ac:dyDescent="0.3">
      <c r="B1152" s="127"/>
      <c r="D1152" s="133" t="s">
        <v>145</v>
      </c>
      <c r="E1152" s="130"/>
      <c r="F1152" s="129" t="s">
        <v>1204</v>
      </c>
      <c r="H1152" s="130"/>
      <c r="L1152" s="127"/>
      <c r="M1152" s="131"/>
      <c r="T1152" s="132"/>
      <c r="AT1152" s="130" t="s">
        <v>145</v>
      </c>
      <c r="AU1152" s="130" t="s">
        <v>80</v>
      </c>
      <c r="AV1152" s="130" t="s">
        <v>21</v>
      </c>
      <c r="AW1152" s="130" t="s">
        <v>95</v>
      </c>
      <c r="AX1152" s="130" t="s">
        <v>72</v>
      </c>
      <c r="AY1152" s="130" t="s">
        <v>138</v>
      </c>
    </row>
    <row r="1153" spans="2:65" s="6" customFormat="1" ht="15.75" customHeight="1" x14ac:dyDescent="0.3">
      <c r="B1153" s="134"/>
      <c r="D1153" s="133" t="s">
        <v>145</v>
      </c>
      <c r="E1153" s="135"/>
      <c r="F1153" s="136" t="s">
        <v>1205</v>
      </c>
      <c r="H1153" s="137">
        <v>0.7</v>
      </c>
      <c r="L1153" s="134"/>
      <c r="M1153" s="138"/>
      <c r="T1153" s="139"/>
      <c r="AT1153" s="135" t="s">
        <v>145</v>
      </c>
      <c r="AU1153" s="135" t="s">
        <v>80</v>
      </c>
      <c r="AV1153" s="135" t="s">
        <v>80</v>
      </c>
      <c r="AW1153" s="135" t="s">
        <v>95</v>
      </c>
      <c r="AX1153" s="135" t="s">
        <v>72</v>
      </c>
      <c r="AY1153" s="135" t="s">
        <v>138</v>
      </c>
    </row>
    <row r="1154" spans="2:65" s="6" customFormat="1" ht="15.75" customHeight="1" x14ac:dyDescent="0.3">
      <c r="B1154" s="140"/>
      <c r="D1154" s="133" t="s">
        <v>145</v>
      </c>
      <c r="E1154" s="141"/>
      <c r="F1154" s="142" t="s">
        <v>148</v>
      </c>
      <c r="H1154" s="143">
        <v>75.95</v>
      </c>
      <c r="L1154" s="140"/>
      <c r="M1154" s="144"/>
      <c r="T1154" s="145"/>
      <c r="AT1154" s="141" t="s">
        <v>145</v>
      </c>
      <c r="AU1154" s="141" t="s">
        <v>80</v>
      </c>
      <c r="AV1154" s="141" t="s">
        <v>143</v>
      </c>
      <c r="AW1154" s="141" t="s">
        <v>95</v>
      </c>
      <c r="AX1154" s="141" t="s">
        <v>21</v>
      </c>
      <c r="AY1154" s="141" t="s">
        <v>138</v>
      </c>
    </row>
    <row r="1155" spans="2:65" s="6" customFormat="1" ht="15.75" customHeight="1" x14ac:dyDescent="0.3">
      <c r="B1155" s="22"/>
      <c r="C1155" s="115" t="s">
        <v>1206</v>
      </c>
      <c r="D1155" s="115" t="s">
        <v>139</v>
      </c>
      <c r="E1155" s="116" t="s">
        <v>1207</v>
      </c>
      <c r="F1155" s="117" t="s">
        <v>1208</v>
      </c>
      <c r="G1155" s="118" t="s">
        <v>378</v>
      </c>
      <c r="H1155" s="119">
        <v>290</v>
      </c>
      <c r="I1155" s="120"/>
      <c r="J1155" s="121">
        <f>ROUND($I$1155*$H$1155,2)</f>
        <v>0</v>
      </c>
      <c r="K1155" s="117" t="s">
        <v>153</v>
      </c>
      <c r="L1155" s="22"/>
      <c r="M1155" s="122"/>
      <c r="N1155" s="123" t="s">
        <v>43</v>
      </c>
      <c r="P1155" s="124">
        <f>$O$1155*$H$1155</f>
        <v>0</v>
      </c>
      <c r="Q1155" s="124">
        <v>0</v>
      </c>
      <c r="R1155" s="124">
        <f>$Q$1155*$H$1155</f>
        <v>0</v>
      </c>
      <c r="S1155" s="124">
        <v>2.2300000000000002E-3</v>
      </c>
      <c r="T1155" s="125">
        <f>$S$1155*$H$1155</f>
        <v>0.64670000000000005</v>
      </c>
      <c r="AR1155" s="76" t="s">
        <v>227</v>
      </c>
      <c r="AT1155" s="76" t="s">
        <v>139</v>
      </c>
      <c r="AU1155" s="76" t="s">
        <v>80</v>
      </c>
      <c r="AY1155" s="6" t="s">
        <v>138</v>
      </c>
      <c r="BE1155" s="126">
        <f>IF($N$1155="základní",$J$1155,0)</f>
        <v>0</v>
      </c>
      <c r="BF1155" s="126">
        <f>IF($N$1155="snížená",$J$1155,0)</f>
        <v>0</v>
      </c>
      <c r="BG1155" s="126">
        <f>IF($N$1155="zákl. přenesená",$J$1155,0)</f>
        <v>0</v>
      </c>
      <c r="BH1155" s="126">
        <f>IF($N$1155="sníž. přenesená",$J$1155,0)</f>
        <v>0</v>
      </c>
      <c r="BI1155" s="126">
        <f>IF($N$1155="nulová",$J$1155,0)</f>
        <v>0</v>
      </c>
      <c r="BJ1155" s="76" t="s">
        <v>21</v>
      </c>
      <c r="BK1155" s="126">
        <f>ROUND($I$1155*$H$1155,2)</f>
        <v>0</v>
      </c>
      <c r="BL1155" s="76" t="s">
        <v>227</v>
      </c>
      <c r="BM1155" s="76" t="s">
        <v>1209</v>
      </c>
    </row>
    <row r="1156" spans="2:65" s="6" customFormat="1" ht="16.5" customHeight="1" x14ac:dyDescent="0.3">
      <c r="B1156" s="22"/>
      <c r="D1156" s="128" t="s">
        <v>155</v>
      </c>
      <c r="F1156" s="148" t="s">
        <v>1210</v>
      </c>
      <c r="L1156" s="22"/>
      <c r="M1156" s="48"/>
      <c r="T1156" s="49"/>
      <c r="AT1156" s="6" t="s">
        <v>155</v>
      </c>
      <c r="AU1156" s="6" t="s">
        <v>80</v>
      </c>
    </row>
    <row r="1157" spans="2:65" s="6" customFormat="1" ht="15.75" customHeight="1" x14ac:dyDescent="0.3">
      <c r="B1157" s="134"/>
      <c r="D1157" s="133" t="s">
        <v>145</v>
      </c>
      <c r="E1157" s="135"/>
      <c r="F1157" s="136" t="s">
        <v>1211</v>
      </c>
      <c r="H1157" s="137">
        <v>290</v>
      </c>
      <c r="L1157" s="134"/>
      <c r="M1157" s="138"/>
      <c r="T1157" s="139"/>
      <c r="AT1157" s="135" t="s">
        <v>145</v>
      </c>
      <c r="AU1157" s="135" t="s">
        <v>80</v>
      </c>
      <c r="AV1157" s="135" t="s">
        <v>80</v>
      </c>
      <c r="AW1157" s="135" t="s">
        <v>95</v>
      </c>
      <c r="AX1157" s="135" t="s">
        <v>72</v>
      </c>
      <c r="AY1157" s="135" t="s">
        <v>138</v>
      </c>
    </row>
    <row r="1158" spans="2:65" s="6" customFormat="1" ht="15.75" customHeight="1" x14ac:dyDescent="0.3">
      <c r="B1158" s="140"/>
      <c r="D1158" s="133" t="s">
        <v>145</v>
      </c>
      <c r="E1158" s="141"/>
      <c r="F1158" s="142" t="s">
        <v>148</v>
      </c>
      <c r="H1158" s="143">
        <v>290</v>
      </c>
      <c r="L1158" s="140"/>
      <c r="M1158" s="144"/>
      <c r="T1158" s="145"/>
      <c r="AT1158" s="141" t="s">
        <v>145</v>
      </c>
      <c r="AU1158" s="141" t="s">
        <v>80</v>
      </c>
      <c r="AV1158" s="141" t="s">
        <v>143</v>
      </c>
      <c r="AW1158" s="141" t="s">
        <v>95</v>
      </c>
      <c r="AX1158" s="141" t="s">
        <v>21</v>
      </c>
      <c r="AY1158" s="141" t="s">
        <v>138</v>
      </c>
    </row>
    <row r="1159" spans="2:65" s="6" customFormat="1" ht="15.75" customHeight="1" x14ac:dyDescent="0.3">
      <c r="B1159" s="22"/>
      <c r="C1159" s="115" t="s">
        <v>1212</v>
      </c>
      <c r="D1159" s="115" t="s">
        <v>139</v>
      </c>
      <c r="E1159" s="116" t="s">
        <v>1213</v>
      </c>
      <c r="F1159" s="117" t="s">
        <v>1214</v>
      </c>
      <c r="G1159" s="118" t="s">
        <v>378</v>
      </c>
      <c r="H1159" s="119">
        <v>85</v>
      </c>
      <c r="I1159" s="120"/>
      <c r="J1159" s="121">
        <f>ROUND($I$1159*$H$1159,2)</f>
        <v>0</v>
      </c>
      <c r="K1159" s="117" t="s">
        <v>153</v>
      </c>
      <c r="L1159" s="22"/>
      <c r="M1159" s="122"/>
      <c r="N1159" s="123" t="s">
        <v>43</v>
      </c>
      <c r="P1159" s="124">
        <f>$O$1159*$H$1159</f>
        <v>0</v>
      </c>
      <c r="Q1159" s="124">
        <v>0</v>
      </c>
      <c r="R1159" s="124">
        <f>$Q$1159*$H$1159</f>
        <v>0</v>
      </c>
      <c r="S1159" s="124">
        <v>1.75E-3</v>
      </c>
      <c r="T1159" s="125">
        <f>$S$1159*$H$1159</f>
        <v>0.14874999999999999</v>
      </c>
      <c r="AR1159" s="76" t="s">
        <v>227</v>
      </c>
      <c r="AT1159" s="76" t="s">
        <v>139</v>
      </c>
      <c r="AU1159" s="76" t="s">
        <v>80</v>
      </c>
      <c r="AY1159" s="6" t="s">
        <v>138</v>
      </c>
      <c r="BE1159" s="126">
        <f>IF($N$1159="základní",$J$1159,0)</f>
        <v>0</v>
      </c>
      <c r="BF1159" s="126">
        <f>IF($N$1159="snížená",$J$1159,0)</f>
        <v>0</v>
      </c>
      <c r="BG1159" s="126">
        <f>IF($N$1159="zákl. přenesená",$J$1159,0)</f>
        <v>0</v>
      </c>
      <c r="BH1159" s="126">
        <f>IF($N$1159="sníž. přenesená",$J$1159,0)</f>
        <v>0</v>
      </c>
      <c r="BI1159" s="126">
        <f>IF($N$1159="nulová",$J$1159,0)</f>
        <v>0</v>
      </c>
      <c r="BJ1159" s="76" t="s">
        <v>21</v>
      </c>
      <c r="BK1159" s="126">
        <f>ROUND($I$1159*$H$1159,2)</f>
        <v>0</v>
      </c>
      <c r="BL1159" s="76" t="s">
        <v>227</v>
      </c>
      <c r="BM1159" s="76" t="s">
        <v>1215</v>
      </c>
    </row>
    <row r="1160" spans="2:65" s="6" customFormat="1" ht="16.5" customHeight="1" x14ac:dyDescent="0.3">
      <c r="B1160" s="22"/>
      <c r="D1160" s="128" t="s">
        <v>155</v>
      </c>
      <c r="F1160" s="148" t="s">
        <v>1216</v>
      </c>
      <c r="L1160" s="22"/>
      <c r="M1160" s="48"/>
      <c r="T1160" s="49"/>
      <c r="AT1160" s="6" t="s">
        <v>155</v>
      </c>
      <c r="AU1160" s="6" t="s">
        <v>80</v>
      </c>
    </row>
    <row r="1161" spans="2:65" s="6" customFormat="1" ht="15.75" customHeight="1" x14ac:dyDescent="0.3">
      <c r="B1161" s="134"/>
      <c r="D1161" s="133" t="s">
        <v>145</v>
      </c>
      <c r="E1161" s="135"/>
      <c r="F1161" s="136" t="s">
        <v>330</v>
      </c>
      <c r="H1161" s="137">
        <v>30</v>
      </c>
      <c r="L1161" s="134"/>
      <c r="M1161" s="138"/>
      <c r="T1161" s="139"/>
      <c r="AT1161" s="135" t="s">
        <v>145</v>
      </c>
      <c r="AU1161" s="135" t="s">
        <v>80</v>
      </c>
      <c r="AV1161" s="135" t="s">
        <v>80</v>
      </c>
      <c r="AW1161" s="135" t="s">
        <v>95</v>
      </c>
      <c r="AX1161" s="135" t="s">
        <v>72</v>
      </c>
      <c r="AY1161" s="135" t="s">
        <v>138</v>
      </c>
    </row>
    <row r="1162" spans="2:65" s="6" customFormat="1" ht="15.75" customHeight="1" x14ac:dyDescent="0.3">
      <c r="B1162" s="134"/>
      <c r="D1162" s="133" t="s">
        <v>145</v>
      </c>
      <c r="E1162" s="135"/>
      <c r="F1162" s="136" t="s">
        <v>529</v>
      </c>
      <c r="H1162" s="137">
        <v>55</v>
      </c>
      <c r="L1162" s="134"/>
      <c r="M1162" s="138"/>
      <c r="T1162" s="139"/>
      <c r="AT1162" s="135" t="s">
        <v>145</v>
      </c>
      <c r="AU1162" s="135" t="s">
        <v>80</v>
      </c>
      <c r="AV1162" s="135" t="s">
        <v>80</v>
      </c>
      <c r="AW1162" s="135" t="s">
        <v>95</v>
      </c>
      <c r="AX1162" s="135" t="s">
        <v>72</v>
      </c>
      <c r="AY1162" s="135" t="s">
        <v>138</v>
      </c>
    </row>
    <row r="1163" spans="2:65" s="6" customFormat="1" ht="15.75" customHeight="1" x14ac:dyDescent="0.3">
      <c r="B1163" s="140"/>
      <c r="D1163" s="133" t="s">
        <v>145</v>
      </c>
      <c r="E1163" s="141"/>
      <c r="F1163" s="142" t="s">
        <v>148</v>
      </c>
      <c r="H1163" s="143">
        <v>85</v>
      </c>
      <c r="L1163" s="140"/>
      <c r="M1163" s="144"/>
      <c r="T1163" s="145"/>
      <c r="AT1163" s="141" t="s">
        <v>145</v>
      </c>
      <c r="AU1163" s="141" t="s">
        <v>80</v>
      </c>
      <c r="AV1163" s="141" t="s">
        <v>143</v>
      </c>
      <c r="AW1163" s="141" t="s">
        <v>95</v>
      </c>
      <c r="AX1163" s="141" t="s">
        <v>21</v>
      </c>
      <c r="AY1163" s="141" t="s">
        <v>138</v>
      </c>
    </row>
    <row r="1164" spans="2:65" s="6" customFormat="1" ht="15.75" customHeight="1" x14ac:dyDescent="0.3">
      <c r="B1164" s="22"/>
      <c r="C1164" s="115" t="s">
        <v>1217</v>
      </c>
      <c r="D1164" s="115" t="s">
        <v>139</v>
      </c>
      <c r="E1164" s="116" t="s">
        <v>1218</v>
      </c>
      <c r="F1164" s="117" t="s">
        <v>1219</v>
      </c>
      <c r="G1164" s="118" t="s">
        <v>378</v>
      </c>
      <c r="H1164" s="119">
        <v>110</v>
      </c>
      <c r="I1164" s="120"/>
      <c r="J1164" s="121">
        <f>ROUND($I$1164*$H$1164,2)</f>
        <v>0</v>
      </c>
      <c r="K1164" s="117" t="s">
        <v>153</v>
      </c>
      <c r="L1164" s="22"/>
      <c r="M1164" s="122"/>
      <c r="N1164" s="123" t="s">
        <v>43</v>
      </c>
      <c r="P1164" s="124">
        <f>$O$1164*$H$1164</f>
        <v>0</v>
      </c>
      <c r="Q1164" s="124">
        <v>0</v>
      </c>
      <c r="R1164" s="124">
        <f>$Q$1164*$H$1164</f>
        <v>0</v>
      </c>
      <c r="S1164" s="124">
        <v>2.5999999999999999E-3</v>
      </c>
      <c r="T1164" s="125">
        <f>$S$1164*$H$1164</f>
        <v>0.28599999999999998</v>
      </c>
      <c r="AR1164" s="76" t="s">
        <v>227</v>
      </c>
      <c r="AT1164" s="76" t="s">
        <v>139</v>
      </c>
      <c r="AU1164" s="76" t="s">
        <v>80</v>
      </c>
      <c r="AY1164" s="6" t="s">
        <v>138</v>
      </c>
      <c r="BE1164" s="126">
        <f>IF($N$1164="základní",$J$1164,0)</f>
        <v>0</v>
      </c>
      <c r="BF1164" s="126">
        <f>IF($N$1164="snížená",$J$1164,0)</f>
        <v>0</v>
      </c>
      <c r="BG1164" s="126">
        <f>IF($N$1164="zákl. přenesená",$J$1164,0)</f>
        <v>0</v>
      </c>
      <c r="BH1164" s="126">
        <f>IF($N$1164="sníž. přenesená",$J$1164,0)</f>
        <v>0</v>
      </c>
      <c r="BI1164" s="126">
        <f>IF($N$1164="nulová",$J$1164,0)</f>
        <v>0</v>
      </c>
      <c r="BJ1164" s="76" t="s">
        <v>21</v>
      </c>
      <c r="BK1164" s="126">
        <f>ROUND($I$1164*$H$1164,2)</f>
        <v>0</v>
      </c>
      <c r="BL1164" s="76" t="s">
        <v>227</v>
      </c>
      <c r="BM1164" s="76" t="s">
        <v>1220</v>
      </c>
    </row>
    <row r="1165" spans="2:65" s="6" customFormat="1" ht="16.5" customHeight="1" x14ac:dyDescent="0.3">
      <c r="B1165" s="22"/>
      <c r="D1165" s="128" t="s">
        <v>155</v>
      </c>
      <c r="F1165" s="148" t="s">
        <v>1221</v>
      </c>
      <c r="L1165" s="22"/>
      <c r="M1165" s="48"/>
      <c r="T1165" s="49"/>
      <c r="AT1165" s="6" t="s">
        <v>155</v>
      </c>
      <c r="AU1165" s="6" t="s">
        <v>80</v>
      </c>
    </row>
    <row r="1166" spans="2:65" s="6" customFormat="1" ht="15.75" customHeight="1" x14ac:dyDescent="0.3">
      <c r="B1166" s="134"/>
      <c r="D1166" s="133" t="s">
        <v>145</v>
      </c>
      <c r="E1166" s="135"/>
      <c r="F1166" s="136" t="s">
        <v>853</v>
      </c>
      <c r="H1166" s="137">
        <v>110</v>
      </c>
      <c r="L1166" s="134"/>
      <c r="M1166" s="138"/>
      <c r="T1166" s="139"/>
      <c r="AT1166" s="135" t="s">
        <v>145</v>
      </c>
      <c r="AU1166" s="135" t="s">
        <v>80</v>
      </c>
      <c r="AV1166" s="135" t="s">
        <v>80</v>
      </c>
      <c r="AW1166" s="135" t="s">
        <v>95</v>
      </c>
      <c r="AX1166" s="135" t="s">
        <v>72</v>
      </c>
      <c r="AY1166" s="135" t="s">
        <v>138</v>
      </c>
    </row>
    <row r="1167" spans="2:65" s="6" customFormat="1" ht="15.75" customHeight="1" x14ac:dyDescent="0.3">
      <c r="B1167" s="140"/>
      <c r="D1167" s="133" t="s">
        <v>145</v>
      </c>
      <c r="E1167" s="141"/>
      <c r="F1167" s="142" t="s">
        <v>148</v>
      </c>
      <c r="H1167" s="143">
        <v>110</v>
      </c>
      <c r="L1167" s="140"/>
      <c r="M1167" s="144"/>
      <c r="T1167" s="145"/>
      <c r="AT1167" s="141" t="s">
        <v>145</v>
      </c>
      <c r="AU1167" s="141" t="s">
        <v>80</v>
      </c>
      <c r="AV1167" s="141" t="s">
        <v>143</v>
      </c>
      <c r="AW1167" s="141" t="s">
        <v>95</v>
      </c>
      <c r="AX1167" s="141" t="s">
        <v>21</v>
      </c>
      <c r="AY1167" s="141" t="s">
        <v>138</v>
      </c>
    </row>
    <row r="1168" spans="2:65" s="6" customFormat="1" ht="15.75" customHeight="1" x14ac:dyDescent="0.3">
      <c r="B1168" s="22"/>
      <c r="C1168" s="115" t="s">
        <v>1222</v>
      </c>
      <c r="D1168" s="115" t="s">
        <v>139</v>
      </c>
      <c r="E1168" s="116" t="s">
        <v>1223</v>
      </c>
      <c r="F1168" s="117" t="s">
        <v>1224</v>
      </c>
      <c r="G1168" s="118" t="s">
        <v>378</v>
      </c>
      <c r="H1168" s="119">
        <v>40</v>
      </c>
      <c r="I1168" s="120"/>
      <c r="J1168" s="121">
        <f>ROUND($I$1168*$H$1168,2)</f>
        <v>0</v>
      </c>
      <c r="K1168" s="117" t="s">
        <v>153</v>
      </c>
      <c r="L1168" s="22"/>
      <c r="M1168" s="122"/>
      <c r="N1168" s="123" t="s">
        <v>43</v>
      </c>
      <c r="P1168" s="124">
        <f>$O$1168*$H$1168</f>
        <v>0</v>
      </c>
      <c r="Q1168" s="124">
        <v>0</v>
      </c>
      <c r="R1168" s="124">
        <f>$Q$1168*$H$1168</f>
        <v>0</v>
      </c>
      <c r="S1168" s="124">
        <v>3.9399999999999999E-3</v>
      </c>
      <c r="T1168" s="125">
        <f>$S$1168*$H$1168</f>
        <v>0.15759999999999999</v>
      </c>
      <c r="AR1168" s="76" t="s">
        <v>227</v>
      </c>
      <c r="AT1168" s="76" t="s">
        <v>139</v>
      </c>
      <c r="AU1168" s="76" t="s">
        <v>80</v>
      </c>
      <c r="AY1168" s="6" t="s">
        <v>138</v>
      </c>
      <c r="BE1168" s="126">
        <f>IF($N$1168="základní",$J$1168,0)</f>
        <v>0</v>
      </c>
      <c r="BF1168" s="126">
        <f>IF($N$1168="snížená",$J$1168,0)</f>
        <v>0</v>
      </c>
      <c r="BG1168" s="126">
        <f>IF($N$1168="zákl. přenesená",$J$1168,0)</f>
        <v>0</v>
      </c>
      <c r="BH1168" s="126">
        <f>IF($N$1168="sníž. přenesená",$J$1168,0)</f>
        <v>0</v>
      </c>
      <c r="BI1168" s="126">
        <f>IF($N$1168="nulová",$J$1168,0)</f>
        <v>0</v>
      </c>
      <c r="BJ1168" s="76" t="s">
        <v>21</v>
      </c>
      <c r="BK1168" s="126">
        <f>ROUND($I$1168*$H$1168,2)</f>
        <v>0</v>
      </c>
      <c r="BL1168" s="76" t="s">
        <v>227</v>
      </c>
      <c r="BM1168" s="76" t="s">
        <v>1225</v>
      </c>
    </row>
    <row r="1169" spans="2:65" s="6" customFormat="1" ht="16.5" customHeight="1" x14ac:dyDescent="0.3">
      <c r="B1169" s="22"/>
      <c r="D1169" s="128" t="s">
        <v>155</v>
      </c>
      <c r="F1169" s="148" t="s">
        <v>1226</v>
      </c>
      <c r="L1169" s="22"/>
      <c r="M1169" s="48"/>
      <c r="T1169" s="49"/>
      <c r="AT1169" s="6" t="s">
        <v>155</v>
      </c>
      <c r="AU1169" s="6" t="s">
        <v>80</v>
      </c>
    </row>
    <row r="1170" spans="2:65" s="6" customFormat="1" ht="15.75" customHeight="1" x14ac:dyDescent="0.3">
      <c r="B1170" s="134"/>
      <c r="D1170" s="133" t="s">
        <v>145</v>
      </c>
      <c r="E1170" s="135"/>
      <c r="F1170" s="136" t="s">
        <v>421</v>
      </c>
      <c r="H1170" s="137">
        <v>40</v>
      </c>
      <c r="L1170" s="134"/>
      <c r="M1170" s="138"/>
      <c r="T1170" s="139"/>
      <c r="AT1170" s="135" t="s">
        <v>145</v>
      </c>
      <c r="AU1170" s="135" t="s">
        <v>80</v>
      </c>
      <c r="AV1170" s="135" t="s">
        <v>80</v>
      </c>
      <c r="AW1170" s="135" t="s">
        <v>95</v>
      </c>
      <c r="AX1170" s="135" t="s">
        <v>72</v>
      </c>
      <c r="AY1170" s="135" t="s">
        <v>138</v>
      </c>
    </row>
    <row r="1171" spans="2:65" s="6" customFormat="1" ht="15.75" customHeight="1" x14ac:dyDescent="0.3">
      <c r="B1171" s="140"/>
      <c r="D1171" s="133" t="s">
        <v>145</v>
      </c>
      <c r="E1171" s="141"/>
      <c r="F1171" s="142" t="s">
        <v>148</v>
      </c>
      <c r="H1171" s="143">
        <v>40</v>
      </c>
      <c r="L1171" s="140"/>
      <c r="M1171" s="144"/>
      <c r="T1171" s="145"/>
      <c r="AT1171" s="141" t="s">
        <v>145</v>
      </c>
      <c r="AU1171" s="141" t="s">
        <v>80</v>
      </c>
      <c r="AV1171" s="141" t="s">
        <v>143</v>
      </c>
      <c r="AW1171" s="141" t="s">
        <v>95</v>
      </c>
      <c r="AX1171" s="141" t="s">
        <v>21</v>
      </c>
      <c r="AY1171" s="141" t="s">
        <v>138</v>
      </c>
    </row>
    <row r="1172" spans="2:65" s="6" customFormat="1" ht="15.75" customHeight="1" x14ac:dyDescent="0.3">
      <c r="B1172" s="22"/>
      <c r="C1172" s="115" t="s">
        <v>1227</v>
      </c>
      <c r="D1172" s="115" t="s">
        <v>139</v>
      </c>
      <c r="E1172" s="116" t="s">
        <v>1228</v>
      </c>
      <c r="F1172" s="117" t="s">
        <v>1229</v>
      </c>
      <c r="G1172" s="118" t="s">
        <v>198</v>
      </c>
      <c r="H1172" s="119">
        <v>1.89</v>
      </c>
      <c r="I1172" s="120"/>
      <c r="J1172" s="121">
        <f>ROUND($I$1172*$H$1172,2)</f>
        <v>0</v>
      </c>
      <c r="K1172" s="117" t="s">
        <v>153</v>
      </c>
      <c r="L1172" s="22"/>
      <c r="M1172" s="122"/>
      <c r="N1172" s="123" t="s">
        <v>43</v>
      </c>
      <c r="P1172" s="124">
        <f>$O$1172*$H$1172</f>
        <v>0</v>
      </c>
      <c r="Q1172" s="124">
        <v>6.4999999999999997E-3</v>
      </c>
      <c r="R1172" s="124">
        <f>$Q$1172*$H$1172</f>
        <v>1.2284999999999999E-2</v>
      </c>
      <c r="S1172" s="124">
        <v>0</v>
      </c>
      <c r="T1172" s="125">
        <f>$S$1172*$H$1172</f>
        <v>0</v>
      </c>
      <c r="AR1172" s="76" t="s">
        <v>227</v>
      </c>
      <c r="AT1172" s="76" t="s">
        <v>139</v>
      </c>
      <c r="AU1172" s="76" t="s">
        <v>80</v>
      </c>
      <c r="AY1172" s="6" t="s">
        <v>138</v>
      </c>
      <c r="BE1172" s="126">
        <f>IF($N$1172="základní",$J$1172,0)</f>
        <v>0</v>
      </c>
      <c r="BF1172" s="126">
        <f>IF($N$1172="snížená",$J$1172,0)</f>
        <v>0</v>
      </c>
      <c r="BG1172" s="126">
        <f>IF($N$1172="zákl. přenesená",$J$1172,0)</f>
        <v>0</v>
      </c>
      <c r="BH1172" s="126">
        <f>IF($N$1172="sníž. přenesená",$J$1172,0)</f>
        <v>0</v>
      </c>
      <c r="BI1172" s="126">
        <f>IF($N$1172="nulová",$J$1172,0)</f>
        <v>0</v>
      </c>
      <c r="BJ1172" s="76" t="s">
        <v>21</v>
      </c>
      <c r="BK1172" s="126">
        <f>ROUND($I$1172*$H$1172,2)</f>
        <v>0</v>
      </c>
      <c r="BL1172" s="76" t="s">
        <v>227</v>
      </c>
      <c r="BM1172" s="76" t="s">
        <v>1230</v>
      </c>
    </row>
    <row r="1173" spans="2:65" s="6" customFormat="1" ht="27" customHeight="1" x14ac:dyDescent="0.3">
      <c r="B1173" s="22"/>
      <c r="D1173" s="128" t="s">
        <v>155</v>
      </c>
      <c r="F1173" s="148" t="s">
        <v>1231</v>
      </c>
      <c r="L1173" s="22"/>
      <c r="M1173" s="48"/>
      <c r="T1173" s="49"/>
      <c r="AT1173" s="6" t="s">
        <v>155</v>
      </c>
      <c r="AU1173" s="6" t="s">
        <v>80</v>
      </c>
    </row>
    <row r="1174" spans="2:65" s="6" customFormat="1" ht="15.75" customHeight="1" x14ac:dyDescent="0.3">
      <c r="B1174" s="127"/>
      <c r="D1174" s="133" t="s">
        <v>145</v>
      </c>
      <c r="E1174" s="130"/>
      <c r="F1174" s="129" t="s">
        <v>1232</v>
      </c>
      <c r="H1174" s="130"/>
      <c r="L1174" s="127"/>
      <c r="M1174" s="131"/>
      <c r="T1174" s="132"/>
      <c r="AT1174" s="130" t="s">
        <v>145</v>
      </c>
      <c r="AU1174" s="130" t="s">
        <v>80</v>
      </c>
      <c r="AV1174" s="130" t="s">
        <v>21</v>
      </c>
      <c r="AW1174" s="130" t="s">
        <v>95</v>
      </c>
      <c r="AX1174" s="130" t="s">
        <v>72</v>
      </c>
      <c r="AY1174" s="130" t="s">
        <v>138</v>
      </c>
    </row>
    <row r="1175" spans="2:65" s="6" customFormat="1" ht="15.75" customHeight="1" x14ac:dyDescent="0.3">
      <c r="B1175" s="134"/>
      <c r="D1175" s="133" t="s">
        <v>145</v>
      </c>
      <c r="E1175" s="135"/>
      <c r="F1175" s="136" t="s">
        <v>1180</v>
      </c>
      <c r="H1175" s="137">
        <v>1.89</v>
      </c>
      <c r="L1175" s="134"/>
      <c r="M1175" s="138"/>
      <c r="T1175" s="139"/>
      <c r="AT1175" s="135" t="s">
        <v>145</v>
      </c>
      <c r="AU1175" s="135" t="s">
        <v>80</v>
      </c>
      <c r="AV1175" s="135" t="s">
        <v>80</v>
      </c>
      <c r="AW1175" s="135" t="s">
        <v>95</v>
      </c>
      <c r="AX1175" s="135" t="s">
        <v>72</v>
      </c>
      <c r="AY1175" s="135" t="s">
        <v>138</v>
      </c>
    </row>
    <row r="1176" spans="2:65" s="6" customFormat="1" ht="15.75" customHeight="1" x14ac:dyDescent="0.3">
      <c r="B1176" s="140"/>
      <c r="D1176" s="133" t="s">
        <v>145</v>
      </c>
      <c r="E1176" s="141"/>
      <c r="F1176" s="142" t="s">
        <v>148</v>
      </c>
      <c r="H1176" s="143">
        <v>1.89</v>
      </c>
      <c r="L1176" s="140"/>
      <c r="M1176" s="144"/>
      <c r="T1176" s="145"/>
      <c r="AT1176" s="141" t="s">
        <v>145</v>
      </c>
      <c r="AU1176" s="141" t="s">
        <v>80</v>
      </c>
      <c r="AV1176" s="141" t="s">
        <v>143</v>
      </c>
      <c r="AW1176" s="141" t="s">
        <v>95</v>
      </c>
      <c r="AX1176" s="141" t="s">
        <v>21</v>
      </c>
      <c r="AY1176" s="141" t="s">
        <v>138</v>
      </c>
    </row>
    <row r="1177" spans="2:65" s="6" customFormat="1" ht="15.75" customHeight="1" x14ac:dyDescent="0.3">
      <c r="B1177" s="22"/>
      <c r="C1177" s="115" t="s">
        <v>1233</v>
      </c>
      <c r="D1177" s="115" t="s">
        <v>139</v>
      </c>
      <c r="E1177" s="116" t="s">
        <v>1234</v>
      </c>
      <c r="F1177" s="117" t="s">
        <v>1235</v>
      </c>
      <c r="G1177" s="118" t="s">
        <v>378</v>
      </c>
      <c r="H1177" s="119">
        <v>75.95</v>
      </c>
      <c r="I1177" s="120"/>
      <c r="J1177" s="121">
        <f>ROUND($I$1177*$H$1177,2)</f>
        <v>0</v>
      </c>
      <c r="K1177" s="117" t="s">
        <v>153</v>
      </c>
      <c r="L1177" s="22"/>
      <c r="M1177" s="122"/>
      <c r="N1177" s="123" t="s">
        <v>43</v>
      </c>
      <c r="P1177" s="124">
        <f>$O$1177*$H$1177</f>
        <v>0</v>
      </c>
      <c r="Q1177" s="124">
        <v>5.3499999999999997E-3</v>
      </c>
      <c r="R1177" s="124">
        <f>$Q$1177*$H$1177</f>
        <v>0.40633249999999999</v>
      </c>
      <c r="S1177" s="124">
        <v>0</v>
      </c>
      <c r="T1177" s="125">
        <f>$S$1177*$H$1177</f>
        <v>0</v>
      </c>
      <c r="AR1177" s="76" t="s">
        <v>227</v>
      </c>
      <c r="AT1177" s="76" t="s">
        <v>139</v>
      </c>
      <c r="AU1177" s="76" t="s">
        <v>80</v>
      </c>
      <c r="AY1177" s="6" t="s">
        <v>138</v>
      </c>
      <c r="BE1177" s="126">
        <f>IF($N$1177="základní",$J$1177,0)</f>
        <v>0</v>
      </c>
      <c r="BF1177" s="126">
        <f>IF($N$1177="snížená",$J$1177,0)</f>
        <v>0</v>
      </c>
      <c r="BG1177" s="126">
        <f>IF($N$1177="zákl. přenesená",$J$1177,0)</f>
        <v>0</v>
      </c>
      <c r="BH1177" s="126">
        <f>IF($N$1177="sníž. přenesená",$J$1177,0)</f>
        <v>0</v>
      </c>
      <c r="BI1177" s="126">
        <f>IF($N$1177="nulová",$J$1177,0)</f>
        <v>0</v>
      </c>
      <c r="BJ1177" s="76" t="s">
        <v>21</v>
      </c>
      <c r="BK1177" s="126">
        <f>ROUND($I$1177*$H$1177,2)</f>
        <v>0</v>
      </c>
      <c r="BL1177" s="76" t="s">
        <v>227</v>
      </c>
      <c r="BM1177" s="76" t="s">
        <v>1236</v>
      </c>
    </row>
    <row r="1178" spans="2:65" s="6" customFormat="1" ht="16.5" customHeight="1" x14ac:dyDescent="0.3">
      <c r="B1178" s="22"/>
      <c r="D1178" s="128" t="s">
        <v>155</v>
      </c>
      <c r="F1178" s="148" t="s">
        <v>1237</v>
      </c>
      <c r="L1178" s="22"/>
      <c r="M1178" s="48"/>
      <c r="T1178" s="49"/>
      <c r="AT1178" s="6" t="s">
        <v>155</v>
      </c>
      <c r="AU1178" s="6" t="s">
        <v>80</v>
      </c>
    </row>
    <row r="1179" spans="2:65" s="6" customFormat="1" ht="15.75" customHeight="1" x14ac:dyDescent="0.3">
      <c r="B1179" s="127"/>
      <c r="D1179" s="133" t="s">
        <v>145</v>
      </c>
      <c r="E1179" s="130"/>
      <c r="F1179" s="129" t="s">
        <v>1188</v>
      </c>
      <c r="H1179" s="130"/>
      <c r="L1179" s="127"/>
      <c r="M1179" s="131"/>
      <c r="T1179" s="132"/>
      <c r="AT1179" s="130" t="s">
        <v>145</v>
      </c>
      <c r="AU1179" s="130" t="s">
        <v>80</v>
      </c>
      <c r="AV1179" s="130" t="s">
        <v>21</v>
      </c>
      <c r="AW1179" s="130" t="s">
        <v>95</v>
      </c>
      <c r="AX1179" s="130" t="s">
        <v>72</v>
      </c>
      <c r="AY1179" s="130" t="s">
        <v>138</v>
      </c>
    </row>
    <row r="1180" spans="2:65" s="6" customFormat="1" ht="15.75" customHeight="1" x14ac:dyDescent="0.3">
      <c r="B1180" s="134"/>
      <c r="D1180" s="133" t="s">
        <v>145</v>
      </c>
      <c r="E1180" s="135"/>
      <c r="F1180" s="136" t="s">
        <v>1189</v>
      </c>
      <c r="H1180" s="137">
        <v>19</v>
      </c>
      <c r="L1180" s="134"/>
      <c r="M1180" s="138"/>
      <c r="T1180" s="139"/>
      <c r="AT1180" s="135" t="s">
        <v>145</v>
      </c>
      <c r="AU1180" s="135" t="s">
        <v>80</v>
      </c>
      <c r="AV1180" s="135" t="s">
        <v>80</v>
      </c>
      <c r="AW1180" s="135" t="s">
        <v>95</v>
      </c>
      <c r="AX1180" s="135" t="s">
        <v>72</v>
      </c>
      <c r="AY1180" s="135" t="s">
        <v>138</v>
      </c>
    </row>
    <row r="1181" spans="2:65" s="6" customFormat="1" ht="15.75" customHeight="1" x14ac:dyDescent="0.3">
      <c r="B1181" s="127"/>
      <c r="D1181" s="133" t="s">
        <v>145</v>
      </c>
      <c r="E1181" s="130"/>
      <c r="F1181" s="129" t="s">
        <v>1190</v>
      </c>
      <c r="H1181" s="130"/>
      <c r="L1181" s="127"/>
      <c r="M1181" s="131"/>
      <c r="T1181" s="132"/>
      <c r="AT1181" s="130" t="s">
        <v>145</v>
      </c>
      <c r="AU1181" s="130" t="s">
        <v>80</v>
      </c>
      <c r="AV1181" s="130" t="s">
        <v>21</v>
      </c>
      <c r="AW1181" s="130" t="s">
        <v>95</v>
      </c>
      <c r="AX1181" s="130" t="s">
        <v>72</v>
      </c>
      <c r="AY1181" s="130" t="s">
        <v>138</v>
      </c>
    </row>
    <row r="1182" spans="2:65" s="6" customFormat="1" ht="15.75" customHeight="1" x14ac:dyDescent="0.3">
      <c r="B1182" s="134"/>
      <c r="D1182" s="133" t="s">
        <v>145</v>
      </c>
      <c r="E1182" s="135"/>
      <c r="F1182" s="136" t="s">
        <v>1191</v>
      </c>
      <c r="H1182" s="137">
        <v>2.4</v>
      </c>
      <c r="L1182" s="134"/>
      <c r="M1182" s="138"/>
      <c r="T1182" s="139"/>
      <c r="AT1182" s="135" t="s">
        <v>145</v>
      </c>
      <c r="AU1182" s="135" t="s">
        <v>80</v>
      </c>
      <c r="AV1182" s="135" t="s">
        <v>80</v>
      </c>
      <c r="AW1182" s="135" t="s">
        <v>95</v>
      </c>
      <c r="AX1182" s="135" t="s">
        <v>72</v>
      </c>
      <c r="AY1182" s="135" t="s">
        <v>138</v>
      </c>
    </row>
    <row r="1183" spans="2:65" s="6" customFormat="1" ht="15.75" customHeight="1" x14ac:dyDescent="0.3">
      <c r="B1183" s="127"/>
      <c r="D1183" s="133" t="s">
        <v>145</v>
      </c>
      <c r="E1183" s="130"/>
      <c r="F1183" s="129" t="s">
        <v>1192</v>
      </c>
      <c r="H1183" s="130"/>
      <c r="L1183" s="127"/>
      <c r="M1183" s="131"/>
      <c r="T1183" s="132"/>
      <c r="AT1183" s="130" t="s">
        <v>145</v>
      </c>
      <c r="AU1183" s="130" t="s">
        <v>80</v>
      </c>
      <c r="AV1183" s="130" t="s">
        <v>21</v>
      </c>
      <c r="AW1183" s="130" t="s">
        <v>95</v>
      </c>
      <c r="AX1183" s="130" t="s">
        <v>72</v>
      </c>
      <c r="AY1183" s="130" t="s">
        <v>138</v>
      </c>
    </row>
    <row r="1184" spans="2:65" s="6" customFormat="1" ht="15.75" customHeight="1" x14ac:dyDescent="0.3">
      <c r="B1184" s="134"/>
      <c r="D1184" s="133" t="s">
        <v>145</v>
      </c>
      <c r="E1184" s="135"/>
      <c r="F1184" s="136" t="s">
        <v>1193</v>
      </c>
      <c r="H1184" s="137">
        <v>25.6</v>
      </c>
      <c r="L1184" s="134"/>
      <c r="M1184" s="138"/>
      <c r="T1184" s="139"/>
      <c r="AT1184" s="135" t="s">
        <v>145</v>
      </c>
      <c r="AU1184" s="135" t="s">
        <v>80</v>
      </c>
      <c r="AV1184" s="135" t="s">
        <v>80</v>
      </c>
      <c r="AW1184" s="135" t="s">
        <v>95</v>
      </c>
      <c r="AX1184" s="135" t="s">
        <v>72</v>
      </c>
      <c r="AY1184" s="135" t="s">
        <v>138</v>
      </c>
    </row>
    <row r="1185" spans="2:65" s="6" customFormat="1" ht="15.75" customHeight="1" x14ac:dyDescent="0.3">
      <c r="B1185" s="127"/>
      <c r="D1185" s="133" t="s">
        <v>145</v>
      </c>
      <c r="E1185" s="130"/>
      <c r="F1185" s="129" t="s">
        <v>1194</v>
      </c>
      <c r="H1185" s="130"/>
      <c r="L1185" s="127"/>
      <c r="M1185" s="131"/>
      <c r="T1185" s="132"/>
      <c r="AT1185" s="130" t="s">
        <v>145</v>
      </c>
      <c r="AU1185" s="130" t="s">
        <v>80</v>
      </c>
      <c r="AV1185" s="130" t="s">
        <v>21</v>
      </c>
      <c r="AW1185" s="130" t="s">
        <v>95</v>
      </c>
      <c r="AX1185" s="130" t="s">
        <v>72</v>
      </c>
      <c r="AY1185" s="130" t="s">
        <v>138</v>
      </c>
    </row>
    <row r="1186" spans="2:65" s="6" customFormat="1" ht="15.75" customHeight="1" x14ac:dyDescent="0.3">
      <c r="B1186" s="134"/>
      <c r="D1186" s="133" t="s">
        <v>145</v>
      </c>
      <c r="E1186" s="135"/>
      <c r="F1186" s="136" t="s">
        <v>1195</v>
      </c>
      <c r="H1186" s="137">
        <v>1.8</v>
      </c>
      <c r="L1186" s="134"/>
      <c r="M1186" s="138"/>
      <c r="T1186" s="139"/>
      <c r="AT1186" s="135" t="s">
        <v>145</v>
      </c>
      <c r="AU1186" s="135" t="s">
        <v>80</v>
      </c>
      <c r="AV1186" s="135" t="s">
        <v>80</v>
      </c>
      <c r="AW1186" s="135" t="s">
        <v>95</v>
      </c>
      <c r="AX1186" s="135" t="s">
        <v>72</v>
      </c>
      <c r="AY1186" s="135" t="s">
        <v>138</v>
      </c>
    </row>
    <row r="1187" spans="2:65" s="6" customFormat="1" ht="15.75" customHeight="1" x14ac:dyDescent="0.3">
      <c r="B1187" s="127"/>
      <c r="D1187" s="133" t="s">
        <v>145</v>
      </c>
      <c r="E1187" s="130"/>
      <c r="F1187" s="129" t="s">
        <v>1196</v>
      </c>
      <c r="H1187" s="130"/>
      <c r="L1187" s="127"/>
      <c r="M1187" s="131"/>
      <c r="T1187" s="132"/>
      <c r="AT1187" s="130" t="s">
        <v>145</v>
      </c>
      <c r="AU1187" s="130" t="s">
        <v>80</v>
      </c>
      <c r="AV1187" s="130" t="s">
        <v>21</v>
      </c>
      <c r="AW1187" s="130" t="s">
        <v>95</v>
      </c>
      <c r="AX1187" s="130" t="s">
        <v>72</v>
      </c>
      <c r="AY1187" s="130" t="s">
        <v>138</v>
      </c>
    </row>
    <row r="1188" spans="2:65" s="6" customFormat="1" ht="15.75" customHeight="1" x14ac:dyDescent="0.3">
      <c r="B1188" s="134"/>
      <c r="D1188" s="133" t="s">
        <v>145</v>
      </c>
      <c r="E1188" s="135"/>
      <c r="F1188" s="136" t="s">
        <v>1197</v>
      </c>
      <c r="H1188" s="137">
        <v>4</v>
      </c>
      <c r="L1188" s="134"/>
      <c r="M1188" s="138"/>
      <c r="T1188" s="139"/>
      <c r="AT1188" s="135" t="s">
        <v>145</v>
      </c>
      <c r="AU1188" s="135" t="s">
        <v>80</v>
      </c>
      <c r="AV1188" s="135" t="s">
        <v>80</v>
      </c>
      <c r="AW1188" s="135" t="s">
        <v>95</v>
      </c>
      <c r="AX1188" s="135" t="s">
        <v>72</v>
      </c>
      <c r="AY1188" s="135" t="s">
        <v>138</v>
      </c>
    </row>
    <row r="1189" spans="2:65" s="6" customFormat="1" ht="15.75" customHeight="1" x14ac:dyDescent="0.3">
      <c r="B1189" s="127"/>
      <c r="D1189" s="133" t="s">
        <v>145</v>
      </c>
      <c r="E1189" s="130"/>
      <c r="F1189" s="129" t="s">
        <v>1198</v>
      </c>
      <c r="H1189" s="130"/>
      <c r="L1189" s="127"/>
      <c r="M1189" s="131"/>
      <c r="T1189" s="132"/>
      <c r="AT1189" s="130" t="s">
        <v>145</v>
      </c>
      <c r="AU1189" s="130" t="s">
        <v>80</v>
      </c>
      <c r="AV1189" s="130" t="s">
        <v>21</v>
      </c>
      <c r="AW1189" s="130" t="s">
        <v>95</v>
      </c>
      <c r="AX1189" s="130" t="s">
        <v>72</v>
      </c>
      <c r="AY1189" s="130" t="s">
        <v>138</v>
      </c>
    </row>
    <row r="1190" spans="2:65" s="6" customFormat="1" ht="15.75" customHeight="1" x14ac:dyDescent="0.3">
      <c r="B1190" s="134"/>
      <c r="D1190" s="133" t="s">
        <v>145</v>
      </c>
      <c r="E1190" s="135"/>
      <c r="F1190" s="136" t="s">
        <v>1199</v>
      </c>
      <c r="H1190" s="137">
        <v>2.15</v>
      </c>
      <c r="L1190" s="134"/>
      <c r="M1190" s="138"/>
      <c r="T1190" s="139"/>
      <c r="AT1190" s="135" t="s">
        <v>145</v>
      </c>
      <c r="AU1190" s="135" t="s">
        <v>80</v>
      </c>
      <c r="AV1190" s="135" t="s">
        <v>80</v>
      </c>
      <c r="AW1190" s="135" t="s">
        <v>95</v>
      </c>
      <c r="AX1190" s="135" t="s">
        <v>72</v>
      </c>
      <c r="AY1190" s="135" t="s">
        <v>138</v>
      </c>
    </row>
    <row r="1191" spans="2:65" s="6" customFormat="1" ht="15.75" customHeight="1" x14ac:dyDescent="0.3">
      <c r="B1191" s="127"/>
      <c r="D1191" s="133" t="s">
        <v>145</v>
      </c>
      <c r="E1191" s="130"/>
      <c r="F1191" s="129" t="s">
        <v>1200</v>
      </c>
      <c r="H1191" s="130"/>
      <c r="L1191" s="127"/>
      <c r="M1191" s="131"/>
      <c r="T1191" s="132"/>
      <c r="AT1191" s="130" t="s">
        <v>145</v>
      </c>
      <c r="AU1191" s="130" t="s">
        <v>80</v>
      </c>
      <c r="AV1191" s="130" t="s">
        <v>21</v>
      </c>
      <c r="AW1191" s="130" t="s">
        <v>95</v>
      </c>
      <c r="AX1191" s="130" t="s">
        <v>72</v>
      </c>
      <c r="AY1191" s="130" t="s">
        <v>138</v>
      </c>
    </row>
    <row r="1192" spans="2:65" s="6" customFormat="1" ht="15.75" customHeight="1" x14ac:dyDescent="0.3">
      <c r="B1192" s="134"/>
      <c r="D1192" s="133" t="s">
        <v>145</v>
      </c>
      <c r="E1192" s="135"/>
      <c r="F1192" s="136" t="s">
        <v>1201</v>
      </c>
      <c r="H1192" s="137">
        <v>2.1</v>
      </c>
      <c r="L1192" s="134"/>
      <c r="M1192" s="138"/>
      <c r="T1192" s="139"/>
      <c r="AT1192" s="135" t="s">
        <v>145</v>
      </c>
      <c r="AU1192" s="135" t="s">
        <v>80</v>
      </c>
      <c r="AV1192" s="135" t="s">
        <v>80</v>
      </c>
      <c r="AW1192" s="135" t="s">
        <v>95</v>
      </c>
      <c r="AX1192" s="135" t="s">
        <v>72</v>
      </c>
      <c r="AY1192" s="135" t="s">
        <v>138</v>
      </c>
    </row>
    <row r="1193" spans="2:65" s="6" customFormat="1" ht="15.75" customHeight="1" x14ac:dyDescent="0.3">
      <c r="B1193" s="127"/>
      <c r="D1193" s="133" t="s">
        <v>145</v>
      </c>
      <c r="E1193" s="130"/>
      <c r="F1193" s="129" t="s">
        <v>1202</v>
      </c>
      <c r="H1193" s="130"/>
      <c r="L1193" s="127"/>
      <c r="M1193" s="131"/>
      <c r="T1193" s="132"/>
      <c r="AT1193" s="130" t="s">
        <v>145</v>
      </c>
      <c r="AU1193" s="130" t="s">
        <v>80</v>
      </c>
      <c r="AV1193" s="130" t="s">
        <v>21</v>
      </c>
      <c r="AW1193" s="130" t="s">
        <v>95</v>
      </c>
      <c r="AX1193" s="130" t="s">
        <v>72</v>
      </c>
      <c r="AY1193" s="130" t="s">
        <v>138</v>
      </c>
    </row>
    <row r="1194" spans="2:65" s="6" customFormat="1" ht="15.75" customHeight="1" x14ac:dyDescent="0.3">
      <c r="B1194" s="134"/>
      <c r="D1194" s="133" t="s">
        <v>145</v>
      </c>
      <c r="E1194" s="135"/>
      <c r="F1194" s="136" t="s">
        <v>1203</v>
      </c>
      <c r="H1194" s="137">
        <v>18.2</v>
      </c>
      <c r="L1194" s="134"/>
      <c r="M1194" s="138"/>
      <c r="T1194" s="139"/>
      <c r="AT1194" s="135" t="s">
        <v>145</v>
      </c>
      <c r="AU1194" s="135" t="s">
        <v>80</v>
      </c>
      <c r="AV1194" s="135" t="s">
        <v>80</v>
      </c>
      <c r="AW1194" s="135" t="s">
        <v>95</v>
      </c>
      <c r="AX1194" s="135" t="s">
        <v>72</v>
      </c>
      <c r="AY1194" s="135" t="s">
        <v>138</v>
      </c>
    </row>
    <row r="1195" spans="2:65" s="6" customFormat="1" ht="15.75" customHeight="1" x14ac:dyDescent="0.3">
      <c r="B1195" s="127"/>
      <c r="D1195" s="133" t="s">
        <v>145</v>
      </c>
      <c r="E1195" s="130"/>
      <c r="F1195" s="129" t="s">
        <v>1204</v>
      </c>
      <c r="H1195" s="130"/>
      <c r="L1195" s="127"/>
      <c r="M1195" s="131"/>
      <c r="T1195" s="132"/>
      <c r="AT1195" s="130" t="s">
        <v>145</v>
      </c>
      <c r="AU1195" s="130" t="s">
        <v>80</v>
      </c>
      <c r="AV1195" s="130" t="s">
        <v>21</v>
      </c>
      <c r="AW1195" s="130" t="s">
        <v>95</v>
      </c>
      <c r="AX1195" s="130" t="s">
        <v>72</v>
      </c>
      <c r="AY1195" s="130" t="s">
        <v>138</v>
      </c>
    </row>
    <row r="1196" spans="2:65" s="6" customFormat="1" ht="15.75" customHeight="1" x14ac:dyDescent="0.3">
      <c r="B1196" s="134"/>
      <c r="D1196" s="133" t="s">
        <v>145</v>
      </c>
      <c r="E1196" s="135"/>
      <c r="F1196" s="136" t="s">
        <v>1205</v>
      </c>
      <c r="H1196" s="137">
        <v>0.7</v>
      </c>
      <c r="L1196" s="134"/>
      <c r="M1196" s="138"/>
      <c r="T1196" s="139"/>
      <c r="AT1196" s="135" t="s">
        <v>145</v>
      </c>
      <c r="AU1196" s="135" t="s">
        <v>80</v>
      </c>
      <c r="AV1196" s="135" t="s">
        <v>80</v>
      </c>
      <c r="AW1196" s="135" t="s">
        <v>95</v>
      </c>
      <c r="AX1196" s="135" t="s">
        <v>72</v>
      </c>
      <c r="AY1196" s="135" t="s">
        <v>138</v>
      </c>
    </row>
    <row r="1197" spans="2:65" s="6" customFormat="1" ht="15.75" customHeight="1" x14ac:dyDescent="0.3">
      <c r="B1197" s="140"/>
      <c r="D1197" s="133" t="s">
        <v>145</v>
      </c>
      <c r="E1197" s="141"/>
      <c r="F1197" s="142" t="s">
        <v>148</v>
      </c>
      <c r="H1197" s="143">
        <v>75.95</v>
      </c>
      <c r="L1197" s="140"/>
      <c r="M1197" s="144"/>
      <c r="T1197" s="145"/>
      <c r="AT1197" s="141" t="s">
        <v>145</v>
      </c>
      <c r="AU1197" s="141" t="s">
        <v>80</v>
      </c>
      <c r="AV1197" s="141" t="s">
        <v>143</v>
      </c>
      <c r="AW1197" s="141" t="s">
        <v>95</v>
      </c>
      <c r="AX1197" s="141" t="s">
        <v>21</v>
      </c>
      <c r="AY1197" s="141" t="s">
        <v>138</v>
      </c>
    </row>
    <row r="1198" spans="2:65" s="6" customFormat="1" ht="15.75" customHeight="1" x14ac:dyDescent="0.3">
      <c r="B1198" s="22"/>
      <c r="C1198" s="115" t="s">
        <v>1238</v>
      </c>
      <c r="D1198" s="115" t="s">
        <v>139</v>
      </c>
      <c r="E1198" s="116" t="s">
        <v>1239</v>
      </c>
      <c r="F1198" s="117" t="s">
        <v>1240</v>
      </c>
      <c r="G1198" s="118" t="s">
        <v>142</v>
      </c>
      <c r="H1198" s="119">
        <v>118</v>
      </c>
      <c r="I1198" s="120"/>
      <c r="J1198" s="121">
        <f>ROUND($I$1198*$H$1198,2)</f>
        <v>0</v>
      </c>
      <c r="K1198" s="117" t="s">
        <v>153</v>
      </c>
      <c r="L1198" s="22"/>
      <c r="M1198" s="122"/>
      <c r="N1198" s="123" t="s">
        <v>43</v>
      </c>
      <c r="P1198" s="124">
        <f>$O$1198*$H$1198</f>
        <v>0</v>
      </c>
      <c r="Q1198" s="124">
        <v>0</v>
      </c>
      <c r="R1198" s="124">
        <f>$Q$1198*$H$1198</f>
        <v>0</v>
      </c>
      <c r="S1198" s="124">
        <v>0</v>
      </c>
      <c r="T1198" s="125">
        <f>$S$1198*$H$1198</f>
        <v>0</v>
      </c>
      <c r="AR1198" s="76" t="s">
        <v>227</v>
      </c>
      <c r="AT1198" s="76" t="s">
        <v>139</v>
      </c>
      <c r="AU1198" s="76" t="s">
        <v>80</v>
      </c>
      <c r="AY1198" s="6" t="s">
        <v>138</v>
      </c>
      <c r="BE1198" s="126">
        <f>IF($N$1198="základní",$J$1198,0)</f>
        <v>0</v>
      </c>
      <c r="BF1198" s="126">
        <f>IF($N$1198="snížená",$J$1198,0)</f>
        <v>0</v>
      </c>
      <c r="BG1198" s="126">
        <f>IF($N$1198="zákl. přenesená",$J$1198,0)</f>
        <v>0</v>
      </c>
      <c r="BH1198" s="126">
        <f>IF($N$1198="sníž. přenesená",$J$1198,0)</f>
        <v>0</v>
      </c>
      <c r="BI1198" s="126">
        <f>IF($N$1198="nulová",$J$1198,0)</f>
        <v>0</v>
      </c>
      <c r="BJ1198" s="76" t="s">
        <v>21</v>
      </c>
      <c r="BK1198" s="126">
        <f>ROUND($I$1198*$H$1198,2)</f>
        <v>0</v>
      </c>
      <c r="BL1198" s="76" t="s">
        <v>227</v>
      </c>
      <c r="BM1198" s="76" t="s">
        <v>1241</v>
      </c>
    </row>
    <row r="1199" spans="2:65" s="6" customFormat="1" ht="27" customHeight="1" x14ac:dyDescent="0.3">
      <c r="B1199" s="22"/>
      <c r="D1199" s="128" t="s">
        <v>155</v>
      </c>
      <c r="F1199" s="148" t="s">
        <v>1242</v>
      </c>
      <c r="L1199" s="22"/>
      <c r="M1199" s="48"/>
      <c r="T1199" s="49"/>
      <c r="AT1199" s="6" t="s">
        <v>155</v>
      </c>
      <c r="AU1199" s="6" t="s">
        <v>80</v>
      </c>
    </row>
    <row r="1200" spans="2:65" s="6" customFormat="1" ht="15.75" customHeight="1" x14ac:dyDescent="0.3">
      <c r="B1200" s="134"/>
      <c r="D1200" s="133" t="s">
        <v>145</v>
      </c>
      <c r="E1200" s="135"/>
      <c r="F1200" s="136" t="s">
        <v>1243</v>
      </c>
      <c r="H1200" s="137">
        <v>38</v>
      </c>
      <c r="L1200" s="134"/>
      <c r="M1200" s="138"/>
      <c r="T1200" s="139"/>
      <c r="AT1200" s="135" t="s">
        <v>145</v>
      </c>
      <c r="AU1200" s="135" t="s">
        <v>80</v>
      </c>
      <c r="AV1200" s="135" t="s">
        <v>80</v>
      </c>
      <c r="AW1200" s="135" t="s">
        <v>95</v>
      </c>
      <c r="AX1200" s="135" t="s">
        <v>72</v>
      </c>
      <c r="AY1200" s="135" t="s">
        <v>138</v>
      </c>
    </row>
    <row r="1201" spans="2:65" s="6" customFormat="1" ht="15.75" customHeight="1" x14ac:dyDescent="0.3">
      <c r="B1201" s="134"/>
      <c r="D1201" s="133" t="s">
        <v>145</v>
      </c>
      <c r="E1201" s="135"/>
      <c r="F1201" s="136" t="s">
        <v>1244</v>
      </c>
      <c r="H1201" s="137">
        <v>80</v>
      </c>
      <c r="L1201" s="134"/>
      <c r="M1201" s="138"/>
      <c r="T1201" s="139"/>
      <c r="AT1201" s="135" t="s">
        <v>145</v>
      </c>
      <c r="AU1201" s="135" t="s">
        <v>80</v>
      </c>
      <c r="AV1201" s="135" t="s">
        <v>80</v>
      </c>
      <c r="AW1201" s="135" t="s">
        <v>95</v>
      </c>
      <c r="AX1201" s="135" t="s">
        <v>72</v>
      </c>
      <c r="AY1201" s="135" t="s">
        <v>138</v>
      </c>
    </row>
    <row r="1202" spans="2:65" s="6" customFormat="1" ht="15.75" customHeight="1" x14ac:dyDescent="0.3">
      <c r="B1202" s="134"/>
      <c r="D1202" s="133" t="s">
        <v>145</v>
      </c>
      <c r="E1202" s="135"/>
      <c r="F1202" s="136"/>
      <c r="H1202" s="137">
        <v>0</v>
      </c>
      <c r="L1202" s="134"/>
      <c r="M1202" s="138"/>
      <c r="T1202" s="139"/>
      <c r="AT1202" s="135" t="s">
        <v>145</v>
      </c>
      <c r="AU1202" s="135" t="s">
        <v>80</v>
      </c>
      <c r="AV1202" s="135" t="s">
        <v>80</v>
      </c>
      <c r="AW1202" s="135" t="s">
        <v>95</v>
      </c>
      <c r="AX1202" s="135" t="s">
        <v>72</v>
      </c>
      <c r="AY1202" s="135" t="s">
        <v>138</v>
      </c>
    </row>
    <row r="1203" spans="2:65" s="6" customFormat="1" ht="15.75" customHeight="1" x14ac:dyDescent="0.3">
      <c r="B1203" s="140"/>
      <c r="D1203" s="133" t="s">
        <v>145</v>
      </c>
      <c r="E1203" s="141"/>
      <c r="F1203" s="142" t="s">
        <v>148</v>
      </c>
      <c r="H1203" s="143">
        <v>118</v>
      </c>
      <c r="L1203" s="140"/>
      <c r="M1203" s="144"/>
      <c r="T1203" s="145"/>
      <c r="AT1203" s="141" t="s">
        <v>145</v>
      </c>
      <c r="AU1203" s="141" t="s">
        <v>80</v>
      </c>
      <c r="AV1203" s="141" t="s">
        <v>143</v>
      </c>
      <c r="AW1203" s="141" t="s">
        <v>95</v>
      </c>
      <c r="AX1203" s="141" t="s">
        <v>21</v>
      </c>
      <c r="AY1203" s="141" t="s">
        <v>138</v>
      </c>
    </row>
    <row r="1204" spans="2:65" s="6" customFormat="1" ht="15.75" customHeight="1" x14ac:dyDescent="0.3">
      <c r="B1204" s="22"/>
      <c r="C1204" s="115" t="s">
        <v>1245</v>
      </c>
      <c r="D1204" s="115" t="s">
        <v>139</v>
      </c>
      <c r="E1204" s="116" t="s">
        <v>1246</v>
      </c>
      <c r="F1204" s="117" t="s">
        <v>1247</v>
      </c>
      <c r="G1204" s="118" t="s">
        <v>378</v>
      </c>
      <c r="H1204" s="119">
        <v>290</v>
      </c>
      <c r="I1204" s="120"/>
      <c r="J1204" s="121">
        <f>ROUND($I$1204*$H$1204,2)</f>
        <v>0</v>
      </c>
      <c r="K1204" s="117" t="s">
        <v>153</v>
      </c>
      <c r="L1204" s="22"/>
      <c r="M1204" s="122"/>
      <c r="N1204" s="123" t="s">
        <v>43</v>
      </c>
      <c r="P1204" s="124">
        <f>$O$1204*$H$1204</f>
        <v>0</v>
      </c>
      <c r="Q1204" s="124">
        <v>3.5100000000000001E-3</v>
      </c>
      <c r="R1204" s="124">
        <f>$Q$1204*$H$1204</f>
        <v>1.0179</v>
      </c>
      <c r="S1204" s="124">
        <v>0</v>
      </c>
      <c r="T1204" s="125">
        <f>$S$1204*$H$1204</f>
        <v>0</v>
      </c>
      <c r="AR1204" s="76" t="s">
        <v>227</v>
      </c>
      <c r="AT1204" s="76" t="s">
        <v>139</v>
      </c>
      <c r="AU1204" s="76" t="s">
        <v>80</v>
      </c>
      <c r="AY1204" s="6" t="s">
        <v>138</v>
      </c>
      <c r="BE1204" s="126">
        <f>IF($N$1204="základní",$J$1204,0)</f>
        <v>0</v>
      </c>
      <c r="BF1204" s="126">
        <f>IF($N$1204="snížená",$J$1204,0)</f>
        <v>0</v>
      </c>
      <c r="BG1204" s="126">
        <f>IF($N$1204="zákl. přenesená",$J$1204,0)</f>
        <v>0</v>
      </c>
      <c r="BH1204" s="126">
        <f>IF($N$1204="sníž. přenesená",$J$1204,0)</f>
        <v>0</v>
      </c>
      <c r="BI1204" s="126">
        <f>IF($N$1204="nulová",$J$1204,0)</f>
        <v>0</v>
      </c>
      <c r="BJ1204" s="76" t="s">
        <v>21</v>
      </c>
      <c r="BK1204" s="126">
        <f>ROUND($I$1204*$H$1204,2)</f>
        <v>0</v>
      </c>
      <c r="BL1204" s="76" t="s">
        <v>227</v>
      </c>
      <c r="BM1204" s="76" t="s">
        <v>1248</v>
      </c>
    </row>
    <row r="1205" spans="2:65" s="6" customFormat="1" ht="27" customHeight="1" x14ac:dyDescent="0.3">
      <c r="B1205" s="22"/>
      <c r="D1205" s="128" t="s">
        <v>155</v>
      </c>
      <c r="F1205" s="148" t="s">
        <v>1249</v>
      </c>
      <c r="L1205" s="22"/>
      <c r="M1205" s="48"/>
      <c r="T1205" s="49"/>
      <c r="AT1205" s="6" t="s">
        <v>155</v>
      </c>
      <c r="AU1205" s="6" t="s">
        <v>80</v>
      </c>
    </row>
    <row r="1206" spans="2:65" s="6" customFormat="1" ht="15.75" customHeight="1" x14ac:dyDescent="0.3">
      <c r="B1206" s="127"/>
      <c r="D1206" s="133" t="s">
        <v>145</v>
      </c>
      <c r="E1206" s="130"/>
      <c r="F1206" s="129" t="s">
        <v>1250</v>
      </c>
      <c r="H1206" s="130"/>
      <c r="L1206" s="127"/>
      <c r="M1206" s="131"/>
      <c r="T1206" s="132"/>
      <c r="AT1206" s="130" t="s">
        <v>145</v>
      </c>
      <c r="AU1206" s="130" t="s">
        <v>80</v>
      </c>
      <c r="AV1206" s="130" t="s">
        <v>21</v>
      </c>
      <c r="AW1206" s="130" t="s">
        <v>95</v>
      </c>
      <c r="AX1206" s="130" t="s">
        <v>72</v>
      </c>
      <c r="AY1206" s="130" t="s">
        <v>138</v>
      </c>
    </row>
    <row r="1207" spans="2:65" s="6" customFormat="1" ht="15.75" customHeight="1" x14ac:dyDescent="0.3">
      <c r="B1207" s="134"/>
      <c r="D1207" s="133" t="s">
        <v>145</v>
      </c>
      <c r="E1207" s="135"/>
      <c r="F1207" s="136" t="s">
        <v>1211</v>
      </c>
      <c r="H1207" s="137">
        <v>290</v>
      </c>
      <c r="L1207" s="134"/>
      <c r="M1207" s="138"/>
      <c r="T1207" s="139"/>
      <c r="AT1207" s="135" t="s">
        <v>145</v>
      </c>
      <c r="AU1207" s="135" t="s">
        <v>80</v>
      </c>
      <c r="AV1207" s="135" t="s">
        <v>80</v>
      </c>
      <c r="AW1207" s="135" t="s">
        <v>95</v>
      </c>
      <c r="AX1207" s="135" t="s">
        <v>72</v>
      </c>
      <c r="AY1207" s="135" t="s">
        <v>138</v>
      </c>
    </row>
    <row r="1208" spans="2:65" s="6" customFormat="1" ht="15.75" customHeight="1" x14ac:dyDescent="0.3">
      <c r="B1208" s="140"/>
      <c r="D1208" s="133" t="s">
        <v>145</v>
      </c>
      <c r="E1208" s="141"/>
      <c r="F1208" s="142" t="s">
        <v>148</v>
      </c>
      <c r="H1208" s="143">
        <v>290</v>
      </c>
      <c r="L1208" s="140"/>
      <c r="M1208" s="144"/>
      <c r="T1208" s="145"/>
      <c r="AT1208" s="141" t="s">
        <v>145</v>
      </c>
      <c r="AU1208" s="141" t="s">
        <v>80</v>
      </c>
      <c r="AV1208" s="141" t="s">
        <v>143</v>
      </c>
      <c r="AW1208" s="141" t="s">
        <v>95</v>
      </c>
      <c r="AX1208" s="141" t="s">
        <v>21</v>
      </c>
      <c r="AY1208" s="141" t="s">
        <v>138</v>
      </c>
    </row>
    <row r="1209" spans="2:65" s="6" customFormat="1" ht="15.75" customHeight="1" x14ac:dyDescent="0.3">
      <c r="B1209" s="22"/>
      <c r="C1209" s="115" t="s">
        <v>1251</v>
      </c>
      <c r="D1209" s="115" t="s">
        <v>139</v>
      </c>
      <c r="E1209" s="116" t="s">
        <v>1252</v>
      </c>
      <c r="F1209" s="117" t="s">
        <v>1253</v>
      </c>
      <c r="G1209" s="118" t="s">
        <v>378</v>
      </c>
      <c r="H1209" s="119">
        <v>30</v>
      </c>
      <c r="I1209" s="120"/>
      <c r="J1209" s="121">
        <f>ROUND($I$1209*$H$1209,2)</f>
        <v>0</v>
      </c>
      <c r="K1209" s="117"/>
      <c r="L1209" s="22"/>
      <c r="M1209" s="122"/>
      <c r="N1209" s="123" t="s">
        <v>43</v>
      </c>
      <c r="P1209" s="124">
        <f>$O$1209*$H$1209</f>
        <v>0</v>
      </c>
      <c r="Q1209" s="124">
        <v>5.8199999999999997E-3</v>
      </c>
      <c r="R1209" s="124">
        <f>$Q$1209*$H$1209</f>
        <v>0.17459999999999998</v>
      </c>
      <c r="S1209" s="124">
        <v>0</v>
      </c>
      <c r="T1209" s="125">
        <f>$S$1209*$H$1209</f>
        <v>0</v>
      </c>
      <c r="AR1209" s="76" t="s">
        <v>227</v>
      </c>
      <c r="AT1209" s="76" t="s">
        <v>139</v>
      </c>
      <c r="AU1209" s="76" t="s">
        <v>80</v>
      </c>
      <c r="AY1209" s="6" t="s">
        <v>138</v>
      </c>
      <c r="BE1209" s="126">
        <f>IF($N$1209="základní",$J$1209,0)</f>
        <v>0</v>
      </c>
      <c r="BF1209" s="126">
        <f>IF($N$1209="snížená",$J$1209,0)</f>
        <v>0</v>
      </c>
      <c r="BG1209" s="126">
        <f>IF($N$1209="zákl. přenesená",$J$1209,0)</f>
        <v>0</v>
      </c>
      <c r="BH1209" s="126">
        <f>IF($N$1209="sníž. přenesená",$J$1209,0)</f>
        <v>0</v>
      </c>
      <c r="BI1209" s="126">
        <f>IF($N$1209="nulová",$J$1209,0)</f>
        <v>0</v>
      </c>
      <c r="BJ1209" s="76" t="s">
        <v>21</v>
      </c>
      <c r="BK1209" s="126">
        <f>ROUND($I$1209*$H$1209,2)</f>
        <v>0</v>
      </c>
      <c r="BL1209" s="76" t="s">
        <v>227</v>
      </c>
      <c r="BM1209" s="76" t="s">
        <v>1254</v>
      </c>
    </row>
    <row r="1210" spans="2:65" s="6" customFormat="1" ht="27" customHeight="1" x14ac:dyDescent="0.3">
      <c r="B1210" s="22"/>
      <c r="D1210" s="128" t="s">
        <v>155</v>
      </c>
      <c r="F1210" s="148" t="s">
        <v>1255</v>
      </c>
      <c r="L1210" s="22"/>
      <c r="M1210" s="48"/>
      <c r="T1210" s="49"/>
      <c r="AT1210" s="6" t="s">
        <v>155</v>
      </c>
      <c r="AU1210" s="6" t="s">
        <v>80</v>
      </c>
    </row>
    <row r="1211" spans="2:65" s="6" customFormat="1" ht="15.75" customHeight="1" x14ac:dyDescent="0.3">
      <c r="B1211" s="127"/>
      <c r="D1211" s="133" t="s">
        <v>145</v>
      </c>
      <c r="E1211" s="130"/>
      <c r="F1211" s="129" t="s">
        <v>1256</v>
      </c>
      <c r="H1211" s="130"/>
      <c r="L1211" s="127"/>
      <c r="M1211" s="131"/>
      <c r="T1211" s="132"/>
      <c r="AT1211" s="130" t="s">
        <v>145</v>
      </c>
      <c r="AU1211" s="130" t="s">
        <v>80</v>
      </c>
      <c r="AV1211" s="130" t="s">
        <v>21</v>
      </c>
      <c r="AW1211" s="130" t="s">
        <v>95</v>
      </c>
      <c r="AX1211" s="130" t="s">
        <v>72</v>
      </c>
      <c r="AY1211" s="130" t="s">
        <v>138</v>
      </c>
    </row>
    <row r="1212" spans="2:65" s="6" customFormat="1" ht="15.75" customHeight="1" x14ac:dyDescent="0.3">
      <c r="B1212" s="134"/>
      <c r="D1212" s="133" t="s">
        <v>145</v>
      </c>
      <c r="E1212" s="135"/>
      <c r="F1212" s="136" t="s">
        <v>330</v>
      </c>
      <c r="H1212" s="137">
        <v>30</v>
      </c>
      <c r="L1212" s="134"/>
      <c r="M1212" s="138"/>
      <c r="T1212" s="139"/>
      <c r="AT1212" s="135" t="s">
        <v>145</v>
      </c>
      <c r="AU1212" s="135" t="s">
        <v>80</v>
      </c>
      <c r="AV1212" s="135" t="s">
        <v>80</v>
      </c>
      <c r="AW1212" s="135" t="s">
        <v>95</v>
      </c>
      <c r="AX1212" s="135" t="s">
        <v>72</v>
      </c>
      <c r="AY1212" s="135" t="s">
        <v>138</v>
      </c>
    </row>
    <row r="1213" spans="2:65" s="6" customFormat="1" ht="15.75" customHeight="1" x14ac:dyDescent="0.3">
      <c r="B1213" s="140"/>
      <c r="D1213" s="133" t="s">
        <v>145</v>
      </c>
      <c r="E1213" s="141"/>
      <c r="F1213" s="142" t="s">
        <v>148</v>
      </c>
      <c r="H1213" s="143">
        <v>30</v>
      </c>
      <c r="L1213" s="140"/>
      <c r="M1213" s="144"/>
      <c r="T1213" s="145"/>
      <c r="AT1213" s="141" t="s">
        <v>145</v>
      </c>
      <c r="AU1213" s="141" t="s">
        <v>80</v>
      </c>
      <c r="AV1213" s="141" t="s">
        <v>143</v>
      </c>
      <c r="AW1213" s="141" t="s">
        <v>95</v>
      </c>
      <c r="AX1213" s="141" t="s">
        <v>21</v>
      </c>
      <c r="AY1213" s="141" t="s">
        <v>138</v>
      </c>
    </row>
    <row r="1214" spans="2:65" s="6" customFormat="1" ht="15.75" customHeight="1" x14ac:dyDescent="0.3">
      <c r="B1214" s="22"/>
      <c r="C1214" s="115" t="s">
        <v>1257</v>
      </c>
      <c r="D1214" s="115" t="s">
        <v>139</v>
      </c>
      <c r="E1214" s="116" t="s">
        <v>1258</v>
      </c>
      <c r="F1214" s="117" t="s">
        <v>1259</v>
      </c>
      <c r="G1214" s="118" t="s">
        <v>378</v>
      </c>
      <c r="H1214" s="119">
        <v>55</v>
      </c>
      <c r="I1214" s="120"/>
      <c r="J1214" s="121">
        <f>ROUND($I$1214*$H$1214,2)</f>
        <v>0</v>
      </c>
      <c r="K1214" s="117"/>
      <c r="L1214" s="22"/>
      <c r="M1214" s="122"/>
      <c r="N1214" s="123" t="s">
        <v>43</v>
      </c>
      <c r="P1214" s="124">
        <f>$O$1214*$H$1214</f>
        <v>0</v>
      </c>
      <c r="Q1214" s="124">
        <v>3.5000000000000001E-3</v>
      </c>
      <c r="R1214" s="124">
        <f>$Q$1214*$H$1214</f>
        <v>0.1925</v>
      </c>
      <c r="S1214" s="124">
        <v>0</v>
      </c>
      <c r="T1214" s="125">
        <f>$S$1214*$H$1214</f>
        <v>0</v>
      </c>
      <c r="AR1214" s="76" t="s">
        <v>227</v>
      </c>
      <c r="AT1214" s="76" t="s">
        <v>139</v>
      </c>
      <c r="AU1214" s="76" t="s">
        <v>80</v>
      </c>
      <c r="AY1214" s="6" t="s">
        <v>138</v>
      </c>
      <c r="BE1214" s="126">
        <f>IF($N$1214="základní",$J$1214,0)</f>
        <v>0</v>
      </c>
      <c r="BF1214" s="126">
        <f>IF($N$1214="snížená",$J$1214,0)</f>
        <v>0</v>
      </c>
      <c r="BG1214" s="126">
        <f>IF($N$1214="zákl. přenesená",$J$1214,0)</f>
        <v>0</v>
      </c>
      <c r="BH1214" s="126">
        <f>IF($N$1214="sníž. přenesená",$J$1214,0)</f>
        <v>0</v>
      </c>
      <c r="BI1214" s="126">
        <f>IF($N$1214="nulová",$J$1214,0)</f>
        <v>0</v>
      </c>
      <c r="BJ1214" s="76" t="s">
        <v>21</v>
      </c>
      <c r="BK1214" s="126">
        <f>ROUND($I$1214*$H$1214,2)</f>
        <v>0</v>
      </c>
      <c r="BL1214" s="76" t="s">
        <v>227</v>
      </c>
      <c r="BM1214" s="76" t="s">
        <v>1260</v>
      </c>
    </row>
    <row r="1215" spans="2:65" s="6" customFormat="1" ht="27" customHeight="1" x14ac:dyDescent="0.3">
      <c r="B1215" s="22"/>
      <c r="D1215" s="128" t="s">
        <v>155</v>
      </c>
      <c r="F1215" s="148" t="s">
        <v>1261</v>
      </c>
      <c r="L1215" s="22"/>
      <c r="M1215" s="48"/>
      <c r="T1215" s="49"/>
      <c r="AT1215" s="6" t="s">
        <v>155</v>
      </c>
      <c r="AU1215" s="6" t="s">
        <v>80</v>
      </c>
    </row>
    <row r="1216" spans="2:65" s="6" customFormat="1" ht="15.75" customHeight="1" x14ac:dyDescent="0.3">
      <c r="B1216" s="127"/>
      <c r="D1216" s="133" t="s">
        <v>145</v>
      </c>
      <c r="E1216" s="130"/>
      <c r="F1216" s="129" t="s">
        <v>1262</v>
      </c>
      <c r="H1216" s="130"/>
      <c r="L1216" s="127"/>
      <c r="M1216" s="131"/>
      <c r="T1216" s="132"/>
      <c r="AT1216" s="130" t="s">
        <v>145</v>
      </c>
      <c r="AU1216" s="130" t="s">
        <v>80</v>
      </c>
      <c r="AV1216" s="130" t="s">
        <v>21</v>
      </c>
      <c r="AW1216" s="130" t="s">
        <v>95</v>
      </c>
      <c r="AX1216" s="130" t="s">
        <v>72</v>
      </c>
      <c r="AY1216" s="130" t="s">
        <v>138</v>
      </c>
    </row>
    <row r="1217" spans="2:65" s="6" customFormat="1" ht="15.75" customHeight="1" x14ac:dyDescent="0.3">
      <c r="B1217" s="134"/>
      <c r="D1217" s="133" t="s">
        <v>145</v>
      </c>
      <c r="E1217" s="135"/>
      <c r="F1217" s="136" t="s">
        <v>529</v>
      </c>
      <c r="H1217" s="137">
        <v>55</v>
      </c>
      <c r="L1217" s="134"/>
      <c r="M1217" s="138"/>
      <c r="T1217" s="139"/>
      <c r="AT1217" s="135" t="s">
        <v>145</v>
      </c>
      <c r="AU1217" s="135" t="s">
        <v>80</v>
      </c>
      <c r="AV1217" s="135" t="s">
        <v>80</v>
      </c>
      <c r="AW1217" s="135" t="s">
        <v>95</v>
      </c>
      <c r="AX1217" s="135" t="s">
        <v>72</v>
      </c>
      <c r="AY1217" s="135" t="s">
        <v>138</v>
      </c>
    </row>
    <row r="1218" spans="2:65" s="6" customFormat="1" ht="15.75" customHeight="1" x14ac:dyDescent="0.3">
      <c r="B1218" s="140"/>
      <c r="D1218" s="133" t="s">
        <v>145</v>
      </c>
      <c r="E1218" s="141"/>
      <c r="F1218" s="142" t="s">
        <v>148</v>
      </c>
      <c r="H1218" s="143">
        <v>55</v>
      </c>
      <c r="L1218" s="140"/>
      <c r="M1218" s="144"/>
      <c r="T1218" s="145"/>
      <c r="AT1218" s="141" t="s">
        <v>145</v>
      </c>
      <c r="AU1218" s="141" t="s">
        <v>80</v>
      </c>
      <c r="AV1218" s="141" t="s">
        <v>143</v>
      </c>
      <c r="AW1218" s="141" t="s">
        <v>95</v>
      </c>
      <c r="AX1218" s="141" t="s">
        <v>21</v>
      </c>
      <c r="AY1218" s="141" t="s">
        <v>138</v>
      </c>
    </row>
    <row r="1219" spans="2:65" s="6" customFormat="1" ht="15.75" customHeight="1" x14ac:dyDescent="0.3">
      <c r="B1219" s="22"/>
      <c r="C1219" s="115" t="s">
        <v>1263</v>
      </c>
      <c r="D1219" s="115" t="s">
        <v>139</v>
      </c>
      <c r="E1219" s="116" t="s">
        <v>1264</v>
      </c>
      <c r="F1219" s="117" t="s">
        <v>1265</v>
      </c>
      <c r="G1219" s="118" t="s">
        <v>378</v>
      </c>
      <c r="H1219" s="119">
        <v>110</v>
      </c>
      <c r="I1219" s="120"/>
      <c r="J1219" s="121">
        <f>ROUND($I$1219*$H$1219,2)</f>
        <v>0</v>
      </c>
      <c r="K1219" s="117" t="s">
        <v>153</v>
      </c>
      <c r="L1219" s="22"/>
      <c r="M1219" s="122"/>
      <c r="N1219" s="123" t="s">
        <v>43</v>
      </c>
      <c r="P1219" s="124">
        <f>$O$1219*$H$1219</f>
        <v>0</v>
      </c>
      <c r="Q1219" s="124">
        <v>1.74E-3</v>
      </c>
      <c r="R1219" s="124">
        <f>$Q$1219*$H$1219</f>
        <v>0.19140000000000001</v>
      </c>
      <c r="S1219" s="124">
        <v>0</v>
      </c>
      <c r="T1219" s="125">
        <f>$S$1219*$H$1219</f>
        <v>0</v>
      </c>
      <c r="AR1219" s="76" t="s">
        <v>227</v>
      </c>
      <c r="AT1219" s="76" t="s">
        <v>139</v>
      </c>
      <c r="AU1219" s="76" t="s">
        <v>80</v>
      </c>
      <c r="AY1219" s="6" t="s">
        <v>138</v>
      </c>
      <c r="BE1219" s="126">
        <f>IF($N$1219="základní",$J$1219,0)</f>
        <v>0</v>
      </c>
      <c r="BF1219" s="126">
        <f>IF($N$1219="snížená",$J$1219,0)</f>
        <v>0</v>
      </c>
      <c r="BG1219" s="126">
        <f>IF($N$1219="zákl. přenesená",$J$1219,0)</f>
        <v>0</v>
      </c>
      <c r="BH1219" s="126">
        <f>IF($N$1219="sníž. přenesená",$J$1219,0)</f>
        <v>0</v>
      </c>
      <c r="BI1219" s="126">
        <f>IF($N$1219="nulová",$J$1219,0)</f>
        <v>0</v>
      </c>
      <c r="BJ1219" s="76" t="s">
        <v>21</v>
      </c>
      <c r="BK1219" s="126">
        <f>ROUND($I$1219*$H$1219,2)</f>
        <v>0</v>
      </c>
      <c r="BL1219" s="76" t="s">
        <v>227</v>
      </c>
      <c r="BM1219" s="76" t="s">
        <v>1266</v>
      </c>
    </row>
    <row r="1220" spans="2:65" s="6" customFormat="1" ht="16.5" customHeight="1" x14ac:dyDescent="0.3">
      <c r="B1220" s="22"/>
      <c r="D1220" s="128" t="s">
        <v>155</v>
      </c>
      <c r="F1220" s="148" t="s">
        <v>1267</v>
      </c>
      <c r="L1220" s="22"/>
      <c r="M1220" s="48"/>
      <c r="T1220" s="49"/>
      <c r="AT1220" s="6" t="s">
        <v>155</v>
      </c>
      <c r="AU1220" s="6" t="s">
        <v>80</v>
      </c>
    </row>
    <row r="1221" spans="2:65" s="6" customFormat="1" ht="15.75" customHeight="1" x14ac:dyDescent="0.3">
      <c r="B1221" s="127"/>
      <c r="D1221" s="133" t="s">
        <v>145</v>
      </c>
      <c r="E1221" s="130"/>
      <c r="F1221" s="129" t="s">
        <v>1268</v>
      </c>
      <c r="H1221" s="130"/>
      <c r="L1221" s="127"/>
      <c r="M1221" s="131"/>
      <c r="T1221" s="132"/>
      <c r="AT1221" s="130" t="s">
        <v>145</v>
      </c>
      <c r="AU1221" s="130" t="s">
        <v>80</v>
      </c>
      <c r="AV1221" s="130" t="s">
        <v>21</v>
      </c>
      <c r="AW1221" s="130" t="s">
        <v>95</v>
      </c>
      <c r="AX1221" s="130" t="s">
        <v>72</v>
      </c>
      <c r="AY1221" s="130" t="s">
        <v>138</v>
      </c>
    </row>
    <row r="1222" spans="2:65" s="6" customFormat="1" ht="15.75" customHeight="1" x14ac:dyDescent="0.3">
      <c r="B1222" s="134"/>
      <c r="D1222" s="133" t="s">
        <v>145</v>
      </c>
      <c r="E1222" s="135"/>
      <c r="F1222" s="136" t="s">
        <v>853</v>
      </c>
      <c r="H1222" s="137">
        <v>110</v>
      </c>
      <c r="L1222" s="134"/>
      <c r="M1222" s="138"/>
      <c r="T1222" s="139"/>
      <c r="AT1222" s="135" t="s">
        <v>145</v>
      </c>
      <c r="AU1222" s="135" t="s">
        <v>80</v>
      </c>
      <c r="AV1222" s="135" t="s">
        <v>80</v>
      </c>
      <c r="AW1222" s="135" t="s">
        <v>95</v>
      </c>
      <c r="AX1222" s="135" t="s">
        <v>72</v>
      </c>
      <c r="AY1222" s="135" t="s">
        <v>138</v>
      </c>
    </row>
    <row r="1223" spans="2:65" s="6" customFormat="1" ht="15.75" customHeight="1" x14ac:dyDescent="0.3">
      <c r="B1223" s="140"/>
      <c r="D1223" s="133" t="s">
        <v>145</v>
      </c>
      <c r="E1223" s="141"/>
      <c r="F1223" s="142" t="s">
        <v>148</v>
      </c>
      <c r="H1223" s="143">
        <v>110</v>
      </c>
      <c r="L1223" s="140"/>
      <c r="M1223" s="144"/>
      <c r="T1223" s="145"/>
      <c r="AT1223" s="141" t="s">
        <v>145</v>
      </c>
      <c r="AU1223" s="141" t="s">
        <v>80</v>
      </c>
      <c r="AV1223" s="141" t="s">
        <v>143</v>
      </c>
      <c r="AW1223" s="141" t="s">
        <v>95</v>
      </c>
      <c r="AX1223" s="141" t="s">
        <v>21</v>
      </c>
      <c r="AY1223" s="141" t="s">
        <v>138</v>
      </c>
    </row>
    <row r="1224" spans="2:65" s="6" customFormat="1" ht="15.75" customHeight="1" x14ac:dyDescent="0.3">
      <c r="B1224" s="22"/>
      <c r="C1224" s="115" t="s">
        <v>1269</v>
      </c>
      <c r="D1224" s="115" t="s">
        <v>139</v>
      </c>
      <c r="E1224" s="116" t="s">
        <v>1270</v>
      </c>
      <c r="F1224" s="117" t="s">
        <v>1271</v>
      </c>
      <c r="G1224" s="118" t="s">
        <v>378</v>
      </c>
      <c r="H1224" s="119">
        <v>40</v>
      </c>
      <c r="I1224" s="120"/>
      <c r="J1224" s="121">
        <f>ROUND($I$1224*$H$1224,2)</f>
        <v>0</v>
      </c>
      <c r="K1224" s="117" t="s">
        <v>153</v>
      </c>
      <c r="L1224" s="22"/>
      <c r="M1224" s="122"/>
      <c r="N1224" s="123" t="s">
        <v>43</v>
      </c>
      <c r="P1224" s="124">
        <f>$O$1224*$H$1224</f>
        <v>0</v>
      </c>
      <c r="Q1224" s="124">
        <v>2.8600000000000001E-3</v>
      </c>
      <c r="R1224" s="124">
        <f>$Q$1224*$H$1224</f>
        <v>0.1144</v>
      </c>
      <c r="S1224" s="124">
        <v>0</v>
      </c>
      <c r="T1224" s="125">
        <f>$S$1224*$H$1224</f>
        <v>0</v>
      </c>
      <c r="AR1224" s="76" t="s">
        <v>227</v>
      </c>
      <c r="AT1224" s="76" t="s">
        <v>139</v>
      </c>
      <c r="AU1224" s="76" t="s">
        <v>80</v>
      </c>
      <c r="AY1224" s="6" t="s">
        <v>138</v>
      </c>
      <c r="BE1224" s="126">
        <f>IF($N$1224="základní",$J$1224,0)</f>
        <v>0</v>
      </c>
      <c r="BF1224" s="126">
        <f>IF($N$1224="snížená",$J$1224,0)</f>
        <v>0</v>
      </c>
      <c r="BG1224" s="126">
        <f>IF($N$1224="zákl. přenesená",$J$1224,0)</f>
        <v>0</v>
      </c>
      <c r="BH1224" s="126">
        <f>IF($N$1224="sníž. přenesená",$J$1224,0)</f>
        <v>0</v>
      </c>
      <c r="BI1224" s="126">
        <f>IF($N$1224="nulová",$J$1224,0)</f>
        <v>0</v>
      </c>
      <c r="BJ1224" s="76" t="s">
        <v>21</v>
      </c>
      <c r="BK1224" s="126">
        <f>ROUND($I$1224*$H$1224,2)</f>
        <v>0</v>
      </c>
      <c r="BL1224" s="76" t="s">
        <v>227</v>
      </c>
      <c r="BM1224" s="76" t="s">
        <v>1272</v>
      </c>
    </row>
    <row r="1225" spans="2:65" s="6" customFormat="1" ht="16.5" customHeight="1" x14ac:dyDescent="0.3">
      <c r="B1225" s="22"/>
      <c r="D1225" s="128" t="s">
        <v>155</v>
      </c>
      <c r="F1225" s="148" t="s">
        <v>1273</v>
      </c>
      <c r="L1225" s="22"/>
      <c r="M1225" s="48"/>
      <c r="T1225" s="49"/>
      <c r="AT1225" s="6" t="s">
        <v>155</v>
      </c>
      <c r="AU1225" s="6" t="s">
        <v>80</v>
      </c>
    </row>
    <row r="1226" spans="2:65" s="6" customFormat="1" ht="15.75" customHeight="1" x14ac:dyDescent="0.3">
      <c r="B1226" s="127"/>
      <c r="D1226" s="133" t="s">
        <v>145</v>
      </c>
      <c r="E1226" s="130"/>
      <c r="F1226" s="129" t="s">
        <v>1274</v>
      </c>
      <c r="H1226" s="130"/>
      <c r="L1226" s="127"/>
      <c r="M1226" s="131"/>
      <c r="T1226" s="132"/>
      <c r="AT1226" s="130" t="s">
        <v>145</v>
      </c>
      <c r="AU1226" s="130" t="s">
        <v>80</v>
      </c>
      <c r="AV1226" s="130" t="s">
        <v>21</v>
      </c>
      <c r="AW1226" s="130" t="s">
        <v>95</v>
      </c>
      <c r="AX1226" s="130" t="s">
        <v>72</v>
      </c>
      <c r="AY1226" s="130" t="s">
        <v>138</v>
      </c>
    </row>
    <row r="1227" spans="2:65" s="6" customFormat="1" ht="15.75" customHeight="1" x14ac:dyDescent="0.3">
      <c r="B1227" s="134"/>
      <c r="D1227" s="133" t="s">
        <v>145</v>
      </c>
      <c r="E1227" s="135"/>
      <c r="F1227" s="136" t="s">
        <v>421</v>
      </c>
      <c r="H1227" s="137">
        <v>40</v>
      </c>
      <c r="L1227" s="134"/>
      <c r="M1227" s="138"/>
      <c r="T1227" s="139"/>
      <c r="AT1227" s="135" t="s">
        <v>145</v>
      </c>
      <c r="AU1227" s="135" t="s">
        <v>80</v>
      </c>
      <c r="AV1227" s="135" t="s">
        <v>80</v>
      </c>
      <c r="AW1227" s="135" t="s">
        <v>95</v>
      </c>
      <c r="AX1227" s="135" t="s">
        <v>72</v>
      </c>
      <c r="AY1227" s="135" t="s">
        <v>138</v>
      </c>
    </row>
    <row r="1228" spans="2:65" s="6" customFormat="1" ht="15.75" customHeight="1" x14ac:dyDescent="0.3">
      <c r="B1228" s="140"/>
      <c r="D1228" s="133" t="s">
        <v>145</v>
      </c>
      <c r="E1228" s="141"/>
      <c r="F1228" s="142" t="s">
        <v>148</v>
      </c>
      <c r="H1228" s="143">
        <v>40</v>
      </c>
      <c r="L1228" s="140"/>
      <c r="M1228" s="144"/>
      <c r="T1228" s="145"/>
      <c r="AT1228" s="141" t="s">
        <v>145</v>
      </c>
      <c r="AU1228" s="141" t="s">
        <v>80</v>
      </c>
      <c r="AV1228" s="141" t="s">
        <v>143</v>
      </c>
      <c r="AW1228" s="141" t="s">
        <v>95</v>
      </c>
      <c r="AX1228" s="141" t="s">
        <v>21</v>
      </c>
      <c r="AY1228" s="141" t="s">
        <v>138</v>
      </c>
    </row>
    <row r="1229" spans="2:65" s="6" customFormat="1" ht="15.75" customHeight="1" x14ac:dyDescent="0.3">
      <c r="B1229" s="22"/>
      <c r="C1229" s="115" t="s">
        <v>1275</v>
      </c>
      <c r="D1229" s="115" t="s">
        <v>139</v>
      </c>
      <c r="E1229" s="116" t="s">
        <v>1276</v>
      </c>
      <c r="F1229" s="117" t="s">
        <v>1277</v>
      </c>
      <c r="G1229" s="118" t="s">
        <v>378</v>
      </c>
      <c r="H1229" s="119">
        <v>60.3</v>
      </c>
      <c r="I1229" s="120"/>
      <c r="J1229" s="121">
        <f>ROUND($I$1229*$H$1229,2)</f>
        <v>0</v>
      </c>
      <c r="K1229" s="117"/>
      <c r="L1229" s="22"/>
      <c r="M1229" s="122"/>
      <c r="N1229" s="123" t="s">
        <v>43</v>
      </c>
      <c r="P1229" s="124">
        <f>$O$1229*$H$1229</f>
        <v>0</v>
      </c>
      <c r="Q1229" s="124">
        <v>5.0000000000000001E-3</v>
      </c>
      <c r="R1229" s="124">
        <f>$Q$1229*$H$1229</f>
        <v>0.30149999999999999</v>
      </c>
      <c r="S1229" s="124">
        <v>0</v>
      </c>
      <c r="T1229" s="125">
        <f>$S$1229*$H$1229</f>
        <v>0</v>
      </c>
      <c r="AR1229" s="76" t="s">
        <v>227</v>
      </c>
      <c r="AT1229" s="76" t="s">
        <v>139</v>
      </c>
      <c r="AU1229" s="76" t="s">
        <v>80</v>
      </c>
      <c r="AY1229" s="6" t="s">
        <v>138</v>
      </c>
      <c r="BE1229" s="126">
        <f>IF($N$1229="základní",$J$1229,0)</f>
        <v>0</v>
      </c>
      <c r="BF1229" s="126">
        <f>IF($N$1229="snížená",$J$1229,0)</f>
        <v>0</v>
      </c>
      <c r="BG1229" s="126">
        <f>IF($N$1229="zákl. přenesená",$J$1229,0)</f>
        <v>0</v>
      </c>
      <c r="BH1229" s="126">
        <f>IF($N$1229="sníž. přenesená",$J$1229,0)</f>
        <v>0</v>
      </c>
      <c r="BI1229" s="126">
        <f>IF($N$1229="nulová",$J$1229,0)</f>
        <v>0</v>
      </c>
      <c r="BJ1229" s="76" t="s">
        <v>21</v>
      </c>
      <c r="BK1229" s="126">
        <f>ROUND($I$1229*$H$1229,2)</f>
        <v>0</v>
      </c>
      <c r="BL1229" s="76" t="s">
        <v>227</v>
      </c>
      <c r="BM1229" s="76" t="s">
        <v>1278</v>
      </c>
    </row>
    <row r="1230" spans="2:65" s="6" customFormat="1" ht="15.75" customHeight="1" x14ac:dyDescent="0.3">
      <c r="B1230" s="134"/>
      <c r="D1230" s="128" t="s">
        <v>145</v>
      </c>
      <c r="E1230" s="136"/>
      <c r="F1230" s="136" t="s">
        <v>632</v>
      </c>
      <c r="H1230" s="137">
        <v>60.3</v>
      </c>
      <c r="L1230" s="134"/>
      <c r="M1230" s="138"/>
      <c r="T1230" s="139"/>
      <c r="AT1230" s="135" t="s">
        <v>145</v>
      </c>
      <c r="AU1230" s="135" t="s">
        <v>80</v>
      </c>
      <c r="AV1230" s="135" t="s">
        <v>80</v>
      </c>
      <c r="AW1230" s="135" t="s">
        <v>95</v>
      </c>
      <c r="AX1230" s="135" t="s">
        <v>72</v>
      </c>
      <c r="AY1230" s="135" t="s">
        <v>138</v>
      </c>
    </row>
    <row r="1231" spans="2:65" s="6" customFormat="1" ht="15.75" customHeight="1" x14ac:dyDescent="0.3">
      <c r="B1231" s="140"/>
      <c r="D1231" s="133" t="s">
        <v>145</v>
      </c>
      <c r="E1231" s="141"/>
      <c r="F1231" s="142" t="s">
        <v>148</v>
      </c>
      <c r="H1231" s="143">
        <v>60.3</v>
      </c>
      <c r="L1231" s="140"/>
      <c r="M1231" s="144"/>
      <c r="T1231" s="145"/>
      <c r="AT1231" s="141" t="s">
        <v>145</v>
      </c>
      <c r="AU1231" s="141" t="s">
        <v>80</v>
      </c>
      <c r="AV1231" s="141" t="s">
        <v>143</v>
      </c>
      <c r="AW1231" s="141" t="s">
        <v>95</v>
      </c>
      <c r="AX1231" s="141" t="s">
        <v>21</v>
      </c>
      <c r="AY1231" s="141" t="s">
        <v>138</v>
      </c>
    </row>
    <row r="1232" spans="2:65" s="6" customFormat="1" ht="15.75" customHeight="1" x14ac:dyDescent="0.3">
      <c r="B1232" s="22"/>
      <c r="C1232" s="115" t="s">
        <v>1279</v>
      </c>
      <c r="D1232" s="115" t="s">
        <v>139</v>
      </c>
      <c r="E1232" s="116" t="s">
        <v>1280</v>
      </c>
      <c r="F1232" s="117" t="s">
        <v>1281</v>
      </c>
      <c r="G1232" s="118" t="s">
        <v>282</v>
      </c>
      <c r="H1232" s="119">
        <v>2.411</v>
      </c>
      <c r="I1232" s="120"/>
      <c r="J1232" s="121">
        <f>ROUND($I$1232*$H$1232,2)</f>
        <v>0</v>
      </c>
      <c r="K1232" s="117" t="s">
        <v>153</v>
      </c>
      <c r="L1232" s="22"/>
      <c r="M1232" s="122"/>
      <c r="N1232" s="123" t="s">
        <v>43</v>
      </c>
      <c r="P1232" s="124">
        <f>$O$1232*$H$1232</f>
        <v>0</v>
      </c>
      <c r="Q1232" s="124">
        <v>0</v>
      </c>
      <c r="R1232" s="124">
        <f>$Q$1232*$H$1232</f>
        <v>0</v>
      </c>
      <c r="S1232" s="124">
        <v>0</v>
      </c>
      <c r="T1232" s="125">
        <f>$S$1232*$H$1232</f>
        <v>0</v>
      </c>
      <c r="AR1232" s="76" t="s">
        <v>227</v>
      </c>
      <c r="AT1232" s="76" t="s">
        <v>139</v>
      </c>
      <c r="AU1232" s="76" t="s">
        <v>80</v>
      </c>
      <c r="AY1232" s="6" t="s">
        <v>138</v>
      </c>
      <c r="BE1232" s="126">
        <f>IF($N$1232="základní",$J$1232,0)</f>
        <v>0</v>
      </c>
      <c r="BF1232" s="126">
        <f>IF($N$1232="snížená",$J$1232,0)</f>
        <v>0</v>
      </c>
      <c r="BG1232" s="126">
        <f>IF($N$1232="zákl. přenesená",$J$1232,0)</f>
        <v>0</v>
      </c>
      <c r="BH1232" s="126">
        <f>IF($N$1232="sníž. přenesená",$J$1232,0)</f>
        <v>0</v>
      </c>
      <c r="BI1232" s="126">
        <f>IF($N$1232="nulová",$J$1232,0)</f>
        <v>0</v>
      </c>
      <c r="BJ1232" s="76" t="s">
        <v>21</v>
      </c>
      <c r="BK1232" s="126">
        <f>ROUND($I$1232*$H$1232,2)</f>
        <v>0</v>
      </c>
      <c r="BL1232" s="76" t="s">
        <v>227</v>
      </c>
      <c r="BM1232" s="76" t="s">
        <v>1282</v>
      </c>
    </row>
    <row r="1233" spans="2:65" s="6" customFormat="1" ht="27" customHeight="1" x14ac:dyDescent="0.3">
      <c r="B1233" s="22"/>
      <c r="D1233" s="128" t="s">
        <v>155</v>
      </c>
      <c r="F1233" s="148" t="s">
        <v>1283</v>
      </c>
      <c r="L1233" s="22"/>
      <c r="M1233" s="48"/>
      <c r="T1233" s="49"/>
      <c r="AT1233" s="6" t="s">
        <v>155</v>
      </c>
      <c r="AU1233" s="6" t="s">
        <v>80</v>
      </c>
    </row>
    <row r="1234" spans="2:65" s="106" customFormat="1" ht="30.75" customHeight="1" x14ac:dyDescent="0.3">
      <c r="B1234" s="107"/>
      <c r="D1234" s="108" t="s">
        <v>71</v>
      </c>
      <c r="E1234" s="146" t="s">
        <v>1284</v>
      </c>
      <c r="F1234" s="146" t="s">
        <v>1285</v>
      </c>
      <c r="J1234" s="147">
        <f>$BK$1234</f>
        <v>0</v>
      </c>
      <c r="L1234" s="107"/>
      <c r="M1234" s="111"/>
      <c r="P1234" s="112">
        <f>SUM($P$1235:$P$1267)</f>
        <v>0</v>
      </c>
      <c r="R1234" s="112">
        <f>SUM($R$1235:$R$1267)</f>
        <v>0.23394000000000001</v>
      </c>
      <c r="T1234" s="113">
        <f>SUM($T$1235:$T$1267)</f>
        <v>0</v>
      </c>
      <c r="AR1234" s="108" t="s">
        <v>80</v>
      </c>
      <c r="AT1234" s="108" t="s">
        <v>71</v>
      </c>
      <c r="AU1234" s="108" t="s">
        <v>21</v>
      </c>
      <c r="AY1234" s="108" t="s">
        <v>138</v>
      </c>
      <c r="BK1234" s="114">
        <f>SUM($BK$1235:$BK$1267)</f>
        <v>0</v>
      </c>
    </row>
    <row r="1235" spans="2:65" s="6" customFormat="1" ht="15.75" customHeight="1" x14ac:dyDescent="0.3">
      <c r="B1235" s="22"/>
      <c r="C1235" s="115" t="s">
        <v>1286</v>
      </c>
      <c r="D1235" s="115" t="s">
        <v>139</v>
      </c>
      <c r="E1235" s="116" t="s">
        <v>1287</v>
      </c>
      <c r="F1235" s="117" t="s">
        <v>1288</v>
      </c>
      <c r="G1235" s="118" t="s">
        <v>198</v>
      </c>
      <c r="H1235" s="119">
        <v>4.0220000000000002</v>
      </c>
      <c r="I1235" s="120"/>
      <c r="J1235" s="121">
        <f>ROUND($I$1235*$H$1235,2)</f>
        <v>0</v>
      </c>
      <c r="K1235" s="117" t="s">
        <v>153</v>
      </c>
      <c r="L1235" s="22"/>
      <c r="M1235" s="122"/>
      <c r="N1235" s="123" t="s">
        <v>43</v>
      </c>
      <c r="P1235" s="124">
        <f>$O$1235*$H$1235</f>
        <v>0</v>
      </c>
      <c r="Q1235" s="124">
        <v>0</v>
      </c>
      <c r="R1235" s="124">
        <f>$Q$1235*$H$1235</f>
        <v>0</v>
      </c>
      <c r="S1235" s="124">
        <v>0</v>
      </c>
      <c r="T1235" s="125">
        <f>$S$1235*$H$1235</f>
        <v>0</v>
      </c>
      <c r="AR1235" s="76" t="s">
        <v>227</v>
      </c>
      <c r="AT1235" s="76" t="s">
        <v>139</v>
      </c>
      <c r="AU1235" s="76" t="s">
        <v>80</v>
      </c>
      <c r="AY1235" s="6" t="s">
        <v>138</v>
      </c>
      <c r="BE1235" s="126">
        <f>IF($N$1235="základní",$J$1235,0)</f>
        <v>0</v>
      </c>
      <c r="BF1235" s="126">
        <f>IF($N$1235="snížená",$J$1235,0)</f>
        <v>0</v>
      </c>
      <c r="BG1235" s="126">
        <f>IF($N$1235="zákl. přenesená",$J$1235,0)</f>
        <v>0</v>
      </c>
      <c r="BH1235" s="126">
        <f>IF($N$1235="sníž. přenesená",$J$1235,0)</f>
        <v>0</v>
      </c>
      <c r="BI1235" s="126">
        <f>IF($N$1235="nulová",$J$1235,0)</f>
        <v>0</v>
      </c>
      <c r="BJ1235" s="76" t="s">
        <v>21</v>
      </c>
      <c r="BK1235" s="126">
        <f>ROUND($I$1235*$H$1235,2)</f>
        <v>0</v>
      </c>
      <c r="BL1235" s="76" t="s">
        <v>227</v>
      </c>
      <c r="BM1235" s="76" t="s">
        <v>1289</v>
      </c>
    </row>
    <row r="1236" spans="2:65" s="6" customFormat="1" ht="16.5" customHeight="1" x14ac:dyDescent="0.3">
      <c r="B1236" s="22"/>
      <c r="D1236" s="128" t="s">
        <v>155</v>
      </c>
      <c r="F1236" s="148" t="s">
        <v>1290</v>
      </c>
      <c r="L1236" s="22"/>
      <c r="M1236" s="48"/>
      <c r="T1236" s="49"/>
      <c r="AT1236" s="6" t="s">
        <v>155</v>
      </c>
      <c r="AU1236" s="6" t="s">
        <v>80</v>
      </c>
    </row>
    <row r="1237" spans="2:65" s="6" customFormat="1" ht="15.75" customHeight="1" x14ac:dyDescent="0.3">
      <c r="B1237" s="127"/>
      <c r="D1237" s="133" t="s">
        <v>145</v>
      </c>
      <c r="E1237" s="130"/>
      <c r="F1237" s="129" t="s">
        <v>293</v>
      </c>
      <c r="H1237" s="130"/>
      <c r="L1237" s="127"/>
      <c r="M1237" s="131"/>
      <c r="T1237" s="132"/>
      <c r="AT1237" s="130" t="s">
        <v>145</v>
      </c>
      <c r="AU1237" s="130" t="s">
        <v>80</v>
      </c>
      <c r="AV1237" s="130" t="s">
        <v>21</v>
      </c>
      <c r="AW1237" s="130" t="s">
        <v>95</v>
      </c>
      <c r="AX1237" s="130" t="s">
        <v>72</v>
      </c>
      <c r="AY1237" s="130" t="s">
        <v>138</v>
      </c>
    </row>
    <row r="1238" spans="2:65" s="6" customFormat="1" ht="15.75" customHeight="1" x14ac:dyDescent="0.3">
      <c r="B1238" s="134"/>
      <c r="D1238" s="133" t="s">
        <v>145</v>
      </c>
      <c r="E1238" s="135"/>
      <c r="F1238" s="136" t="s">
        <v>1123</v>
      </c>
      <c r="H1238" s="137">
        <v>0.89100000000000001</v>
      </c>
      <c r="L1238" s="134"/>
      <c r="M1238" s="138"/>
      <c r="T1238" s="139"/>
      <c r="AT1238" s="135" t="s">
        <v>145</v>
      </c>
      <c r="AU1238" s="135" t="s">
        <v>80</v>
      </c>
      <c r="AV1238" s="135" t="s">
        <v>80</v>
      </c>
      <c r="AW1238" s="135" t="s">
        <v>95</v>
      </c>
      <c r="AX1238" s="135" t="s">
        <v>72</v>
      </c>
      <c r="AY1238" s="135" t="s">
        <v>138</v>
      </c>
    </row>
    <row r="1239" spans="2:65" s="6" customFormat="1" ht="15.75" customHeight="1" x14ac:dyDescent="0.3">
      <c r="B1239" s="134"/>
      <c r="D1239" s="133" t="s">
        <v>145</v>
      </c>
      <c r="E1239" s="135"/>
      <c r="F1239" s="136" t="s">
        <v>1124</v>
      </c>
      <c r="H1239" s="137">
        <v>0.56899999999999995</v>
      </c>
      <c r="L1239" s="134"/>
      <c r="M1239" s="138"/>
      <c r="T1239" s="139"/>
      <c r="AT1239" s="135" t="s">
        <v>145</v>
      </c>
      <c r="AU1239" s="135" t="s">
        <v>80</v>
      </c>
      <c r="AV1239" s="135" t="s">
        <v>80</v>
      </c>
      <c r="AW1239" s="135" t="s">
        <v>95</v>
      </c>
      <c r="AX1239" s="135" t="s">
        <v>72</v>
      </c>
      <c r="AY1239" s="135" t="s">
        <v>138</v>
      </c>
    </row>
    <row r="1240" spans="2:65" s="6" customFormat="1" ht="15.75" customHeight="1" x14ac:dyDescent="0.3">
      <c r="B1240" s="134"/>
      <c r="D1240" s="133" t="s">
        <v>145</v>
      </c>
      <c r="E1240" s="135"/>
      <c r="F1240" s="136" t="s">
        <v>1125</v>
      </c>
      <c r="H1240" s="137">
        <v>0.223</v>
      </c>
      <c r="L1240" s="134"/>
      <c r="M1240" s="138"/>
      <c r="T1240" s="139"/>
      <c r="AT1240" s="135" t="s">
        <v>145</v>
      </c>
      <c r="AU1240" s="135" t="s">
        <v>80</v>
      </c>
      <c r="AV1240" s="135" t="s">
        <v>80</v>
      </c>
      <c r="AW1240" s="135" t="s">
        <v>95</v>
      </c>
      <c r="AX1240" s="135" t="s">
        <v>72</v>
      </c>
      <c r="AY1240" s="135" t="s">
        <v>138</v>
      </c>
    </row>
    <row r="1241" spans="2:65" s="6" customFormat="1" ht="15.75" customHeight="1" x14ac:dyDescent="0.3">
      <c r="B1241" s="134"/>
      <c r="D1241" s="133" t="s">
        <v>145</v>
      </c>
      <c r="E1241" s="135"/>
      <c r="F1241" s="136" t="s">
        <v>1126</v>
      </c>
      <c r="H1241" s="137">
        <v>0.48299999999999998</v>
      </c>
      <c r="L1241" s="134"/>
      <c r="M1241" s="138"/>
      <c r="T1241" s="139"/>
      <c r="AT1241" s="135" t="s">
        <v>145</v>
      </c>
      <c r="AU1241" s="135" t="s">
        <v>80</v>
      </c>
      <c r="AV1241" s="135" t="s">
        <v>80</v>
      </c>
      <c r="AW1241" s="135" t="s">
        <v>95</v>
      </c>
      <c r="AX1241" s="135" t="s">
        <v>72</v>
      </c>
      <c r="AY1241" s="135" t="s">
        <v>138</v>
      </c>
    </row>
    <row r="1242" spans="2:65" s="6" customFormat="1" ht="15.75" customHeight="1" x14ac:dyDescent="0.3">
      <c r="B1242" s="134"/>
      <c r="D1242" s="133" t="s">
        <v>145</v>
      </c>
      <c r="E1242" s="135"/>
      <c r="F1242" s="136" t="s">
        <v>1127</v>
      </c>
      <c r="H1242" s="137">
        <v>0.371</v>
      </c>
      <c r="L1242" s="134"/>
      <c r="M1242" s="138"/>
      <c r="T1242" s="139"/>
      <c r="AT1242" s="135" t="s">
        <v>145</v>
      </c>
      <c r="AU1242" s="135" t="s">
        <v>80</v>
      </c>
      <c r="AV1242" s="135" t="s">
        <v>80</v>
      </c>
      <c r="AW1242" s="135" t="s">
        <v>95</v>
      </c>
      <c r="AX1242" s="135" t="s">
        <v>72</v>
      </c>
      <c r="AY1242" s="135" t="s">
        <v>138</v>
      </c>
    </row>
    <row r="1243" spans="2:65" s="6" customFormat="1" ht="15.75" customHeight="1" x14ac:dyDescent="0.3">
      <c r="B1243" s="134"/>
      <c r="D1243" s="133" t="s">
        <v>145</v>
      </c>
      <c r="E1243" s="135"/>
      <c r="F1243" s="136" t="s">
        <v>1128</v>
      </c>
      <c r="H1243" s="137">
        <v>0.99</v>
      </c>
      <c r="L1243" s="134"/>
      <c r="M1243" s="138"/>
      <c r="T1243" s="139"/>
      <c r="AT1243" s="135" t="s">
        <v>145</v>
      </c>
      <c r="AU1243" s="135" t="s">
        <v>80</v>
      </c>
      <c r="AV1243" s="135" t="s">
        <v>80</v>
      </c>
      <c r="AW1243" s="135" t="s">
        <v>95</v>
      </c>
      <c r="AX1243" s="135" t="s">
        <v>72</v>
      </c>
      <c r="AY1243" s="135" t="s">
        <v>138</v>
      </c>
    </row>
    <row r="1244" spans="2:65" s="6" customFormat="1" ht="15.75" customHeight="1" x14ac:dyDescent="0.3">
      <c r="B1244" s="134"/>
      <c r="D1244" s="133" t="s">
        <v>145</v>
      </c>
      <c r="E1244" s="135"/>
      <c r="F1244" s="136" t="s">
        <v>1129</v>
      </c>
      <c r="H1244" s="137">
        <v>0.495</v>
      </c>
      <c r="L1244" s="134"/>
      <c r="M1244" s="138"/>
      <c r="T1244" s="139"/>
      <c r="AT1244" s="135" t="s">
        <v>145</v>
      </c>
      <c r="AU1244" s="135" t="s">
        <v>80</v>
      </c>
      <c r="AV1244" s="135" t="s">
        <v>80</v>
      </c>
      <c r="AW1244" s="135" t="s">
        <v>95</v>
      </c>
      <c r="AX1244" s="135" t="s">
        <v>72</v>
      </c>
      <c r="AY1244" s="135" t="s">
        <v>138</v>
      </c>
    </row>
    <row r="1245" spans="2:65" s="6" customFormat="1" ht="15.75" customHeight="1" x14ac:dyDescent="0.3">
      <c r="B1245" s="140"/>
      <c r="D1245" s="133" t="s">
        <v>145</v>
      </c>
      <c r="E1245" s="141"/>
      <c r="F1245" s="142" t="s">
        <v>148</v>
      </c>
      <c r="H1245" s="143">
        <v>4.0220000000000002</v>
      </c>
      <c r="L1245" s="140"/>
      <c r="M1245" s="144"/>
      <c r="T1245" s="145"/>
      <c r="AT1245" s="141" t="s">
        <v>145</v>
      </c>
      <c r="AU1245" s="141" t="s">
        <v>80</v>
      </c>
      <c r="AV1245" s="141" t="s">
        <v>143</v>
      </c>
      <c r="AW1245" s="141" t="s">
        <v>95</v>
      </c>
      <c r="AX1245" s="141" t="s">
        <v>21</v>
      </c>
      <c r="AY1245" s="141" t="s">
        <v>138</v>
      </c>
    </row>
    <row r="1246" spans="2:65" s="6" customFormat="1" ht="15.75" customHeight="1" x14ac:dyDescent="0.3">
      <c r="B1246" s="22"/>
      <c r="C1246" s="149" t="s">
        <v>1291</v>
      </c>
      <c r="D1246" s="149" t="s">
        <v>383</v>
      </c>
      <c r="E1246" s="150" t="s">
        <v>1292</v>
      </c>
      <c r="F1246" s="151" t="s">
        <v>1293</v>
      </c>
      <c r="G1246" s="152" t="s">
        <v>142</v>
      </c>
      <c r="H1246" s="153">
        <v>63</v>
      </c>
      <c r="I1246" s="154"/>
      <c r="J1246" s="155">
        <f>ROUND($I$1246*$H$1246,2)</f>
        <v>0</v>
      </c>
      <c r="K1246" s="151" t="s">
        <v>153</v>
      </c>
      <c r="L1246" s="156"/>
      <c r="M1246" s="157"/>
      <c r="N1246" s="158" t="s">
        <v>43</v>
      </c>
      <c r="P1246" s="124">
        <f>$O$1246*$H$1246</f>
        <v>0</v>
      </c>
      <c r="Q1246" s="124">
        <v>3.7000000000000002E-3</v>
      </c>
      <c r="R1246" s="124">
        <f>$Q$1246*$H$1246</f>
        <v>0.2331</v>
      </c>
      <c r="S1246" s="124">
        <v>0</v>
      </c>
      <c r="T1246" s="125">
        <f>$S$1246*$H$1246</f>
        <v>0</v>
      </c>
      <c r="AR1246" s="76" t="s">
        <v>343</v>
      </c>
      <c r="AT1246" s="76" t="s">
        <v>383</v>
      </c>
      <c r="AU1246" s="76" t="s">
        <v>80</v>
      </c>
      <c r="AY1246" s="6" t="s">
        <v>138</v>
      </c>
      <c r="BE1246" s="126">
        <f>IF($N$1246="základní",$J$1246,0)</f>
        <v>0</v>
      </c>
      <c r="BF1246" s="126">
        <f>IF($N$1246="snížená",$J$1246,0)</f>
        <v>0</v>
      </c>
      <c r="BG1246" s="126">
        <f>IF($N$1246="zákl. přenesená",$J$1246,0)</f>
        <v>0</v>
      </c>
      <c r="BH1246" s="126">
        <f>IF($N$1246="sníž. přenesená",$J$1246,0)</f>
        <v>0</v>
      </c>
      <c r="BI1246" s="126">
        <f>IF($N$1246="nulová",$J$1246,0)</f>
        <v>0</v>
      </c>
      <c r="BJ1246" s="76" t="s">
        <v>21</v>
      </c>
      <c r="BK1246" s="126">
        <f>ROUND($I$1246*$H$1246,2)</f>
        <v>0</v>
      </c>
      <c r="BL1246" s="76" t="s">
        <v>227</v>
      </c>
      <c r="BM1246" s="76" t="s">
        <v>1294</v>
      </c>
    </row>
    <row r="1247" spans="2:65" s="6" customFormat="1" ht="38.25" customHeight="1" x14ac:dyDescent="0.3">
      <c r="B1247" s="22"/>
      <c r="D1247" s="128" t="s">
        <v>155</v>
      </c>
      <c r="F1247" s="148" t="s">
        <v>1295</v>
      </c>
      <c r="L1247" s="22"/>
      <c r="M1247" s="48"/>
      <c r="T1247" s="49"/>
      <c r="AT1247" s="6" t="s">
        <v>155</v>
      </c>
      <c r="AU1247" s="6" t="s">
        <v>80</v>
      </c>
    </row>
    <row r="1248" spans="2:65" s="6" customFormat="1" ht="30.75" customHeight="1" x14ac:dyDescent="0.3">
      <c r="B1248" s="22"/>
      <c r="D1248" s="133" t="s">
        <v>451</v>
      </c>
      <c r="F1248" s="159" t="s">
        <v>1296</v>
      </c>
      <c r="L1248" s="22"/>
      <c r="M1248" s="48"/>
      <c r="T1248" s="49"/>
      <c r="AT1248" s="6" t="s">
        <v>451</v>
      </c>
      <c r="AU1248" s="6" t="s">
        <v>80</v>
      </c>
    </row>
    <row r="1249" spans="2:65" s="6" customFormat="1" ht="15.75" customHeight="1" x14ac:dyDescent="0.3">
      <c r="B1249" s="134"/>
      <c r="D1249" s="133" t="s">
        <v>145</v>
      </c>
      <c r="E1249" s="135"/>
      <c r="F1249" s="136" t="s">
        <v>1297</v>
      </c>
      <c r="H1249" s="137">
        <v>63</v>
      </c>
      <c r="L1249" s="134"/>
      <c r="M1249" s="138"/>
      <c r="T1249" s="139"/>
      <c r="AT1249" s="135" t="s">
        <v>145</v>
      </c>
      <c r="AU1249" s="135" t="s">
        <v>80</v>
      </c>
      <c r="AV1249" s="135" t="s">
        <v>80</v>
      </c>
      <c r="AW1249" s="135" t="s">
        <v>95</v>
      </c>
      <c r="AX1249" s="135" t="s">
        <v>72</v>
      </c>
      <c r="AY1249" s="135" t="s">
        <v>138</v>
      </c>
    </row>
    <row r="1250" spans="2:65" s="6" customFormat="1" ht="15.75" customHeight="1" x14ac:dyDescent="0.3">
      <c r="B1250" s="140"/>
      <c r="D1250" s="133" t="s">
        <v>145</v>
      </c>
      <c r="E1250" s="141"/>
      <c r="F1250" s="142" t="s">
        <v>148</v>
      </c>
      <c r="H1250" s="143">
        <v>63</v>
      </c>
      <c r="L1250" s="140"/>
      <c r="M1250" s="144"/>
      <c r="T1250" s="145"/>
      <c r="AT1250" s="141" t="s">
        <v>145</v>
      </c>
      <c r="AU1250" s="141" t="s">
        <v>80</v>
      </c>
      <c r="AV1250" s="141" t="s">
        <v>143</v>
      </c>
      <c r="AW1250" s="141" t="s">
        <v>95</v>
      </c>
      <c r="AX1250" s="141" t="s">
        <v>21</v>
      </c>
      <c r="AY1250" s="141" t="s">
        <v>138</v>
      </c>
    </row>
    <row r="1251" spans="2:65" s="6" customFormat="1" ht="15.75" customHeight="1" x14ac:dyDescent="0.3">
      <c r="B1251" s="22"/>
      <c r="C1251" s="115" t="s">
        <v>1298</v>
      </c>
      <c r="D1251" s="115" t="s">
        <v>139</v>
      </c>
      <c r="E1251" s="116" t="s">
        <v>1299</v>
      </c>
      <c r="F1251" s="117" t="s">
        <v>1300</v>
      </c>
      <c r="G1251" s="118" t="s">
        <v>198</v>
      </c>
      <c r="H1251" s="119">
        <v>4.0220000000000002</v>
      </c>
      <c r="I1251" s="120"/>
      <c r="J1251" s="121">
        <f>ROUND($I$1251*$H$1251,2)</f>
        <v>0</v>
      </c>
      <c r="K1251" s="117" t="s">
        <v>153</v>
      </c>
      <c r="L1251" s="22"/>
      <c r="M1251" s="122"/>
      <c r="N1251" s="123" t="s">
        <v>43</v>
      </c>
      <c r="P1251" s="124">
        <f>$O$1251*$H$1251</f>
        <v>0</v>
      </c>
      <c r="Q1251" s="124">
        <v>0</v>
      </c>
      <c r="R1251" s="124">
        <f>$Q$1251*$H$1251</f>
        <v>0</v>
      </c>
      <c r="S1251" s="124">
        <v>0</v>
      </c>
      <c r="T1251" s="125">
        <f>$S$1251*$H$1251</f>
        <v>0</v>
      </c>
      <c r="AR1251" s="76" t="s">
        <v>227</v>
      </c>
      <c r="AT1251" s="76" t="s">
        <v>139</v>
      </c>
      <c r="AU1251" s="76" t="s">
        <v>80</v>
      </c>
      <c r="AY1251" s="6" t="s">
        <v>138</v>
      </c>
      <c r="BE1251" s="126">
        <f>IF($N$1251="základní",$J$1251,0)</f>
        <v>0</v>
      </c>
      <c r="BF1251" s="126">
        <f>IF($N$1251="snížená",$J$1251,0)</f>
        <v>0</v>
      </c>
      <c r="BG1251" s="126">
        <f>IF($N$1251="zákl. přenesená",$J$1251,0)</f>
        <v>0</v>
      </c>
      <c r="BH1251" s="126">
        <f>IF($N$1251="sníž. přenesená",$J$1251,0)</f>
        <v>0</v>
      </c>
      <c r="BI1251" s="126">
        <f>IF($N$1251="nulová",$J$1251,0)</f>
        <v>0</v>
      </c>
      <c r="BJ1251" s="76" t="s">
        <v>21</v>
      </c>
      <c r="BK1251" s="126">
        <f>ROUND($I$1251*$H$1251,2)</f>
        <v>0</v>
      </c>
      <c r="BL1251" s="76" t="s">
        <v>227</v>
      </c>
      <c r="BM1251" s="76" t="s">
        <v>1301</v>
      </c>
    </row>
    <row r="1252" spans="2:65" s="6" customFormat="1" ht="16.5" customHeight="1" x14ac:dyDescent="0.3">
      <c r="B1252" s="22"/>
      <c r="D1252" s="128" t="s">
        <v>155</v>
      </c>
      <c r="F1252" s="148" t="s">
        <v>1302</v>
      </c>
      <c r="L1252" s="22"/>
      <c r="M1252" s="48"/>
      <c r="T1252" s="49"/>
      <c r="AT1252" s="6" t="s">
        <v>155</v>
      </c>
      <c r="AU1252" s="6" t="s">
        <v>80</v>
      </c>
    </row>
    <row r="1253" spans="2:65" s="6" customFormat="1" ht="15.75" customHeight="1" x14ac:dyDescent="0.3">
      <c r="B1253" s="127"/>
      <c r="D1253" s="133" t="s">
        <v>145</v>
      </c>
      <c r="E1253" s="130"/>
      <c r="F1253" s="129" t="s">
        <v>293</v>
      </c>
      <c r="H1253" s="130"/>
      <c r="L1253" s="127"/>
      <c r="M1253" s="131"/>
      <c r="T1253" s="132"/>
      <c r="AT1253" s="130" t="s">
        <v>145</v>
      </c>
      <c r="AU1253" s="130" t="s">
        <v>80</v>
      </c>
      <c r="AV1253" s="130" t="s">
        <v>21</v>
      </c>
      <c r="AW1253" s="130" t="s">
        <v>95</v>
      </c>
      <c r="AX1253" s="130" t="s">
        <v>72</v>
      </c>
      <c r="AY1253" s="130" t="s">
        <v>138</v>
      </c>
    </row>
    <row r="1254" spans="2:65" s="6" customFormat="1" ht="15.75" customHeight="1" x14ac:dyDescent="0.3">
      <c r="B1254" s="134"/>
      <c r="D1254" s="133" t="s">
        <v>145</v>
      </c>
      <c r="E1254" s="135"/>
      <c r="F1254" s="136" t="s">
        <v>1123</v>
      </c>
      <c r="H1254" s="137">
        <v>0.89100000000000001</v>
      </c>
      <c r="L1254" s="134"/>
      <c r="M1254" s="138"/>
      <c r="T1254" s="139"/>
      <c r="AT1254" s="135" t="s">
        <v>145</v>
      </c>
      <c r="AU1254" s="135" t="s">
        <v>80</v>
      </c>
      <c r="AV1254" s="135" t="s">
        <v>80</v>
      </c>
      <c r="AW1254" s="135" t="s">
        <v>95</v>
      </c>
      <c r="AX1254" s="135" t="s">
        <v>72</v>
      </c>
      <c r="AY1254" s="135" t="s">
        <v>138</v>
      </c>
    </row>
    <row r="1255" spans="2:65" s="6" customFormat="1" ht="15.75" customHeight="1" x14ac:dyDescent="0.3">
      <c r="B1255" s="134"/>
      <c r="D1255" s="133" t="s">
        <v>145</v>
      </c>
      <c r="E1255" s="135"/>
      <c r="F1255" s="136" t="s">
        <v>1124</v>
      </c>
      <c r="H1255" s="137">
        <v>0.56899999999999995</v>
      </c>
      <c r="L1255" s="134"/>
      <c r="M1255" s="138"/>
      <c r="T1255" s="139"/>
      <c r="AT1255" s="135" t="s">
        <v>145</v>
      </c>
      <c r="AU1255" s="135" t="s">
        <v>80</v>
      </c>
      <c r="AV1255" s="135" t="s">
        <v>80</v>
      </c>
      <c r="AW1255" s="135" t="s">
        <v>95</v>
      </c>
      <c r="AX1255" s="135" t="s">
        <v>72</v>
      </c>
      <c r="AY1255" s="135" t="s">
        <v>138</v>
      </c>
    </row>
    <row r="1256" spans="2:65" s="6" customFormat="1" ht="15.75" customHeight="1" x14ac:dyDescent="0.3">
      <c r="B1256" s="134"/>
      <c r="D1256" s="133" t="s">
        <v>145</v>
      </c>
      <c r="E1256" s="135"/>
      <c r="F1256" s="136" t="s">
        <v>1125</v>
      </c>
      <c r="H1256" s="137">
        <v>0.223</v>
      </c>
      <c r="L1256" s="134"/>
      <c r="M1256" s="138"/>
      <c r="T1256" s="139"/>
      <c r="AT1256" s="135" t="s">
        <v>145</v>
      </c>
      <c r="AU1256" s="135" t="s">
        <v>80</v>
      </c>
      <c r="AV1256" s="135" t="s">
        <v>80</v>
      </c>
      <c r="AW1256" s="135" t="s">
        <v>95</v>
      </c>
      <c r="AX1256" s="135" t="s">
        <v>72</v>
      </c>
      <c r="AY1256" s="135" t="s">
        <v>138</v>
      </c>
    </row>
    <row r="1257" spans="2:65" s="6" customFormat="1" ht="15.75" customHeight="1" x14ac:dyDescent="0.3">
      <c r="B1257" s="134"/>
      <c r="D1257" s="133" t="s">
        <v>145</v>
      </c>
      <c r="E1257" s="135"/>
      <c r="F1257" s="136" t="s">
        <v>1126</v>
      </c>
      <c r="H1257" s="137">
        <v>0.48299999999999998</v>
      </c>
      <c r="L1257" s="134"/>
      <c r="M1257" s="138"/>
      <c r="T1257" s="139"/>
      <c r="AT1257" s="135" t="s">
        <v>145</v>
      </c>
      <c r="AU1257" s="135" t="s">
        <v>80</v>
      </c>
      <c r="AV1257" s="135" t="s">
        <v>80</v>
      </c>
      <c r="AW1257" s="135" t="s">
        <v>95</v>
      </c>
      <c r="AX1257" s="135" t="s">
        <v>72</v>
      </c>
      <c r="AY1257" s="135" t="s">
        <v>138</v>
      </c>
    </row>
    <row r="1258" spans="2:65" s="6" customFormat="1" ht="15.75" customHeight="1" x14ac:dyDescent="0.3">
      <c r="B1258" s="134"/>
      <c r="D1258" s="133" t="s">
        <v>145</v>
      </c>
      <c r="E1258" s="135"/>
      <c r="F1258" s="136" t="s">
        <v>1127</v>
      </c>
      <c r="H1258" s="137">
        <v>0.371</v>
      </c>
      <c r="L1258" s="134"/>
      <c r="M1258" s="138"/>
      <c r="T1258" s="139"/>
      <c r="AT1258" s="135" t="s">
        <v>145</v>
      </c>
      <c r="AU1258" s="135" t="s">
        <v>80</v>
      </c>
      <c r="AV1258" s="135" t="s">
        <v>80</v>
      </c>
      <c r="AW1258" s="135" t="s">
        <v>95</v>
      </c>
      <c r="AX1258" s="135" t="s">
        <v>72</v>
      </c>
      <c r="AY1258" s="135" t="s">
        <v>138</v>
      </c>
    </row>
    <row r="1259" spans="2:65" s="6" customFormat="1" ht="15.75" customHeight="1" x14ac:dyDescent="0.3">
      <c r="B1259" s="134"/>
      <c r="D1259" s="133" t="s">
        <v>145</v>
      </c>
      <c r="E1259" s="135"/>
      <c r="F1259" s="136" t="s">
        <v>1128</v>
      </c>
      <c r="H1259" s="137">
        <v>0.99</v>
      </c>
      <c r="L1259" s="134"/>
      <c r="M1259" s="138"/>
      <c r="T1259" s="139"/>
      <c r="AT1259" s="135" t="s">
        <v>145</v>
      </c>
      <c r="AU1259" s="135" t="s">
        <v>80</v>
      </c>
      <c r="AV1259" s="135" t="s">
        <v>80</v>
      </c>
      <c r="AW1259" s="135" t="s">
        <v>95</v>
      </c>
      <c r="AX1259" s="135" t="s">
        <v>72</v>
      </c>
      <c r="AY1259" s="135" t="s">
        <v>138</v>
      </c>
    </row>
    <row r="1260" spans="2:65" s="6" customFormat="1" ht="15.75" customHeight="1" x14ac:dyDescent="0.3">
      <c r="B1260" s="134"/>
      <c r="D1260" s="133" t="s">
        <v>145</v>
      </c>
      <c r="E1260" s="135"/>
      <c r="F1260" s="136" t="s">
        <v>1129</v>
      </c>
      <c r="H1260" s="137">
        <v>0.495</v>
      </c>
      <c r="L1260" s="134"/>
      <c r="M1260" s="138"/>
      <c r="T1260" s="139"/>
      <c r="AT1260" s="135" t="s">
        <v>145</v>
      </c>
      <c r="AU1260" s="135" t="s">
        <v>80</v>
      </c>
      <c r="AV1260" s="135" t="s">
        <v>80</v>
      </c>
      <c r="AW1260" s="135" t="s">
        <v>95</v>
      </c>
      <c r="AX1260" s="135" t="s">
        <v>72</v>
      </c>
      <c r="AY1260" s="135" t="s">
        <v>138</v>
      </c>
    </row>
    <row r="1261" spans="2:65" s="6" customFormat="1" ht="15.75" customHeight="1" x14ac:dyDescent="0.3">
      <c r="B1261" s="140"/>
      <c r="D1261" s="133" t="s">
        <v>145</v>
      </c>
      <c r="E1261" s="141"/>
      <c r="F1261" s="142" t="s">
        <v>148</v>
      </c>
      <c r="H1261" s="143">
        <v>4.0220000000000002</v>
      </c>
      <c r="L1261" s="140"/>
      <c r="M1261" s="144"/>
      <c r="T1261" s="145"/>
      <c r="AT1261" s="141" t="s">
        <v>145</v>
      </c>
      <c r="AU1261" s="141" t="s">
        <v>80</v>
      </c>
      <c r="AV1261" s="141" t="s">
        <v>143</v>
      </c>
      <c r="AW1261" s="141" t="s">
        <v>95</v>
      </c>
      <c r="AX1261" s="141" t="s">
        <v>21</v>
      </c>
      <c r="AY1261" s="141" t="s">
        <v>138</v>
      </c>
    </row>
    <row r="1262" spans="2:65" s="6" customFormat="1" ht="15.75" customHeight="1" x14ac:dyDescent="0.3">
      <c r="B1262" s="22"/>
      <c r="C1262" s="149" t="s">
        <v>1303</v>
      </c>
      <c r="D1262" s="149" t="s">
        <v>383</v>
      </c>
      <c r="E1262" s="150" t="s">
        <v>1304</v>
      </c>
      <c r="F1262" s="151" t="s">
        <v>1305</v>
      </c>
      <c r="G1262" s="152" t="s">
        <v>198</v>
      </c>
      <c r="H1262" s="153">
        <v>6</v>
      </c>
      <c r="I1262" s="154"/>
      <c r="J1262" s="155">
        <f>ROUND($I$1262*$H$1262,2)</f>
        <v>0</v>
      </c>
      <c r="K1262" s="151" t="s">
        <v>153</v>
      </c>
      <c r="L1262" s="156"/>
      <c r="M1262" s="157"/>
      <c r="N1262" s="158" t="s">
        <v>43</v>
      </c>
      <c r="P1262" s="124">
        <f>$O$1262*$H$1262</f>
        <v>0</v>
      </c>
      <c r="Q1262" s="124">
        <v>1.3999999999999999E-4</v>
      </c>
      <c r="R1262" s="124">
        <f>$Q$1262*$H$1262</f>
        <v>8.3999999999999993E-4</v>
      </c>
      <c r="S1262" s="124">
        <v>0</v>
      </c>
      <c r="T1262" s="125">
        <f>$S$1262*$H$1262</f>
        <v>0</v>
      </c>
      <c r="AR1262" s="76" t="s">
        <v>343</v>
      </c>
      <c r="AT1262" s="76" t="s">
        <v>383</v>
      </c>
      <c r="AU1262" s="76" t="s">
        <v>80</v>
      </c>
      <c r="AY1262" s="6" t="s">
        <v>138</v>
      </c>
      <c r="BE1262" s="126">
        <f>IF($N$1262="základní",$J$1262,0)</f>
        <v>0</v>
      </c>
      <c r="BF1262" s="126">
        <f>IF($N$1262="snížená",$J$1262,0)</f>
        <v>0</v>
      </c>
      <c r="BG1262" s="126">
        <f>IF($N$1262="zákl. přenesená",$J$1262,0)</f>
        <v>0</v>
      </c>
      <c r="BH1262" s="126">
        <f>IF($N$1262="sníž. přenesená",$J$1262,0)</f>
        <v>0</v>
      </c>
      <c r="BI1262" s="126">
        <f>IF($N$1262="nulová",$J$1262,0)</f>
        <v>0</v>
      </c>
      <c r="BJ1262" s="76" t="s">
        <v>21</v>
      </c>
      <c r="BK1262" s="126">
        <f>ROUND($I$1262*$H$1262,2)</f>
        <v>0</v>
      </c>
      <c r="BL1262" s="76" t="s">
        <v>227</v>
      </c>
      <c r="BM1262" s="76" t="s">
        <v>1306</v>
      </c>
    </row>
    <row r="1263" spans="2:65" s="6" customFormat="1" ht="27" customHeight="1" x14ac:dyDescent="0.3">
      <c r="B1263" s="22"/>
      <c r="D1263" s="128" t="s">
        <v>155</v>
      </c>
      <c r="F1263" s="148" t="s">
        <v>1307</v>
      </c>
      <c r="L1263" s="22"/>
      <c r="M1263" s="48"/>
      <c r="T1263" s="49"/>
      <c r="AT1263" s="6" t="s">
        <v>155</v>
      </c>
      <c r="AU1263" s="6" t="s">
        <v>80</v>
      </c>
    </row>
    <row r="1264" spans="2:65" s="6" customFormat="1" ht="15.75" customHeight="1" x14ac:dyDescent="0.3">
      <c r="B1264" s="134"/>
      <c r="D1264" s="133" t="s">
        <v>145</v>
      </c>
      <c r="E1264" s="135"/>
      <c r="F1264" s="136" t="s">
        <v>175</v>
      </c>
      <c r="H1264" s="137">
        <v>6</v>
      </c>
      <c r="L1264" s="134"/>
      <c r="M1264" s="138"/>
      <c r="T1264" s="139"/>
      <c r="AT1264" s="135" t="s">
        <v>145</v>
      </c>
      <c r="AU1264" s="135" t="s">
        <v>80</v>
      </c>
      <c r="AV1264" s="135" t="s">
        <v>80</v>
      </c>
      <c r="AW1264" s="135" t="s">
        <v>95</v>
      </c>
      <c r="AX1264" s="135" t="s">
        <v>72</v>
      </c>
      <c r="AY1264" s="135" t="s">
        <v>138</v>
      </c>
    </row>
    <row r="1265" spans="2:65" s="6" customFormat="1" ht="15.75" customHeight="1" x14ac:dyDescent="0.3">
      <c r="B1265" s="140"/>
      <c r="D1265" s="133" t="s">
        <v>145</v>
      </c>
      <c r="E1265" s="141"/>
      <c r="F1265" s="142" t="s">
        <v>148</v>
      </c>
      <c r="H1265" s="143">
        <v>6</v>
      </c>
      <c r="L1265" s="140"/>
      <c r="M1265" s="144"/>
      <c r="T1265" s="145"/>
      <c r="AT1265" s="141" t="s">
        <v>145</v>
      </c>
      <c r="AU1265" s="141" t="s">
        <v>80</v>
      </c>
      <c r="AV1265" s="141" t="s">
        <v>143</v>
      </c>
      <c r="AW1265" s="141" t="s">
        <v>95</v>
      </c>
      <c r="AX1265" s="141" t="s">
        <v>21</v>
      </c>
      <c r="AY1265" s="141" t="s">
        <v>138</v>
      </c>
    </row>
    <row r="1266" spans="2:65" s="6" customFormat="1" ht="15.75" customHeight="1" x14ac:dyDescent="0.3">
      <c r="B1266" s="22"/>
      <c r="C1266" s="115" t="s">
        <v>1308</v>
      </c>
      <c r="D1266" s="115" t="s">
        <v>139</v>
      </c>
      <c r="E1266" s="116" t="s">
        <v>1309</v>
      </c>
      <c r="F1266" s="117" t="s">
        <v>1310</v>
      </c>
      <c r="G1266" s="118" t="s">
        <v>282</v>
      </c>
      <c r="H1266" s="119">
        <v>0.23400000000000001</v>
      </c>
      <c r="I1266" s="120"/>
      <c r="J1266" s="121">
        <f>ROUND($I$1266*$H$1266,2)</f>
        <v>0</v>
      </c>
      <c r="K1266" s="117" t="s">
        <v>153</v>
      </c>
      <c r="L1266" s="22"/>
      <c r="M1266" s="122"/>
      <c r="N1266" s="123" t="s">
        <v>43</v>
      </c>
      <c r="P1266" s="124">
        <f>$O$1266*$H$1266</f>
        <v>0</v>
      </c>
      <c r="Q1266" s="124">
        <v>0</v>
      </c>
      <c r="R1266" s="124">
        <f>$Q$1266*$H$1266</f>
        <v>0</v>
      </c>
      <c r="S1266" s="124">
        <v>0</v>
      </c>
      <c r="T1266" s="125">
        <f>$S$1266*$H$1266</f>
        <v>0</v>
      </c>
      <c r="AR1266" s="76" t="s">
        <v>227</v>
      </c>
      <c r="AT1266" s="76" t="s">
        <v>139</v>
      </c>
      <c r="AU1266" s="76" t="s">
        <v>80</v>
      </c>
      <c r="AY1266" s="6" t="s">
        <v>138</v>
      </c>
      <c r="BE1266" s="126">
        <f>IF($N$1266="základní",$J$1266,0)</f>
        <v>0</v>
      </c>
      <c r="BF1266" s="126">
        <f>IF($N$1266="snížená",$J$1266,0)</f>
        <v>0</v>
      </c>
      <c r="BG1266" s="126">
        <f>IF($N$1266="zákl. přenesená",$J$1266,0)</f>
        <v>0</v>
      </c>
      <c r="BH1266" s="126">
        <f>IF($N$1266="sníž. přenesená",$J$1266,0)</f>
        <v>0</v>
      </c>
      <c r="BI1266" s="126">
        <f>IF($N$1266="nulová",$J$1266,0)</f>
        <v>0</v>
      </c>
      <c r="BJ1266" s="76" t="s">
        <v>21</v>
      </c>
      <c r="BK1266" s="126">
        <f>ROUND($I$1266*$H$1266,2)</f>
        <v>0</v>
      </c>
      <c r="BL1266" s="76" t="s">
        <v>227</v>
      </c>
      <c r="BM1266" s="76" t="s">
        <v>1311</v>
      </c>
    </row>
    <row r="1267" spans="2:65" s="6" customFormat="1" ht="27" customHeight="1" x14ac:dyDescent="0.3">
      <c r="B1267" s="22"/>
      <c r="D1267" s="128" t="s">
        <v>155</v>
      </c>
      <c r="F1267" s="148" t="s">
        <v>1312</v>
      </c>
      <c r="L1267" s="22"/>
      <c r="M1267" s="48"/>
      <c r="T1267" s="49"/>
      <c r="AT1267" s="6" t="s">
        <v>155</v>
      </c>
      <c r="AU1267" s="6" t="s">
        <v>80</v>
      </c>
    </row>
    <row r="1268" spans="2:65" s="106" customFormat="1" ht="30.75" customHeight="1" x14ac:dyDescent="0.3">
      <c r="B1268" s="107"/>
      <c r="D1268" s="108" t="s">
        <v>71</v>
      </c>
      <c r="E1268" s="146" t="s">
        <v>1313</v>
      </c>
      <c r="F1268" s="146" t="s">
        <v>1314</v>
      </c>
      <c r="J1268" s="147">
        <f>$BK$1268</f>
        <v>0</v>
      </c>
      <c r="L1268" s="107"/>
      <c r="M1268" s="111"/>
      <c r="P1268" s="112">
        <f>SUM($P$1269:$P$1286)</f>
        <v>0</v>
      </c>
      <c r="R1268" s="112">
        <f>SUM($R$1269:$R$1286)</f>
        <v>1.3520000000000001E-2</v>
      </c>
      <c r="T1268" s="113">
        <f>SUM($T$1269:$T$1286)</f>
        <v>5.9000000000000004E-2</v>
      </c>
      <c r="AR1268" s="108" t="s">
        <v>80</v>
      </c>
      <c r="AT1268" s="108" t="s">
        <v>71</v>
      </c>
      <c r="AU1268" s="108" t="s">
        <v>21</v>
      </c>
      <c r="AY1268" s="108" t="s">
        <v>138</v>
      </c>
      <c r="BK1268" s="114">
        <f>SUM($BK$1269:$BK$1286)</f>
        <v>0</v>
      </c>
    </row>
    <row r="1269" spans="2:65" s="6" customFormat="1" ht="15.75" customHeight="1" x14ac:dyDescent="0.3">
      <c r="B1269" s="22"/>
      <c r="C1269" s="115" t="s">
        <v>1315</v>
      </c>
      <c r="D1269" s="115" t="s">
        <v>139</v>
      </c>
      <c r="E1269" s="116" t="s">
        <v>1316</v>
      </c>
      <c r="F1269" s="117" t="s">
        <v>1317</v>
      </c>
      <c r="G1269" s="118" t="s">
        <v>142</v>
      </c>
      <c r="H1269" s="119">
        <v>2</v>
      </c>
      <c r="I1269" s="120"/>
      <c r="J1269" s="121">
        <f>ROUND($I$1269*$H$1269,2)</f>
        <v>0</v>
      </c>
      <c r="K1269" s="117" t="s">
        <v>153</v>
      </c>
      <c r="L1269" s="22"/>
      <c r="M1269" s="122"/>
      <c r="N1269" s="123" t="s">
        <v>43</v>
      </c>
      <c r="P1269" s="124">
        <f>$O$1269*$H$1269</f>
        <v>0</v>
      </c>
      <c r="Q1269" s="124">
        <v>0</v>
      </c>
      <c r="R1269" s="124">
        <f>$Q$1269*$H$1269</f>
        <v>0</v>
      </c>
      <c r="S1269" s="124">
        <v>1.2500000000000001E-2</v>
      </c>
      <c r="T1269" s="125">
        <f>$S$1269*$H$1269</f>
        <v>2.5000000000000001E-2</v>
      </c>
      <c r="AR1269" s="76" t="s">
        <v>227</v>
      </c>
      <c r="AT1269" s="76" t="s">
        <v>139</v>
      </c>
      <c r="AU1269" s="76" t="s">
        <v>80</v>
      </c>
      <c r="AY1269" s="6" t="s">
        <v>138</v>
      </c>
      <c r="BE1269" s="126">
        <f>IF($N$1269="základní",$J$1269,0)</f>
        <v>0</v>
      </c>
      <c r="BF1269" s="126">
        <f>IF($N$1269="snížená",$J$1269,0)</f>
        <v>0</v>
      </c>
      <c r="BG1269" s="126">
        <f>IF($N$1269="zákl. přenesená",$J$1269,0)</f>
        <v>0</v>
      </c>
      <c r="BH1269" s="126">
        <f>IF($N$1269="sníž. přenesená",$J$1269,0)</f>
        <v>0</v>
      </c>
      <c r="BI1269" s="126">
        <f>IF($N$1269="nulová",$J$1269,0)</f>
        <v>0</v>
      </c>
      <c r="BJ1269" s="76" t="s">
        <v>21</v>
      </c>
      <c r="BK1269" s="126">
        <f>ROUND($I$1269*$H$1269,2)</f>
        <v>0</v>
      </c>
      <c r="BL1269" s="76" t="s">
        <v>227</v>
      </c>
      <c r="BM1269" s="76" t="s">
        <v>1318</v>
      </c>
    </row>
    <row r="1270" spans="2:65" s="6" customFormat="1" ht="27" customHeight="1" x14ac:dyDescent="0.3">
      <c r="B1270" s="22"/>
      <c r="D1270" s="128" t="s">
        <v>155</v>
      </c>
      <c r="F1270" s="148" t="s">
        <v>1319</v>
      </c>
      <c r="L1270" s="22"/>
      <c r="M1270" s="48"/>
      <c r="T1270" s="49"/>
      <c r="AT1270" s="6" t="s">
        <v>155</v>
      </c>
      <c r="AU1270" s="6" t="s">
        <v>80</v>
      </c>
    </row>
    <row r="1271" spans="2:65" s="6" customFormat="1" ht="15.75" customHeight="1" x14ac:dyDescent="0.3">
      <c r="B1271" s="134"/>
      <c r="D1271" s="133" t="s">
        <v>145</v>
      </c>
      <c r="E1271" s="135"/>
      <c r="F1271" s="136" t="s">
        <v>80</v>
      </c>
      <c r="H1271" s="137">
        <v>2</v>
      </c>
      <c r="L1271" s="134"/>
      <c r="M1271" s="138"/>
      <c r="T1271" s="139"/>
      <c r="AT1271" s="135" t="s">
        <v>145</v>
      </c>
      <c r="AU1271" s="135" t="s">
        <v>80</v>
      </c>
      <c r="AV1271" s="135" t="s">
        <v>80</v>
      </c>
      <c r="AW1271" s="135" t="s">
        <v>95</v>
      </c>
      <c r="AX1271" s="135" t="s">
        <v>72</v>
      </c>
      <c r="AY1271" s="135" t="s">
        <v>138</v>
      </c>
    </row>
    <row r="1272" spans="2:65" s="6" customFormat="1" ht="15.75" customHeight="1" x14ac:dyDescent="0.3">
      <c r="B1272" s="140"/>
      <c r="D1272" s="133" t="s">
        <v>145</v>
      </c>
      <c r="E1272" s="141"/>
      <c r="F1272" s="142" t="s">
        <v>148</v>
      </c>
      <c r="H1272" s="143">
        <v>2</v>
      </c>
      <c r="L1272" s="140"/>
      <c r="M1272" s="144"/>
      <c r="T1272" s="145"/>
      <c r="AT1272" s="141" t="s">
        <v>145</v>
      </c>
      <c r="AU1272" s="141" t="s">
        <v>80</v>
      </c>
      <c r="AV1272" s="141" t="s">
        <v>143</v>
      </c>
      <c r="AW1272" s="141" t="s">
        <v>95</v>
      </c>
      <c r="AX1272" s="141" t="s">
        <v>21</v>
      </c>
      <c r="AY1272" s="141" t="s">
        <v>138</v>
      </c>
    </row>
    <row r="1273" spans="2:65" s="6" customFormat="1" ht="15.75" customHeight="1" x14ac:dyDescent="0.3">
      <c r="B1273" s="22"/>
      <c r="C1273" s="115" t="s">
        <v>1320</v>
      </c>
      <c r="D1273" s="115" t="s">
        <v>139</v>
      </c>
      <c r="E1273" s="116" t="s">
        <v>1321</v>
      </c>
      <c r="F1273" s="117" t="s">
        <v>1322</v>
      </c>
      <c r="G1273" s="118" t="s">
        <v>142</v>
      </c>
      <c r="H1273" s="119">
        <v>2</v>
      </c>
      <c r="I1273" s="120"/>
      <c r="J1273" s="121">
        <f>ROUND($I$1273*$H$1273,2)</f>
        <v>0</v>
      </c>
      <c r="K1273" s="117" t="s">
        <v>153</v>
      </c>
      <c r="L1273" s="22"/>
      <c r="M1273" s="122"/>
      <c r="N1273" s="123" t="s">
        <v>43</v>
      </c>
      <c r="P1273" s="124">
        <f>$O$1273*$H$1273</f>
        <v>0</v>
      </c>
      <c r="Q1273" s="124">
        <v>0</v>
      </c>
      <c r="R1273" s="124">
        <f>$Q$1273*$H$1273</f>
        <v>0</v>
      </c>
      <c r="S1273" s="124">
        <v>1.7000000000000001E-2</v>
      </c>
      <c r="T1273" s="125">
        <f>$S$1273*$H$1273</f>
        <v>3.4000000000000002E-2</v>
      </c>
      <c r="AR1273" s="76" t="s">
        <v>227</v>
      </c>
      <c r="AT1273" s="76" t="s">
        <v>139</v>
      </c>
      <c r="AU1273" s="76" t="s">
        <v>80</v>
      </c>
      <c r="AY1273" s="6" t="s">
        <v>138</v>
      </c>
      <c r="BE1273" s="126">
        <f>IF($N$1273="základní",$J$1273,0)</f>
        <v>0</v>
      </c>
      <c r="BF1273" s="126">
        <f>IF($N$1273="snížená",$J$1273,0)</f>
        <v>0</v>
      </c>
      <c r="BG1273" s="126">
        <f>IF($N$1273="zákl. přenesená",$J$1273,0)</f>
        <v>0</v>
      </c>
      <c r="BH1273" s="126">
        <f>IF($N$1273="sníž. přenesená",$J$1273,0)</f>
        <v>0</v>
      </c>
      <c r="BI1273" s="126">
        <f>IF($N$1273="nulová",$J$1273,0)</f>
        <v>0</v>
      </c>
      <c r="BJ1273" s="76" t="s">
        <v>21</v>
      </c>
      <c r="BK1273" s="126">
        <f>ROUND($I$1273*$H$1273,2)</f>
        <v>0</v>
      </c>
      <c r="BL1273" s="76" t="s">
        <v>227</v>
      </c>
      <c r="BM1273" s="76" t="s">
        <v>1323</v>
      </c>
    </row>
    <row r="1274" spans="2:65" s="6" customFormat="1" ht="27" customHeight="1" x14ac:dyDescent="0.3">
      <c r="B1274" s="22"/>
      <c r="D1274" s="128" t="s">
        <v>155</v>
      </c>
      <c r="F1274" s="148" t="s">
        <v>1324</v>
      </c>
      <c r="L1274" s="22"/>
      <c r="M1274" s="48"/>
      <c r="T1274" s="49"/>
      <c r="AT1274" s="6" t="s">
        <v>155</v>
      </c>
      <c r="AU1274" s="6" t="s">
        <v>80</v>
      </c>
    </row>
    <row r="1275" spans="2:65" s="6" customFormat="1" ht="15.75" customHeight="1" x14ac:dyDescent="0.3">
      <c r="B1275" s="134"/>
      <c r="D1275" s="133" t="s">
        <v>145</v>
      </c>
      <c r="E1275" s="135"/>
      <c r="F1275" s="136" t="s">
        <v>80</v>
      </c>
      <c r="H1275" s="137">
        <v>2</v>
      </c>
      <c r="L1275" s="134"/>
      <c r="M1275" s="138"/>
      <c r="T1275" s="139"/>
      <c r="AT1275" s="135" t="s">
        <v>145</v>
      </c>
      <c r="AU1275" s="135" t="s">
        <v>80</v>
      </c>
      <c r="AV1275" s="135" t="s">
        <v>80</v>
      </c>
      <c r="AW1275" s="135" t="s">
        <v>95</v>
      </c>
      <c r="AX1275" s="135" t="s">
        <v>72</v>
      </c>
      <c r="AY1275" s="135" t="s">
        <v>138</v>
      </c>
    </row>
    <row r="1276" spans="2:65" s="6" customFormat="1" ht="15.75" customHeight="1" x14ac:dyDescent="0.3">
      <c r="B1276" s="140"/>
      <c r="D1276" s="133" t="s">
        <v>145</v>
      </c>
      <c r="E1276" s="141"/>
      <c r="F1276" s="142" t="s">
        <v>148</v>
      </c>
      <c r="H1276" s="143">
        <v>2</v>
      </c>
      <c r="L1276" s="140"/>
      <c r="M1276" s="144"/>
      <c r="T1276" s="145"/>
      <c r="AT1276" s="141" t="s">
        <v>145</v>
      </c>
      <c r="AU1276" s="141" t="s">
        <v>80</v>
      </c>
      <c r="AV1276" s="141" t="s">
        <v>143</v>
      </c>
      <c r="AW1276" s="141" t="s">
        <v>95</v>
      </c>
      <c r="AX1276" s="141" t="s">
        <v>21</v>
      </c>
      <c r="AY1276" s="141" t="s">
        <v>138</v>
      </c>
    </row>
    <row r="1277" spans="2:65" s="6" customFormat="1" ht="15.75" customHeight="1" x14ac:dyDescent="0.3">
      <c r="B1277" s="22"/>
      <c r="C1277" s="115" t="s">
        <v>1325</v>
      </c>
      <c r="D1277" s="115" t="s">
        <v>139</v>
      </c>
      <c r="E1277" s="116" t="s">
        <v>1326</v>
      </c>
      <c r="F1277" s="117" t="s">
        <v>1327</v>
      </c>
      <c r="G1277" s="118" t="s">
        <v>142</v>
      </c>
      <c r="H1277" s="119">
        <v>1</v>
      </c>
      <c r="I1277" s="120"/>
      <c r="J1277" s="121">
        <f>ROUND($I$1277*$H$1277,2)</f>
        <v>0</v>
      </c>
      <c r="K1277" s="117" t="s">
        <v>153</v>
      </c>
      <c r="L1277" s="22"/>
      <c r="M1277" s="122"/>
      <c r="N1277" s="123" t="s">
        <v>43</v>
      </c>
      <c r="P1277" s="124">
        <f>$O$1277*$H$1277</f>
        <v>0</v>
      </c>
      <c r="Q1277" s="124">
        <v>0</v>
      </c>
      <c r="R1277" s="124">
        <f>$Q$1277*$H$1277</f>
        <v>0</v>
      </c>
      <c r="S1277" s="124">
        <v>0</v>
      </c>
      <c r="T1277" s="125">
        <f>$S$1277*$H$1277</f>
        <v>0</v>
      </c>
      <c r="AR1277" s="76" t="s">
        <v>227</v>
      </c>
      <c r="AT1277" s="76" t="s">
        <v>139</v>
      </c>
      <c r="AU1277" s="76" t="s">
        <v>80</v>
      </c>
      <c r="AY1277" s="6" t="s">
        <v>138</v>
      </c>
      <c r="BE1277" s="126">
        <f>IF($N$1277="základní",$J$1277,0)</f>
        <v>0</v>
      </c>
      <c r="BF1277" s="126">
        <f>IF($N$1277="snížená",$J$1277,0)</f>
        <v>0</v>
      </c>
      <c r="BG1277" s="126">
        <f>IF($N$1277="zákl. přenesená",$J$1277,0)</f>
        <v>0</v>
      </c>
      <c r="BH1277" s="126">
        <f>IF($N$1277="sníž. přenesená",$J$1277,0)</f>
        <v>0</v>
      </c>
      <c r="BI1277" s="126">
        <f>IF($N$1277="nulová",$J$1277,0)</f>
        <v>0</v>
      </c>
      <c r="BJ1277" s="76" t="s">
        <v>21</v>
      </c>
      <c r="BK1277" s="126">
        <f>ROUND($I$1277*$H$1277,2)</f>
        <v>0</v>
      </c>
      <c r="BL1277" s="76" t="s">
        <v>227</v>
      </c>
      <c r="BM1277" s="76" t="s">
        <v>1328</v>
      </c>
    </row>
    <row r="1278" spans="2:65" s="6" customFormat="1" ht="27" customHeight="1" x14ac:dyDescent="0.3">
      <c r="B1278" s="22"/>
      <c r="D1278" s="128" t="s">
        <v>155</v>
      </c>
      <c r="F1278" s="148" t="s">
        <v>1329</v>
      </c>
      <c r="L1278" s="22"/>
      <c r="M1278" s="48"/>
      <c r="T1278" s="49"/>
      <c r="AT1278" s="6" t="s">
        <v>155</v>
      </c>
      <c r="AU1278" s="6" t="s">
        <v>80</v>
      </c>
    </row>
    <row r="1279" spans="2:65" s="6" customFormat="1" ht="15.75" customHeight="1" x14ac:dyDescent="0.3">
      <c r="B1279" s="134"/>
      <c r="D1279" s="133" t="s">
        <v>145</v>
      </c>
      <c r="E1279" s="135"/>
      <c r="F1279" s="136" t="s">
        <v>21</v>
      </c>
      <c r="H1279" s="137">
        <v>1</v>
      </c>
      <c r="L1279" s="134"/>
      <c r="M1279" s="138"/>
      <c r="T1279" s="139"/>
      <c r="AT1279" s="135" t="s">
        <v>145</v>
      </c>
      <c r="AU1279" s="135" t="s">
        <v>80</v>
      </c>
      <c r="AV1279" s="135" t="s">
        <v>80</v>
      </c>
      <c r="AW1279" s="135" t="s">
        <v>95</v>
      </c>
      <c r="AX1279" s="135" t="s">
        <v>72</v>
      </c>
      <c r="AY1279" s="135" t="s">
        <v>138</v>
      </c>
    </row>
    <row r="1280" spans="2:65" s="6" customFormat="1" ht="15.75" customHeight="1" x14ac:dyDescent="0.3">
      <c r="B1280" s="140"/>
      <c r="D1280" s="133" t="s">
        <v>145</v>
      </c>
      <c r="E1280" s="141"/>
      <c r="F1280" s="142" t="s">
        <v>148</v>
      </c>
      <c r="H1280" s="143">
        <v>1</v>
      </c>
      <c r="L1280" s="140"/>
      <c r="M1280" s="144"/>
      <c r="T1280" s="145"/>
      <c r="AT1280" s="141" t="s">
        <v>145</v>
      </c>
      <c r="AU1280" s="141" t="s">
        <v>80</v>
      </c>
      <c r="AV1280" s="141" t="s">
        <v>143</v>
      </c>
      <c r="AW1280" s="141" t="s">
        <v>95</v>
      </c>
      <c r="AX1280" s="141" t="s">
        <v>21</v>
      </c>
      <c r="AY1280" s="141" t="s">
        <v>138</v>
      </c>
    </row>
    <row r="1281" spans="2:65" s="6" customFormat="1" ht="15.75" customHeight="1" x14ac:dyDescent="0.3">
      <c r="B1281" s="22"/>
      <c r="C1281" s="149" t="s">
        <v>1330</v>
      </c>
      <c r="D1281" s="149" t="s">
        <v>383</v>
      </c>
      <c r="E1281" s="150" t="s">
        <v>1331</v>
      </c>
      <c r="F1281" s="151" t="s">
        <v>1332</v>
      </c>
      <c r="G1281" s="152" t="s">
        <v>378</v>
      </c>
      <c r="H1281" s="153">
        <v>1.3520000000000001</v>
      </c>
      <c r="I1281" s="154"/>
      <c r="J1281" s="155">
        <f>ROUND($I$1281*$H$1281,2)</f>
        <v>0</v>
      </c>
      <c r="K1281" s="151" t="s">
        <v>153</v>
      </c>
      <c r="L1281" s="156"/>
      <c r="M1281" s="157"/>
      <c r="N1281" s="158" t="s">
        <v>43</v>
      </c>
      <c r="P1281" s="124">
        <f>$O$1281*$H$1281</f>
        <v>0</v>
      </c>
      <c r="Q1281" s="124">
        <v>0.01</v>
      </c>
      <c r="R1281" s="124">
        <f>$Q$1281*$H$1281</f>
        <v>1.3520000000000001E-2</v>
      </c>
      <c r="S1281" s="124">
        <v>0</v>
      </c>
      <c r="T1281" s="125">
        <f>$S$1281*$H$1281</f>
        <v>0</v>
      </c>
      <c r="AR1281" s="76" t="s">
        <v>343</v>
      </c>
      <c r="AT1281" s="76" t="s">
        <v>383</v>
      </c>
      <c r="AU1281" s="76" t="s">
        <v>80</v>
      </c>
      <c r="AY1281" s="6" t="s">
        <v>138</v>
      </c>
      <c r="BE1281" s="126">
        <f>IF($N$1281="základní",$J$1281,0)</f>
        <v>0</v>
      </c>
      <c r="BF1281" s="126">
        <f>IF($N$1281="snížená",$J$1281,0)</f>
        <v>0</v>
      </c>
      <c r="BG1281" s="126">
        <f>IF($N$1281="zákl. přenesená",$J$1281,0)</f>
        <v>0</v>
      </c>
      <c r="BH1281" s="126">
        <f>IF($N$1281="sníž. přenesená",$J$1281,0)</f>
        <v>0</v>
      </c>
      <c r="BI1281" s="126">
        <f>IF($N$1281="nulová",$J$1281,0)</f>
        <v>0</v>
      </c>
      <c r="BJ1281" s="76" t="s">
        <v>21</v>
      </c>
      <c r="BK1281" s="126">
        <f>ROUND($I$1281*$H$1281,2)</f>
        <v>0</v>
      </c>
      <c r="BL1281" s="76" t="s">
        <v>227</v>
      </c>
      <c r="BM1281" s="76" t="s">
        <v>1333</v>
      </c>
    </row>
    <row r="1282" spans="2:65" s="6" customFormat="1" ht="27" customHeight="1" x14ac:dyDescent="0.3">
      <c r="B1282" s="22"/>
      <c r="D1282" s="128" t="s">
        <v>155</v>
      </c>
      <c r="F1282" s="148" t="s">
        <v>1334</v>
      </c>
      <c r="L1282" s="22"/>
      <c r="M1282" s="48"/>
      <c r="T1282" s="49"/>
      <c r="AT1282" s="6" t="s">
        <v>155</v>
      </c>
      <c r="AU1282" s="6" t="s">
        <v>80</v>
      </c>
    </row>
    <row r="1283" spans="2:65" s="6" customFormat="1" ht="15.75" customHeight="1" x14ac:dyDescent="0.3">
      <c r="B1283" s="134"/>
      <c r="D1283" s="133" t="s">
        <v>145</v>
      </c>
      <c r="E1283" s="135"/>
      <c r="F1283" s="136" t="s">
        <v>1335</v>
      </c>
      <c r="H1283" s="137">
        <v>1.3520000000000001</v>
      </c>
      <c r="L1283" s="134"/>
      <c r="M1283" s="138"/>
      <c r="T1283" s="139"/>
      <c r="AT1283" s="135" t="s">
        <v>145</v>
      </c>
      <c r="AU1283" s="135" t="s">
        <v>80</v>
      </c>
      <c r="AV1283" s="135" t="s">
        <v>80</v>
      </c>
      <c r="AW1283" s="135" t="s">
        <v>95</v>
      </c>
      <c r="AX1283" s="135" t="s">
        <v>72</v>
      </c>
      <c r="AY1283" s="135" t="s">
        <v>138</v>
      </c>
    </row>
    <row r="1284" spans="2:65" s="6" customFormat="1" ht="15.75" customHeight="1" x14ac:dyDescent="0.3">
      <c r="B1284" s="140"/>
      <c r="D1284" s="133" t="s">
        <v>145</v>
      </c>
      <c r="E1284" s="141"/>
      <c r="F1284" s="142" t="s">
        <v>148</v>
      </c>
      <c r="H1284" s="143">
        <v>1.3520000000000001</v>
      </c>
      <c r="L1284" s="140"/>
      <c r="M1284" s="144"/>
      <c r="T1284" s="145"/>
      <c r="AT1284" s="141" t="s">
        <v>145</v>
      </c>
      <c r="AU1284" s="141" t="s">
        <v>80</v>
      </c>
      <c r="AV1284" s="141" t="s">
        <v>143</v>
      </c>
      <c r="AW1284" s="141" t="s">
        <v>95</v>
      </c>
      <c r="AX1284" s="141" t="s">
        <v>21</v>
      </c>
      <c r="AY1284" s="141" t="s">
        <v>138</v>
      </c>
    </row>
    <row r="1285" spans="2:65" s="6" customFormat="1" ht="15.75" customHeight="1" x14ac:dyDescent="0.3">
      <c r="B1285" s="22"/>
      <c r="C1285" s="115" t="s">
        <v>1336</v>
      </c>
      <c r="D1285" s="115" t="s">
        <v>139</v>
      </c>
      <c r="E1285" s="116" t="s">
        <v>1337</v>
      </c>
      <c r="F1285" s="117" t="s">
        <v>1338</v>
      </c>
      <c r="G1285" s="118" t="s">
        <v>282</v>
      </c>
      <c r="H1285" s="119">
        <v>1.4E-2</v>
      </c>
      <c r="I1285" s="120"/>
      <c r="J1285" s="121">
        <f>ROUND($I$1285*$H$1285,2)</f>
        <v>0</v>
      </c>
      <c r="K1285" s="117" t="s">
        <v>153</v>
      </c>
      <c r="L1285" s="22"/>
      <c r="M1285" s="122"/>
      <c r="N1285" s="123" t="s">
        <v>43</v>
      </c>
      <c r="P1285" s="124">
        <f>$O$1285*$H$1285</f>
        <v>0</v>
      </c>
      <c r="Q1285" s="124">
        <v>0</v>
      </c>
      <c r="R1285" s="124">
        <f>$Q$1285*$H$1285</f>
        <v>0</v>
      </c>
      <c r="S1285" s="124">
        <v>0</v>
      </c>
      <c r="T1285" s="125">
        <f>$S$1285*$H$1285</f>
        <v>0</v>
      </c>
      <c r="AR1285" s="76" t="s">
        <v>227</v>
      </c>
      <c r="AT1285" s="76" t="s">
        <v>139</v>
      </c>
      <c r="AU1285" s="76" t="s">
        <v>80</v>
      </c>
      <c r="AY1285" s="6" t="s">
        <v>138</v>
      </c>
      <c r="BE1285" s="126">
        <f>IF($N$1285="základní",$J$1285,0)</f>
        <v>0</v>
      </c>
      <c r="BF1285" s="126">
        <f>IF($N$1285="snížená",$J$1285,0)</f>
        <v>0</v>
      </c>
      <c r="BG1285" s="126">
        <f>IF($N$1285="zákl. přenesená",$J$1285,0)</f>
        <v>0</v>
      </c>
      <c r="BH1285" s="126">
        <f>IF($N$1285="sníž. přenesená",$J$1285,0)</f>
        <v>0</v>
      </c>
      <c r="BI1285" s="126">
        <f>IF($N$1285="nulová",$J$1285,0)</f>
        <v>0</v>
      </c>
      <c r="BJ1285" s="76" t="s">
        <v>21</v>
      </c>
      <c r="BK1285" s="126">
        <f>ROUND($I$1285*$H$1285,2)</f>
        <v>0</v>
      </c>
      <c r="BL1285" s="76" t="s">
        <v>227</v>
      </c>
      <c r="BM1285" s="76" t="s">
        <v>1339</v>
      </c>
    </row>
    <row r="1286" spans="2:65" s="6" customFormat="1" ht="27" customHeight="1" x14ac:dyDescent="0.3">
      <c r="B1286" s="22"/>
      <c r="D1286" s="128" t="s">
        <v>155</v>
      </c>
      <c r="F1286" s="148" t="s">
        <v>1340</v>
      </c>
      <c r="L1286" s="22"/>
      <c r="M1286" s="48"/>
      <c r="T1286" s="49"/>
      <c r="AT1286" s="6" t="s">
        <v>155</v>
      </c>
      <c r="AU1286" s="6" t="s">
        <v>80</v>
      </c>
    </row>
    <row r="1287" spans="2:65" s="106" customFormat="1" ht="30.75" customHeight="1" x14ac:dyDescent="0.3">
      <c r="B1287" s="107"/>
      <c r="D1287" s="108" t="s">
        <v>71</v>
      </c>
      <c r="E1287" s="146" t="s">
        <v>1341</v>
      </c>
      <c r="F1287" s="146" t="s">
        <v>1342</v>
      </c>
      <c r="J1287" s="147">
        <f>$BK$1287</f>
        <v>0</v>
      </c>
      <c r="L1287" s="107"/>
      <c r="M1287" s="111"/>
      <c r="P1287" s="112">
        <f>SUM($P$1288:$P$1322)</f>
        <v>0</v>
      </c>
      <c r="R1287" s="112">
        <f>SUM($R$1288:$R$1322)</f>
        <v>0</v>
      </c>
      <c r="T1287" s="113">
        <f>SUM($T$1288:$T$1322)</f>
        <v>0</v>
      </c>
      <c r="AR1287" s="108" t="s">
        <v>80</v>
      </c>
      <c r="AT1287" s="108" t="s">
        <v>71</v>
      </c>
      <c r="AU1287" s="108" t="s">
        <v>21</v>
      </c>
      <c r="AY1287" s="108" t="s">
        <v>138</v>
      </c>
      <c r="BK1287" s="114">
        <f>SUM($BK$1288:$BK$1322)</f>
        <v>0</v>
      </c>
    </row>
    <row r="1288" spans="2:65" s="6" customFormat="1" ht="15.75" customHeight="1" x14ac:dyDescent="0.3">
      <c r="B1288" s="22"/>
      <c r="C1288" s="115" t="s">
        <v>1343</v>
      </c>
      <c r="D1288" s="115" t="s">
        <v>139</v>
      </c>
      <c r="E1288" s="116" t="s">
        <v>1344</v>
      </c>
      <c r="F1288" s="117" t="s">
        <v>1345</v>
      </c>
      <c r="G1288" s="118" t="s">
        <v>142</v>
      </c>
      <c r="H1288" s="119">
        <v>28</v>
      </c>
      <c r="I1288" s="120"/>
      <c r="J1288" s="121">
        <f>ROUND($I$1288*$H$1288,2)</f>
        <v>0</v>
      </c>
      <c r="K1288" s="117"/>
      <c r="L1288" s="22"/>
      <c r="M1288" s="122"/>
      <c r="N1288" s="123" t="s">
        <v>43</v>
      </c>
      <c r="P1288" s="124">
        <f>$O$1288*$H$1288</f>
        <v>0</v>
      </c>
      <c r="Q1288" s="124">
        <v>0</v>
      </c>
      <c r="R1288" s="124">
        <f>$Q$1288*$H$1288</f>
        <v>0</v>
      </c>
      <c r="S1288" s="124">
        <v>0</v>
      </c>
      <c r="T1288" s="125">
        <f>$S$1288*$H$1288</f>
        <v>0</v>
      </c>
      <c r="AR1288" s="76" t="s">
        <v>227</v>
      </c>
      <c r="AT1288" s="76" t="s">
        <v>139</v>
      </c>
      <c r="AU1288" s="76" t="s">
        <v>80</v>
      </c>
      <c r="AY1288" s="6" t="s">
        <v>138</v>
      </c>
      <c r="BE1288" s="126">
        <f>IF($N$1288="základní",$J$1288,0)</f>
        <v>0</v>
      </c>
      <c r="BF1288" s="126">
        <f>IF($N$1288="snížená",$J$1288,0)</f>
        <v>0</v>
      </c>
      <c r="BG1288" s="126">
        <f>IF($N$1288="zákl. přenesená",$J$1288,0)</f>
        <v>0</v>
      </c>
      <c r="BH1288" s="126">
        <f>IF($N$1288="sníž. přenesená",$J$1288,0)</f>
        <v>0</v>
      </c>
      <c r="BI1288" s="126">
        <f>IF($N$1288="nulová",$J$1288,0)</f>
        <v>0</v>
      </c>
      <c r="BJ1288" s="76" t="s">
        <v>21</v>
      </c>
      <c r="BK1288" s="126">
        <f>ROUND($I$1288*$H$1288,2)</f>
        <v>0</v>
      </c>
      <c r="BL1288" s="76" t="s">
        <v>227</v>
      </c>
      <c r="BM1288" s="76" t="s">
        <v>1346</v>
      </c>
    </row>
    <row r="1289" spans="2:65" s="6" customFormat="1" ht="15.75" customHeight="1" x14ac:dyDescent="0.3">
      <c r="B1289" s="134"/>
      <c r="D1289" s="128" t="s">
        <v>145</v>
      </c>
      <c r="E1289" s="136"/>
      <c r="F1289" s="136" t="s">
        <v>313</v>
      </c>
      <c r="H1289" s="137">
        <v>28</v>
      </c>
      <c r="L1289" s="134"/>
      <c r="M1289" s="138"/>
      <c r="T1289" s="139"/>
      <c r="AT1289" s="135" t="s">
        <v>145</v>
      </c>
      <c r="AU1289" s="135" t="s">
        <v>80</v>
      </c>
      <c r="AV1289" s="135" t="s">
        <v>80</v>
      </c>
      <c r="AW1289" s="135" t="s">
        <v>95</v>
      </c>
      <c r="AX1289" s="135" t="s">
        <v>72</v>
      </c>
      <c r="AY1289" s="135" t="s">
        <v>138</v>
      </c>
    </row>
    <row r="1290" spans="2:65" s="6" customFormat="1" ht="15.75" customHeight="1" x14ac:dyDescent="0.3">
      <c r="B1290" s="140"/>
      <c r="D1290" s="133" t="s">
        <v>145</v>
      </c>
      <c r="E1290" s="141"/>
      <c r="F1290" s="142" t="s">
        <v>148</v>
      </c>
      <c r="H1290" s="143">
        <v>28</v>
      </c>
      <c r="L1290" s="140"/>
      <c r="M1290" s="144"/>
      <c r="T1290" s="145"/>
      <c r="AT1290" s="141" t="s">
        <v>145</v>
      </c>
      <c r="AU1290" s="141" t="s">
        <v>80</v>
      </c>
      <c r="AV1290" s="141" t="s">
        <v>143</v>
      </c>
      <c r="AW1290" s="141" t="s">
        <v>95</v>
      </c>
      <c r="AX1290" s="141" t="s">
        <v>21</v>
      </c>
      <c r="AY1290" s="141" t="s">
        <v>138</v>
      </c>
    </row>
    <row r="1291" spans="2:65" s="6" customFormat="1" ht="15.75" customHeight="1" x14ac:dyDescent="0.3">
      <c r="B1291" s="22"/>
      <c r="C1291" s="115" t="s">
        <v>1347</v>
      </c>
      <c r="D1291" s="115" t="s">
        <v>139</v>
      </c>
      <c r="E1291" s="116" t="s">
        <v>1348</v>
      </c>
      <c r="F1291" s="117" t="s">
        <v>1349</v>
      </c>
      <c r="G1291" s="118" t="s">
        <v>142</v>
      </c>
      <c r="H1291" s="119">
        <v>1</v>
      </c>
      <c r="I1291" s="120"/>
      <c r="J1291" s="121">
        <f>ROUND($I$1291*$H$1291,2)</f>
        <v>0</v>
      </c>
      <c r="K1291" s="117"/>
      <c r="L1291" s="22"/>
      <c r="M1291" s="122"/>
      <c r="N1291" s="123" t="s">
        <v>43</v>
      </c>
      <c r="P1291" s="124">
        <f>$O$1291*$H$1291</f>
        <v>0</v>
      </c>
      <c r="Q1291" s="124">
        <v>0</v>
      </c>
      <c r="R1291" s="124">
        <f>$Q$1291*$H$1291</f>
        <v>0</v>
      </c>
      <c r="S1291" s="124">
        <v>0</v>
      </c>
      <c r="T1291" s="125">
        <f>$S$1291*$H$1291</f>
        <v>0</v>
      </c>
      <c r="AR1291" s="76" t="s">
        <v>227</v>
      </c>
      <c r="AT1291" s="76" t="s">
        <v>139</v>
      </c>
      <c r="AU1291" s="76" t="s">
        <v>80</v>
      </c>
      <c r="AY1291" s="6" t="s">
        <v>138</v>
      </c>
      <c r="BE1291" s="126">
        <f>IF($N$1291="základní",$J$1291,0)</f>
        <v>0</v>
      </c>
      <c r="BF1291" s="126">
        <f>IF($N$1291="snížená",$J$1291,0)</f>
        <v>0</v>
      </c>
      <c r="BG1291" s="126">
        <f>IF($N$1291="zákl. přenesená",$J$1291,0)</f>
        <v>0</v>
      </c>
      <c r="BH1291" s="126">
        <f>IF($N$1291="sníž. přenesená",$J$1291,0)</f>
        <v>0</v>
      </c>
      <c r="BI1291" s="126">
        <f>IF($N$1291="nulová",$J$1291,0)</f>
        <v>0</v>
      </c>
      <c r="BJ1291" s="76" t="s">
        <v>21</v>
      </c>
      <c r="BK1291" s="126">
        <f>ROUND($I$1291*$H$1291,2)</f>
        <v>0</v>
      </c>
      <c r="BL1291" s="76" t="s">
        <v>227</v>
      </c>
      <c r="BM1291" s="76" t="s">
        <v>1350</v>
      </c>
    </row>
    <row r="1292" spans="2:65" s="6" customFormat="1" ht="15.75" customHeight="1" x14ac:dyDescent="0.3">
      <c r="B1292" s="134"/>
      <c r="D1292" s="128" t="s">
        <v>145</v>
      </c>
      <c r="E1292" s="136"/>
      <c r="F1292" s="136" t="s">
        <v>21</v>
      </c>
      <c r="H1292" s="137">
        <v>1</v>
      </c>
      <c r="L1292" s="134"/>
      <c r="M1292" s="138"/>
      <c r="T1292" s="139"/>
      <c r="AT1292" s="135" t="s">
        <v>145</v>
      </c>
      <c r="AU1292" s="135" t="s">
        <v>80</v>
      </c>
      <c r="AV1292" s="135" t="s">
        <v>80</v>
      </c>
      <c r="AW1292" s="135" t="s">
        <v>95</v>
      </c>
      <c r="AX1292" s="135" t="s">
        <v>72</v>
      </c>
      <c r="AY1292" s="135" t="s">
        <v>138</v>
      </c>
    </row>
    <row r="1293" spans="2:65" s="6" customFormat="1" ht="15.75" customHeight="1" x14ac:dyDescent="0.3">
      <c r="B1293" s="140"/>
      <c r="D1293" s="133" t="s">
        <v>145</v>
      </c>
      <c r="E1293" s="141"/>
      <c r="F1293" s="142" t="s">
        <v>148</v>
      </c>
      <c r="H1293" s="143">
        <v>1</v>
      </c>
      <c r="L1293" s="140"/>
      <c r="M1293" s="144"/>
      <c r="T1293" s="145"/>
      <c r="AT1293" s="141" t="s">
        <v>145</v>
      </c>
      <c r="AU1293" s="141" t="s">
        <v>80</v>
      </c>
      <c r="AV1293" s="141" t="s">
        <v>143</v>
      </c>
      <c r="AW1293" s="141" t="s">
        <v>95</v>
      </c>
      <c r="AX1293" s="141" t="s">
        <v>21</v>
      </c>
      <c r="AY1293" s="141" t="s">
        <v>138</v>
      </c>
    </row>
    <row r="1294" spans="2:65" s="6" customFormat="1" ht="15.75" customHeight="1" x14ac:dyDescent="0.3">
      <c r="B1294" s="22"/>
      <c r="C1294" s="115" t="s">
        <v>1351</v>
      </c>
      <c r="D1294" s="115" t="s">
        <v>139</v>
      </c>
      <c r="E1294" s="116" t="s">
        <v>1352</v>
      </c>
      <c r="F1294" s="117" t="s">
        <v>1353</v>
      </c>
      <c r="G1294" s="118" t="s">
        <v>142</v>
      </c>
      <c r="H1294" s="119">
        <v>1</v>
      </c>
      <c r="I1294" s="120"/>
      <c r="J1294" s="121">
        <f>ROUND($I$1294*$H$1294,2)</f>
        <v>0</v>
      </c>
      <c r="K1294" s="117"/>
      <c r="L1294" s="22"/>
      <c r="M1294" s="122"/>
      <c r="N1294" s="123" t="s">
        <v>43</v>
      </c>
      <c r="P1294" s="124">
        <f>$O$1294*$H$1294</f>
        <v>0</v>
      </c>
      <c r="Q1294" s="124">
        <v>0</v>
      </c>
      <c r="R1294" s="124">
        <f>$Q$1294*$H$1294</f>
        <v>0</v>
      </c>
      <c r="S1294" s="124">
        <v>0</v>
      </c>
      <c r="T1294" s="125">
        <f>$S$1294*$H$1294</f>
        <v>0</v>
      </c>
      <c r="AR1294" s="76" t="s">
        <v>227</v>
      </c>
      <c r="AT1294" s="76" t="s">
        <v>139</v>
      </c>
      <c r="AU1294" s="76" t="s">
        <v>80</v>
      </c>
      <c r="AY1294" s="6" t="s">
        <v>138</v>
      </c>
      <c r="BE1294" s="126">
        <f>IF($N$1294="základní",$J$1294,0)</f>
        <v>0</v>
      </c>
      <c r="BF1294" s="126">
        <f>IF($N$1294="snížená",$J$1294,0)</f>
        <v>0</v>
      </c>
      <c r="BG1294" s="126">
        <f>IF($N$1294="zákl. přenesená",$J$1294,0)</f>
        <v>0</v>
      </c>
      <c r="BH1294" s="126">
        <f>IF($N$1294="sníž. přenesená",$J$1294,0)</f>
        <v>0</v>
      </c>
      <c r="BI1294" s="126">
        <f>IF($N$1294="nulová",$J$1294,0)</f>
        <v>0</v>
      </c>
      <c r="BJ1294" s="76" t="s">
        <v>21</v>
      </c>
      <c r="BK1294" s="126">
        <f>ROUND($I$1294*$H$1294,2)</f>
        <v>0</v>
      </c>
      <c r="BL1294" s="76" t="s">
        <v>227</v>
      </c>
      <c r="BM1294" s="76" t="s">
        <v>1354</v>
      </c>
    </row>
    <row r="1295" spans="2:65" s="6" customFormat="1" ht="15.75" customHeight="1" x14ac:dyDescent="0.3">
      <c r="B1295" s="134"/>
      <c r="D1295" s="128" t="s">
        <v>145</v>
      </c>
      <c r="E1295" s="136"/>
      <c r="F1295" s="136" t="s">
        <v>21</v>
      </c>
      <c r="H1295" s="137">
        <v>1</v>
      </c>
      <c r="L1295" s="134"/>
      <c r="M1295" s="138"/>
      <c r="T1295" s="139"/>
      <c r="AT1295" s="135" t="s">
        <v>145</v>
      </c>
      <c r="AU1295" s="135" t="s">
        <v>80</v>
      </c>
      <c r="AV1295" s="135" t="s">
        <v>80</v>
      </c>
      <c r="AW1295" s="135" t="s">
        <v>95</v>
      </c>
      <c r="AX1295" s="135" t="s">
        <v>72</v>
      </c>
      <c r="AY1295" s="135" t="s">
        <v>138</v>
      </c>
    </row>
    <row r="1296" spans="2:65" s="6" customFormat="1" ht="15.75" customHeight="1" x14ac:dyDescent="0.3">
      <c r="B1296" s="140"/>
      <c r="D1296" s="133" t="s">
        <v>145</v>
      </c>
      <c r="E1296" s="141"/>
      <c r="F1296" s="142" t="s">
        <v>148</v>
      </c>
      <c r="H1296" s="143">
        <v>1</v>
      </c>
      <c r="L1296" s="140"/>
      <c r="M1296" s="144"/>
      <c r="T1296" s="145"/>
      <c r="AT1296" s="141" t="s">
        <v>145</v>
      </c>
      <c r="AU1296" s="141" t="s">
        <v>80</v>
      </c>
      <c r="AV1296" s="141" t="s">
        <v>143</v>
      </c>
      <c r="AW1296" s="141" t="s">
        <v>95</v>
      </c>
      <c r="AX1296" s="141" t="s">
        <v>21</v>
      </c>
      <c r="AY1296" s="141" t="s">
        <v>138</v>
      </c>
    </row>
    <row r="1297" spans="2:65" s="6" customFormat="1" ht="15.75" customHeight="1" x14ac:dyDescent="0.3">
      <c r="B1297" s="22"/>
      <c r="C1297" s="115" t="s">
        <v>1355</v>
      </c>
      <c r="D1297" s="115" t="s">
        <v>139</v>
      </c>
      <c r="E1297" s="116" t="s">
        <v>1356</v>
      </c>
      <c r="F1297" s="117" t="s">
        <v>1357</v>
      </c>
      <c r="G1297" s="118" t="s">
        <v>142</v>
      </c>
      <c r="H1297" s="119">
        <v>2</v>
      </c>
      <c r="I1297" s="120"/>
      <c r="J1297" s="121">
        <f>ROUND($I$1297*$H$1297,2)</f>
        <v>0</v>
      </c>
      <c r="K1297" s="117"/>
      <c r="L1297" s="22"/>
      <c r="M1297" s="122"/>
      <c r="N1297" s="123" t="s">
        <v>43</v>
      </c>
      <c r="P1297" s="124">
        <f>$O$1297*$H$1297</f>
        <v>0</v>
      </c>
      <c r="Q1297" s="124">
        <v>0</v>
      </c>
      <c r="R1297" s="124">
        <f>$Q$1297*$H$1297</f>
        <v>0</v>
      </c>
      <c r="S1297" s="124">
        <v>0</v>
      </c>
      <c r="T1297" s="125">
        <f>$S$1297*$H$1297</f>
        <v>0</v>
      </c>
      <c r="AR1297" s="76" t="s">
        <v>227</v>
      </c>
      <c r="AT1297" s="76" t="s">
        <v>139</v>
      </c>
      <c r="AU1297" s="76" t="s">
        <v>80</v>
      </c>
      <c r="AY1297" s="6" t="s">
        <v>138</v>
      </c>
      <c r="BE1297" s="126">
        <f>IF($N$1297="základní",$J$1297,0)</f>
        <v>0</v>
      </c>
      <c r="BF1297" s="126">
        <f>IF($N$1297="snížená",$J$1297,0)</f>
        <v>0</v>
      </c>
      <c r="BG1297" s="126">
        <f>IF($N$1297="zákl. přenesená",$J$1297,0)</f>
        <v>0</v>
      </c>
      <c r="BH1297" s="126">
        <f>IF($N$1297="sníž. přenesená",$J$1297,0)</f>
        <v>0</v>
      </c>
      <c r="BI1297" s="126">
        <f>IF($N$1297="nulová",$J$1297,0)</f>
        <v>0</v>
      </c>
      <c r="BJ1297" s="76" t="s">
        <v>21</v>
      </c>
      <c r="BK1297" s="126">
        <f>ROUND($I$1297*$H$1297,2)</f>
        <v>0</v>
      </c>
      <c r="BL1297" s="76" t="s">
        <v>227</v>
      </c>
      <c r="BM1297" s="76" t="s">
        <v>1358</v>
      </c>
    </row>
    <row r="1298" spans="2:65" s="6" customFormat="1" ht="15.75" customHeight="1" x14ac:dyDescent="0.3">
      <c r="B1298" s="134"/>
      <c r="D1298" s="128" t="s">
        <v>145</v>
      </c>
      <c r="E1298" s="136"/>
      <c r="F1298" s="136" t="s">
        <v>80</v>
      </c>
      <c r="H1298" s="137">
        <v>2</v>
      </c>
      <c r="L1298" s="134"/>
      <c r="M1298" s="138"/>
      <c r="T1298" s="139"/>
      <c r="AT1298" s="135" t="s">
        <v>145</v>
      </c>
      <c r="AU1298" s="135" t="s">
        <v>80</v>
      </c>
      <c r="AV1298" s="135" t="s">
        <v>80</v>
      </c>
      <c r="AW1298" s="135" t="s">
        <v>95</v>
      </c>
      <c r="AX1298" s="135" t="s">
        <v>72</v>
      </c>
      <c r="AY1298" s="135" t="s">
        <v>138</v>
      </c>
    </row>
    <row r="1299" spans="2:65" s="6" customFormat="1" ht="15.75" customHeight="1" x14ac:dyDescent="0.3">
      <c r="B1299" s="140"/>
      <c r="D1299" s="133" t="s">
        <v>145</v>
      </c>
      <c r="E1299" s="141"/>
      <c r="F1299" s="142" t="s">
        <v>148</v>
      </c>
      <c r="H1299" s="143">
        <v>2</v>
      </c>
      <c r="L1299" s="140"/>
      <c r="M1299" s="144"/>
      <c r="T1299" s="145"/>
      <c r="AT1299" s="141" t="s">
        <v>145</v>
      </c>
      <c r="AU1299" s="141" t="s">
        <v>80</v>
      </c>
      <c r="AV1299" s="141" t="s">
        <v>143</v>
      </c>
      <c r="AW1299" s="141" t="s">
        <v>95</v>
      </c>
      <c r="AX1299" s="141" t="s">
        <v>21</v>
      </c>
      <c r="AY1299" s="141" t="s">
        <v>138</v>
      </c>
    </row>
    <row r="1300" spans="2:65" s="6" customFormat="1" ht="15.75" customHeight="1" x14ac:dyDescent="0.3">
      <c r="B1300" s="22"/>
      <c r="C1300" s="115" t="s">
        <v>1359</v>
      </c>
      <c r="D1300" s="115" t="s">
        <v>139</v>
      </c>
      <c r="E1300" s="116" t="s">
        <v>1360</v>
      </c>
      <c r="F1300" s="117" t="s">
        <v>1361</v>
      </c>
      <c r="G1300" s="118" t="s">
        <v>142</v>
      </c>
      <c r="H1300" s="119">
        <v>2</v>
      </c>
      <c r="I1300" s="120"/>
      <c r="J1300" s="121">
        <f>ROUND($I$1300*$H$1300,2)</f>
        <v>0</v>
      </c>
      <c r="K1300" s="117"/>
      <c r="L1300" s="22"/>
      <c r="M1300" s="122"/>
      <c r="N1300" s="123" t="s">
        <v>43</v>
      </c>
      <c r="P1300" s="124">
        <f>$O$1300*$H$1300</f>
        <v>0</v>
      </c>
      <c r="Q1300" s="124">
        <v>0</v>
      </c>
      <c r="R1300" s="124">
        <f>$Q$1300*$H$1300</f>
        <v>0</v>
      </c>
      <c r="S1300" s="124">
        <v>0</v>
      </c>
      <c r="T1300" s="125">
        <f>$S$1300*$H$1300</f>
        <v>0</v>
      </c>
      <c r="AR1300" s="76" t="s">
        <v>227</v>
      </c>
      <c r="AT1300" s="76" t="s">
        <v>139</v>
      </c>
      <c r="AU1300" s="76" t="s">
        <v>80</v>
      </c>
      <c r="AY1300" s="6" t="s">
        <v>138</v>
      </c>
      <c r="BE1300" s="126">
        <f>IF($N$1300="základní",$J$1300,0)</f>
        <v>0</v>
      </c>
      <c r="BF1300" s="126">
        <f>IF($N$1300="snížená",$J$1300,0)</f>
        <v>0</v>
      </c>
      <c r="BG1300" s="126">
        <f>IF($N$1300="zákl. přenesená",$J$1300,0)</f>
        <v>0</v>
      </c>
      <c r="BH1300" s="126">
        <f>IF($N$1300="sníž. přenesená",$J$1300,0)</f>
        <v>0</v>
      </c>
      <c r="BI1300" s="126">
        <f>IF($N$1300="nulová",$J$1300,0)</f>
        <v>0</v>
      </c>
      <c r="BJ1300" s="76" t="s">
        <v>21</v>
      </c>
      <c r="BK1300" s="126">
        <f>ROUND($I$1300*$H$1300,2)</f>
        <v>0</v>
      </c>
      <c r="BL1300" s="76" t="s">
        <v>227</v>
      </c>
      <c r="BM1300" s="76" t="s">
        <v>1362</v>
      </c>
    </row>
    <row r="1301" spans="2:65" s="6" customFormat="1" ht="15.75" customHeight="1" x14ac:dyDescent="0.3">
      <c r="B1301" s="134"/>
      <c r="D1301" s="128" t="s">
        <v>145</v>
      </c>
      <c r="E1301" s="136"/>
      <c r="F1301" s="136" t="s">
        <v>80</v>
      </c>
      <c r="H1301" s="137">
        <v>2</v>
      </c>
      <c r="L1301" s="134"/>
      <c r="M1301" s="138"/>
      <c r="T1301" s="139"/>
      <c r="AT1301" s="135" t="s">
        <v>145</v>
      </c>
      <c r="AU1301" s="135" t="s">
        <v>80</v>
      </c>
      <c r="AV1301" s="135" t="s">
        <v>80</v>
      </c>
      <c r="AW1301" s="135" t="s">
        <v>95</v>
      </c>
      <c r="AX1301" s="135" t="s">
        <v>72</v>
      </c>
      <c r="AY1301" s="135" t="s">
        <v>138</v>
      </c>
    </row>
    <row r="1302" spans="2:65" s="6" customFormat="1" ht="15.75" customHeight="1" x14ac:dyDescent="0.3">
      <c r="B1302" s="140"/>
      <c r="D1302" s="133" t="s">
        <v>145</v>
      </c>
      <c r="E1302" s="141"/>
      <c r="F1302" s="142" t="s">
        <v>148</v>
      </c>
      <c r="H1302" s="143">
        <v>2</v>
      </c>
      <c r="L1302" s="140"/>
      <c r="M1302" s="144"/>
      <c r="T1302" s="145"/>
      <c r="AT1302" s="141" t="s">
        <v>145</v>
      </c>
      <c r="AU1302" s="141" t="s">
        <v>80</v>
      </c>
      <c r="AV1302" s="141" t="s">
        <v>143</v>
      </c>
      <c r="AW1302" s="141" t="s">
        <v>95</v>
      </c>
      <c r="AX1302" s="141" t="s">
        <v>21</v>
      </c>
      <c r="AY1302" s="141" t="s">
        <v>138</v>
      </c>
    </row>
    <row r="1303" spans="2:65" s="6" customFormat="1" ht="15.75" customHeight="1" x14ac:dyDescent="0.3">
      <c r="B1303" s="22"/>
      <c r="C1303" s="115" t="s">
        <v>1363</v>
      </c>
      <c r="D1303" s="115" t="s">
        <v>139</v>
      </c>
      <c r="E1303" s="116" t="s">
        <v>1364</v>
      </c>
      <c r="F1303" s="117" t="s">
        <v>1365</v>
      </c>
      <c r="G1303" s="118" t="s">
        <v>378</v>
      </c>
      <c r="H1303" s="119">
        <v>7</v>
      </c>
      <c r="I1303" s="120"/>
      <c r="J1303" s="121">
        <f>ROUND($I$1303*$H$1303,2)</f>
        <v>0</v>
      </c>
      <c r="K1303" s="117"/>
      <c r="L1303" s="22"/>
      <c r="M1303" s="122"/>
      <c r="N1303" s="123" t="s">
        <v>43</v>
      </c>
      <c r="P1303" s="124">
        <f>$O$1303*$H$1303</f>
        <v>0</v>
      </c>
      <c r="Q1303" s="124">
        <v>0</v>
      </c>
      <c r="R1303" s="124">
        <f>$Q$1303*$H$1303</f>
        <v>0</v>
      </c>
      <c r="S1303" s="124">
        <v>0</v>
      </c>
      <c r="T1303" s="125">
        <f>$S$1303*$H$1303</f>
        <v>0</v>
      </c>
      <c r="AR1303" s="76" t="s">
        <v>227</v>
      </c>
      <c r="AT1303" s="76" t="s">
        <v>139</v>
      </c>
      <c r="AU1303" s="76" t="s">
        <v>80</v>
      </c>
      <c r="AY1303" s="6" t="s">
        <v>138</v>
      </c>
      <c r="BE1303" s="126">
        <f>IF($N$1303="základní",$J$1303,0)</f>
        <v>0</v>
      </c>
      <c r="BF1303" s="126">
        <f>IF($N$1303="snížená",$J$1303,0)</f>
        <v>0</v>
      </c>
      <c r="BG1303" s="126">
        <f>IF($N$1303="zákl. přenesená",$J$1303,0)</f>
        <v>0</v>
      </c>
      <c r="BH1303" s="126">
        <f>IF($N$1303="sníž. přenesená",$J$1303,0)</f>
        <v>0</v>
      </c>
      <c r="BI1303" s="126">
        <f>IF($N$1303="nulová",$J$1303,0)</f>
        <v>0</v>
      </c>
      <c r="BJ1303" s="76" t="s">
        <v>21</v>
      </c>
      <c r="BK1303" s="126">
        <f>ROUND($I$1303*$H$1303,2)</f>
        <v>0</v>
      </c>
      <c r="BL1303" s="76" t="s">
        <v>227</v>
      </c>
      <c r="BM1303" s="76" t="s">
        <v>1366</v>
      </c>
    </row>
    <row r="1304" spans="2:65" s="6" customFormat="1" ht="15.75" customHeight="1" x14ac:dyDescent="0.3">
      <c r="B1304" s="134"/>
      <c r="D1304" s="128" t="s">
        <v>145</v>
      </c>
      <c r="E1304" s="136"/>
      <c r="F1304" s="136" t="s">
        <v>182</v>
      </c>
      <c r="H1304" s="137">
        <v>7</v>
      </c>
      <c r="L1304" s="134"/>
      <c r="M1304" s="138"/>
      <c r="T1304" s="139"/>
      <c r="AT1304" s="135" t="s">
        <v>145</v>
      </c>
      <c r="AU1304" s="135" t="s">
        <v>80</v>
      </c>
      <c r="AV1304" s="135" t="s">
        <v>80</v>
      </c>
      <c r="AW1304" s="135" t="s">
        <v>95</v>
      </c>
      <c r="AX1304" s="135" t="s">
        <v>72</v>
      </c>
      <c r="AY1304" s="135" t="s">
        <v>138</v>
      </c>
    </row>
    <row r="1305" spans="2:65" s="6" customFormat="1" ht="15.75" customHeight="1" x14ac:dyDescent="0.3">
      <c r="B1305" s="140"/>
      <c r="D1305" s="133" t="s">
        <v>145</v>
      </c>
      <c r="E1305" s="141"/>
      <c r="F1305" s="142" t="s">
        <v>148</v>
      </c>
      <c r="H1305" s="143">
        <v>7</v>
      </c>
      <c r="L1305" s="140"/>
      <c r="M1305" s="144"/>
      <c r="T1305" s="145"/>
      <c r="AT1305" s="141" t="s">
        <v>145</v>
      </c>
      <c r="AU1305" s="141" t="s">
        <v>80</v>
      </c>
      <c r="AV1305" s="141" t="s">
        <v>143</v>
      </c>
      <c r="AW1305" s="141" t="s">
        <v>95</v>
      </c>
      <c r="AX1305" s="141" t="s">
        <v>21</v>
      </c>
      <c r="AY1305" s="141" t="s">
        <v>138</v>
      </c>
    </row>
    <row r="1306" spans="2:65" s="6" customFormat="1" ht="15.75" customHeight="1" x14ac:dyDescent="0.3">
      <c r="B1306" s="22"/>
      <c r="C1306" s="115" t="s">
        <v>1367</v>
      </c>
      <c r="D1306" s="115" t="s">
        <v>139</v>
      </c>
      <c r="E1306" s="116" t="s">
        <v>1368</v>
      </c>
      <c r="F1306" s="117" t="s">
        <v>1369</v>
      </c>
      <c r="G1306" s="118" t="s">
        <v>198</v>
      </c>
      <c r="H1306" s="119">
        <v>2</v>
      </c>
      <c r="I1306" s="120"/>
      <c r="J1306" s="121">
        <f>ROUND($I$1306*$H$1306,2)</f>
        <v>0</v>
      </c>
      <c r="K1306" s="117"/>
      <c r="L1306" s="22"/>
      <c r="M1306" s="122"/>
      <c r="N1306" s="123" t="s">
        <v>43</v>
      </c>
      <c r="P1306" s="124">
        <f>$O$1306*$H$1306</f>
        <v>0</v>
      </c>
      <c r="Q1306" s="124">
        <v>0</v>
      </c>
      <c r="R1306" s="124">
        <f>$Q$1306*$H$1306</f>
        <v>0</v>
      </c>
      <c r="S1306" s="124">
        <v>0</v>
      </c>
      <c r="T1306" s="125">
        <f>$S$1306*$H$1306</f>
        <v>0</v>
      </c>
      <c r="AR1306" s="76" t="s">
        <v>227</v>
      </c>
      <c r="AT1306" s="76" t="s">
        <v>139</v>
      </c>
      <c r="AU1306" s="76" t="s">
        <v>80</v>
      </c>
      <c r="AY1306" s="6" t="s">
        <v>138</v>
      </c>
      <c r="BE1306" s="126">
        <f>IF($N$1306="základní",$J$1306,0)</f>
        <v>0</v>
      </c>
      <c r="BF1306" s="126">
        <f>IF($N$1306="snížená",$J$1306,0)</f>
        <v>0</v>
      </c>
      <c r="BG1306" s="126">
        <f>IF($N$1306="zákl. přenesená",$J$1306,0)</f>
        <v>0</v>
      </c>
      <c r="BH1306" s="126">
        <f>IF($N$1306="sníž. přenesená",$J$1306,0)</f>
        <v>0</v>
      </c>
      <c r="BI1306" s="126">
        <f>IF($N$1306="nulová",$J$1306,0)</f>
        <v>0</v>
      </c>
      <c r="BJ1306" s="76" t="s">
        <v>21</v>
      </c>
      <c r="BK1306" s="126">
        <f>ROUND($I$1306*$H$1306,2)</f>
        <v>0</v>
      </c>
      <c r="BL1306" s="76" t="s">
        <v>227</v>
      </c>
      <c r="BM1306" s="76" t="s">
        <v>1370</v>
      </c>
    </row>
    <row r="1307" spans="2:65" s="6" customFormat="1" ht="15.75" customHeight="1" x14ac:dyDescent="0.3">
      <c r="B1307" s="134"/>
      <c r="D1307" s="128" t="s">
        <v>145</v>
      </c>
      <c r="E1307" s="136"/>
      <c r="F1307" s="136" t="s">
        <v>80</v>
      </c>
      <c r="H1307" s="137">
        <v>2</v>
      </c>
      <c r="L1307" s="134"/>
      <c r="M1307" s="138"/>
      <c r="T1307" s="139"/>
      <c r="AT1307" s="135" t="s">
        <v>145</v>
      </c>
      <c r="AU1307" s="135" t="s">
        <v>80</v>
      </c>
      <c r="AV1307" s="135" t="s">
        <v>80</v>
      </c>
      <c r="AW1307" s="135" t="s">
        <v>95</v>
      </c>
      <c r="AX1307" s="135" t="s">
        <v>72</v>
      </c>
      <c r="AY1307" s="135" t="s">
        <v>138</v>
      </c>
    </row>
    <row r="1308" spans="2:65" s="6" customFormat="1" ht="15.75" customHeight="1" x14ac:dyDescent="0.3">
      <c r="B1308" s="140"/>
      <c r="D1308" s="133" t="s">
        <v>145</v>
      </c>
      <c r="E1308" s="141"/>
      <c r="F1308" s="142" t="s">
        <v>148</v>
      </c>
      <c r="H1308" s="143">
        <v>2</v>
      </c>
      <c r="L1308" s="140"/>
      <c r="M1308" s="144"/>
      <c r="T1308" s="145"/>
      <c r="AT1308" s="141" t="s">
        <v>145</v>
      </c>
      <c r="AU1308" s="141" t="s">
        <v>80</v>
      </c>
      <c r="AV1308" s="141" t="s">
        <v>143</v>
      </c>
      <c r="AW1308" s="141" t="s">
        <v>95</v>
      </c>
      <c r="AX1308" s="141" t="s">
        <v>21</v>
      </c>
      <c r="AY1308" s="141" t="s">
        <v>138</v>
      </c>
    </row>
    <row r="1309" spans="2:65" s="6" customFormat="1" ht="15.75" customHeight="1" x14ac:dyDescent="0.3">
      <c r="B1309" s="22"/>
      <c r="C1309" s="115" t="s">
        <v>1371</v>
      </c>
      <c r="D1309" s="115" t="s">
        <v>139</v>
      </c>
      <c r="E1309" s="116" t="s">
        <v>1372</v>
      </c>
      <c r="F1309" s="117" t="s">
        <v>1373</v>
      </c>
      <c r="G1309" s="118" t="s">
        <v>378</v>
      </c>
      <c r="H1309" s="119">
        <v>13.5</v>
      </c>
      <c r="I1309" s="120"/>
      <c r="J1309" s="121">
        <f>ROUND($I$1309*$H$1309,2)</f>
        <v>0</v>
      </c>
      <c r="K1309" s="117"/>
      <c r="L1309" s="22"/>
      <c r="M1309" s="122"/>
      <c r="N1309" s="123" t="s">
        <v>43</v>
      </c>
      <c r="P1309" s="124">
        <f>$O$1309*$H$1309</f>
        <v>0</v>
      </c>
      <c r="Q1309" s="124">
        <v>0</v>
      </c>
      <c r="R1309" s="124">
        <f>$Q$1309*$H$1309</f>
        <v>0</v>
      </c>
      <c r="S1309" s="124">
        <v>0</v>
      </c>
      <c r="T1309" s="125">
        <f>$S$1309*$H$1309</f>
        <v>0</v>
      </c>
      <c r="AR1309" s="76" t="s">
        <v>227</v>
      </c>
      <c r="AT1309" s="76" t="s">
        <v>139</v>
      </c>
      <c r="AU1309" s="76" t="s">
        <v>80</v>
      </c>
      <c r="AY1309" s="6" t="s">
        <v>138</v>
      </c>
      <c r="BE1309" s="126">
        <f>IF($N$1309="základní",$J$1309,0)</f>
        <v>0</v>
      </c>
      <c r="BF1309" s="126">
        <f>IF($N$1309="snížená",$J$1309,0)</f>
        <v>0</v>
      </c>
      <c r="BG1309" s="126">
        <f>IF($N$1309="zákl. přenesená",$J$1309,0)</f>
        <v>0</v>
      </c>
      <c r="BH1309" s="126">
        <f>IF($N$1309="sníž. přenesená",$J$1309,0)</f>
        <v>0</v>
      </c>
      <c r="BI1309" s="126">
        <f>IF($N$1309="nulová",$J$1309,0)</f>
        <v>0</v>
      </c>
      <c r="BJ1309" s="76" t="s">
        <v>21</v>
      </c>
      <c r="BK1309" s="126">
        <f>ROUND($I$1309*$H$1309,2)</f>
        <v>0</v>
      </c>
      <c r="BL1309" s="76" t="s">
        <v>227</v>
      </c>
      <c r="BM1309" s="76" t="s">
        <v>1374</v>
      </c>
    </row>
    <row r="1310" spans="2:65" s="6" customFormat="1" ht="15.75" customHeight="1" x14ac:dyDescent="0.3">
      <c r="B1310" s="134"/>
      <c r="D1310" s="128" t="s">
        <v>145</v>
      </c>
      <c r="E1310" s="136"/>
      <c r="F1310" s="136" t="s">
        <v>1375</v>
      </c>
      <c r="H1310" s="137">
        <v>13.5</v>
      </c>
      <c r="L1310" s="134"/>
      <c r="M1310" s="138"/>
      <c r="T1310" s="139"/>
      <c r="AT1310" s="135" t="s">
        <v>145</v>
      </c>
      <c r="AU1310" s="135" t="s">
        <v>80</v>
      </c>
      <c r="AV1310" s="135" t="s">
        <v>80</v>
      </c>
      <c r="AW1310" s="135" t="s">
        <v>95</v>
      </c>
      <c r="AX1310" s="135" t="s">
        <v>72</v>
      </c>
      <c r="AY1310" s="135" t="s">
        <v>138</v>
      </c>
    </row>
    <row r="1311" spans="2:65" s="6" customFormat="1" ht="15.75" customHeight="1" x14ac:dyDescent="0.3">
      <c r="B1311" s="140"/>
      <c r="D1311" s="133" t="s">
        <v>145</v>
      </c>
      <c r="E1311" s="141"/>
      <c r="F1311" s="142" t="s">
        <v>148</v>
      </c>
      <c r="H1311" s="143">
        <v>13.5</v>
      </c>
      <c r="L1311" s="140"/>
      <c r="M1311" s="144"/>
      <c r="T1311" s="145"/>
      <c r="AT1311" s="141" t="s">
        <v>145</v>
      </c>
      <c r="AU1311" s="141" t="s">
        <v>80</v>
      </c>
      <c r="AV1311" s="141" t="s">
        <v>143</v>
      </c>
      <c r="AW1311" s="141" t="s">
        <v>95</v>
      </c>
      <c r="AX1311" s="141" t="s">
        <v>21</v>
      </c>
      <c r="AY1311" s="141" t="s">
        <v>138</v>
      </c>
    </row>
    <row r="1312" spans="2:65" s="6" customFormat="1" ht="15.75" customHeight="1" x14ac:dyDescent="0.3">
      <c r="B1312" s="22"/>
      <c r="C1312" s="115" t="s">
        <v>1376</v>
      </c>
      <c r="D1312" s="115" t="s">
        <v>139</v>
      </c>
      <c r="E1312" s="116" t="s">
        <v>1377</v>
      </c>
      <c r="F1312" s="117" t="s">
        <v>1378</v>
      </c>
      <c r="G1312" s="118" t="s">
        <v>378</v>
      </c>
      <c r="H1312" s="119">
        <v>13.5</v>
      </c>
      <c r="I1312" s="120"/>
      <c r="J1312" s="121">
        <f>ROUND($I$1312*$H$1312,2)</f>
        <v>0</v>
      </c>
      <c r="K1312" s="117"/>
      <c r="L1312" s="22"/>
      <c r="M1312" s="122"/>
      <c r="N1312" s="123" t="s">
        <v>43</v>
      </c>
      <c r="P1312" s="124">
        <f>$O$1312*$H$1312</f>
        <v>0</v>
      </c>
      <c r="Q1312" s="124">
        <v>0</v>
      </c>
      <c r="R1312" s="124">
        <f>$Q$1312*$H$1312</f>
        <v>0</v>
      </c>
      <c r="S1312" s="124">
        <v>0</v>
      </c>
      <c r="T1312" s="125">
        <f>$S$1312*$H$1312</f>
        <v>0</v>
      </c>
      <c r="AR1312" s="76" t="s">
        <v>227</v>
      </c>
      <c r="AT1312" s="76" t="s">
        <v>139</v>
      </c>
      <c r="AU1312" s="76" t="s">
        <v>80</v>
      </c>
      <c r="AY1312" s="6" t="s">
        <v>138</v>
      </c>
      <c r="BE1312" s="126">
        <f>IF($N$1312="základní",$J$1312,0)</f>
        <v>0</v>
      </c>
      <c r="BF1312" s="126">
        <f>IF($N$1312="snížená",$J$1312,0)</f>
        <v>0</v>
      </c>
      <c r="BG1312" s="126">
        <f>IF($N$1312="zákl. přenesená",$J$1312,0)</f>
        <v>0</v>
      </c>
      <c r="BH1312" s="126">
        <f>IF($N$1312="sníž. přenesená",$J$1312,0)</f>
        <v>0</v>
      </c>
      <c r="BI1312" s="126">
        <f>IF($N$1312="nulová",$J$1312,0)</f>
        <v>0</v>
      </c>
      <c r="BJ1312" s="76" t="s">
        <v>21</v>
      </c>
      <c r="BK1312" s="126">
        <f>ROUND($I$1312*$H$1312,2)</f>
        <v>0</v>
      </c>
      <c r="BL1312" s="76" t="s">
        <v>227</v>
      </c>
      <c r="BM1312" s="76" t="s">
        <v>1379</v>
      </c>
    </row>
    <row r="1313" spans="2:65" s="6" customFormat="1" ht="15.75" customHeight="1" x14ac:dyDescent="0.3">
      <c r="B1313" s="134"/>
      <c r="D1313" s="128" t="s">
        <v>145</v>
      </c>
      <c r="E1313" s="136"/>
      <c r="F1313" s="136" t="s">
        <v>1375</v>
      </c>
      <c r="H1313" s="137">
        <v>13.5</v>
      </c>
      <c r="L1313" s="134"/>
      <c r="M1313" s="138"/>
      <c r="T1313" s="139"/>
      <c r="AT1313" s="135" t="s">
        <v>145</v>
      </c>
      <c r="AU1313" s="135" t="s">
        <v>80</v>
      </c>
      <c r="AV1313" s="135" t="s">
        <v>80</v>
      </c>
      <c r="AW1313" s="135" t="s">
        <v>95</v>
      </c>
      <c r="AX1313" s="135" t="s">
        <v>72</v>
      </c>
      <c r="AY1313" s="135" t="s">
        <v>138</v>
      </c>
    </row>
    <row r="1314" spans="2:65" s="6" customFormat="1" ht="15.75" customHeight="1" x14ac:dyDescent="0.3">
      <c r="B1314" s="140"/>
      <c r="D1314" s="133" t="s">
        <v>145</v>
      </c>
      <c r="E1314" s="141"/>
      <c r="F1314" s="142" t="s">
        <v>148</v>
      </c>
      <c r="H1314" s="143">
        <v>13.5</v>
      </c>
      <c r="L1314" s="140"/>
      <c r="M1314" s="144"/>
      <c r="T1314" s="145"/>
      <c r="AT1314" s="141" t="s">
        <v>145</v>
      </c>
      <c r="AU1314" s="141" t="s">
        <v>80</v>
      </c>
      <c r="AV1314" s="141" t="s">
        <v>143</v>
      </c>
      <c r="AW1314" s="141" t="s">
        <v>95</v>
      </c>
      <c r="AX1314" s="141" t="s">
        <v>21</v>
      </c>
      <c r="AY1314" s="141" t="s">
        <v>138</v>
      </c>
    </row>
    <row r="1315" spans="2:65" s="6" customFormat="1" ht="27" customHeight="1" x14ac:dyDescent="0.3">
      <c r="B1315" s="22"/>
      <c r="C1315" s="115" t="s">
        <v>1380</v>
      </c>
      <c r="D1315" s="115" t="s">
        <v>139</v>
      </c>
      <c r="E1315" s="116" t="s">
        <v>1381</v>
      </c>
      <c r="F1315" s="117" t="s">
        <v>1382</v>
      </c>
      <c r="G1315" s="118" t="s">
        <v>142</v>
      </c>
      <c r="H1315" s="119">
        <v>4</v>
      </c>
      <c r="I1315" s="120"/>
      <c r="J1315" s="121">
        <f>ROUND($I$1315*$H$1315,2)</f>
        <v>0</v>
      </c>
      <c r="K1315" s="117"/>
      <c r="L1315" s="22"/>
      <c r="M1315" s="122"/>
      <c r="N1315" s="123" t="s">
        <v>43</v>
      </c>
      <c r="P1315" s="124">
        <f>$O$1315*$H$1315</f>
        <v>0</v>
      </c>
      <c r="Q1315" s="124">
        <v>0</v>
      </c>
      <c r="R1315" s="124">
        <f>$Q$1315*$H$1315</f>
        <v>0</v>
      </c>
      <c r="S1315" s="124">
        <v>0</v>
      </c>
      <c r="T1315" s="125">
        <f>$S$1315*$H$1315</f>
        <v>0</v>
      </c>
      <c r="AR1315" s="76" t="s">
        <v>227</v>
      </c>
      <c r="AT1315" s="76" t="s">
        <v>139</v>
      </c>
      <c r="AU1315" s="76" t="s">
        <v>80</v>
      </c>
      <c r="AY1315" s="6" t="s">
        <v>138</v>
      </c>
      <c r="BE1315" s="126">
        <f>IF($N$1315="základní",$J$1315,0)</f>
        <v>0</v>
      </c>
      <c r="BF1315" s="126">
        <f>IF($N$1315="snížená",$J$1315,0)</f>
        <v>0</v>
      </c>
      <c r="BG1315" s="126">
        <f>IF($N$1315="zákl. přenesená",$J$1315,0)</f>
        <v>0</v>
      </c>
      <c r="BH1315" s="126">
        <f>IF($N$1315="sníž. přenesená",$J$1315,0)</f>
        <v>0</v>
      </c>
      <c r="BI1315" s="126">
        <f>IF($N$1315="nulová",$J$1315,0)</f>
        <v>0</v>
      </c>
      <c r="BJ1315" s="76" t="s">
        <v>21</v>
      </c>
      <c r="BK1315" s="126">
        <f>ROUND($I$1315*$H$1315,2)</f>
        <v>0</v>
      </c>
      <c r="BL1315" s="76" t="s">
        <v>227</v>
      </c>
      <c r="BM1315" s="76" t="s">
        <v>1383</v>
      </c>
    </row>
    <row r="1316" spans="2:65" s="6" customFormat="1" ht="15.75" customHeight="1" x14ac:dyDescent="0.3">
      <c r="B1316" s="134"/>
      <c r="D1316" s="128" t="s">
        <v>145</v>
      </c>
      <c r="E1316" s="136"/>
      <c r="F1316" s="136" t="s">
        <v>143</v>
      </c>
      <c r="H1316" s="137">
        <v>4</v>
      </c>
      <c r="L1316" s="134"/>
      <c r="M1316" s="138"/>
      <c r="T1316" s="139"/>
      <c r="AT1316" s="135" t="s">
        <v>145</v>
      </c>
      <c r="AU1316" s="135" t="s">
        <v>80</v>
      </c>
      <c r="AV1316" s="135" t="s">
        <v>80</v>
      </c>
      <c r="AW1316" s="135" t="s">
        <v>95</v>
      </c>
      <c r="AX1316" s="135" t="s">
        <v>72</v>
      </c>
      <c r="AY1316" s="135" t="s">
        <v>138</v>
      </c>
    </row>
    <row r="1317" spans="2:65" s="6" customFormat="1" ht="15.75" customHeight="1" x14ac:dyDescent="0.3">
      <c r="B1317" s="140"/>
      <c r="D1317" s="133" t="s">
        <v>145</v>
      </c>
      <c r="E1317" s="141"/>
      <c r="F1317" s="142" t="s">
        <v>148</v>
      </c>
      <c r="H1317" s="143">
        <v>4</v>
      </c>
      <c r="L1317" s="140"/>
      <c r="M1317" s="144"/>
      <c r="T1317" s="145"/>
      <c r="AT1317" s="141" t="s">
        <v>145</v>
      </c>
      <c r="AU1317" s="141" t="s">
        <v>80</v>
      </c>
      <c r="AV1317" s="141" t="s">
        <v>143</v>
      </c>
      <c r="AW1317" s="141" t="s">
        <v>95</v>
      </c>
      <c r="AX1317" s="141" t="s">
        <v>21</v>
      </c>
      <c r="AY1317" s="141" t="s">
        <v>138</v>
      </c>
    </row>
    <row r="1318" spans="2:65" s="6" customFormat="1" ht="15.75" customHeight="1" x14ac:dyDescent="0.3">
      <c r="B1318" s="22"/>
      <c r="C1318" s="115" t="s">
        <v>1384</v>
      </c>
      <c r="D1318" s="115" t="s">
        <v>139</v>
      </c>
      <c r="E1318" s="116" t="s">
        <v>1385</v>
      </c>
      <c r="F1318" s="117" t="s">
        <v>1386</v>
      </c>
      <c r="G1318" s="118" t="s">
        <v>142</v>
      </c>
      <c r="H1318" s="119">
        <v>1</v>
      </c>
      <c r="I1318" s="120"/>
      <c r="J1318" s="121">
        <f>ROUND($I$1318*$H$1318,2)</f>
        <v>0</v>
      </c>
      <c r="K1318" s="117"/>
      <c r="L1318" s="22"/>
      <c r="M1318" s="122"/>
      <c r="N1318" s="123" t="s">
        <v>43</v>
      </c>
      <c r="P1318" s="124">
        <f>$O$1318*$H$1318</f>
        <v>0</v>
      </c>
      <c r="Q1318" s="124">
        <v>0</v>
      </c>
      <c r="R1318" s="124">
        <f>$Q$1318*$H$1318</f>
        <v>0</v>
      </c>
      <c r="S1318" s="124">
        <v>0</v>
      </c>
      <c r="T1318" s="125">
        <f>$S$1318*$H$1318</f>
        <v>0</v>
      </c>
      <c r="AR1318" s="76" t="s">
        <v>227</v>
      </c>
      <c r="AT1318" s="76" t="s">
        <v>139</v>
      </c>
      <c r="AU1318" s="76" t="s">
        <v>80</v>
      </c>
      <c r="AY1318" s="6" t="s">
        <v>138</v>
      </c>
      <c r="BE1318" s="126">
        <f>IF($N$1318="základní",$J$1318,0)</f>
        <v>0</v>
      </c>
      <c r="BF1318" s="126">
        <f>IF($N$1318="snížená",$J$1318,0)</f>
        <v>0</v>
      </c>
      <c r="BG1318" s="126">
        <f>IF($N$1318="zákl. přenesená",$J$1318,0)</f>
        <v>0</v>
      </c>
      <c r="BH1318" s="126">
        <f>IF($N$1318="sníž. přenesená",$J$1318,0)</f>
        <v>0</v>
      </c>
      <c r="BI1318" s="126">
        <f>IF($N$1318="nulová",$J$1318,0)</f>
        <v>0</v>
      </c>
      <c r="BJ1318" s="76" t="s">
        <v>21</v>
      </c>
      <c r="BK1318" s="126">
        <f>ROUND($I$1318*$H$1318,2)</f>
        <v>0</v>
      </c>
      <c r="BL1318" s="76" t="s">
        <v>227</v>
      </c>
      <c r="BM1318" s="76" t="s">
        <v>1387</v>
      </c>
    </row>
    <row r="1319" spans="2:65" s="6" customFormat="1" ht="15.75" customHeight="1" x14ac:dyDescent="0.3">
      <c r="B1319" s="134"/>
      <c r="D1319" s="128" t="s">
        <v>145</v>
      </c>
      <c r="E1319" s="136"/>
      <c r="F1319" s="136" t="s">
        <v>21</v>
      </c>
      <c r="H1319" s="137">
        <v>1</v>
      </c>
      <c r="L1319" s="134"/>
      <c r="M1319" s="138"/>
      <c r="T1319" s="139"/>
      <c r="AT1319" s="135" t="s">
        <v>145</v>
      </c>
      <c r="AU1319" s="135" t="s">
        <v>80</v>
      </c>
      <c r="AV1319" s="135" t="s">
        <v>80</v>
      </c>
      <c r="AW1319" s="135" t="s">
        <v>95</v>
      </c>
      <c r="AX1319" s="135" t="s">
        <v>72</v>
      </c>
      <c r="AY1319" s="135" t="s">
        <v>138</v>
      </c>
    </row>
    <row r="1320" spans="2:65" s="6" customFormat="1" ht="15.75" customHeight="1" x14ac:dyDescent="0.3">
      <c r="B1320" s="140"/>
      <c r="D1320" s="133" t="s">
        <v>145</v>
      </c>
      <c r="E1320" s="141"/>
      <c r="F1320" s="142" t="s">
        <v>148</v>
      </c>
      <c r="H1320" s="143">
        <v>1</v>
      </c>
      <c r="L1320" s="140"/>
      <c r="M1320" s="144"/>
      <c r="T1320" s="145"/>
      <c r="AT1320" s="141" t="s">
        <v>145</v>
      </c>
      <c r="AU1320" s="141" t="s">
        <v>80</v>
      </c>
      <c r="AV1320" s="141" t="s">
        <v>143</v>
      </c>
      <c r="AW1320" s="141" t="s">
        <v>95</v>
      </c>
      <c r="AX1320" s="141" t="s">
        <v>21</v>
      </c>
      <c r="AY1320" s="141" t="s">
        <v>138</v>
      </c>
    </row>
    <row r="1321" spans="2:65" s="6" customFormat="1" ht="15.75" customHeight="1" x14ac:dyDescent="0.3">
      <c r="B1321" s="22"/>
      <c r="C1321" s="115" t="s">
        <v>1388</v>
      </c>
      <c r="D1321" s="115" t="s">
        <v>139</v>
      </c>
      <c r="E1321" s="116" t="s">
        <v>1389</v>
      </c>
      <c r="F1321" s="117" t="s">
        <v>1390</v>
      </c>
      <c r="G1321" s="118" t="s">
        <v>1391</v>
      </c>
      <c r="H1321" s="160"/>
      <c r="I1321" s="120"/>
      <c r="J1321" s="121">
        <f>ROUND($I$1321*$H$1321,2)</f>
        <v>0</v>
      </c>
      <c r="K1321" s="117" t="s">
        <v>153</v>
      </c>
      <c r="L1321" s="22"/>
      <c r="M1321" s="122"/>
      <c r="N1321" s="123" t="s">
        <v>43</v>
      </c>
      <c r="P1321" s="124">
        <f>$O$1321*$H$1321</f>
        <v>0</v>
      </c>
      <c r="Q1321" s="124">
        <v>0</v>
      </c>
      <c r="R1321" s="124">
        <f>$Q$1321*$H$1321</f>
        <v>0</v>
      </c>
      <c r="S1321" s="124">
        <v>0</v>
      </c>
      <c r="T1321" s="125">
        <f>$S$1321*$H$1321</f>
        <v>0</v>
      </c>
      <c r="AR1321" s="76" t="s">
        <v>227</v>
      </c>
      <c r="AT1321" s="76" t="s">
        <v>139</v>
      </c>
      <c r="AU1321" s="76" t="s">
        <v>80</v>
      </c>
      <c r="AY1321" s="6" t="s">
        <v>138</v>
      </c>
      <c r="BE1321" s="126">
        <f>IF($N$1321="základní",$J$1321,0)</f>
        <v>0</v>
      </c>
      <c r="BF1321" s="126">
        <f>IF($N$1321="snížená",$J$1321,0)</f>
        <v>0</v>
      </c>
      <c r="BG1321" s="126">
        <f>IF($N$1321="zákl. přenesená",$J$1321,0)</f>
        <v>0</v>
      </c>
      <c r="BH1321" s="126">
        <f>IF($N$1321="sníž. přenesená",$J$1321,0)</f>
        <v>0</v>
      </c>
      <c r="BI1321" s="126">
        <f>IF($N$1321="nulová",$J$1321,0)</f>
        <v>0</v>
      </c>
      <c r="BJ1321" s="76" t="s">
        <v>21</v>
      </c>
      <c r="BK1321" s="126">
        <f>ROUND($I$1321*$H$1321,2)</f>
        <v>0</v>
      </c>
      <c r="BL1321" s="76" t="s">
        <v>227</v>
      </c>
      <c r="BM1321" s="76" t="s">
        <v>1392</v>
      </c>
    </row>
    <row r="1322" spans="2:65" s="6" customFormat="1" ht="27" customHeight="1" x14ac:dyDescent="0.3">
      <c r="B1322" s="22"/>
      <c r="D1322" s="128" t="s">
        <v>155</v>
      </c>
      <c r="F1322" s="148" t="s">
        <v>1393</v>
      </c>
      <c r="L1322" s="22"/>
      <c r="M1322" s="48"/>
      <c r="T1322" s="49"/>
      <c r="AT1322" s="6" t="s">
        <v>155</v>
      </c>
      <c r="AU1322" s="6" t="s">
        <v>80</v>
      </c>
    </row>
    <row r="1323" spans="2:65" s="106" customFormat="1" ht="30.75" customHeight="1" x14ac:dyDescent="0.3">
      <c r="B1323" s="107"/>
      <c r="D1323" s="108" t="s">
        <v>71</v>
      </c>
      <c r="E1323" s="146" t="s">
        <v>1394</v>
      </c>
      <c r="F1323" s="146" t="s">
        <v>1395</v>
      </c>
      <c r="J1323" s="147">
        <f>$BK$1323</f>
        <v>0</v>
      </c>
      <c r="L1323" s="107"/>
      <c r="M1323" s="111"/>
      <c r="P1323" s="112">
        <f>SUM($P$1324:$P$1344)</f>
        <v>0</v>
      </c>
      <c r="R1323" s="112">
        <f>SUM($R$1324:$R$1344)</f>
        <v>4.8671999999999993E-2</v>
      </c>
      <c r="T1323" s="113">
        <f>SUM($T$1324:$T$1344)</f>
        <v>0</v>
      </c>
      <c r="AR1323" s="108" t="s">
        <v>80</v>
      </c>
      <c r="AT1323" s="108" t="s">
        <v>71</v>
      </c>
      <c r="AU1323" s="108" t="s">
        <v>21</v>
      </c>
      <c r="AY1323" s="108" t="s">
        <v>138</v>
      </c>
      <c r="BK1323" s="114">
        <f>SUM($BK$1324:$BK$1344)</f>
        <v>0</v>
      </c>
    </row>
    <row r="1324" spans="2:65" s="6" customFormat="1" ht="15.75" customHeight="1" x14ac:dyDescent="0.3">
      <c r="B1324" s="22"/>
      <c r="C1324" s="115" t="s">
        <v>1396</v>
      </c>
      <c r="D1324" s="115" t="s">
        <v>139</v>
      </c>
      <c r="E1324" s="116" t="s">
        <v>1397</v>
      </c>
      <c r="F1324" s="117" t="s">
        <v>1398</v>
      </c>
      <c r="G1324" s="118" t="s">
        <v>198</v>
      </c>
      <c r="H1324" s="119">
        <v>187.2</v>
      </c>
      <c r="I1324" s="120"/>
      <c r="J1324" s="121">
        <f>ROUND($I$1324*$H$1324,2)</f>
        <v>0</v>
      </c>
      <c r="K1324" s="117" t="s">
        <v>153</v>
      </c>
      <c r="L1324" s="22"/>
      <c r="M1324" s="122"/>
      <c r="N1324" s="123" t="s">
        <v>43</v>
      </c>
      <c r="P1324" s="124">
        <f>$O$1324*$H$1324</f>
        <v>0</v>
      </c>
      <c r="Q1324" s="124">
        <v>2.5999999999999998E-4</v>
      </c>
      <c r="R1324" s="124">
        <f>$Q$1324*$H$1324</f>
        <v>4.8671999999999993E-2</v>
      </c>
      <c r="S1324" s="124">
        <v>0</v>
      </c>
      <c r="T1324" s="125">
        <f>$S$1324*$H$1324</f>
        <v>0</v>
      </c>
      <c r="AR1324" s="76" t="s">
        <v>227</v>
      </c>
      <c r="AT1324" s="76" t="s">
        <v>139</v>
      </c>
      <c r="AU1324" s="76" t="s">
        <v>80</v>
      </c>
      <c r="AY1324" s="6" t="s">
        <v>138</v>
      </c>
      <c r="BE1324" s="126">
        <f>IF($N$1324="základní",$J$1324,0)</f>
        <v>0</v>
      </c>
      <c r="BF1324" s="126">
        <f>IF($N$1324="snížená",$J$1324,0)</f>
        <v>0</v>
      </c>
      <c r="BG1324" s="126">
        <f>IF($N$1324="zákl. přenesená",$J$1324,0)</f>
        <v>0</v>
      </c>
      <c r="BH1324" s="126">
        <f>IF($N$1324="sníž. přenesená",$J$1324,0)</f>
        <v>0</v>
      </c>
      <c r="BI1324" s="126">
        <f>IF($N$1324="nulová",$J$1324,0)</f>
        <v>0</v>
      </c>
      <c r="BJ1324" s="76" t="s">
        <v>21</v>
      </c>
      <c r="BK1324" s="126">
        <f>ROUND($I$1324*$H$1324,2)</f>
        <v>0</v>
      </c>
      <c r="BL1324" s="76" t="s">
        <v>227</v>
      </c>
      <c r="BM1324" s="76" t="s">
        <v>1399</v>
      </c>
    </row>
    <row r="1325" spans="2:65" s="6" customFormat="1" ht="27" customHeight="1" x14ac:dyDescent="0.3">
      <c r="B1325" s="22"/>
      <c r="D1325" s="128" t="s">
        <v>155</v>
      </c>
      <c r="F1325" s="148" t="s">
        <v>1400</v>
      </c>
      <c r="L1325" s="22"/>
      <c r="M1325" s="48"/>
      <c r="T1325" s="49"/>
      <c r="AT1325" s="6" t="s">
        <v>155</v>
      </c>
      <c r="AU1325" s="6" t="s">
        <v>80</v>
      </c>
    </row>
    <row r="1326" spans="2:65" s="6" customFormat="1" ht="15.75" customHeight="1" x14ac:dyDescent="0.3">
      <c r="B1326" s="127"/>
      <c r="D1326" s="133" t="s">
        <v>145</v>
      </c>
      <c r="E1326" s="130"/>
      <c r="F1326" s="129" t="s">
        <v>1401</v>
      </c>
      <c r="H1326" s="130"/>
      <c r="L1326" s="127"/>
      <c r="M1326" s="131"/>
      <c r="T1326" s="132"/>
      <c r="AT1326" s="130" t="s">
        <v>145</v>
      </c>
      <c r="AU1326" s="130" t="s">
        <v>80</v>
      </c>
      <c r="AV1326" s="130" t="s">
        <v>21</v>
      </c>
      <c r="AW1326" s="130" t="s">
        <v>95</v>
      </c>
      <c r="AX1326" s="130" t="s">
        <v>72</v>
      </c>
      <c r="AY1326" s="130" t="s">
        <v>138</v>
      </c>
    </row>
    <row r="1327" spans="2:65" s="6" customFormat="1" ht="15.75" customHeight="1" x14ac:dyDescent="0.3">
      <c r="B1327" s="134"/>
      <c r="D1327" s="133" t="s">
        <v>145</v>
      </c>
      <c r="E1327" s="135"/>
      <c r="F1327" s="136" t="s">
        <v>1402</v>
      </c>
      <c r="H1327" s="137">
        <v>6.16</v>
      </c>
      <c r="L1327" s="134"/>
      <c r="M1327" s="138"/>
      <c r="T1327" s="139"/>
      <c r="AT1327" s="135" t="s">
        <v>145</v>
      </c>
      <c r="AU1327" s="135" t="s">
        <v>80</v>
      </c>
      <c r="AV1327" s="135" t="s">
        <v>80</v>
      </c>
      <c r="AW1327" s="135" t="s">
        <v>95</v>
      </c>
      <c r="AX1327" s="135" t="s">
        <v>72</v>
      </c>
      <c r="AY1327" s="135" t="s">
        <v>138</v>
      </c>
    </row>
    <row r="1328" spans="2:65" s="6" customFormat="1" ht="15.75" customHeight="1" x14ac:dyDescent="0.3">
      <c r="B1328" s="134"/>
      <c r="D1328" s="133" t="s">
        <v>145</v>
      </c>
      <c r="E1328" s="135"/>
      <c r="F1328" s="136" t="s">
        <v>1403</v>
      </c>
      <c r="H1328" s="137">
        <v>14.08</v>
      </c>
      <c r="L1328" s="134"/>
      <c r="M1328" s="138"/>
      <c r="T1328" s="139"/>
      <c r="AT1328" s="135" t="s">
        <v>145</v>
      </c>
      <c r="AU1328" s="135" t="s">
        <v>80</v>
      </c>
      <c r="AV1328" s="135" t="s">
        <v>80</v>
      </c>
      <c r="AW1328" s="135" t="s">
        <v>95</v>
      </c>
      <c r="AX1328" s="135" t="s">
        <v>72</v>
      </c>
      <c r="AY1328" s="135" t="s">
        <v>138</v>
      </c>
    </row>
    <row r="1329" spans="2:65" s="6" customFormat="1" ht="15.75" customHeight="1" x14ac:dyDescent="0.3">
      <c r="B1329" s="134"/>
      <c r="D1329" s="133" t="s">
        <v>145</v>
      </c>
      <c r="E1329" s="135"/>
      <c r="F1329" s="136" t="s">
        <v>1404</v>
      </c>
      <c r="H1329" s="137">
        <v>6.6</v>
      </c>
      <c r="L1329" s="134"/>
      <c r="M1329" s="138"/>
      <c r="T1329" s="139"/>
      <c r="AT1329" s="135" t="s">
        <v>145</v>
      </c>
      <c r="AU1329" s="135" t="s">
        <v>80</v>
      </c>
      <c r="AV1329" s="135" t="s">
        <v>80</v>
      </c>
      <c r="AW1329" s="135" t="s">
        <v>95</v>
      </c>
      <c r="AX1329" s="135" t="s">
        <v>72</v>
      </c>
      <c r="AY1329" s="135" t="s">
        <v>138</v>
      </c>
    </row>
    <row r="1330" spans="2:65" s="6" customFormat="1" ht="15.75" customHeight="1" x14ac:dyDescent="0.3">
      <c r="B1330" s="134"/>
      <c r="D1330" s="133" t="s">
        <v>145</v>
      </c>
      <c r="E1330" s="135"/>
      <c r="F1330" s="136" t="s">
        <v>1405</v>
      </c>
      <c r="H1330" s="137">
        <v>2.64</v>
      </c>
      <c r="L1330" s="134"/>
      <c r="M1330" s="138"/>
      <c r="T1330" s="139"/>
      <c r="AT1330" s="135" t="s">
        <v>145</v>
      </c>
      <c r="AU1330" s="135" t="s">
        <v>80</v>
      </c>
      <c r="AV1330" s="135" t="s">
        <v>80</v>
      </c>
      <c r="AW1330" s="135" t="s">
        <v>95</v>
      </c>
      <c r="AX1330" s="135" t="s">
        <v>72</v>
      </c>
      <c r="AY1330" s="135" t="s">
        <v>138</v>
      </c>
    </row>
    <row r="1331" spans="2:65" s="6" customFormat="1" ht="15.75" customHeight="1" x14ac:dyDescent="0.3">
      <c r="B1331" s="134"/>
      <c r="D1331" s="133" t="s">
        <v>145</v>
      </c>
      <c r="E1331" s="135"/>
      <c r="F1331" s="136" t="s">
        <v>1406</v>
      </c>
      <c r="H1331" s="137">
        <v>4</v>
      </c>
      <c r="L1331" s="134"/>
      <c r="M1331" s="138"/>
      <c r="T1331" s="139"/>
      <c r="AT1331" s="135" t="s">
        <v>145</v>
      </c>
      <c r="AU1331" s="135" t="s">
        <v>80</v>
      </c>
      <c r="AV1331" s="135" t="s">
        <v>80</v>
      </c>
      <c r="AW1331" s="135" t="s">
        <v>95</v>
      </c>
      <c r="AX1331" s="135" t="s">
        <v>72</v>
      </c>
      <c r="AY1331" s="135" t="s">
        <v>138</v>
      </c>
    </row>
    <row r="1332" spans="2:65" s="6" customFormat="1" ht="15.75" customHeight="1" x14ac:dyDescent="0.3">
      <c r="B1332" s="134"/>
      <c r="D1332" s="133" t="s">
        <v>145</v>
      </c>
      <c r="E1332" s="135"/>
      <c r="F1332" s="136" t="s">
        <v>1407</v>
      </c>
      <c r="H1332" s="137">
        <v>6.72</v>
      </c>
      <c r="L1332" s="134"/>
      <c r="M1332" s="138"/>
      <c r="T1332" s="139"/>
      <c r="AT1332" s="135" t="s">
        <v>145</v>
      </c>
      <c r="AU1332" s="135" t="s">
        <v>80</v>
      </c>
      <c r="AV1332" s="135" t="s">
        <v>80</v>
      </c>
      <c r="AW1332" s="135" t="s">
        <v>95</v>
      </c>
      <c r="AX1332" s="135" t="s">
        <v>72</v>
      </c>
      <c r="AY1332" s="135" t="s">
        <v>138</v>
      </c>
    </row>
    <row r="1333" spans="2:65" s="6" customFormat="1" ht="15.75" customHeight="1" x14ac:dyDescent="0.3">
      <c r="B1333" s="134"/>
      <c r="D1333" s="133" t="s">
        <v>145</v>
      </c>
      <c r="E1333" s="135"/>
      <c r="F1333" s="136" t="s">
        <v>1408</v>
      </c>
      <c r="H1333" s="137">
        <v>8</v>
      </c>
      <c r="L1333" s="134"/>
      <c r="M1333" s="138"/>
      <c r="T1333" s="139"/>
      <c r="AT1333" s="135" t="s">
        <v>145</v>
      </c>
      <c r="AU1333" s="135" t="s">
        <v>80</v>
      </c>
      <c r="AV1333" s="135" t="s">
        <v>80</v>
      </c>
      <c r="AW1333" s="135" t="s">
        <v>95</v>
      </c>
      <c r="AX1333" s="135" t="s">
        <v>72</v>
      </c>
      <c r="AY1333" s="135" t="s">
        <v>138</v>
      </c>
    </row>
    <row r="1334" spans="2:65" s="6" customFormat="1" ht="15.75" customHeight="1" x14ac:dyDescent="0.3">
      <c r="B1334" s="134"/>
      <c r="D1334" s="133" t="s">
        <v>145</v>
      </c>
      <c r="E1334" s="135"/>
      <c r="F1334" s="136" t="s">
        <v>1409</v>
      </c>
      <c r="H1334" s="137">
        <v>39.6</v>
      </c>
      <c r="L1334" s="134"/>
      <c r="M1334" s="138"/>
      <c r="T1334" s="139"/>
      <c r="AT1334" s="135" t="s">
        <v>145</v>
      </c>
      <c r="AU1334" s="135" t="s">
        <v>80</v>
      </c>
      <c r="AV1334" s="135" t="s">
        <v>80</v>
      </c>
      <c r="AW1334" s="135" t="s">
        <v>95</v>
      </c>
      <c r="AX1334" s="135" t="s">
        <v>72</v>
      </c>
      <c r="AY1334" s="135" t="s">
        <v>138</v>
      </c>
    </row>
    <row r="1335" spans="2:65" s="6" customFormat="1" ht="15.75" customHeight="1" x14ac:dyDescent="0.3">
      <c r="B1335" s="134"/>
      <c r="D1335" s="133" t="s">
        <v>145</v>
      </c>
      <c r="E1335" s="135"/>
      <c r="F1335" s="136" t="s">
        <v>1410</v>
      </c>
      <c r="H1335" s="137">
        <v>20</v>
      </c>
      <c r="L1335" s="134"/>
      <c r="M1335" s="138"/>
      <c r="T1335" s="139"/>
      <c r="AT1335" s="135" t="s">
        <v>145</v>
      </c>
      <c r="AU1335" s="135" t="s">
        <v>80</v>
      </c>
      <c r="AV1335" s="135" t="s">
        <v>80</v>
      </c>
      <c r="AW1335" s="135" t="s">
        <v>95</v>
      </c>
      <c r="AX1335" s="135" t="s">
        <v>72</v>
      </c>
      <c r="AY1335" s="135" t="s">
        <v>138</v>
      </c>
    </row>
    <row r="1336" spans="2:65" s="6" customFormat="1" ht="15.75" customHeight="1" x14ac:dyDescent="0.3">
      <c r="B1336" s="134"/>
      <c r="D1336" s="133" t="s">
        <v>145</v>
      </c>
      <c r="E1336" s="135"/>
      <c r="F1336" s="136" t="s">
        <v>1411</v>
      </c>
      <c r="H1336" s="137">
        <v>39</v>
      </c>
      <c r="L1336" s="134"/>
      <c r="M1336" s="138"/>
      <c r="T1336" s="139"/>
      <c r="AT1336" s="135" t="s">
        <v>145</v>
      </c>
      <c r="AU1336" s="135" t="s">
        <v>80</v>
      </c>
      <c r="AV1336" s="135" t="s">
        <v>80</v>
      </c>
      <c r="AW1336" s="135" t="s">
        <v>95</v>
      </c>
      <c r="AX1336" s="135" t="s">
        <v>72</v>
      </c>
      <c r="AY1336" s="135" t="s">
        <v>138</v>
      </c>
    </row>
    <row r="1337" spans="2:65" s="6" customFormat="1" ht="15.75" customHeight="1" x14ac:dyDescent="0.3">
      <c r="B1337" s="134"/>
      <c r="D1337" s="133" t="s">
        <v>145</v>
      </c>
      <c r="E1337" s="135"/>
      <c r="F1337" s="136" t="s">
        <v>1412</v>
      </c>
      <c r="H1337" s="137">
        <v>38.4</v>
      </c>
      <c r="L1337" s="134"/>
      <c r="M1337" s="138"/>
      <c r="T1337" s="139"/>
      <c r="AT1337" s="135" t="s">
        <v>145</v>
      </c>
      <c r="AU1337" s="135" t="s">
        <v>80</v>
      </c>
      <c r="AV1337" s="135" t="s">
        <v>80</v>
      </c>
      <c r="AW1337" s="135" t="s">
        <v>95</v>
      </c>
      <c r="AX1337" s="135" t="s">
        <v>72</v>
      </c>
      <c r="AY1337" s="135" t="s">
        <v>138</v>
      </c>
    </row>
    <row r="1338" spans="2:65" s="6" customFormat="1" ht="15.75" customHeight="1" x14ac:dyDescent="0.3">
      <c r="B1338" s="127"/>
      <c r="D1338" s="133" t="s">
        <v>145</v>
      </c>
      <c r="E1338" s="130"/>
      <c r="F1338" s="129" t="s">
        <v>1413</v>
      </c>
      <c r="H1338" s="130"/>
      <c r="L1338" s="127"/>
      <c r="M1338" s="131"/>
      <c r="T1338" s="132"/>
      <c r="AT1338" s="130" t="s">
        <v>145</v>
      </c>
      <c r="AU1338" s="130" t="s">
        <v>80</v>
      </c>
      <c r="AV1338" s="130" t="s">
        <v>21</v>
      </c>
      <c r="AW1338" s="130" t="s">
        <v>95</v>
      </c>
      <c r="AX1338" s="130" t="s">
        <v>72</v>
      </c>
      <c r="AY1338" s="130" t="s">
        <v>138</v>
      </c>
    </row>
    <row r="1339" spans="2:65" s="6" customFormat="1" ht="15.75" customHeight="1" x14ac:dyDescent="0.3">
      <c r="B1339" s="134"/>
      <c r="D1339" s="133" t="s">
        <v>145</v>
      </c>
      <c r="E1339" s="135"/>
      <c r="F1339" s="136" t="s">
        <v>80</v>
      </c>
      <c r="H1339" s="137">
        <v>2</v>
      </c>
      <c r="L1339" s="134"/>
      <c r="M1339" s="138"/>
      <c r="T1339" s="139"/>
      <c r="AT1339" s="135" t="s">
        <v>145</v>
      </c>
      <c r="AU1339" s="135" t="s">
        <v>80</v>
      </c>
      <c r="AV1339" s="135" t="s">
        <v>80</v>
      </c>
      <c r="AW1339" s="135" t="s">
        <v>95</v>
      </c>
      <c r="AX1339" s="135" t="s">
        <v>72</v>
      </c>
      <c r="AY1339" s="135" t="s">
        <v>138</v>
      </c>
    </row>
    <row r="1340" spans="2:65" s="6" customFormat="1" ht="15.75" customHeight="1" x14ac:dyDescent="0.3">
      <c r="B1340" s="140"/>
      <c r="D1340" s="133" t="s">
        <v>145</v>
      </c>
      <c r="E1340" s="141"/>
      <c r="F1340" s="142" t="s">
        <v>148</v>
      </c>
      <c r="H1340" s="143">
        <v>187.2</v>
      </c>
      <c r="L1340" s="140"/>
      <c r="M1340" s="144"/>
      <c r="T1340" s="145"/>
      <c r="AT1340" s="141" t="s">
        <v>145</v>
      </c>
      <c r="AU1340" s="141" t="s">
        <v>80</v>
      </c>
      <c r="AV1340" s="141" t="s">
        <v>143</v>
      </c>
      <c r="AW1340" s="141" t="s">
        <v>95</v>
      </c>
      <c r="AX1340" s="141" t="s">
        <v>21</v>
      </c>
      <c r="AY1340" s="141" t="s">
        <v>138</v>
      </c>
    </row>
    <row r="1341" spans="2:65" s="6" customFormat="1" ht="15.75" customHeight="1" x14ac:dyDescent="0.3">
      <c r="B1341" s="22"/>
      <c r="C1341" s="115" t="s">
        <v>1414</v>
      </c>
      <c r="D1341" s="115" t="s">
        <v>139</v>
      </c>
      <c r="E1341" s="116" t="s">
        <v>1415</v>
      </c>
      <c r="F1341" s="117" t="s">
        <v>1416</v>
      </c>
      <c r="G1341" s="118" t="s">
        <v>198</v>
      </c>
      <c r="H1341" s="119">
        <v>28</v>
      </c>
      <c r="I1341" s="120"/>
      <c r="J1341" s="121">
        <f>ROUND($I$1341*$H$1341,2)</f>
        <v>0</v>
      </c>
      <c r="K1341" s="117"/>
      <c r="L1341" s="22"/>
      <c r="M1341" s="122"/>
      <c r="N1341" s="123" t="s">
        <v>43</v>
      </c>
      <c r="P1341" s="124">
        <f>$O$1341*$H$1341</f>
        <v>0</v>
      </c>
      <c r="Q1341" s="124">
        <v>0</v>
      </c>
      <c r="R1341" s="124">
        <f>$Q$1341*$H$1341</f>
        <v>0</v>
      </c>
      <c r="S1341" s="124">
        <v>0</v>
      </c>
      <c r="T1341" s="125">
        <f>$S$1341*$H$1341</f>
        <v>0</v>
      </c>
      <c r="AR1341" s="76" t="s">
        <v>227</v>
      </c>
      <c r="AT1341" s="76" t="s">
        <v>139</v>
      </c>
      <c r="AU1341" s="76" t="s">
        <v>80</v>
      </c>
      <c r="AY1341" s="6" t="s">
        <v>138</v>
      </c>
      <c r="BE1341" s="126">
        <f>IF($N$1341="základní",$J$1341,0)</f>
        <v>0</v>
      </c>
      <c r="BF1341" s="126">
        <f>IF($N$1341="snížená",$J$1341,0)</f>
        <v>0</v>
      </c>
      <c r="BG1341" s="126">
        <f>IF($N$1341="zákl. přenesená",$J$1341,0)</f>
        <v>0</v>
      </c>
      <c r="BH1341" s="126">
        <f>IF($N$1341="sníž. přenesená",$J$1341,0)</f>
        <v>0</v>
      </c>
      <c r="BI1341" s="126">
        <f>IF($N$1341="nulová",$J$1341,0)</f>
        <v>0</v>
      </c>
      <c r="BJ1341" s="76" t="s">
        <v>21</v>
      </c>
      <c r="BK1341" s="126">
        <f>ROUND($I$1341*$H$1341,2)</f>
        <v>0</v>
      </c>
      <c r="BL1341" s="76" t="s">
        <v>227</v>
      </c>
      <c r="BM1341" s="76" t="s">
        <v>1417</v>
      </c>
    </row>
    <row r="1342" spans="2:65" s="6" customFormat="1" ht="15.75" customHeight="1" x14ac:dyDescent="0.3">
      <c r="B1342" s="127"/>
      <c r="D1342" s="128" t="s">
        <v>145</v>
      </c>
      <c r="E1342" s="129"/>
      <c r="F1342" s="129" t="s">
        <v>816</v>
      </c>
      <c r="H1342" s="130"/>
      <c r="L1342" s="127"/>
      <c r="M1342" s="131"/>
      <c r="T1342" s="132"/>
      <c r="AT1342" s="130" t="s">
        <v>145</v>
      </c>
      <c r="AU1342" s="130" t="s">
        <v>80</v>
      </c>
      <c r="AV1342" s="130" t="s">
        <v>21</v>
      </c>
      <c r="AW1342" s="130" t="s">
        <v>95</v>
      </c>
      <c r="AX1342" s="130" t="s">
        <v>72</v>
      </c>
      <c r="AY1342" s="130" t="s">
        <v>138</v>
      </c>
    </row>
    <row r="1343" spans="2:65" s="6" customFormat="1" ht="15.75" customHeight="1" x14ac:dyDescent="0.3">
      <c r="B1343" s="134"/>
      <c r="D1343" s="133" t="s">
        <v>145</v>
      </c>
      <c r="E1343" s="135"/>
      <c r="F1343" s="136" t="s">
        <v>313</v>
      </c>
      <c r="H1343" s="137">
        <v>28</v>
      </c>
      <c r="L1343" s="134"/>
      <c r="M1343" s="138"/>
      <c r="T1343" s="139"/>
      <c r="AT1343" s="135" t="s">
        <v>145</v>
      </c>
      <c r="AU1343" s="135" t="s">
        <v>80</v>
      </c>
      <c r="AV1343" s="135" t="s">
        <v>80</v>
      </c>
      <c r="AW1343" s="135" t="s">
        <v>95</v>
      </c>
      <c r="AX1343" s="135" t="s">
        <v>72</v>
      </c>
      <c r="AY1343" s="135" t="s">
        <v>138</v>
      </c>
    </row>
    <row r="1344" spans="2:65" s="6" customFormat="1" ht="15.75" customHeight="1" x14ac:dyDescent="0.3">
      <c r="B1344" s="140"/>
      <c r="D1344" s="133" t="s">
        <v>145</v>
      </c>
      <c r="E1344" s="141"/>
      <c r="F1344" s="142" t="s">
        <v>148</v>
      </c>
      <c r="H1344" s="143">
        <v>28</v>
      </c>
      <c r="L1344" s="140"/>
      <c r="M1344" s="144"/>
      <c r="T1344" s="145"/>
      <c r="AT1344" s="141" t="s">
        <v>145</v>
      </c>
      <c r="AU1344" s="141" t="s">
        <v>80</v>
      </c>
      <c r="AV1344" s="141" t="s">
        <v>143</v>
      </c>
      <c r="AW1344" s="141" t="s">
        <v>95</v>
      </c>
      <c r="AX1344" s="141" t="s">
        <v>21</v>
      </c>
      <c r="AY1344" s="141" t="s">
        <v>138</v>
      </c>
    </row>
    <row r="1345" spans="2:65" s="106" customFormat="1" ht="37.5" customHeight="1" x14ac:dyDescent="0.35">
      <c r="B1345" s="107"/>
      <c r="D1345" s="108" t="s">
        <v>71</v>
      </c>
      <c r="E1345" s="109" t="s">
        <v>383</v>
      </c>
      <c r="F1345" s="109" t="s">
        <v>1418</v>
      </c>
      <c r="J1345" s="110">
        <f>$BK$1345</f>
        <v>0</v>
      </c>
      <c r="L1345" s="107"/>
      <c r="M1345" s="111"/>
      <c r="P1345" s="112">
        <f>$P$1346</f>
        <v>0</v>
      </c>
      <c r="R1345" s="112">
        <f>$R$1346</f>
        <v>0</v>
      </c>
      <c r="T1345" s="113">
        <f>$T$1346</f>
        <v>0</v>
      </c>
      <c r="AR1345" s="108" t="s">
        <v>159</v>
      </c>
      <c r="AT1345" s="108" t="s">
        <v>71</v>
      </c>
      <c r="AU1345" s="108" t="s">
        <v>72</v>
      </c>
      <c r="AY1345" s="108" t="s">
        <v>138</v>
      </c>
      <c r="BK1345" s="114">
        <f>$BK$1346</f>
        <v>0</v>
      </c>
    </row>
    <row r="1346" spans="2:65" s="106" customFormat="1" ht="21" customHeight="1" x14ac:dyDescent="0.3">
      <c r="B1346" s="107"/>
      <c r="D1346" s="108" t="s">
        <v>71</v>
      </c>
      <c r="E1346" s="146" t="s">
        <v>1419</v>
      </c>
      <c r="F1346" s="146" t="s">
        <v>1420</v>
      </c>
      <c r="J1346" s="147">
        <f>$BK$1346</f>
        <v>0</v>
      </c>
      <c r="L1346" s="107"/>
      <c r="M1346" s="111"/>
      <c r="P1346" s="112">
        <f>SUM($P$1347:$P$1369)</f>
        <v>0</v>
      </c>
      <c r="R1346" s="112">
        <f>SUM($R$1347:$R$1369)</f>
        <v>0</v>
      </c>
      <c r="T1346" s="113">
        <f>SUM($T$1347:$T$1369)</f>
        <v>0</v>
      </c>
      <c r="AR1346" s="108" t="s">
        <v>159</v>
      </c>
      <c r="AT1346" s="108" t="s">
        <v>71</v>
      </c>
      <c r="AU1346" s="108" t="s">
        <v>21</v>
      </c>
      <c r="AY1346" s="108" t="s">
        <v>138</v>
      </c>
      <c r="BK1346" s="114">
        <f>SUM($BK$1347:$BK$1369)</f>
        <v>0</v>
      </c>
    </row>
    <row r="1347" spans="2:65" s="6" customFormat="1" ht="27" customHeight="1" x14ac:dyDescent="0.3">
      <c r="B1347" s="22"/>
      <c r="C1347" s="115" t="s">
        <v>1421</v>
      </c>
      <c r="D1347" s="115" t="s">
        <v>139</v>
      </c>
      <c r="E1347" s="116" t="s">
        <v>1422</v>
      </c>
      <c r="F1347" s="117" t="s">
        <v>1423</v>
      </c>
      <c r="G1347" s="118" t="s">
        <v>1080</v>
      </c>
      <c r="H1347" s="119">
        <v>9</v>
      </c>
      <c r="I1347" s="120"/>
      <c r="J1347" s="121">
        <f>ROUND($I$1347*$H$1347,2)</f>
        <v>0</v>
      </c>
      <c r="K1347" s="117"/>
      <c r="L1347" s="22"/>
      <c r="M1347" s="122"/>
      <c r="N1347" s="123" t="s">
        <v>43</v>
      </c>
      <c r="P1347" s="124">
        <f>$O$1347*$H$1347</f>
        <v>0</v>
      </c>
      <c r="Q1347" s="124">
        <v>0</v>
      </c>
      <c r="R1347" s="124">
        <f>$Q$1347*$H$1347</f>
        <v>0</v>
      </c>
      <c r="S1347" s="124">
        <v>0</v>
      </c>
      <c r="T1347" s="125">
        <f>$S$1347*$H$1347</f>
        <v>0</v>
      </c>
      <c r="AR1347" s="76" t="s">
        <v>600</v>
      </c>
      <c r="AT1347" s="76" t="s">
        <v>139</v>
      </c>
      <c r="AU1347" s="76" t="s">
        <v>80</v>
      </c>
      <c r="AY1347" s="6" t="s">
        <v>138</v>
      </c>
      <c r="BE1347" s="126">
        <f>IF($N$1347="základní",$J$1347,0)</f>
        <v>0</v>
      </c>
      <c r="BF1347" s="126">
        <f>IF($N$1347="snížená",$J$1347,0)</f>
        <v>0</v>
      </c>
      <c r="BG1347" s="126">
        <f>IF($N$1347="zákl. přenesená",$J$1347,0)</f>
        <v>0</v>
      </c>
      <c r="BH1347" s="126">
        <f>IF($N$1347="sníž. přenesená",$J$1347,0)</f>
        <v>0</v>
      </c>
      <c r="BI1347" s="126">
        <f>IF($N$1347="nulová",$J$1347,0)</f>
        <v>0</v>
      </c>
      <c r="BJ1347" s="76" t="s">
        <v>21</v>
      </c>
      <c r="BK1347" s="126">
        <f>ROUND($I$1347*$H$1347,2)</f>
        <v>0</v>
      </c>
      <c r="BL1347" s="76" t="s">
        <v>600</v>
      </c>
      <c r="BM1347" s="76" t="s">
        <v>1424</v>
      </c>
    </row>
    <row r="1348" spans="2:65" s="6" customFormat="1" ht="15.75" customHeight="1" x14ac:dyDescent="0.3">
      <c r="B1348" s="134"/>
      <c r="D1348" s="128" t="s">
        <v>145</v>
      </c>
      <c r="E1348" s="136"/>
      <c r="F1348" s="136" t="s">
        <v>143</v>
      </c>
      <c r="H1348" s="137">
        <v>4</v>
      </c>
      <c r="L1348" s="134"/>
      <c r="M1348" s="138"/>
      <c r="T1348" s="139"/>
      <c r="AT1348" s="135" t="s">
        <v>145</v>
      </c>
      <c r="AU1348" s="135" t="s">
        <v>80</v>
      </c>
      <c r="AV1348" s="135" t="s">
        <v>80</v>
      </c>
      <c r="AW1348" s="135" t="s">
        <v>95</v>
      </c>
      <c r="AX1348" s="135" t="s">
        <v>72</v>
      </c>
      <c r="AY1348" s="135" t="s">
        <v>138</v>
      </c>
    </row>
    <row r="1349" spans="2:65" s="6" customFormat="1" ht="15.75" customHeight="1" x14ac:dyDescent="0.3">
      <c r="B1349" s="134"/>
      <c r="D1349" s="133" t="s">
        <v>145</v>
      </c>
      <c r="E1349" s="135"/>
      <c r="F1349" s="136" t="s">
        <v>159</v>
      </c>
      <c r="H1349" s="137">
        <v>3</v>
      </c>
      <c r="L1349" s="134"/>
      <c r="M1349" s="138"/>
      <c r="T1349" s="139"/>
      <c r="AT1349" s="135" t="s">
        <v>145</v>
      </c>
      <c r="AU1349" s="135" t="s">
        <v>80</v>
      </c>
      <c r="AV1349" s="135" t="s">
        <v>80</v>
      </c>
      <c r="AW1349" s="135" t="s">
        <v>95</v>
      </c>
      <c r="AX1349" s="135" t="s">
        <v>72</v>
      </c>
      <c r="AY1349" s="135" t="s">
        <v>138</v>
      </c>
    </row>
    <row r="1350" spans="2:65" s="6" customFormat="1" ht="15.75" customHeight="1" x14ac:dyDescent="0.3">
      <c r="B1350" s="134"/>
      <c r="D1350" s="133" t="s">
        <v>145</v>
      </c>
      <c r="E1350" s="135"/>
      <c r="F1350" s="136" t="s">
        <v>80</v>
      </c>
      <c r="H1350" s="137">
        <v>2</v>
      </c>
      <c r="L1350" s="134"/>
      <c r="M1350" s="138"/>
      <c r="T1350" s="139"/>
      <c r="AT1350" s="135" t="s">
        <v>145</v>
      </c>
      <c r="AU1350" s="135" t="s">
        <v>80</v>
      </c>
      <c r="AV1350" s="135" t="s">
        <v>80</v>
      </c>
      <c r="AW1350" s="135" t="s">
        <v>95</v>
      </c>
      <c r="AX1350" s="135" t="s">
        <v>72</v>
      </c>
      <c r="AY1350" s="135" t="s">
        <v>138</v>
      </c>
    </row>
    <row r="1351" spans="2:65" s="6" customFormat="1" ht="15.75" customHeight="1" x14ac:dyDescent="0.3">
      <c r="B1351" s="140"/>
      <c r="D1351" s="133" t="s">
        <v>145</v>
      </c>
      <c r="E1351" s="141"/>
      <c r="F1351" s="142" t="s">
        <v>148</v>
      </c>
      <c r="H1351" s="143">
        <v>9</v>
      </c>
      <c r="L1351" s="140"/>
      <c r="M1351" s="144"/>
      <c r="T1351" s="145"/>
      <c r="AT1351" s="141" t="s">
        <v>145</v>
      </c>
      <c r="AU1351" s="141" t="s">
        <v>80</v>
      </c>
      <c r="AV1351" s="141" t="s">
        <v>143</v>
      </c>
      <c r="AW1351" s="141" t="s">
        <v>95</v>
      </c>
      <c r="AX1351" s="141" t="s">
        <v>21</v>
      </c>
      <c r="AY1351" s="141" t="s">
        <v>138</v>
      </c>
    </row>
    <row r="1352" spans="2:65" s="6" customFormat="1" ht="15.75" customHeight="1" x14ac:dyDescent="0.3">
      <c r="B1352" s="22"/>
      <c r="C1352" s="115" t="s">
        <v>1425</v>
      </c>
      <c r="D1352" s="115" t="s">
        <v>139</v>
      </c>
      <c r="E1352" s="116" t="s">
        <v>1426</v>
      </c>
      <c r="F1352" s="117" t="s">
        <v>1427</v>
      </c>
      <c r="G1352" s="118" t="s">
        <v>142</v>
      </c>
      <c r="H1352" s="119">
        <v>3</v>
      </c>
      <c r="I1352" s="120"/>
      <c r="J1352" s="121">
        <f>ROUND($I$1352*$H$1352,2)</f>
        <v>0</v>
      </c>
      <c r="K1352" s="117"/>
      <c r="L1352" s="22"/>
      <c r="M1352" s="122"/>
      <c r="N1352" s="123" t="s">
        <v>43</v>
      </c>
      <c r="P1352" s="124">
        <f>$O$1352*$H$1352</f>
        <v>0</v>
      </c>
      <c r="Q1352" s="124">
        <v>0</v>
      </c>
      <c r="R1352" s="124">
        <f>$Q$1352*$H$1352</f>
        <v>0</v>
      </c>
      <c r="S1352" s="124">
        <v>0</v>
      </c>
      <c r="T1352" s="125">
        <f>$S$1352*$H$1352</f>
        <v>0</v>
      </c>
      <c r="AR1352" s="76" t="s">
        <v>600</v>
      </c>
      <c r="AT1352" s="76" t="s">
        <v>139</v>
      </c>
      <c r="AU1352" s="76" t="s">
        <v>80</v>
      </c>
      <c r="AY1352" s="6" t="s">
        <v>138</v>
      </c>
      <c r="BE1352" s="126">
        <f>IF($N$1352="základní",$J$1352,0)</f>
        <v>0</v>
      </c>
      <c r="BF1352" s="126">
        <f>IF($N$1352="snížená",$J$1352,0)</f>
        <v>0</v>
      </c>
      <c r="BG1352" s="126">
        <f>IF($N$1352="zákl. přenesená",$J$1352,0)</f>
        <v>0</v>
      </c>
      <c r="BH1352" s="126">
        <f>IF($N$1352="sníž. přenesená",$J$1352,0)</f>
        <v>0</v>
      </c>
      <c r="BI1352" s="126">
        <f>IF($N$1352="nulová",$J$1352,0)</f>
        <v>0</v>
      </c>
      <c r="BJ1352" s="76" t="s">
        <v>21</v>
      </c>
      <c r="BK1352" s="126">
        <f>ROUND($I$1352*$H$1352,2)</f>
        <v>0</v>
      </c>
      <c r="BL1352" s="76" t="s">
        <v>600</v>
      </c>
      <c r="BM1352" s="76" t="s">
        <v>1428</v>
      </c>
    </row>
    <row r="1353" spans="2:65" s="6" customFormat="1" ht="15.75" customHeight="1" x14ac:dyDescent="0.3">
      <c r="B1353" s="134"/>
      <c r="D1353" s="128" t="s">
        <v>145</v>
      </c>
      <c r="E1353" s="136"/>
      <c r="F1353" s="136" t="s">
        <v>159</v>
      </c>
      <c r="H1353" s="137">
        <v>3</v>
      </c>
      <c r="L1353" s="134"/>
      <c r="M1353" s="138"/>
      <c r="T1353" s="139"/>
      <c r="AT1353" s="135" t="s">
        <v>145</v>
      </c>
      <c r="AU1353" s="135" t="s">
        <v>80</v>
      </c>
      <c r="AV1353" s="135" t="s">
        <v>80</v>
      </c>
      <c r="AW1353" s="135" t="s">
        <v>95</v>
      </c>
      <c r="AX1353" s="135" t="s">
        <v>72</v>
      </c>
      <c r="AY1353" s="135" t="s">
        <v>138</v>
      </c>
    </row>
    <row r="1354" spans="2:65" s="6" customFormat="1" ht="15.75" customHeight="1" x14ac:dyDescent="0.3">
      <c r="B1354" s="140"/>
      <c r="D1354" s="133" t="s">
        <v>145</v>
      </c>
      <c r="E1354" s="141"/>
      <c r="F1354" s="142" t="s">
        <v>148</v>
      </c>
      <c r="H1354" s="143">
        <v>3</v>
      </c>
      <c r="L1354" s="140"/>
      <c r="M1354" s="144"/>
      <c r="T1354" s="145"/>
      <c r="AT1354" s="141" t="s">
        <v>145</v>
      </c>
      <c r="AU1354" s="141" t="s">
        <v>80</v>
      </c>
      <c r="AV1354" s="141" t="s">
        <v>143</v>
      </c>
      <c r="AW1354" s="141" t="s">
        <v>95</v>
      </c>
      <c r="AX1354" s="141" t="s">
        <v>21</v>
      </c>
      <c r="AY1354" s="141" t="s">
        <v>138</v>
      </c>
    </row>
    <row r="1355" spans="2:65" s="6" customFormat="1" ht="15.75" customHeight="1" x14ac:dyDescent="0.3">
      <c r="B1355" s="22"/>
      <c r="C1355" s="115" t="s">
        <v>1429</v>
      </c>
      <c r="D1355" s="115" t="s">
        <v>139</v>
      </c>
      <c r="E1355" s="116" t="s">
        <v>1430</v>
      </c>
      <c r="F1355" s="117" t="s">
        <v>1431</v>
      </c>
      <c r="G1355" s="118" t="s">
        <v>142</v>
      </c>
      <c r="H1355" s="119">
        <v>1</v>
      </c>
      <c r="I1355" s="120"/>
      <c r="J1355" s="121">
        <f>ROUND($I$1355*$H$1355,2)</f>
        <v>0</v>
      </c>
      <c r="K1355" s="117"/>
      <c r="L1355" s="22"/>
      <c r="M1355" s="122"/>
      <c r="N1355" s="123" t="s">
        <v>43</v>
      </c>
      <c r="P1355" s="124">
        <f>$O$1355*$H$1355</f>
        <v>0</v>
      </c>
      <c r="Q1355" s="124">
        <v>0</v>
      </c>
      <c r="R1355" s="124">
        <f>$Q$1355*$H$1355</f>
        <v>0</v>
      </c>
      <c r="S1355" s="124">
        <v>0</v>
      </c>
      <c r="T1355" s="125">
        <f>$S$1355*$H$1355</f>
        <v>0</v>
      </c>
      <c r="AR1355" s="76" t="s">
        <v>600</v>
      </c>
      <c r="AT1355" s="76" t="s">
        <v>139</v>
      </c>
      <c r="AU1355" s="76" t="s">
        <v>80</v>
      </c>
      <c r="AY1355" s="6" t="s">
        <v>138</v>
      </c>
      <c r="BE1355" s="126">
        <f>IF($N$1355="základní",$J$1355,0)</f>
        <v>0</v>
      </c>
      <c r="BF1355" s="126">
        <f>IF($N$1355="snížená",$J$1355,0)</f>
        <v>0</v>
      </c>
      <c r="BG1355" s="126">
        <f>IF($N$1355="zákl. přenesená",$J$1355,0)</f>
        <v>0</v>
      </c>
      <c r="BH1355" s="126">
        <f>IF($N$1355="sníž. přenesená",$J$1355,0)</f>
        <v>0</v>
      </c>
      <c r="BI1355" s="126">
        <f>IF($N$1355="nulová",$J$1355,0)</f>
        <v>0</v>
      </c>
      <c r="BJ1355" s="76" t="s">
        <v>21</v>
      </c>
      <c r="BK1355" s="126">
        <f>ROUND($I$1355*$H$1355,2)</f>
        <v>0</v>
      </c>
      <c r="BL1355" s="76" t="s">
        <v>600</v>
      </c>
      <c r="BM1355" s="76" t="s">
        <v>1432</v>
      </c>
    </row>
    <row r="1356" spans="2:65" s="6" customFormat="1" ht="15.75" customHeight="1" x14ac:dyDescent="0.3">
      <c r="B1356" s="134"/>
      <c r="D1356" s="128" t="s">
        <v>145</v>
      </c>
      <c r="E1356" s="136"/>
      <c r="F1356" s="136" t="s">
        <v>21</v>
      </c>
      <c r="H1356" s="137">
        <v>1</v>
      </c>
      <c r="L1356" s="134"/>
      <c r="M1356" s="138"/>
      <c r="T1356" s="139"/>
      <c r="AT1356" s="135" t="s">
        <v>145</v>
      </c>
      <c r="AU1356" s="135" t="s">
        <v>80</v>
      </c>
      <c r="AV1356" s="135" t="s">
        <v>80</v>
      </c>
      <c r="AW1356" s="135" t="s">
        <v>95</v>
      </c>
      <c r="AX1356" s="135" t="s">
        <v>72</v>
      </c>
      <c r="AY1356" s="135" t="s">
        <v>138</v>
      </c>
    </row>
    <row r="1357" spans="2:65" s="6" customFormat="1" ht="15.75" customHeight="1" x14ac:dyDescent="0.3">
      <c r="B1357" s="140"/>
      <c r="D1357" s="133" t="s">
        <v>145</v>
      </c>
      <c r="E1357" s="141"/>
      <c r="F1357" s="142" t="s">
        <v>148</v>
      </c>
      <c r="H1357" s="143">
        <v>1</v>
      </c>
      <c r="L1357" s="140"/>
      <c r="M1357" s="144"/>
      <c r="T1357" s="145"/>
      <c r="AT1357" s="141" t="s">
        <v>145</v>
      </c>
      <c r="AU1357" s="141" t="s">
        <v>80</v>
      </c>
      <c r="AV1357" s="141" t="s">
        <v>143</v>
      </c>
      <c r="AW1357" s="141" t="s">
        <v>95</v>
      </c>
      <c r="AX1357" s="141" t="s">
        <v>21</v>
      </c>
      <c r="AY1357" s="141" t="s">
        <v>138</v>
      </c>
    </row>
    <row r="1358" spans="2:65" s="6" customFormat="1" ht="15.75" customHeight="1" x14ac:dyDescent="0.3">
      <c r="B1358" s="22"/>
      <c r="C1358" s="115" t="s">
        <v>1433</v>
      </c>
      <c r="D1358" s="115" t="s">
        <v>139</v>
      </c>
      <c r="E1358" s="116" t="s">
        <v>1434</v>
      </c>
      <c r="F1358" s="117" t="s">
        <v>1435</v>
      </c>
      <c r="G1358" s="118" t="s">
        <v>1080</v>
      </c>
      <c r="H1358" s="119">
        <v>200</v>
      </c>
      <c r="I1358" s="120"/>
      <c r="J1358" s="121">
        <f>ROUND($I$1358*$H$1358,2)</f>
        <v>0</v>
      </c>
      <c r="K1358" s="117"/>
      <c r="L1358" s="22"/>
      <c r="M1358" s="122"/>
      <c r="N1358" s="123" t="s">
        <v>43</v>
      </c>
      <c r="P1358" s="124">
        <f>$O$1358*$H$1358</f>
        <v>0</v>
      </c>
      <c r="Q1358" s="124">
        <v>0</v>
      </c>
      <c r="R1358" s="124">
        <f>$Q$1358*$H$1358</f>
        <v>0</v>
      </c>
      <c r="S1358" s="124">
        <v>0</v>
      </c>
      <c r="T1358" s="125">
        <f>$S$1358*$H$1358</f>
        <v>0</v>
      </c>
      <c r="AR1358" s="76" t="s">
        <v>600</v>
      </c>
      <c r="AT1358" s="76" t="s">
        <v>139</v>
      </c>
      <c r="AU1358" s="76" t="s">
        <v>80</v>
      </c>
      <c r="AY1358" s="6" t="s">
        <v>138</v>
      </c>
      <c r="BE1358" s="126">
        <f>IF($N$1358="základní",$J$1358,0)</f>
        <v>0</v>
      </c>
      <c r="BF1358" s="126">
        <f>IF($N$1358="snížená",$J$1358,0)</f>
        <v>0</v>
      </c>
      <c r="BG1358" s="126">
        <f>IF($N$1358="zákl. přenesená",$J$1358,0)</f>
        <v>0</v>
      </c>
      <c r="BH1358" s="126">
        <f>IF($N$1358="sníž. přenesená",$J$1358,0)</f>
        <v>0</v>
      </c>
      <c r="BI1358" s="126">
        <f>IF($N$1358="nulová",$J$1358,0)</f>
        <v>0</v>
      </c>
      <c r="BJ1358" s="76" t="s">
        <v>21</v>
      </c>
      <c r="BK1358" s="126">
        <f>ROUND($I$1358*$H$1358,2)</f>
        <v>0</v>
      </c>
      <c r="BL1358" s="76" t="s">
        <v>600</v>
      </c>
      <c r="BM1358" s="76" t="s">
        <v>1436</v>
      </c>
    </row>
    <row r="1359" spans="2:65" s="6" customFormat="1" ht="15.75" customHeight="1" x14ac:dyDescent="0.3">
      <c r="B1359" s="134"/>
      <c r="D1359" s="128" t="s">
        <v>145</v>
      </c>
      <c r="E1359" s="136"/>
      <c r="F1359" s="136" t="s">
        <v>1367</v>
      </c>
      <c r="H1359" s="137">
        <v>200</v>
      </c>
      <c r="L1359" s="134"/>
      <c r="M1359" s="138"/>
      <c r="T1359" s="139"/>
      <c r="AT1359" s="135" t="s">
        <v>145</v>
      </c>
      <c r="AU1359" s="135" t="s">
        <v>80</v>
      </c>
      <c r="AV1359" s="135" t="s">
        <v>80</v>
      </c>
      <c r="AW1359" s="135" t="s">
        <v>95</v>
      </c>
      <c r="AX1359" s="135" t="s">
        <v>72</v>
      </c>
      <c r="AY1359" s="135" t="s">
        <v>138</v>
      </c>
    </row>
    <row r="1360" spans="2:65" s="6" customFormat="1" ht="15.75" customHeight="1" x14ac:dyDescent="0.3">
      <c r="B1360" s="140"/>
      <c r="D1360" s="133" t="s">
        <v>145</v>
      </c>
      <c r="E1360" s="141"/>
      <c r="F1360" s="142" t="s">
        <v>148</v>
      </c>
      <c r="H1360" s="143">
        <v>200</v>
      </c>
      <c r="L1360" s="140"/>
      <c r="M1360" s="144"/>
      <c r="T1360" s="145"/>
      <c r="AT1360" s="141" t="s">
        <v>145</v>
      </c>
      <c r="AU1360" s="141" t="s">
        <v>80</v>
      </c>
      <c r="AV1360" s="141" t="s">
        <v>143</v>
      </c>
      <c r="AW1360" s="141" t="s">
        <v>95</v>
      </c>
      <c r="AX1360" s="141" t="s">
        <v>21</v>
      </c>
      <c r="AY1360" s="141" t="s">
        <v>138</v>
      </c>
    </row>
    <row r="1361" spans="2:65" s="6" customFormat="1" ht="15.75" customHeight="1" x14ac:dyDescent="0.3">
      <c r="B1361" s="22"/>
      <c r="C1361" s="115" t="s">
        <v>1437</v>
      </c>
      <c r="D1361" s="115" t="s">
        <v>139</v>
      </c>
      <c r="E1361" s="116" t="s">
        <v>1438</v>
      </c>
      <c r="F1361" s="117" t="s">
        <v>1439</v>
      </c>
      <c r="G1361" s="118" t="s">
        <v>142</v>
      </c>
      <c r="H1361" s="119">
        <v>1</v>
      </c>
      <c r="I1361" s="120"/>
      <c r="J1361" s="121">
        <f>ROUND($I$1361*$H$1361,2)</f>
        <v>0</v>
      </c>
      <c r="K1361" s="117"/>
      <c r="L1361" s="22"/>
      <c r="M1361" s="122"/>
      <c r="N1361" s="123" t="s">
        <v>43</v>
      </c>
      <c r="P1361" s="124">
        <f>$O$1361*$H$1361</f>
        <v>0</v>
      </c>
      <c r="Q1361" s="124">
        <v>0</v>
      </c>
      <c r="R1361" s="124">
        <f>$Q$1361*$H$1361</f>
        <v>0</v>
      </c>
      <c r="S1361" s="124">
        <v>0</v>
      </c>
      <c r="T1361" s="125">
        <f>$S$1361*$H$1361</f>
        <v>0</v>
      </c>
      <c r="AR1361" s="76" t="s">
        <v>600</v>
      </c>
      <c r="AT1361" s="76" t="s">
        <v>139</v>
      </c>
      <c r="AU1361" s="76" t="s">
        <v>80</v>
      </c>
      <c r="AY1361" s="6" t="s">
        <v>138</v>
      </c>
      <c r="BE1361" s="126">
        <f>IF($N$1361="základní",$J$1361,0)</f>
        <v>0</v>
      </c>
      <c r="BF1361" s="126">
        <f>IF($N$1361="snížená",$J$1361,0)</f>
        <v>0</v>
      </c>
      <c r="BG1361" s="126">
        <f>IF($N$1361="zákl. přenesená",$J$1361,0)</f>
        <v>0</v>
      </c>
      <c r="BH1361" s="126">
        <f>IF($N$1361="sníž. přenesená",$J$1361,0)</f>
        <v>0</v>
      </c>
      <c r="BI1361" s="126">
        <f>IF($N$1361="nulová",$J$1361,0)</f>
        <v>0</v>
      </c>
      <c r="BJ1361" s="76" t="s">
        <v>21</v>
      </c>
      <c r="BK1361" s="126">
        <f>ROUND($I$1361*$H$1361,2)</f>
        <v>0</v>
      </c>
      <c r="BL1361" s="76" t="s">
        <v>600</v>
      </c>
      <c r="BM1361" s="76" t="s">
        <v>1440</v>
      </c>
    </row>
    <row r="1362" spans="2:65" s="6" customFormat="1" ht="15.75" customHeight="1" x14ac:dyDescent="0.3">
      <c r="B1362" s="134"/>
      <c r="D1362" s="128" t="s">
        <v>145</v>
      </c>
      <c r="E1362" s="136"/>
      <c r="F1362" s="136" t="s">
        <v>21</v>
      </c>
      <c r="H1362" s="137">
        <v>1</v>
      </c>
      <c r="L1362" s="134"/>
      <c r="M1362" s="138"/>
      <c r="T1362" s="139"/>
      <c r="AT1362" s="135" t="s">
        <v>145</v>
      </c>
      <c r="AU1362" s="135" t="s">
        <v>80</v>
      </c>
      <c r="AV1362" s="135" t="s">
        <v>80</v>
      </c>
      <c r="AW1362" s="135" t="s">
        <v>95</v>
      </c>
      <c r="AX1362" s="135" t="s">
        <v>72</v>
      </c>
      <c r="AY1362" s="135" t="s">
        <v>138</v>
      </c>
    </row>
    <row r="1363" spans="2:65" s="6" customFormat="1" ht="15.75" customHeight="1" x14ac:dyDescent="0.3">
      <c r="B1363" s="140"/>
      <c r="D1363" s="133" t="s">
        <v>145</v>
      </c>
      <c r="E1363" s="141"/>
      <c r="F1363" s="142" t="s">
        <v>148</v>
      </c>
      <c r="H1363" s="143">
        <v>1</v>
      </c>
      <c r="L1363" s="140"/>
      <c r="M1363" s="144"/>
      <c r="T1363" s="145"/>
      <c r="AT1363" s="141" t="s">
        <v>145</v>
      </c>
      <c r="AU1363" s="141" t="s">
        <v>80</v>
      </c>
      <c r="AV1363" s="141" t="s">
        <v>143</v>
      </c>
      <c r="AW1363" s="141" t="s">
        <v>95</v>
      </c>
      <c r="AX1363" s="141" t="s">
        <v>21</v>
      </c>
      <c r="AY1363" s="141" t="s">
        <v>138</v>
      </c>
    </row>
    <row r="1364" spans="2:65" s="6" customFormat="1" ht="15.75" customHeight="1" x14ac:dyDescent="0.3">
      <c r="B1364" s="22"/>
      <c r="C1364" s="115" t="s">
        <v>1441</v>
      </c>
      <c r="D1364" s="115" t="s">
        <v>139</v>
      </c>
      <c r="E1364" s="116" t="s">
        <v>1442</v>
      </c>
      <c r="F1364" s="117" t="s">
        <v>1443</v>
      </c>
      <c r="G1364" s="118" t="s">
        <v>378</v>
      </c>
      <c r="H1364" s="119">
        <v>200</v>
      </c>
      <c r="I1364" s="120"/>
      <c r="J1364" s="121">
        <f>ROUND($I$1364*$H$1364,2)</f>
        <v>0</v>
      </c>
      <c r="K1364" s="117"/>
      <c r="L1364" s="22"/>
      <c r="M1364" s="122"/>
      <c r="N1364" s="123" t="s">
        <v>43</v>
      </c>
      <c r="P1364" s="124">
        <f>$O$1364*$H$1364</f>
        <v>0</v>
      </c>
      <c r="Q1364" s="124">
        <v>0</v>
      </c>
      <c r="R1364" s="124">
        <f>$Q$1364*$H$1364</f>
        <v>0</v>
      </c>
      <c r="S1364" s="124">
        <v>0</v>
      </c>
      <c r="T1364" s="125">
        <f>$S$1364*$H$1364</f>
        <v>0</v>
      </c>
      <c r="AR1364" s="76" t="s">
        <v>600</v>
      </c>
      <c r="AT1364" s="76" t="s">
        <v>139</v>
      </c>
      <c r="AU1364" s="76" t="s">
        <v>80</v>
      </c>
      <c r="AY1364" s="6" t="s">
        <v>138</v>
      </c>
      <c r="BE1364" s="126">
        <f>IF($N$1364="základní",$J$1364,0)</f>
        <v>0</v>
      </c>
      <c r="BF1364" s="126">
        <f>IF($N$1364="snížená",$J$1364,0)</f>
        <v>0</v>
      </c>
      <c r="BG1364" s="126">
        <f>IF($N$1364="zákl. přenesená",$J$1364,0)</f>
        <v>0</v>
      </c>
      <c r="BH1364" s="126">
        <f>IF($N$1364="sníž. přenesená",$J$1364,0)</f>
        <v>0</v>
      </c>
      <c r="BI1364" s="126">
        <f>IF($N$1364="nulová",$J$1364,0)</f>
        <v>0</v>
      </c>
      <c r="BJ1364" s="76" t="s">
        <v>21</v>
      </c>
      <c r="BK1364" s="126">
        <f>ROUND($I$1364*$H$1364,2)</f>
        <v>0</v>
      </c>
      <c r="BL1364" s="76" t="s">
        <v>600</v>
      </c>
      <c r="BM1364" s="76" t="s">
        <v>1444</v>
      </c>
    </row>
    <row r="1365" spans="2:65" s="6" customFormat="1" ht="15.75" customHeight="1" x14ac:dyDescent="0.3">
      <c r="B1365" s="134"/>
      <c r="D1365" s="128" t="s">
        <v>145</v>
      </c>
      <c r="E1365" s="136"/>
      <c r="F1365" s="136" t="s">
        <v>1367</v>
      </c>
      <c r="H1365" s="137">
        <v>200</v>
      </c>
      <c r="L1365" s="134"/>
      <c r="M1365" s="138"/>
      <c r="T1365" s="139"/>
      <c r="AT1365" s="135" t="s">
        <v>145</v>
      </c>
      <c r="AU1365" s="135" t="s">
        <v>80</v>
      </c>
      <c r="AV1365" s="135" t="s">
        <v>80</v>
      </c>
      <c r="AW1365" s="135" t="s">
        <v>95</v>
      </c>
      <c r="AX1365" s="135" t="s">
        <v>72</v>
      </c>
      <c r="AY1365" s="135" t="s">
        <v>138</v>
      </c>
    </row>
    <row r="1366" spans="2:65" s="6" customFormat="1" ht="15.75" customHeight="1" x14ac:dyDescent="0.3">
      <c r="B1366" s="140"/>
      <c r="D1366" s="133" t="s">
        <v>145</v>
      </c>
      <c r="E1366" s="141"/>
      <c r="F1366" s="142" t="s">
        <v>148</v>
      </c>
      <c r="H1366" s="143">
        <v>200</v>
      </c>
      <c r="L1366" s="140"/>
      <c r="M1366" s="144"/>
      <c r="T1366" s="145"/>
      <c r="AT1366" s="141" t="s">
        <v>145</v>
      </c>
      <c r="AU1366" s="141" t="s">
        <v>80</v>
      </c>
      <c r="AV1366" s="141" t="s">
        <v>143</v>
      </c>
      <c r="AW1366" s="141" t="s">
        <v>95</v>
      </c>
      <c r="AX1366" s="141" t="s">
        <v>21</v>
      </c>
      <c r="AY1366" s="141" t="s">
        <v>138</v>
      </c>
    </row>
    <row r="1367" spans="2:65" s="6" customFormat="1" ht="15.75" customHeight="1" x14ac:dyDescent="0.3">
      <c r="B1367" s="22"/>
      <c r="C1367" s="115" t="s">
        <v>1445</v>
      </c>
      <c r="D1367" s="115" t="s">
        <v>139</v>
      </c>
      <c r="E1367" s="116" t="s">
        <v>1446</v>
      </c>
      <c r="F1367" s="117" t="s">
        <v>1447</v>
      </c>
      <c r="G1367" s="118" t="s">
        <v>614</v>
      </c>
      <c r="H1367" s="119">
        <v>1</v>
      </c>
      <c r="I1367" s="120"/>
      <c r="J1367" s="121">
        <f>ROUND($I$1367*$H$1367,2)</f>
        <v>0</v>
      </c>
      <c r="K1367" s="117"/>
      <c r="L1367" s="22"/>
      <c r="M1367" s="122"/>
      <c r="N1367" s="123" t="s">
        <v>43</v>
      </c>
      <c r="P1367" s="124">
        <f>$O$1367*$H$1367</f>
        <v>0</v>
      </c>
      <c r="Q1367" s="124">
        <v>0</v>
      </c>
      <c r="R1367" s="124">
        <f>$Q$1367*$H$1367</f>
        <v>0</v>
      </c>
      <c r="S1367" s="124">
        <v>0</v>
      </c>
      <c r="T1367" s="125">
        <f>$S$1367*$H$1367</f>
        <v>0</v>
      </c>
      <c r="AR1367" s="76" t="s">
        <v>600</v>
      </c>
      <c r="AT1367" s="76" t="s">
        <v>139</v>
      </c>
      <c r="AU1367" s="76" t="s">
        <v>80</v>
      </c>
      <c r="AY1367" s="6" t="s">
        <v>138</v>
      </c>
      <c r="BE1367" s="126">
        <f>IF($N$1367="základní",$J$1367,0)</f>
        <v>0</v>
      </c>
      <c r="BF1367" s="126">
        <f>IF($N$1367="snížená",$J$1367,0)</f>
        <v>0</v>
      </c>
      <c r="BG1367" s="126">
        <f>IF($N$1367="zákl. přenesená",$J$1367,0)</f>
        <v>0</v>
      </c>
      <c r="BH1367" s="126">
        <f>IF($N$1367="sníž. přenesená",$J$1367,0)</f>
        <v>0</v>
      </c>
      <c r="BI1367" s="126">
        <f>IF($N$1367="nulová",$J$1367,0)</f>
        <v>0</v>
      </c>
      <c r="BJ1367" s="76" t="s">
        <v>21</v>
      </c>
      <c r="BK1367" s="126">
        <f>ROUND($I$1367*$H$1367,2)</f>
        <v>0</v>
      </c>
      <c r="BL1367" s="76" t="s">
        <v>600</v>
      </c>
      <c r="BM1367" s="76" t="s">
        <v>1448</v>
      </c>
    </row>
    <row r="1368" spans="2:65" s="6" customFormat="1" ht="15.75" customHeight="1" x14ac:dyDescent="0.3">
      <c r="B1368" s="134"/>
      <c r="D1368" s="128" t="s">
        <v>145</v>
      </c>
      <c r="E1368" s="136"/>
      <c r="F1368" s="136" t="s">
        <v>21</v>
      </c>
      <c r="H1368" s="137">
        <v>1</v>
      </c>
      <c r="L1368" s="134"/>
      <c r="M1368" s="138"/>
      <c r="T1368" s="139"/>
      <c r="AT1368" s="135" t="s">
        <v>145</v>
      </c>
      <c r="AU1368" s="135" t="s">
        <v>80</v>
      </c>
      <c r="AV1368" s="135" t="s">
        <v>80</v>
      </c>
      <c r="AW1368" s="135" t="s">
        <v>95</v>
      </c>
      <c r="AX1368" s="135" t="s">
        <v>72</v>
      </c>
      <c r="AY1368" s="135" t="s">
        <v>138</v>
      </c>
    </row>
    <row r="1369" spans="2:65" s="6" customFormat="1" ht="15.75" customHeight="1" x14ac:dyDescent="0.3">
      <c r="B1369" s="140"/>
      <c r="D1369" s="133" t="s">
        <v>145</v>
      </c>
      <c r="E1369" s="141"/>
      <c r="F1369" s="142" t="s">
        <v>148</v>
      </c>
      <c r="H1369" s="143">
        <v>1</v>
      </c>
      <c r="L1369" s="140"/>
      <c r="M1369" s="161"/>
      <c r="N1369" s="162"/>
      <c r="O1369" s="162"/>
      <c r="P1369" s="162"/>
      <c r="Q1369" s="162"/>
      <c r="R1369" s="162"/>
      <c r="S1369" s="162"/>
      <c r="T1369" s="163"/>
      <c r="AT1369" s="141" t="s">
        <v>145</v>
      </c>
      <c r="AU1369" s="141" t="s">
        <v>80</v>
      </c>
      <c r="AV1369" s="141" t="s">
        <v>143</v>
      </c>
      <c r="AW1369" s="141" t="s">
        <v>95</v>
      </c>
      <c r="AX1369" s="141" t="s">
        <v>21</v>
      </c>
      <c r="AY1369" s="141" t="s">
        <v>138</v>
      </c>
    </row>
    <row r="1370" spans="2:65" s="6" customFormat="1" ht="7.5" customHeight="1" x14ac:dyDescent="0.3">
      <c r="B1370" s="36"/>
      <c r="C1370" s="37"/>
      <c r="D1370" s="37"/>
      <c r="E1370" s="37"/>
      <c r="F1370" s="37"/>
      <c r="G1370" s="37"/>
      <c r="H1370" s="37"/>
      <c r="I1370" s="37"/>
      <c r="J1370" s="37"/>
      <c r="K1370" s="37"/>
      <c r="L1370" s="22"/>
      <c r="AT1370" s="2"/>
    </row>
  </sheetData>
  <autoFilter ref="C100:K100"/>
  <mergeCells count="9">
    <mergeCell ref="E93:H93"/>
    <mergeCell ref="G1:H1"/>
    <mergeCell ref="L2:V2"/>
    <mergeCell ref="E7:H7"/>
    <mergeCell ref="E9:H9"/>
    <mergeCell ref="E24:H24"/>
    <mergeCell ref="E45:H45"/>
    <mergeCell ref="E47:H47"/>
    <mergeCell ref="E91:H91"/>
  </mergeCells>
  <hyperlinks>
    <hyperlink ref="F1:G1" location="C2" tooltip="Krycí list soupisu" display="1) Krycí list soupisu"/>
    <hyperlink ref="G1:H1" location="C54" tooltip="Rekapitulace" display="2) Rekapitulace"/>
    <hyperlink ref="J1" location="C100" tooltip="Soupis prací" display="3) Soupis prací"/>
    <hyperlink ref="L1:V1" location="'Rekapitulace stavby'!C2" tooltip="Rekapitulace stavby" display="Rekapitulace stavby"/>
  </hyperlinks>
  <pageMargins left="0.59027779102325439" right="0.59027779102325439" top="0.59027779102325439" bottom="0.59027779102325439" header="0" footer="0"/>
  <pageSetup paperSize="9" scale="95" fitToHeight="100" orientation="landscape" blackAndWhite="1" verticalDpi="0" r:id="rId1"/>
  <headerFooter alignWithMargins="0"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370"/>
  <sheetViews>
    <sheetView showGridLines="0" workbookViewId="0">
      <pane ySplit="1" topLeftCell="A2" activePane="bottomLeft" state="frozenSplit"/>
      <selection pane="bottomLeft"/>
    </sheetView>
  </sheetViews>
  <sheetFormatPr defaultColWidth="10.5" defaultRowHeight="14.25" customHeight="1" x14ac:dyDescent="0.3"/>
  <cols>
    <col min="1" max="1" width="8.33203125" style="2" customWidth="1"/>
    <col min="2" max="2" width="1.6640625" style="2" customWidth="1"/>
    <col min="3" max="3" width="4.1640625" style="2" customWidth="1"/>
    <col min="4" max="4" width="4.33203125" style="2" customWidth="1"/>
    <col min="5" max="5" width="17.1640625" style="2" customWidth="1"/>
    <col min="6" max="6" width="90.83203125" style="2" customWidth="1"/>
    <col min="7" max="7" width="8.6640625" style="2" customWidth="1"/>
    <col min="8" max="8" width="11.1640625" style="2" customWidth="1"/>
    <col min="9" max="9" width="12.6640625" style="2" customWidth="1"/>
    <col min="10" max="10" width="23.5" style="2" customWidth="1"/>
    <col min="11" max="11" width="15.5" style="2" customWidth="1"/>
    <col min="12" max="12" width="10.5" style="1" customWidth="1"/>
    <col min="13" max="18" width="10.5" style="2" hidden="1" customWidth="1"/>
    <col min="19" max="19" width="8.1640625" style="2" hidden="1" customWidth="1"/>
    <col min="20" max="20" width="29.6640625" style="2" hidden="1" customWidth="1"/>
    <col min="21" max="21" width="16.33203125" style="2" hidden="1" customWidth="1"/>
    <col min="22" max="22" width="12.33203125" style="2" customWidth="1"/>
    <col min="23" max="23" width="16.33203125" style="2" customWidth="1"/>
    <col min="24" max="24" width="12.1640625" style="2" customWidth="1"/>
    <col min="25" max="25" width="15" style="2" customWidth="1"/>
    <col min="26" max="26" width="11" style="2" customWidth="1"/>
    <col min="27" max="27" width="15" style="2" customWidth="1"/>
    <col min="28" max="28" width="16.33203125" style="2" customWidth="1"/>
    <col min="29" max="29" width="11" style="2" customWidth="1"/>
    <col min="30" max="30" width="15" style="2" customWidth="1"/>
    <col min="31" max="31" width="16.33203125" style="2" customWidth="1"/>
    <col min="32" max="43" width="10.5" style="1" customWidth="1"/>
    <col min="44" max="65" width="10.5" style="2" hidden="1" customWidth="1"/>
    <col min="66" max="16384" width="10.5" style="1"/>
  </cols>
  <sheetData>
    <row r="1" spans="1:256" s="3" customFormat="1" ht="22.5" customHeight="1" x14ac:dyDescent="0.3">
      <c r="A1" s="5"/>
      <c r="B1" s="173"/>
      <c r="C1" s="173"/>
      <c r="D1" s="172" t="s">
        <v>1</v>
      </c>
      <c r="E1" s="173"/>
      <c r="F1" s="174" t="s">
        <v>1586</v>
      </c>
      <c r="G1" s="286" t="s">
        <v>1587</v>
      </c>
      <c r="H1" s="286"/>
      <c r="I1" s="173"/>
      <c r="J1" s="174" t="s">
        <v>1588</v>
      </c>
      <c r="K1" s="172" t="s">
        <v>87</v>
      </c>
      <c r="L1" s="174" t="s">
        <v>1589</v>
      </c>
      <c r="M1" s="174"/>
      <c r="N1" s="174"/>
      <c r="O1" s="174"/>
      <c r="P1" s="174"/>
      <c r="Q1" s="174"/>
      <c r="R1" s="174"/>
      <c r="S1" s="174"/>
      <c r="T1" s="174"/>
      <c r="U1" s="170"/>
      <c r="V1" s="170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pans="1:256" s="2" customFormat="1" ht="37.5" customHeight="1" x14ac:dyDescent="0.3">
      <c r="L2" s="284" t="s">
        <v>5</v>
      </c>
      <c r="M2" s="255"/>
      <c r="N2" s="255"/>
      <c r="O2" s="255"/>
      <c r="P2" s="255"/>
      <c r="Q2" s="255"/>
      <c r="R2" s="255"/>
      <c r="S2" s="255"/>
      <c r="T2" s="255"/>
      <c r="U2" s="255"/>
      <c r="V2" s="255"/>
      <c r="AT2" s="2" t="s">
        <v>83</v>
      </c>
    </row>
    <row r="3" spans="1:256" s="2" customFormat="1" ht="7.5" customHeight="1" x14ac:dyDescent="0.3">
      <c r="B3" s="7"/>
      <c r="C3" s="8"/>
      <c r="D3" s="8"/>
      <c r="E3" s="8"/>
      <c r="F3" s="8"/>
      <c r="G3" s="8"/>
      <c r="H3" s="8"/>
      <c r="I3" s="8"/>
      <c r="J3" s="8"/>
      <c r="K3" s="9"/>
      <c r="AT3" s="2" t="s">
        <v>80</v>
      </c>
    </row>
    <row r="4" spans="1:256" s="2" customFormat="1" ht="37.5" customHeight="1" x14ac:dyDescent="0.3">
      <c r="B4" s="10"/>
      <c r="D4" s="11" t="s">
        <v>88</v>
      </c>
      <c r="K4" s="12"/>
      <c r="M4" s="13" t="s">
        <v>10</v>
      </c>
      <c r="AT4" s="2" t="s">
        <v>3</v>
      </c>
    </row>
    <row r="5" spans="1:256" s="2" customFormat="1" ht="7.5" customHeight="1" x14ac:dyDescent="0.3">
      <c r="B5" s="10"/>
      <c r="K5" s="12"/>
    </row>
    <row r="6" spans="1:256" s="2" customFormat="1" ht="15.75" customHeight="1" x14ac:dyDescent="0.3">
      <c r="B6" s="10"/>
      <c r="D6" s="18" t="s">
        <v>16</v>
      </c>
      <c r="K6" s="12"/>
    </row>
    <row r="7" spans="1:256" s="2" customFormat="1" ht="15.75" customHeight="1" x14ac:dyDescent="0.3">
      <c r="B7" s="10"/>
      <c r="E7" s="287" t="str">
        <f>'Rekapitulace stavby'!$K$6</f>
        <v>ZATEPLENÍ OBJEKTU VUZ KBELY</v>
      </c>
      <c r="F7" s="255"/>
      <c r="G7" s="255"/>
      <c r="H7" s="255"/>
      <c r="K7" s="12"/>
    </row>
    <row r="8" spans="1:256" s="6" customFormat="1" ht="15.75" customHeight="1" x14ac:dyDescent="0.3">
      <c r="B8" s="22"/>
      <c r="D8" s="18" t="s">
        <v>89</v>
      </c>
      <c r="K8" s="25"/>
    </row>
    <row r="9" spans="1:256" s="6" customFormat="1" ht="37.5" customHeight="1" x14ac:dyDescent="0.3">
      <c r="B9" s="22"/>
      <c r="E9" s="271" t="s">
        <v>1449</v>
      </c>
      <c r="F9" s="256"/>
      <c r="G9" s="256"/>
      <c r="H9" s="256"/>
      <c r="K9" s="25"/>
    </row>
    <row r="10" spans="1:256" s="6" customFormat="1" ht="14.25" customHeight="1" x14ac:dyDescent="0.3">
      <c r="B10" s="22"/>
      <c r="K10" s="25"/>
    </row>
    <row r="11" spans="1:256" s="6" customFormat="1" ht="15" customHeight="1" x14ac:dyDescent="0.3">
      <c r="B11" s="22"/>
      <c r="D11" s="18" t="s">
        <v>19</v>
      </c>
      <c r="F11" s="16"/>
      <c r="I11" s="18" t="s">
        <v>20</v>
      </c>
      <c r="J11" s="16"/>
      <c r="K11" s="25"/>
    </row>
    <row r="12" spans="1:256" s="6" customFormat="1" ht="15" customHeight="1" x14ac:dyDescent="0.3">
      <c r="B12" s="22"/>
      <c r="D12" s="18" t="s">
        <v>22</v>
      </c>
      <c r="F12" s="16" t="s">
        <v>23</v>
      </c>
      <c r="I12" s="18" t="s">
        <v>24</v>
      </c>
      <c r="J12" s="45" t="str">
        <f>'Rekapitulace stavby'!$AN$8</f>
        <v>09.04.2016</v>
      </c>
      <c r="K12" s="25"/>
    </row>
    <row r="13" spans="1:256" s="6" customFormat="1" ht="12" customHeight="1" x14ac:dyDescent="0.3">
      <c r="B13" s="22"/>
      <c r="K13" s="25"/>
    </row>
    <row r="14" spans="1:256" s="6" customFormat="1" ht="15" customHeight="1" x14ac:dyDescent="0.3">
      <c r="B14" s="22"/>
      <c r="D14" s="18" t="s">
        <v>28</v>
      </c>
      <c r="I14" s="18" t="s">
        <v>29</v>
      </c>
      <c r="J14" s="16"/>
      <c r="K14" s="25"/>
    </row>
    <row r="15" spans="1:256" s="6" customFormat="1" ht="18.75" customHeight="1" x14ac:dyDescent="0.3">
      <c r="B15" s="22"/>
      <c r="E15" s="16" t="s">
        <v>30</v>
      </c>
      <c r="I15" s="18" t="s">
        <v>31</v>
      </c>
      <c r="J15" s="16"/>
      <c r="K15" s="25"/>
    </row>
    <row r="16" spans="1:256" s="6" customFormat="1" ht="7.5" customHeight="1" x14ac:dyDescent="0.3">
      <c r="B16" s="22"/>
      <c r="K16" s="25"/>
    </row>
    <row r="17" spans="2:11" s="6" customFormat="1" ht="15" customHeight="1" x14ac:dyDescent="0.3">
      <c r="B17" s="22"/>
      <c r="D17" s="18" t="s">
        <v>32</v>
      </c>
      <c r="I17" s="18" t="s">
        <v>29</v>
      </c>
      <c r="J17" s="16" t="str">
        <f>IF('Rekapitulace stavby'!$AN$13="Vyplň údaj","",IF('Rekapitulace stavby'!$AN$13="","",'Rekapitulace stavby'!$AN$13))</f>
        <v/>
      </c>
      <c r="K17" s="25"/>
    </row>
    <row r="18" spans="2:11" s="6" customFormat="1" ht="18.75" customHeight="1" x14ac:dyDescent="0.3">
      <c r="B18" s="22"/>
      <c r="E18" s="16" t="str">
        <f>IF('Rekapitulace stavby'!$E$14="Vyplň údaj","",IF('Rekapitulace stavby'!$E$14="","",'Rekapitulace stavby'!$E$14))</f>
        <v/>
      </c>
      <c r="I18" s="18" t="s">
        <v>31</v>
      </c>
      <c r="J18" s="16" t="str">
        <f>IF('Rekapitulace stavby'!$AN$14="Vyplň údaj","",IF('Rekapitulace stavby'!$AN$14="","",'Rekapitulace stavby'!$AN$14))</f>
        <v/>
      </c>
      <c r="K18" s="25"/>
    </row>
    <row r="19" spans="2:11" s="6" customFormat="1" ht="7.5" customHeight="1" x14ac:dyDescent="0.3">
      <c r="B19" s="22"/>
      <c r="K19" s="25"/>
    </row>
    <row r="20" spans="2:11" s="6" customFormat="1" ht="15" customHeight="1" x14ac:dyDescent="0.3">
      <c r="B20" s="22"/>
      <c r="D20" s="18" t="s">
        <v>34</v>
      </c>
      <c r="I20" s="18" t="s">
        <v>29</v>
      </c>
      <c r="J20" s="16"/>
      <c r="K20" s="25"/>
    </row>
    <row r="21" spans="2:11" s="6" customFormat="1" ht="18.75" customHeight="1" x14ac:dyDescent="0.3">
      <c r="B21" s="22"/>
      <c r="E21" s="16" t="s">
        <v>35</v>
      </c>
      <c r="I21" s="18" t="s">
        <v>31</v>
      </c>
      <c r="J21" s="16"/>
      <c r="K21" s="25"/>
    </row>
    <row r="22" spans="2:11" s="6" customFormat="1" ht="7.5" customHeight="1" x14ac:dyDescent="0.3">
      <c r="B22" s="22"/>
      <c r="K22" s="25"/>
    </row>
    <row r="23" spans="2:11" s="6" customFormat="1" ht="15" customHeight="1" x14ac:dyDescent="0.3">
      <c r="B23" s="22"/>
      <c r="D23" s="18" t="s">
        <v>37</v>
      </c>
      <c r="K23" s="25"/>
    </row>
    <row r="24" spans="2:11" s="76" customFormat="1" ht="15.75" customHeight="1" x14ac:dyDescent="0.3">
      <c r="B24" s="77"/>
      <c r="E24" s="261"/>
      <c r="F24" s="288"/>
      <c r="G24" s="288"/>
      <c r="H24" s="288"/>
      <c r="K24" s="78"/>
    </row>
    <row r="25" spans="2:11" s="6" customFormat="1" ht="7.5" customHeight="1" x14ac:dyDescent="0.3">
      <c r="B25" s="22"/>
      <c r="K25" s="25"/>
    </row>
    <row r="26" spans="2:11" s="6" customFormat="1" ht="7.5" customHeight="1" x14ac:dyDescent="0.3">
      <c r="B26" s="22"/>
      <c r="D26" s="46"/>
      <c r="E26" s="46"/>
      <c r="F26" s="46"/>
      <c r="G26" s="46"/>
      <c r="H26" s="46"/>
      <c r="I26" s="46"/>
      <c r="J26" s="46"/>
      <c r="K26" s="79"/>
    </row>
    <row r="27" spans="2:11" s="6" customFormat="1" ht="26.25" customHeight="1" x14ac:dyDescent="0.3">
      <c r="B27" s="22"/>
      <c r="D27" s="80" t="s">
        <v>38</v>
      </c>
      <c r="J27" s="57">
        <f>ROUND($J$82,2)</f>
        <v>0</v>
      </c>
      <c r="K27" s="25"/>
    </row>
    <row r="28" spans="2:11" s="6" customFormat="1" ht="7.5" customHeight="1" x14ac:dyDescent="0.3">
      <c r="B28" s="22"/>
      <c r="D28" s="46"/>
      <c r="E28" s="46"/>
      <c r="F28" s="46"/>
      <c r="G28" s="46"/>
      <c r="H28" s="46"/>
      <c r="I28" s="46"/>
      <c r="J28" s="46"/>
      <c r="K28" s="79"/>
    </row>
    <row r="29" spans="2:11" s="6" customFormat="1" ht="15" customHeight="1" x14ac:dyDescent="0.3">
      <c r="B29" s="22"/>
      <c r="F29" s="26" t="s">
        <v>40</v>
      </c>
      <c r="I29" s="26" t="s">
        <v>39</v>
      </c>
      <c r="J29" s="26" t="s">
        <v>41</v>
      </c>
      <c r="K29" s="25"/>
    </row>
    <row r="30" spans="2:11" s="6" customFormat="1" ht="15" customHeight="1" x14ac:dyDescent="0.3">
      <c r="B30" s="22"/>
      <c r="D30" s="28" t="s">
        <v>42</v>
      </c>
      <c r="E30" s="28" t="s">
        <v>43</v>
      </c>
      <c r="F30" s="81">
        <f>ROUND(SUM($BE$82:$BE$184),2)</f>
        <v>0</v>
      </c>
      <c r="I30" s="82">
        <v>0.21</v>
      </c>
      <c r="J30" s="81">
        <f>ROUND(ROUND((SUM($BE$82:$BE$184)),2)*$I$30,2)</f>
        <v>0</v>
      </c>
      <c r="K30" s="25"/>
    </row>
    <row r="31" spans="2:11" s="6" customFormat="1" ht="15" customHeight="1" x14ac:dyDescent="0.3">
      <c r="B31" s="22"/>
      <c r="E31" s="28" t="s">
        <v>44</v>
      </c>
      <c r="F31" s="81">
        <f>ROUND(SUM($BF$82:$BF$184),2)</f>
        <v>0</v>
      </c>
      <c r="I31" s="82">
        <v>0.15</v>
      </c>
      <c r="J31" s="81">
        <f>ROUND(ROUND((SUM($BF$82:$BF$184)),2)*$I$31,2)</f>
        <v>0</v>
      </c>
      <c r="K31" s="25"/>
    </row>
    <row r="32" spans="2:11" s="6" customFormat="1" ht="15" hidden="1" customHeight="1" x14ac:dyDescent="0.3">
      <c r="B32" s="22"/>
      <c r="E32" s="28" t="s">
        <v>45</v>
      </c>
      <c r="F32" s="81">
        <f>ROUND(SUM($BG$82:$BG$184),2)</f>
        <v>0</v>
      </c>
      <c r="I32" s="82">
        <v>0.21</v>
      </c>
      <c r="J32" s="81">
        <v>0</v>
      </c>
      <c r="K32" s="25"/>
    </row>
    <row r="33" spans="2:11" s="6" customFormat="1" ht="15" hidden="1" customHeight="1" x14ac:dyDescent="0.3">
      <c r="B33" s="22"/>
      <c r="E33" s="28" t="s">
        <v>46</v>
      </c>
      <c r="F33" s="81">
        <f>ROUND(SUM($BH$82:$BH$184),2)</f>
        <v>0</v>
      </c>
      <c r="I33" s="82">
        <v>0.15</v>
      </c>
      <c r="J33" s="81">
        <v>0</v>
      </c>
      <c r="K33" s="25"/>
    </row>
    <row r="34" spans="2:11" s="6" customFormat="1" ht="15" hidden="1" customHeight="1" x14ac:dyDescent="0.3">
      <c r="B34" s="22"/>
      <c r="E34" s="28" t="s">
        <v>47</v>
      </c>
      <c r="F34" s="81">
        <f>ROUND(SUM($BI$82:$BI$184),2)</f>
        <v>0</v>
      </c>
      <c r="I34" s="82">
        <v>0</v>
      </c>
      <c r="J34" s="81">
        <v>0</v>
      </c>
      <c r="K34" s="25"/>
    </row>
    <row r="35" spans="2:11" s="6" customFormat="1" ht="7.5" customHeight="1" x14ac:dyDescent="0.3">
      <c r="B35" s="22"/>
      <c r="K35" s="25"/>
    </row>
    <row r="36" spans="2:11" s="6" customFormat="1" ht="26.25" customHeight="1" x14ac:dyDescent="0.3">
      <c r="B36" s="22"/>
      <c r="C36" s="30"/>
      <c r="D36" s="31" t="s">
        <v>48</v>
      </c>
      <c r="E36" s="32"/>
      <c r="F36" s="32"/>
      <c r="G36" s="83" t="s">
        <v>49</v>
      </c>
      <c r="H36" s="33" t="s">
        <v>50</v>
      </c>
      <c r="I36" s="32"/>
      <c r="J36" s="34">
        <f>SUM($J$27:$J$34)</f>
        <v>0</v>
      </c>
      <c r="K36" s="84"/>
    </row>
    <row r="37" spans="2:11" s="6" customFormat="1" ht="15" customHeight="1" x14ac:dyDescent="0.3">
      <c r="B37" s="36"/>
      <c r="C37" s="37"/>
      <c r="D37" s="37"/>
      <c r="E37" s="37"/>
      <c r="F37" s="37"/>
      <c r="G37" s="37"/>
      <c r="H37" s="37"/>
      <c r="I37" s="37"/>
      <c r="J37" s="37"/>
      <c r="K37" s="38"/>
    </row>
    <row r="41" spans="2:11" s="6" customFormat="1" ht="7.5" customHeight="1" x14ac:dyDescent="0.3">
      <c r="B41" s="39"/>
      <c r="C41" s="40"/>
      <c r="D41" s="40"/>
      <c r="E41" s="40"/>
      <c r="F41" s="40"/>
      <c r="G41" s="40"/>
      <c r="H41" s="40"/>
      <c r="I41" s="40"/>
      <c r="J41" s="40"/>
      <c r="K41" s="85"/>
    </row>
    <row r="42" spans="2:11" s="6" customFormat="1" ht="37.5" customHeight="1" x14ac:dyDescent="0.3">
      <c r="B42" s="22"/>
      <c r="C42" s="11" t="s">
        <v>91</v>
      </c>
      <c r="K42" s="25"/>
    </row>
    <row r="43" spans="2:11" s="6" customFormat="1" ht="7.5" customHeight="1" x14ac:dyDescent="0.3">
      <c r="B43" s="22"/>
      <c r="K43" s="25"/>
    </row>
    <row r="44" spans="2:11" s="6" customFormat="1" ht="15" customHeight="1" x14ac:dyDescent="0.3">
      <c r="B44" s="22"/>
      <c r="C44" s="18" t="s">
        <v>16</v>
      </c>
      <c r="K44" s="25"/>
    </row>
    <row r="45" spans="2:11" s="6" customFormat="1" ht="16.5" customHeight="1" x14ac:dyDescent="0.3">
      <c r="B45" s="22"/>
      <c r="E45" s="287" t="str">
        <f>$E$7</f>
        <v>ZATEPLENÍ OBJEKTU VUZ KBELY</v>
      </c>
      <c r="F45" s="256"/>
      <c r="G45" s="256"/>
      <c r="H45" s="256"/>
      <c r="K45" s="25"/>
    </row>
    <row r="46" spans="2:11" s="6" customFormat="1" ht="15" customHeight="1" x14ac:dyDescent="0.3">
      <c r="B46" s="22"/>
      <c r="C46" s="18" t="s">
        <v>89</v>
      </c>
      <c r="K46" s="25"/>
    </row>
    <row r="47" spans="2:11" s="6" customFormat="1" ht="19.5" customHeight="1" x14ac:dyDescent="0.3">
      <c r="B47" s="22"/>
      <c r="E47" s="271" t="str">
        <f>$E$9</f>
        <v>SO 02 - Venkovní zpevněné plochy</v>
      </c>
      <c r="F47" s="256"/>
      <c r="G47" s="256"/>
      <c r="H47" s="256"/>
      <c r="K47" s="25"/>
    </row>
    <row r="48" spans="2:11" s="6" customFormat="1" ht="7.5" customHeight="1" x14ac:dyDescent="0.3">
      <c r="B48" s="22"/>
      <c r="K48" s="25"/>
    </row>
    <row r="49" spans="2:47" s="6" customFormat="1" ht="18.75" customHeight="1" x14ac:dyDescent="0.3">
      <c r="B49" s="22"/>
      <c r="C49" s="18" t="s">
        <v>22</v>
      </c>
      <c r="F49" s="16" t="str">
        <f>$F$12</f>
        <v>Praha Kbely</v>
      </c>
      <c r="I49" s="18" t="s">
        <v>24</v>
      </c>
      <c r="J49" s="45" t="str">
        <f>IF($J$12="","",$J$12)</f>
        <v>09.04.2016</v>
      </c>
      <c r="K49" s="25"/>
    </row>
    <row r="50" spans="2:47" s="6" customFormat="1" ht="7.5" customHeight="1" x14ac:dyDescent="0.3">
      <c r="B50" s="22"/>
      <c r="K50" s="25"/>
    </row>
    <row r="51" spans="2:47" s="6" customFormat="1" ht="15.75" customHeight="1" x14ac:dyDescent="0.3">
      <c r="B51" s="22"/>
      <c r="C51" s="18" t="s">
        <v>28</v>
      </c>
      <c r="F51" s="16" t="str">
        <f>$E$15</f>
        <v>Armádní servisní,př.org.,Podbabská 1589/1,PRAHA 6</v>
      </c>
      <c r="I51" s="18" t="s">
        <v>34</v>
      </c>
      <c r="J51" s="16" t="str">
        <f>$E$21</f>
        <v>ARCHIPRO s.r.o. Tábor</v>
      </c>
      <c r="K51" s="25"/>
    </row>
    <row r="52" spans="2:47" s="6" customFormat="1" ht="15" customHeight="1" x14ac:dyDescent="0.3">
      <c r="B52" s="22"/>
      <c r="C52" s="18" t="s">
        <v>32</v>
      </c>
      <c r="F52" s="16" t="str">
        <f>IF($E$18="","",$E$18)</f>
        <v/>
      </c>
      <c r="K52" s="25"/>
    </row>
    <row r="53" spans="2:47" s="6" customFormat="1" ht="11.25" customHeight="1" x14ac:dyDescent="0.3">
      <c r="B53" s="22"/>
      <c r="K53" s="25"/>
    </row>
    <row r="54" spans="2:47" s="6" customFormat="1" ht="30" customHeight="1" x14ac:dyDescent="0.3">
      <c r="B54" s="22"/>
      <c r="C54" s="86" t="s">
        <v>92</v>
      </c>
      <c r="D54" s="30"/>
      <c r="E54" s="30"/>
      <c r="F54" s="30"/>
      <c r="G54" s="30"/>
      <c r="H54" s="30"/>
      <c r="I54" s="30"/>
      <c r="J54" s="87" t="s">
        <v>93</v>
      </c>
      <c r="K54" s="35"/>
    </row>
    <row r="55" spans="2:47" s="6" customFormat="1" ht="11.25" customHeight="1" x14ac:dyDescent="0.3">
      <c r="B55" s="22"/>
      <c r="K55" s="25"/>
    </row>
    <row r="56" spans="2:47" s="6" customFormat="1" ht="30" customHeight="1" x14ac:dyDescent="0.3">
      <c r="B56" s="22"/>
      <c r="C56" s="56" t="s">
        <v>94</v>
      </c>
      <c r="J56" s="57">
        <f>$J$82</f>
        <v>0</v>
      </c>
      <c r="K56" s="25"/>
      <c r="AU56" s="6" t="s">
        <v>95</v>
      </c>
    </row>
    <row r="57" spans="2:47" s="63" customFormat="1" ht="25.5" customHeight="1" x14ac:dyDescent="0.3">
      <c r="B57" s="88"/>
      <c r="D57" s="89" t="s">
        <v>96</v>
      </c>
      <c r="E57" s="89"/>
      <c r="F57" s="89"/>
      <c r="G57" s="89"/>
      <c r="H57" s="89"/>
      <c r="I57" s="89"/>
      <c r="J57" s="90">
        <f>$J$83</f>
        <v>0</v>
      </c>
      <c r="K57" s="91"/>
    </row>
    <row r="58" spans="2:47" s="92" customFormat="1" ht="21" customHeight="1" x14ac:dyDescent="0.3">
      <c r="B58" s="93"/>
      <c r="D58" s="94" t="s">
        <v>97</v>
      </c>
      <c r="E58" s="94"/>
      <c r="F58" s="94"/>
      <c r="G58" s="94"/>
      <c r="H58" s="94"/>
      <c r="I58" s="94"/>
      <c r="J58" s="95">
        <f>$J$84</f>
        <v>0</v>
      </c>
      <c r="K58" s="96"/>
    </row>
    <row r="59" spans="2:47" s="92" customFormat="1" ht="21" customHeight="1" x14ac:dyDescent="0.3">
      <c r="B59" s="93"/>
      <c r="D59" s="94" t="s">
        <v>1450</v>
      </c>
      <c r="E59" s="94"/>
      <c r="F59" s="94"/>
      <c r="G59" s="94"/>
      <c r="H59" s="94"/>
      <c r="I59" s="94"/>
      <c r="J59" s="95">
        <f>$J$134</f>
        <v>0</v>
      </c>
      <c r="K59" s="96"/>
    </row>
    <row r="60" spans="2:47" s="92" customFormat="1" ht="21" customHeight="1" x14ac:dyDescent="0.3">
      <c r="B60" s="93"/>
      <c r="D60" s="94" t="s">
        <v>102</v>
      </c>
      <c r="E60" s="94"/>
      <c r="F60" s="94"/>
      <c r="G60" s="94"/>
      <c r="H60" s="94"/>
      <c r="I60" s="94"/>
      <c r="J60" s="95">
        <f>$J$167</f>
        <v>0</v>
      </c>
      <c r="K60" s="96"/>
    </row>
    <row r="61" spans="2:47" s="92" customFormat="1" ht="21" customHeight="1" x14ac:dyDescent="0.3">
      <c r="B61" s="93"/>
      <c r="D61" s="94" t="s">
        <v>103</v>
      </c>
      <c r="E61" s="94"/>
      <c r="F61" s="94"/>
      <c r="G61" s="94"/>
      <c r="H61" s="94"/>
      <c r="I61" s="94"/>
      <c r="J61" s="95">
        <f>$J$179</f>
        <v>0</v>
      </c>
      <c r="K61" s="96"/>
    </row>
    <row r="62" spans="2:47" s="92" customFormat="1" ht="21" customHeight="1" x14ac:dyDescent="0.3">
      <c r="B62" s="93"/>
      <c r="D62" s="94" t="s">
        <v>104</v>
      </c>
      <c r="E62" s="94"/>
      <c r="F62" s="94"/>
      <c r="G62" s="94"/>
      <c r="H62" s="94"/>
      <c r="I62" s="94"/>
      <c r="J62" s="95">
        <f>$J$182</f>
        <v>0</v>
      </c>
      <c r="K62" s="96"/>
    </row>
    <row r="63" spans="2:47" s="6" customFormat="1" ht="22.5" customHeight="1" x14ac:dyDescent="0.3">
      <c r="B63" s="22"/>
      <c r="K63" s="25"/>
    </row>
    <row r="64" spans="2:47" s="6" customFormat="1" ht="7.5" customHeight="1" x14ac:dyDescent="0.3">
      <c r="B64" s="36"/>
      <c r="C64" s="37"/>
      <c r="D64" s="37"/>
      <c r="E64" s="37"/>
      <c r="F64" s="37"/>
      <c r="G64" s="37"/>
      <c r="H64" s="37"/>
      <c r="I64" s="37"/>
      <c r="J64" s="37"/>
      <c r="K64" s="38"/>
    </row>
    <row r="68" spans="2:12" s="6" customFormat="1" ht="7.5" customHeight="1" x14ac:dyDescent="0.3">
      <c r="B68" s="39"/>
      <c r="C68" s="40"/>
      <c r="D68" s="40"/>
      <c r="E68" s="40"/>
      <c r="F68" s="40"/>
      <c r="G68" s="40"/>
      <c r="H68" s="40"/>
      <c r="I68" s="40"/>
      <c r="J68" s="40"/>
      <c r="K68" s="40"/>
      <c r="L68" s="22"/>
    </row>
    <row r="69" spans="2:12" s="6" customFormat="1" ht="37.5" customHeight="1" x14ac:dyDescent="0.3">
      <c r="B69" s="22"/>
      <c r="C69" s="11" t="s">
        <v>121</v>
      </c>
      <c r="L69" s="22"/>
    </row>
    <row r="70" spans="2:12" s="6" customFormat="1" ht="7.5" customHeight="1" x14ac:dyDescent="0.3">
      <c r="B70" s="22"/>
      <c r="L70" s="22"/>
    </row>
    <row r="71" spans="2:12" s="6" customFormat="1" ht="15" customHeight="1" x14ac:dyDescent="0.3">
      <c r="B71" s="22"/>
      <c r="C71" s="18" t="s">
        <v>16</v>
      </c>
      <c r="L71" s="22"/>
    </row>
    <row r="72" spans="2:12" s="6" customFormat="1" ht="16.5" customHeight="1" x14ac:dyDescent="0.3">
      <c r="B72" s="22"/>
      <c r="E72" s="287" t="str">
        <f>$E$7</f>
        <v>ZATEPLENÍ OBJEKTU VUZ KBELY</v>
      </c>
      <c r="F72" s="256"/>
      <c r="G72" s="256"/>
      <c r="H72" s="256"/>
      <c r="L72" s="22"/>
    </row>
    <row r="73" spans="2:12" s="6" customFormat="1" ht="15" customHeight="1" x14ac:dyDescent="0.3">
      <c r="B73" s="22"/>
      <c r="C73" s="18" t="s">
        <v>89</v>
      </c>
      <c r="L73" s="22"/>
    </row>
    <row r="74" spans="2:12" s="6" customFormat="1" ht="19.5" customHeight="1" x14ac:dyDescent="0.3">
      <c r="B74" s="22"/>
      <c r="E74" s="271" t="str">
        <f>$E$9</f>
        <v>SO 02 - Venkovní zpevněné plochy</v>
      </c>
      <c r="F74" s="256"/>
      <c r="G74" s="256"/>
      <c r="H74" s="256"/>
      <c r="L74" s="22"/>
    </row>
    <row r="75" spans="2:12" s="6" customFormat="1" ht="7.5" customHeight="1" x14ac:dyDescent="0.3">
      <c r="B75" s="22"/>
      <c r="L75" s="22"/>
    </row>
    <row r="76" spans="2:12" s="6" customFormat="1" ht="18.75" customHeight="1" x14ac:dyDescent="0.3">
      <c r="B76" s="22"/>
      <c r="C76" s="18" t="s">
        <v>22</v>
      </c>
      <c r="F76" s="16" t="str">
        <f>$F$12</f>
        <v>Praha Kbely</v>
      </c>
      <c r="I76" s="18" t="s">
        <v>24</v>
      </c>
      <c r="J76" s="45" t="str">
        <f>IF($J$12="","",$J$12)</f>
        <v>09.04.2016</v>
      </c>
      <c r="L76" s="22"/>
    </row>
    <row r="77" spans="2:12" s="6" customFormat="1" ht="7.5" customHeight="1" x14ac:dyDescent="0.3">
      <c r="B77" s="22"/>
      <c r="L77" s="22"/>
    </row>
    <row r="78" spans="2:12" s="6" customFormat="1" ht="15.75" customHeight="1" x14ac:dyDescent="0.3">
      <c r="B78" s="22"/>
      <c r="C78" s="18" t="s">
        <v>28</v>
      </c>
      <c r="F78" s="16" t="str">
        <f>$E$15</f>
        <v>Armádní servisní,př.org.,Podbabská 1589/1,PRAHA 6</v>
      </c>
      <c r="I78" s="18" t="s">
        <v>34</v>
      </c>
      <c r="J78" s="16" t="str">
        <f>$E$21</f>
        <v>ARCHIPRO s.r.o. Tábor</v>
      </c>
      <c r="L78" s="22"/>
    </row>
    <row r="79" spans="2:12" s="6" customFormat="1" ht="15" customHeight="1" x14ac:dyDescent="0.3">
      <c r="B79" s="22"/>
      <c r="C79" s="18" t="s">
        <v>32</v>
      </c>
      <c r="F79" s="16" t="str">
        <f>IF($E$18="","",$E$18)</f>
        <v/>
      </c>
      <c r="L79" s="22"/>
    </row>
    <row r="80" spans="2:12" s="6" customFormat="1" ht="11.25" customHeight="1" x14ac:dyDescent="0.3">
      <c r="B80" s="22"/>
      <c r="L80" s="22"/>
    </row>
    <row r="81" spans="2:65" s="97" customFormat="1" ht="30" customHeight="1" x14ac:dyDescent="0.3">
      <c r="B81" s="98"/>
      <c r="C81" s="99" t="s">
        <v>122</v>
      </c>
      <c r="D81" s="100" t="s">
        <v>57</v>
      </c>
      <c r="E81" s="100" t="s">
        <v>53</v>
      </c>
      <c r="F81" s="100" t="s">
        <v>123</v>
      </c>
      <c r="G81" s="100" t="s">
        <v>124</v>
      </c>
      <c r="H81" s="100" t="s">
        <v>125</v>
      </c>
      <c r="I81" s="100" t="s">
        <v>126</v>
      </c>
      <c r="J81" s="100" t="s">
        <v>127</v>
      </c>
      <c r="K81" s="101" t="s">
        <v>128</v>
      </c>
      <c r="L81" s="98"/>
      <c r="M81" s="51" t="s">
        <v>129</v>
      </c>
      <c r="N81" s="52" t="s">
        <v>42</v>
      </c>
      <c r="O81" s="52" t="s">
        <v>130</v>
      </c>
      <c r="P81" s="52" t="s">
        <v>131</v>
      </c>
      <c r="Q81" s="52" t="s">
        <v>132</v>
      </c>
      <c r="R81" s="52" t="s">
        <v>133</v>
      </c>
      <c r="S81" s="52" t="s">
        <v>134</v>
      </c>
      <c r="T81" s="53" t="s">
        <v>135</v>
      </c>
    </row>
    <row r="82" spans="2:65" s="6" customFormat="1" ht="30" customHeight="1" x14ac:dyDescent="0.35">
      <c r="B82" s="22"/>
      <c r="C82" s="56" t="s">
        <v>94</v>
      </c>
      <c r="J82" s="102">
        <f>$BK$82</f>
        <v>0</v>
      </c>
      <c r="L82" s="22"/>
      <c r="M82" s="55"/>
      <c r="N82" s="46"/>
      <c r="O82" s="46"/>
      <c r="P82" s="103">
        <f>$P$83</f>
        <v>0</v>
      </c>
      <c r="Q82" s="46"/>
      <c r="R82" s="103">
        <f>$R$83</f>
        <v>123.39932</v>
      </c>
      <c r="S82" s="46"/>
      <c r="T82" s="104">
        <f>$T$83</f>
        <v>222.90800000000002</v>
      </c>
      <c r="AT82" s="6" t="s">
        <v>71</v>
      </c>
      <c r="AU82" s="6" t="s">
        <v>95</v>
      </c>
      <c r="BK82" s="105">
        <f>$BK$83</f>
        <v>0</v>
      </c>
    </row>
    <row r="83" spans="2:65" s="106" customFormat="1" ht="37.5" customHeight="1" x14ac:dyDescent="0.35">
      <c r="B83" s="107"/>
      <c r="D83" s="108" t="s">
        <v>71</v>
      </c>
      <c r="E83" s="109" t="s">
        <v>136</v>
      </c>
      <c r="F83" s="109" t="s">
        <v>137</v>
      </c>
      <c r="J83" s="110">
        <f>$BK$83</f>
        <v>0</v>
      </c>
      <c r="L83" s="107"/>
      <c r="M83" s="111"/>
      <c r="P83" s="112">
        <f>$P$84+$P$134+$P$167+$P$179+$P$182</f>
        <v>0</v>
      </c>
      <c r="R83" s="112">
        <f>$R$84+$R$134+$R$167+$R$179+$R$182</f>
        <v>123.39932</v>
      </c>
      <c r="T83" s="113">
        <f>$T$84+$T$134+$T$167+$T$179+$T$182</f>
        <v>222.90800000000002</v>
      </c>
      <c r="AR83" s="108" t="s">
        <v>21</v>
      </c>
      <c r="AT83" s="108" t="s">
        <v>71</v>
      </c>
      <c r="AU83" s="108" t="s">
        <v>72</v>
      </c>
      <c r="AY83" s="108" t="s">
        <v>138</v>
      </c>
      <c r="BK83" s="114">
        <f>$BK$84+$BK$134+$BK$167+$BK$179+$BK$182</f>
        <v>0</v>
      </c>
    </row>
    <row r="84" spans="2:65" s="106" customFormat="1" ht="21" customHeight="1" x14ac:dyDescent="0.3">
      <c r="B84" s="107"/>
      <c r="D84" s="108" t="s">
        <v>71</v>
      </c>
      <c r="E84" s="146" t="s">
        <v>21</v>
      </c>
      <c r="F84" s="146" t="s">
        <v>149</v>
      </c>
      <c r="J84" s="147">
        <f>$BK$84</f>
        <v>0</v>
      </c>
      <c r="L84" s="107"/>
      <c r="M84" s="111"/>
      <c r="P84" s="112">
        <f>SUM($P$85:$P$133)</f>
        <v>0</v>
      </c>
      <c r="R84" s="112">
        <f>SUM($R$85:$R$133)</f>
        <v>1.0500000000000001E-2</v>
      </c>
      <c r="T84" s="113">
        <f>SUM($T$85:$T$133)</f>
        <v>222.90800000000002</v>
      </c>
      <c r="AR84" s="108" t="s">
        <v>21</v>
      </c>
      <c r="AT84" s="108" t="s">
        <v>71</v>
      </c>
      <c r="AU84" s="108" t="s">
        <v>21</v>
      </c>
      <c r="AY84" s="108" t="s">
        <v>138</v>
      </c>
      <c r="BK84" s="114">
        <f>SUM($BK$85:$BK$133)</f>
        <v>0</v>
      </c>
    </row>
    <row r="85" spans="2:65" s="6" customFormat="1" ht="15.75" customHeight="1" x14ac:dyDescent="0.3">
      <c r="B85" s="22"/>
      <c r="C85" s="115" t="s">
        <v>21</v>
      </c>
      <c r="D85" s="115" t="s">
        <v>139</v>
      </c>
      <c r="E85" s="116" t="s">
        <v>1451</v>
      </c>
      <c r="F85" s="117" t="s">
        <v>1452</v>
      </c>
      <c r="G85" s="118" t="s">
        <v>198</v>
      </c>
      <c r="H85" s="119">
        <v>138</v>
      </c>
      <c r="I85" s="120"/>
      <c r="J85" s="121">
        <f>ROUND($I$85*$H$85,2)</f>
        <v>0</v>
      </c>
      <c r="K85" s="117" t="s">
        <v>153</v>
      </c>
      <c r="L85" s="22"/>
      <c r="M85" s="122"/>
      <c r="N85" s="123" t="s">
        <v>43</v>
      </c>
      <c r="P85" s="124">
        <f>$O$85*$H$85</f>
        <v>0</v>
      </c>
      <c r="Q85" s="124">
        <v>0</v>
      </c>
      <c r="R85" s="124">
        <f>$Q$85*$H$85</f>
        <v>0</v>
      </c>
      <c r="S85" s="124">
        <v>0.255</v>
      </c>
      <c r="T85" s="125">
        <f>$S$85*$H$85</f>
        <v>35.19</v>
      </c>
      <c r="AR85" s="76" t="s">
        <v>143</v>
      </c>
      <c r="AT85" s="76" t="s">
        <v>139</v>
      </c>
      <c r="AU85" s="76" t="s">
        <v>80</v>
      </c>
      <c r="AY85" s="6" t="s">
        <v>138</v>
      </c>
      <c r="BE85" s="126">
        <f>IF($N$85="základní",$J$85,0)</f>
        <v>0</v>
      </c>
      <c r="BF85" s="126">
        <f>IF($N$85="snížená",$J$85,0)</f>
        <v>0</v>
      </c>
      <c r="BG85" s="126">
        <f>IF($N$85="zákl. přenesená",$J$85,0)</f>
        <v>0</v>
      </c>
      <c r="BH85" s="126">
        <f>IF($N$85="sníž. přenesená",$J$85,0)</f>
        <v>0</v>
      </c>
      <c r="BI85" s="126">
        <f>IF($N$85="nulová",$J$85,0)</f>
        <v>0</v>
      </c>
      <c r="BJ85" s="76" t="s">
        <v>21</v>
      </c>
      <c r="BK85" s="126">
        <f>ROUND($I$85*$H$85,2)</f>
        <v>0</v>
      </c>
      <c r="BL85" s="76" t="s">
        <v>143</v>
      </c>
      <c r="BM85" s="76" t="s">
        <v>1453</v>
      </c>
    </row>
    <row r="86" spans="2:65" s="6" customFormat="1" ht="38.25" customHeight="1" x14ac:dyDescent="0.3">
      <c r="B86" s="22"/>
      <c r="D86" s="128" t="s">
        <v>155</v>
      </c>
      <c r="F86" s="148" t="s">
        <v>1454</v>
      </c>
      <c r="L86" s="22"/>
      <c r="M86" s="48"/>
      <c r="T86" s="49"/>
      <c r="AT86" s="6" t="s">
        <v>155</v>
      </c>
      <c r="AU86" s="6" t="s">
        <v>80</v>
      </c>
    </row>
    <row r="87" spans="2:65" s="6" customFormat="1" ht="15.75" customHeight="1" x14ac:dyDescent="0.3">
      <c r="B87" s="134"/>
      <c r="D87" s="133" t="s">
        <v>145</v>
      </c>
      <c r="E87" s="135"/>
      <c r="F87" s="136" t="s">
        <v>1020</v>
      </c>
      <c r="H87" s="137">
        <v>138</v>
      </c>
      <c r="L87" s="134"/>
      <c r="M87" s="138"/>
      <c r="T87" s="139"/>
      <c r="AT87" s="135" t="s">
        <v>145</v>
      </c>
      <c r="AU87" s="135" t="s">
        <v>80</v>
      </c>
      <c r="AV87" s="135" t="s">
        <v>80</v>
      </c>
      <c r="AW87" s="135" t="s">
        <v>95</v>
      </c>
      <c r="AX87" s="135" t="s">
        <v>72</v>
      </c>
      <c r="AY87" s="135" t="s">
        <v>138</v>
      </c>
    </row>
    <row r="88" spans="2:65" s="6" customFormat="1" ht="15.75" customHeight="1" x14ac:dyDescent="0.3">
      <c r="B88" s="140"/>
      <c r="D88" s="133" t="s">
        <v>145</v>
      </c>
      <c r="E88" s="141"/>
      <c r="F88" s="142" t="s">
        <v>148</v>
      </c>
      <c r="H88" s="143">
        <v>138</v>
      </c>
      <c r="L88" s="140"/>
      <c r="M88" s="144"/>
      <c r="T88" s="145"/>
      <c r="AT88" s="141" t="s">
        <v>145</v>
      </c>
      <c r="AU88" s="141" t="s">
        <v>80</v>
      </c>
      <c r="AV88" s="141" t="s">
        <v>143</v>
      </c>
      <c r="AW88" s="141" t="s">
        <v>95</v>
      </c>
      <c r="AX88" s="141" t="s">
        <v>21</v>
      </c>
      <c r="AY88" s="141" t="s">
        <v>138</v>
      </c>
    </row>
    <row r="89" spans="2:65" s="6" customFormat="1" ht="15.75" customHeight="1" x14ac:dyDescent="0.3">
      <c r="B89" s="22"/>
      <c r="C89" s="115" t="s">
        <v>80</v>
      </c>
      <c r="D89" s="115" t="s">
        <v>139</v>
      </c>
      <c r="E89" s="116" t="s">
        <v>1455</v>
      </c>
      <c r="F89" s="117" t="s">
        <v>1456</v>
      </c>
      <c r="G89" s="118" t="s">
        <v>198</v>
      </c>
      <c r="H89" s="119">
        <v>138</v>
      </c>
      <c r="I89" s="120"/>
      <c r="J89" s="121">
        <f>ROUND($I$89*$H$89,2)</f>
        <v>0</v>
      </c>
      <c r="K89" s="117" t="s">
        <v>153</v>
      </c>
      <c r="L89" s="22"/>
      <c r="M89" s="122"/>
      <c r="N89" s="123" t="s">
        <v>43</v>
      </c>
      <c r="P89" s="124">
        <f>$O$89*$H$89</f>
        <v>0</v>
      </c>
      <c r="Q89" s="124">
        <v>0</v>
      </c>
      <c r="R89" s="124">
        <f>$Q$89*$H$89</f>
        <v>0</v>
      </c>
      <c r="S89" s="124">
        <v>0.23499999999999999</v>
      </c>
      <c r="T89" s="125">
        <f>$S$89*$H$89</f>
        <v>32.43</v>
      </c>
      <c r="AR89" s="76" t="s">
        <v>143</v>
      </c>
      <c r="AT89" s="76" t="s">
        <v>139</v>
      </c>
      <c r="AU89" s="76" t="s">
        <v>80</v>
      </c>
      <c r="AY89" s="6" t="s">
        <v>138</v>
      </c>
      <c r="BE89" s="126">
        <f>IF($N$89="základní",$J$89,0)</f>
        <v>0</v>
      </c>
      <c r="BF89" s="126">
        <f>IF($N$89="snížená",$J$89,0)</f>
        <v>0</v>
      </c>
      <c r="BG89" s="126">
        <f>IF($N$89="zákl. přenesená",$J$89,0)</f>
        <v>0</v>
      </c>
      <c r="BH89" s="126">
        <f>IF($N$89="sníž. přenesená",$J$89,0)</f>
        <v>0</v>
      </c>
      <c r="BI89" s="126">
        <f>IF($N$89="nulová",$J$89,0)</f>
        <v>0</v>
      </c>
      <c r="BJ89" s="76" t="s">
        <v>21</v>
      </c>
      <c r="BK89" s="126">
        <f>ROUND($I$89*$H$89,2)</f>
        <v>0</v>
      </c>
      <c r="BL89" s="76" t="s">
        <v>143</v>
      </c>
      <c r="BM89" s="76" t="s">
        <v>1457</v>
      </c>
    </row>
    <row r="90" spans="2:65" s="6" customFormat="1" ht="27" customHeight="1" x14ac:dyDescent="0.3">
      <c r="B90" s="22"/>
      <c r="D90" s="128" t="s">
        <v>155</v>
      </c>
      <c r="F90" s="148" t="s">
        <v>1458</v>
      </c>
      <c r="L90" s="22"/>
      <c r="M90" s="48"/>
      <c r="T90" s="49"/>
      <c r="AT90" s="6" t="s">
        <v>155</v>
      </c>
      <c r="AU90" s="6" t="s">
        <v>80</v>
      </c>
    </row>
    <row r="91" spans="2:65" s="6" customFormat="1" ht="15.75" customHeight="1" x14ac:dyDescent="0.3">
      <c r="B91" s="134"/>
      <c r="D91" s="133" t="s">
        <v>145</v>
      </c>
      <c r="E91" s="135"/>
      <c r="F91" s="136" t="s">
        <v>1020</v>
      </c>
      <c r="H91" s="137">
        <v>138</v>
      </c>
      <c r="L91" s="134"/>
      <c r="M91" s="138"/>
      <c r="T91" s="139"/>
      <c r="AT91" s="135" t="s">
        <v>145</v>
      </c>
      <c r="AU91" s="135" t="s">
        <v>80</v>
      </c>
      <c r="AV91" s="135" t="s">
        <v>80</v>
      </c>
      <c r="AW91" s="135" t="s">
        <v>95</v>
      </c>
      <c r="AX91" s="135" t="s">
        <v>72</v>
      </c>
      <c r="AY91" s="135" t="s">
        <v>138</v>
      </c>
    </row>
    <row r="92" spans="2:65" s="6" customFormat="1" ht="15.75" customHeight="1" x14ac:dyDescent="0.3">
      <c r="B92" s="140"/>
      <c r="D92" s="133" t="s">
        <v>145</v>
      </c>
      <c r="E92" s="141"/>
      <c r="F92" s="142" t="s">
        <v>148</v>
      </c>
      <c r="H92" s="143">
        <v>138</v>
      </c>
      <c r="L92" s="140"/>
      <c r="M92" s="144"/>
      <c r="T92" s="145"/>
      <c r="AT92" s="141" t="s">
        <v>145</v>
      </c>
      <c r="AU92" s="141" t="s">
        <v>80</v>
      </c>
      <c r="AV92" s="141" t="s">
        <v>143</v>
      </c>
      <c r="AW92" s="141" t="s">
        <v>95</v>
      </c>
      <c r="AX92" s="141" t="s">
        <v>21</v>
      </c>
      <c r="AY92" s="141" t="s">
        <v>138</v>
      </c>
    </row>
    <row r="93" spans="2:65" s="6" customFormat="1" ht="15.75" customHeight="1" x14ac:dyDescent="0.3">
      <c r="B93" s="22"/>
      <c r="C93" s="115" t="s">
        <v>159</v>
      </c>
      <c r="D93" s="115" t="s">
        <v>139</v>
      </c>
      <c r="E93" s="116" t="s">
        <v>1459</v>
      </c>
      <c r="F93" s="117" t="s">
        <v>1460</v>
      </c>
      <c r="G93" s="118" t="s">
        <v>198</v>
      </c>
      <c r="H93" s="119">
        <v>236</v>
      </c>
      <c r="I93" s="120"/>
      <c r="J93" s="121">
        <f>ROUND($I$93*$H$93,2)</f>
        <v>0</v>
      </c>
      <c r="K93" s="117" t="s">
        <v>153</v>
      </c>
      <c r="L93" s="22"/>
      <c r="M93" s="122"/>
      <c r="N93" s="123" t="s">
        <v>43</v>
      </c>
      <c r="P93" s="124">
        <f>$O$93*$H$93</f>
        <v>0</v>
      </c>
      <c r="Q93" s="124">
        <v>0</v>
      </c>
      <c r="R93" s="124">
        <f>$Q$93*$H$93</f>
        <v>0</v>
      </c>
      <c r="S93" s="124">
        <v>0.56000000000000005</v>
      </c>
      <c r="T93" s="125">
        <f>$S$93*$H$93</f>
        <v>132.16000000000003</v>
      </c>
      <c r="AR93" s="76" t="s">
        <v>143</v>
      </c>
      <c r="AT93" s="76" t="s">
        <v>139</v>
      </c>
      <c r="AU93" s="76" t="s">
        <v>80</v>
      </c>
      <c r="AY93" s="6" t="s">
        <v>138</v>
      </c>
      <c r="BE93" s="126">
        <f>IF($N$93="základní",$J$93,0)</f>
        <v>0</v>
      </c>
      <c r="BF93" s="126">
        <f>IF($N$93="snížená",$J$93,0)</f>
        <v>0</v>
      </c>
      <c r="BG93" s="126">
        <f>IF($N$93="zákl. přenesená",$J$93,0)</f>
        <v>0</v>
      </c>
      <c r="BH93" s="126">
        <f>IF($N$93="sníž. přenesená",$J$93,0)</f>
        <v>0</v>
      </c>
      <c r="BI93" s="126">
        <f>IF($N$93="nulová",$J$93,0)</f>
        <v>0</v>
      </c>
      <c r="BJ93" s="76" t="s">
        <v>21</v>
      </c>
      <c r="BK93" s="126">
        <f>ROUND($I$93*$H$93,2)</f>
        <v>0</v>
      </c>
      <c r="BL93" s="76" t="s">
        <v>143</v>
      </c>
      <c r="BM93" s="76" t="s">
        <v>1461</v>
      </c>
    </row>
    <row r="94" spans="2:65" s="6" customFormat="1" ht="27" customHeight="1" x14ac:dyDescent="0.3">
      <c r="B94" s="22"/>
      <c r="D94" s="128" t="s">
        <v>155</v>
      </c>
      <c r="F94" s="148" t="s">
        <v>1462</v>
      </c>
      <c r="L94" s="22"/>
      <c r="M94" s="48"/>
      <c r="T94" s="49"/>
      <c r="AT94" s="6" t="s">
        <v>155</v>
      </c>
      <c r="AU94" s="6" t="s">
        <v>80</v>
      </c>
    </row>
    <row r="95" spans="2:65" s="6" customFormat="1" ht="15.75" customHeight="1" x14ac:dyDescent="0.3">
      <c r="B95" s="134"/>
      <c r="D95" s="133" t="s">
        <v>145</v>
      </c>
      <c r="E95" s="135"/>
      <c r="F95" s="136" t="s">
        <v>1463</v>
      </c>
      <c r="H95" s="137">
        <v>236</v>
      </c>
      <c r="L95" s="134"/>
      <c r="M95" s="138"/>
      <c r="T95" s="139"/>
      <c r="AT95" s="135" t="s">
        <v>145</v>
      </c>
      <c r="AU95" s="135" t="s">
        <v>80</v>
      </c>
      <c r="AV95" s="135" t="s">
        <v>80</v>
      </c>
      <c r="AW95" s="135" t="s">
        <v>95</v>
      </c>
      <c r="AX95" s="135" t="s">
        <v>72</v>
      </c>
      <c r="AY95" s="135" t="s">
        <v>138</v>
      </c>
    </row>
    <row r="96" spans="2:65" s="6" customFormat="1" ht="15.75" customHeight="1" x14ac:dyDescent="0.3">
      <c r="B96" s="140"/>
      <c r="D96" s="133" t="s">
        <v>145</v>
      </c>
      <c r="E96" s="141"/>
      <c r="F96" s="142" t="s">
        <v>148</v>
      </c>
      <c r="H96" s="143">
        <v>236</v>
      </c>
      <c r="L96" s="140"/>
      <c r="M96" s="144"/>
      <c r="T96" s="145"/>
      <c r="AT96" s="141" t="s">
        <v>145</v>
      </c>
      <c r="AU96" s="141" t="s">
        <v>80</v>
      </c>
      <c r="AV96" s="141" t="s">
        <v>143</v>
      </c>
      <c r="AW96" s="141" t="s">
        <v>95</v>
      </c>
      <c r="AX96" s="141" t="s">
        <v>21</v>
      </c>
      <c r="AY96" s="141" t="s">
        <v>138</v>
      </c>
    </row>
    <row r="97" spans="2:65" s="6" customFormat="1" ht="15.75" customHeight="1" x14ac:dyDescent="0.3">
      <c r="B97" s="22"/>
      <c r="C97" s="115" t="s">
        <v>143</v>
      </c>
      <c r="D97" s="115" t="s">
        <v>139</v>
      </c>
      <c r="E97" s="116" t="s">
        <v>1464</v>
      </c>
      <c r="F97" s="117" t="s">
        <v>1465</v>
      </c>
      <c r="G97" s="118" t="s">
        <v>198</v>
      </c>
      <c r="H97" s="119">
        <v>236</v>
      </c>
      <c r="I97" s="120"/>
      <c r="J97" s="121">
        <f>ROUND($I$97*$H$97,2)</f>
        <v>0</v>
      </c>
      <c r="K97" s="117" t="s">
        <v>153</v>
      </c>
      <c r="L97" s="22"/>
      <c r="M97" s="122"/>
      <c r="N97" s="123" t="s">
        <v>43</v>
      </c>
      <c r="P97" s="124">
        <f>$O$97*$H$97</f>
        <v>0</v>
      </c>
      <c r="Q97" s="124">
        <v>0</v>
      </c>
      <c r="R97" s="124">
        <f>$Q$97*$H$97</f>
        <v>0</v>
      </c>
      <c r="S97" s="124">
        <v>9.8000000000000004E-2</v>
      </c>
      <c r="T97" s="125">
        <f>$S$97*$H$97</f>
        <v>23.128</v>
      </c>
      <c r="AR97" s="76" t="s">
        <v>143</v>
      </c>
      <c r="AT97" s="76" t="s">
        <v>139</v>
      </c>
      <c r="AU97" s="76" t="s">
        <v>80</v>
      </c>
      <c r="AY97" s="6" t="s">
        <v>138</v>
      </c>
      <c r="BE97" s="126">
        <f>IF($N$97="základní",$J$97,0)</f>
        <v>0</v>
      </c>
      <c r="BF97" s="126">
        <f>IF($N$97="snížená",$J$97,0)</f>
        <v>0</v>
      </c>
      <c r="BG97" s="126">
        <f>IF($N$97="zákl. přenesená",$J$97,0)</f>
        <v>0</v>
      </c>
      <c r="BH97" s="126">
        <f>IF($N$97="sníž. přenesená",$J$97,0)</f>
        <v>0</v>
      </c>
      <c r="BI97" s="126">
        <f>IF($N$97="nulová",$J$97,0)</f>
        <v>0</v>
      </c>
      <c r="BJ97" s="76" t="s">
        <v>21</v>
      </c>
      <c r="BK97" s="126">
        <f>ROUND($I$97*$H$97,2)</f>
        <v>0</v>
      </c>
      <c r="BL97" s="76" t="s">
        <v>143</v>
      </c>
      <c r="BM97" s="76" t="s">
        <v>1466</v>
      </c>
    </row>
    <row r="98" spans="2:65" s="6" customFormat="1" ht="27" customHeight="1" x14ac:dyDescent="0.3">
      <c r="B98" s="22"/>
      <c r="D98" s="128" t="s">
        <v>155</v>
      </c>
      <c r="F98" s="148" t="s">
        <v>1467</v>
      </c>
      <c r="L98" s="22"/>
      <c r="M98" s="48"/>
      <c r="T98" s="49"/>
      <c r="AT98" s="6" t="s">
        <v>155</v>
      </c>
      <c r="AU98" s="6" t="s">
        <v>80</v>
      </c>
    </row>
    <row r="99" spans="2:65" s="6" customFormat="1" ht="15.75" customHeight="1" x14ac:dyDescent="0.3">
      <c r="B99" s="134"/>
      <c r="D99" s="133" t="s">
        <v>145</v>
      </c>
      <c r="E99" s="135"/>
      <c r="F99" s="136" t="s">
        <v>1463</v>
      </c>
      <c r="H99" s="137">
        <v>236</v>
      </c>
      <c r="L99" s="134"/>
      <c r="M99" s="138"/>
      <c r="T99" s="139"/>
      <c r="AT99" s="135" t="s">
        <v>145</v>
      </c>
      <c r="AU99" s="135" t="s">
        <v>80</v>
      </c>
      <c r="AV99" s="135" t="s">
        <v>80</v>
      </c>
      <c r="AW99" s="135" t="s">
        <v>95</v>
      </c>
      <c r="AX99" s="135" t="s">
        <v>72</v>
      </c>
      <c r="AY99" s="135" t="s">
        <v>138</v>
      </c>
    </row>
    <row r="100" spans="2:65" s="6" customFormat="1" ht="15.75" customHeight="1" x14ac:dyDescent="0.3">
      <c r="B100" s="140"/>
      <c r="D100" s="133" t="s">
        <v>145</v>
      </c>
      <c r="E100" s="141"/>
      <c r="F100" s="142" t="s">
        <v>148</v>
      </c>
      <c r="H100" s="143">
        <v>236</v>
      </c>
      <c r="L100" s="140"/>
      <c r="M100" s="144"/>
      <c r="T100" s="145"/>
      <c r="AT100" s="141" t="s">
        <v>145</v>
      </c>
      <c r="AU100" s="141" t="s">
        <v>80</v>
      </c>
      <c r="AV100" s="141" t="s">
        <v>143</v>
      </c>
      <c r="AW100" s="141" t="s">
        <v>95</v>
      </c>
      <c r="AX100" s="141" t="s">
        <v>21</v>
      </c>
      <c r="AY100" s="141" t="s">
        <v>138</v>
      </c>
    </row>
    <row r="101" spans="2:65" s="6" customFormat="1" ht="15.75" customHeight="1" x14ac:dyDescent="0.3">
      <c r="B101" s="22"/>
      <c r="C101" s="115" t="s">
        <v>170</v>
      </c>
      <c r="D101" s="115" t="s">
        <v>139</v>
      </c>
      <c r="E101" s="116" t="s">
        <v>150</v>
      </c>
      <c r="F101" s="117" t="s">
        <v>151</v>
      </c>
      <c r="G101" s="118" t="s">
        <v>152</v>
      </c>
      <c r="H101" s="119">
        <v>54.8</v>
      </c>
      <c r="I101" s="120"/>
      <c r="J101" s="121">
        <f>ROUND($I$101*$H$101,2)</f>
        <v>0</v>
      </c>
      <c r="K101" s="117" t="s">
        <v>153</v>
      </c>
      <c r="L101" s="22"/>
      <c r="M101" s="122"/>
      <c r="N101" s="123" t="s">
        <v>43</v>
      </c>
      <c r="P101" s="124">
        <f>$O$101*$H$101</f>
        <v>0</v>
      </c>
      <c r="Q101" s="124">
        <v>0</v>
      </c>
      <c r="R101" s="124">
        <f>$Q$101*$H$101</f>
        <v>0</v>
      </c>
      <c r="S101" s="124">
        <v>0</v>
      </c>
      <c r="T101" s="125">
        <f>$S$101*$H$101</f>
        <v>0</v>
      </c>
      <c r="AR101" s="76" t="s">
        <v>143</v>
      </c>
      <c r="AT101" s="76" t="s">
        <v>139</v>
      </c>
      <c r="AU101" s="76" t="s">
        <v>80</v>
      </c>
      <c r="AY101" s="6" t="s">
        <v>138</v>
      </c>
      <c r="BE101" s="126">
        <f>IF($N$101="základní",$J$101,0)</f>
        <v>0</v>
      </c>
      <c r="BF101" s="126">
        <f>IF($N$101="snížená",$J$101,0)</f>
        <v>0</v>
      </c>
      <c r="BG101" s="126">
        <f>IF($N$101="zákl. přenesená",$J$101,0)</f>
        <v>0</v>
      </c>
      <c r="BH101" s="126">
        <f>IF($N$101="sníž. přenesená",$J$101,0)</f>
        <v>0</v>
      </c>
      <c r="BI101" s="126">
        <f>IF($N$101="nulová",$J$101,0)</f>
        <v>0</v>
      </c>
      <c r="BJ101" s="76" t="s">
        <v>21</v>
      </c>
      <c r="BK101" s="126">
        <f>ROUND($I$101*$H$101,2)</f>
        <v>0</v>
      </c>
      <c r="BL101" s="76" t="s">
        <v>143</v>
      </c>
      <c r="BM101" s="76" t="s">
        <v>1468</v>
      </c>
    </row>
    <row r="102" spans="2:65" s="6" customFormat="1" ht="27" customHeight="1" x14ac:dyDescent="0.3">
      <c r="B102" s="22"/>
      <c r="D102" s="128" t="s">
        <v>155</v>
      </c>
      <c r="F102" s="148" t="s">
        <v>156</v>
      </c>
      <c r="L102" s="22"/>
      <c r="M102" s="48"/>
      <c r="T102" s="49"/>
      <c r="AT102" s="6" t="s">
        <v>155</v>
      </c>
      <c r="AU102" s="6" t="s">
        <v>80</v>
      </c>
    </row>
    <row r="103" spans="2:65" s="6" customFormat="1" ht="15.75" customHeight="1" x14ac:dyDescent="0.3">
      <c r="B103" s="127"/>
      <c r="D103" s="133" t="s">
        <v>145</v>
      </c>
      <c r="E103" s="130"/>
      <c r="F103" s="129" t="s">
        <v>157</v>
      </c>
      <c r="H103" s="130"/>
      <c r="L103" s="127"/>
      <c r="M103" s="131"/>
      <c r="T103" s="132"/>
      <c r="AT103" s="130" t="s">
        <v>145</v>
      </c>
      <c r="AU103" s="130" t="s">
        <v>80</v>
      </c>
      <c r="AV103" s="130" t="s">
        <v>21</v>
      </c>
      <c r="AW103" s="130" t="s">
        <v>95</v>
      </c>
      <c r="AX103" s="130" t="s">
        <v>72</v>
      </c>
      <c r="AY103" s="130" t="s">
        <v>138</v>
      </c>
    </row>
    <row r="104" spans="2:65" s="6" customFormat="1" ht="15.75" customHeight="1" x14ac:dyDescent="0.3">
      <c r="B104" s="134"/>
      <c r="D104" s="133" t="s">
        <v>145</v>
      </c>
      <c r="E104" s="135"/>
      <c r="F104" s="136" t="s">
        <v>1469</v>
      </c>
      <c r="H104" s="137">
        <v>54.8</v>
      </c>
      <c r="L104" s="134"/>
      <c r="M104" s="138"/>
      <c r="T104" s="139"/>
      <c r="AT104" s="135" t="s">
        <v>145</v>
      </c>
      <c r="AU104" s="135" t="s">
        <v>80</v>
      </c>
      <c r="AV104" s="135" t="s">
        <v>80</v>
      </c>
      <c r="AW104" s="135" t="s">
        <v>95</v>
      </c>
      <c r="AX104" s="135" t="s">
        <v>72</v>
      </c>
      <c r="AY104" s="135" t="s">
        <v>138</v>
      </c>
    </row>
    <row r="105" spans="2:65" s="6" customFormat="1" ht="15.75" customHeight="1" x14ac:dyDescent="0.3">
      <c r="B105" s="140"/>
      <c r="D105" s="133" t="s">
        <v>145</v>
      </c>
      <c r="E105" s="141"/>
      <c r="F105" s="142" t="s">
        <v>148</v>
      </c>
      <c r="H105" s="143">
        <v>54.8</v>
      </c>
      <c r="L105" s="140"/>
      <c r="M105" s="144"/>
      <c r="T105" s="145"/>
      <c r="AT105" s="141" t="s">
        <v>145</v>
      </c>
      <c r="AU105" s="141" t="s">
        <v>80</v>
      </c>
      <c r="AV105" s="141" t="s">
        <v>143</v>
      </c>
      <c r="AW105" s="141" t="s">
        <v>95</v>
      </c>
      <c r="AX105" s="141" t="s">
        <v>21</v>
      </c>
      <c r="AY105" s="141" t="s">
        <v>138</v>
      </c>
    </row>
    <row r="106" spans="2:65" s="6" customFormat="1" ht="15.75" customHeight="1" x14ac:dyDescent="0.3">
      <c r="B106" s="22"/>
      <c r="C106" s="115" t="s">
        <v>175</v>
      </c>
      <c r="D106" s="115" t="s">
        <v>139</v>
      </c>
      <c r="E106" s="116" t="s">
        <v>160</v>
      </c>
      <c r="F106" s="117" t="s">
        <v>161</v>
      </c>
      <c r="G106" s="118" t="s">
        <v>152</v>
      </c>
      <c r="H106" s="119">
        <v>54.8</v>
      </c>
      <c r="I106" s="120"/>
      <c r="J106" s="121">
        <f>ROUND($I$106*$H$106,2)</f>
        <v>0</v>
      </c>
      <c r="K106" s="117" t="s">
        <v>153</v>
      </c>
      <c r="L106" s="22"/>
      <c r="M106" s="122"/>
      <c r="N106" s="123" t="s">
        <v>43</v>
      </c>
      <c r="P106" s="124">
        <f>$O$106*$H$106</f>
        <v>0</v>
      </c>
      <c r="Q106" s="124">
        <v>0</v>
      </c>
      <c r="R106" s="124">
        <f>$Q$106*$H$106</f>
        <v>0</v>
      </c>
      <c r="S106" s="124">
        <v>0</v>
      </c>
      <c r="T106" s="125">
        <f>$S$106*$H$106</f>
        <v>0</v>
      </c>
      <c r="AR106" s="76" t="s">
        <v>143</v>
      </c>
      <c r="AT106" s="76" t="s">
        <v>139</v>
      </c>
      <c r="AU106" s="76" t="s">
        <v>80</v>
      </c>
      <c r="AY106" s="6" t="s">
        <v>138</v>
      </c>
      <c r="BE106" s="126">
        <f>IF($N$106="základní",$J$106,0)</f>
        <v>0</v>
      </c>
      <c r="BF106" s="126">
        <f>IF($N$106="snížená",$J$106,0)</f>
        <v>0</v>
      </c>
      <c r="BG106" s="126">
        <f>IF($N$106="zákl. přenesená",$J$106,0)</f>
        <v>0</v>
      </c>
      <c r="BH106" s="126">
        <f>IF($N$106="sníž. přenesená",$J$106,0)</f>
        <v>0</v>
      </c>
      <c r="BI106" s="126">
        <f>IF($N$106="nulová",$J$106,0)</f>
        <v>0</v>
      </c>
      <c r="BJ106" s="76" t="s">
        <v>21</v>
      </c>
      <c r="BK106" s="126">
        <f>ROUND($I$106*$H$106,2)</f>
        <v>0</v>
      </c>
      <c r="BL106" s="76" t="s">
        <v>143</v>
      </c>
      <c r="BM106" s="76" t="s">
        <v>1470</v>
      </c>
    </row>
    <row r="107" spans="2:65" s="6" customFormat="1" ht="27" customHeight="1" x14ac:dyDescent="0.3">
      <c r="B107" s="22"/>
      <c r="D107" s="128" t="s">
        <v>155</v>
      </c>
      <c r="F107" s="148" t="s">
        <v>163</v>
      </c>
      <c r="L107" s="22"/>
      <c r="M107" s="48"/>
      <c r="T107" s="49"/>
      <c r="AT107" s="6" t="s">
        <v>155</v>
      </c>
      <c r="AU107" s="6" t="s">
        <v>80</v>
      </c>
    </row>
    <row r="108" spans="2:65" s="6" customFormat="1" ht="15.75" customHeight="1" x14ac:dyDescent="0.3">
      <c r="B108" s="127"/>
      <c r="D108" s="133" t="s">
        <v>145</v>
      </c>
      <c r="E108" s="130"/>
      <c r="F108" s="129" t="s">
        <v>157</v>
      </c>
      <c r="H108" s="130"/>
      <c r="L108" s="127"/>
      <c r="M108" s="131"/>
      <c r="T108" s="132"/>
      <c r="AT108" s="130" t="s">
        <v>145</v>
      </c>
      <c r="AU108" s="130" t="s">
        <v>80</v>
      </c>
      <c r="AV108" s="130" t="s">
        <v>21</v>
      </c>
      <c r="AW108" s="130" t="s">
        <v>95</v>
      </c>
      <c r="AX108" s="130" t="s">
        <v>72</v>
      </c>
      <c r="AY108" s="130" t="s">
        <v>138</v>
      </c>
    </row>
    <row r="109" spans="2:65" s="6" customFormat="1" ht="15.75" customHeight="1" x14ac:dyDescent="0.3">
      <c r="B109" s="134"/>
      <c r="D109" s="133" t="s">
        <v>145</v>
      </c>
      <c r="E109" s="135"/>
      <c r="F109" s="136" t="s">
        <v>1469</v>
      </c>
      <c r="H109" s="137">
        <v>54.8</v>
      </c>
      <c r="L109" s="134"/>
      <c r="M109" s="138"/>
      <c r="T109" s="139"/>
      <c r="AT109" s="135" t="s">
        <v>145</v>
      </c>
      <c r="AU109" s="135" t="s">
        <v>80</v>
      </c>
      <c r="AV109" s="135" t="s">
        <v>80</v>
      </c>
      <c r="AW109" s="135" t="s">
        <v>95</v>
      </c>
      <c r="AX109" s="135" t="s">
        <v>72</v>
      </c>
      <c r="AY109" s="135" t="s">
        <v>138</v>
      </c>
    </row>
    <row r="110" spans="2:65" s="6" customFormat="1" ht="15.75" customHeight="1" x14ac:dyDescent="0.3">
      <c r="B110" s="140"/>
      <c r="D110" s="133" t="s">
        <v>145</v>
      </c>
      <c r="E110" s="141"/>
      <c r="F110" s="142" t="s">
        <v>148</v>
      </c>
      <c r="H110" s="143">
        <v>54.8</v>
      </c>
      <c r="L110" s="140"/>
      <c r="M110" s="144"/>
      <c r="T110" s="145"/>
      <c r="AT110" s="141" t="s">
        <v>145</v>
      </c>
      <c r="AU110" s="141" t="s">
        <v>80</v>
      </c>
      <c r="AV110" s="141" t="s">
        <v>143</v>
      </c>
      <c r="AW110" s="141" t="s">
        <v>95</v>
      </c>
      <c r="AX110" s="141" t="s">
        <v>21</v>
      </c>
      <c r="AY110" s="141" t="s">
        <v>138</v>
      </c>
    </row>
    <row r="111" spans="2:65" s="6" customFormat="1" ht="15.75" customHeight="1" x14ac:dyDescent="0.3">
      <c r="B111" s="22"/>
      <c r="C111" s="115" t="s">
        <v>182</v>
      </c>
      <c r="D111" s="115" t="s">
        <v>139</v>
      </c>
      <c r="E111" s="116" t="s">
        <v>222</v>
      </c>
      <c r="F111" s="117" t="s">
        <v>223</v>
      </c>
      <c r="G111" s="118" t="s">
        <v>152</v>
      </c>
      <c r="H111" s="119">
        <v>54.8</v>
      </c>
      <c r="I111" s="120"/>
      <c r="J111" s="121">
        <f>ROUND($I$111*$H$111,2)</f>
        <v>0</v>
      </c>
      <c r="K111" s="117"/>
      <c r="L111" s="22"/>
      <c r="M111" s="122"/>
      <c r="N111" s="123" t="s">
        <v>43</v>
      </c>
      <c r="P111" s="124">
        <f>$O$111*$H$111</f>
        <v>0</v>
      </c>
      <c r="Q111" s="124">
        <v>0</v>
      </c>
      <c r="R111" s="124">
        <f>$Q$111*$H$111</f>
        <v>0</v>
      </c>
      <c r="S111" s="124">
        <v>0</v>
      </c>
      <c r="T111" s="125">
        <f>$S$111*$H$111</f>
        <v>0</v>
      </c>
      <c r="AR111" s="76" t="s">
        <v>143</v>
      </c>
      <c r="AT111" s="76" t="s">
        <v>139</v>
      </c>
      <c r="AU111" s="76" t="s">
        <v>80</v>
      </c>
      <c r="AY111" s="6" t="s">
        <v>138</v>
      </c>
      <c r="BE111" s="126">
        <f>IF($N$111="základní",$J$111,0)</f>
        <v>0</v>
      </c>
      <c r="BF111" s="126">
        <f>IF($N$111="snížená",$J$111,0)</f>
        <v>0</v>
      </c>
      <c r="BG111" s="126">
        <f>IF($N$111="zákl. přenesená",$J$111,0)</f>
        <v>0</v>
      </c>
      <c r="BH111" s="126">
        <f>IF($N$111="sníž. přenesená",$J$111,0)</f>
        <v>0</v>
      </c>
      <c r="BI111" s="126">
        <f>IF($N$111="nulová",$J$111,0)</f>
        <v>0</v>
      </c>
      <c r="BJ111" s="76" t="s">
        <v>21</v>
      </c>
      <c r="BK111" s="126">
        <f>ROUND($I$111*$H$111,2)</f>
        <v>0</v>
      </c>
      <c r="BL111" s="76" t="s">
        <v>143</v>
      </c>
      <c r="BM111" s="76" t="s">
        <v>1471</v>
      </c>
    </row>
    <row r="112" spans="2:65" s="6" customFormat="1" ht="27" customHeight="1" x14ac:dyDescent="0.3">
      <c r="B112" s="22"/>
      <c r="D112" s="128" t="s">
        <v>155</v>
      </c>
      <c r="F112" s="148" t="s">
        <v>225</v>
      </c>
      <c r="L112" s="22"/>
      <c r="M112" s="48"/>
      <c r="T112" s="49"/>
      <c r="AT112" s="6" t="s">
        <v>155</v>
      </c>
      <c r="AU112" s="6" t="s">
        <v>80</v>
      </c>
    </row>
    <row r="113" spans="2:65" s="6" customFormat="1" ht="15.75" customHeight="1" x14ac:dyDescent="0.3">
      <c r="B113" s="134"/>
      <c r="D113" s="133" t="s">
        <v>145</v>
      </c>
      <c r="E113" s="135"/>
      <c r="F113" s="136" t="s">
        <v>1472</v>
      </c>
      <c r="H113" s="137">
        <v>54.8</v>
      </c>
      <c r="L113" s="134"/>
      <c r="M113" s="138"/>
      <c r="T113" s="139"/>
      <c r="AT113" s="135" t="s">
        <v>145</v>
      </c>
      <c r="AU113" s="135" t="s">
        <v>80</v>
      </c>
      <c r="AV113" s="135" t="s">
        <v>80</v>
      </c>
      <c r="AW113" s="135" t="s">
        <v>95</v>
      </c>
      <c r="AX113" s="135" t="s">
        <v>72</v>
      </c>
      <c r="AY113" s="135" t="s">
        <v>138</v>
      </c>
    </row>
    <row r="114" spans="2:65" s="6" customFormat="1" ht="15.75" customHeight="1" x14ac:dyDescent="0.3">
      <c r="B114" s="140"/>
      <c r="D114" s="133" t="s">
        <v>145</v>
      </c>
      <c r="E114" s="141"/>
      <c r="F114" s="142" t="s">
        <v>148</v>
      </c>
      <c r="H114" s="143">
        <v>54.8</v>
      </c>
      <c r="L114" s="140"/>
      <c r="M114" s="144"/>
      <c r="T114" s="145"/>
      <c r="AT114" s="141" t="s">
        <v>145</v>
      </c>
      <c r="AU114" s="141" t="s">
        <v>80</v>
      </c>
      <c r="AV114" s="141" t="s">
        <v>143</v>
      </c>
      <c r="AW114" s="141" t="s">
        <v>95</v>
      </c>
      <c r="AX114" s="141" t="s">
        <v>21</v>
      </c>
      <c r="AY114" s="141" t="s">
        <v>138</v>
      </c>
    </row>
    <row r="115" spans="2:65" s="6" customFormat="1" ht="15.75" customHeight="1" x14ac:dyDescent="0.3">
      <c r="B115" s="22"/>
      <c r="C115" s="115" t="s">
        <v>189</v>
      </c>
      <c r="D115" s="115" t="s">
        <v>139</v>
      </c>
      <c r="E115" s="116" t="s">
        <v>228</v>
      </c>
      <c r="F115" s="117" t="s">
        <v>229</v>
      </c>
      <c r="G115" s="118" t="s">
        <v>152</v>
      </c>
      <c r="H115" s="119">
        <v>54.8</v>
      </c>
      <c r="I115" s="120"/>
      <c r="J115" s="121">
        <f>ROUND($I$115*$H$115,2)</f>
        <v>0</v>
      </c>
      <c r="K115" s="117" t="s">
        <v>153</v>
      </c>
      <c r="L115" s="22"/>
      <c r="M115" s="122"/>
      <c r="N115" s="123" t="s">
        <v>43</v>
      </c>
      <c r="P115" s="124">
        <f>$O$115*$H$115</f>
        <v>0</v>
      </c>
      <c r="Q115" s="124">
        <v>0</v>
      </c>
      <c r="R115" s="124">
        <f>$Q$115*$H$115</f>
        <v>0</v>
      </c>
      <c r="S115" s="124">
        <v>0</v>
      </c>
      <c r="T115" s="125">
        <f>$S$115*$H$115</f>
        <v>0</v>
      </c>
      <c r="AR115" s="76" t="s">
        <v>143</v>
      </c>
      <c r="AT115" s="76" t="s">
        <v>139</v>
      </c>
      <c r="AU115" s="76" t="s">
        <v>80</v>
      </c>
      <c r="AY115" s="6" t="s">
        <v>138</v>
      </c>
      <c r="BE115" s="126">
        <f>IF($N$115="základní",$J$115,0)</f>
        <v>0</v>
      </c>
      <c r="BF115" s="126">
        <f>IF($N$115="snížená",$J$115,0)</f>
        <v>0</v>
      </c>
      <c r="BG115" s="126">
        <f>IF($N$115="zákl. přenesená",$J$115,0)</f>
        <v>0</v>
      </c>
      <c r="BH115" s="126">
        <f>IF($N$115="sníž. přenesená",$J$115,0)</f>
        <v>0</v>
      </c>
      <c r="BI115" s="126">
        <f>IF($N$115="nulová",$J$115,0)</f>
        <v>0</v>
      </c>
      <c r="BJ115" s="76" t="s">
        <v>21</v>
      </c>
      <c r="BK115" s="126">
        <f>ROUND($I$115*$H$115,2)</f>
        <v>0</v>
      </c>
      <c r="BL115" s="76" t="s">
        <v>143</v>
      </c>
      <c r="BM115" s="76" t="s">
        <v>1473</v>
      </c>
    </row>
    <row r="116" spans="2:65" s="6" customFormat="1" ht="16.5" customHeight="1" x14ac:dyDescent="0.3">
      <c r="B116" s="22"/>
      <c r="D116" s="128" t="s">
        <v>155</v>
      </c>
      <c r="F116" s="148" t="s">
        <v>231</v>
      </c>
      <c r="L116" s="22"/>
      <c r="M116" s="48"/>
      <c r="T116" s="49"/>
      <c r="AT116" s="6" t="s">
        <v>155</v>
      </c>
      <c r="AU116" s="6" t="s">
        <v>80</v>
      </c>
    </row>
    <row r="117" spans="2:65" s="6" customFormat="1" ht="15.75" customHeight="1" x14ac:dyDescent="0.3">
      <c r="B117" s="134"/>
      <c r="D117" s="133" t="s">
        <v>145</v>
      </c>
      <c r="E117" s="135"/>
      <c r="F117" s="136" t="s">
        <v>1472</v>
      </c>
      <c r="H117" s="137">
        <v>54.8</v>
      </c>
      <c r="L117" s="134"/>
      <c r="M117" s="138"/>
      <c r="T117" s="139"/>
      <c r="AT117" s="135" t="s">
        <v>145</v>
      </c>
      <c r="AU117" s="135" t="s">
        <v>80</v>
      </c>
      <c r="AV117" s="135" t="s">
        <v>80</v>
      </c>
      <c r="AW117" s="135" t="s">
        <v>95</v>
      </c>
      <c r="AX117" s="135" t="s">
        <v>72</v>
      </c>
      <c r="AY117" s="135" t="s">
        <v>138</v>
      </c>
    </row>
    <row r="118" spans="2:65" s="6" customFormat="1" ht="15.75" customHeight="1" x14ac:dyDescent="0.3">
      <c r="B118" s="140"/>
      <c r="D118" s="133" t="s">
        <v>145</v>
      </c>
      <c r="E118" s="141"/>
      <c r="F118" s="142" t="s">
        <v>148</v>
      </c>
      <c r="H118" s="143">
        <v>54.8</v>
      </c>
      <c r="L118" s="140"/>
      <c r="M118" s="144"/>
      <c r="T118" s="145"/>
      <c r="AT118" s="141" t="s">
        <v>145</v>
      </c>
      <c r="AU118" s="141" t="s">
        <v>80</v>
      </c>
      <c r="AV118" s="141" t="s">
        <v>143</v>
      </c>
      <c r="AW118" s="141" t="s">
        <v>95</v>
      </c>
      <c r="AX118" s="141" t="s">
        <v>21</v>
      </c>
      <c r="AY118" s="141" t="s">
        <v>138</v>
      </c>
    </row>
    <row r="119" spans="2:65" s="6" customFormat="1" ht="15.75" customHeight="1" x14ac:dyDescent="0.3">
      <c r="B119" s="22"/>
      <c r="C119" s="115" t="s">
        <v>194</v>
      </c>
      <c r="D119" s="115" t="s">
        <v>139</v>
      </c>
      <c r="E119" s="116" t="s">
        <v>1474</v>
      </c>
      <c r="F119" s="117" t="s">
        <v>1475</v>
      </c>
      <c r="G119" s="118" t="s">
        <v>198</v>
      </c>
      <c r="H119" s="119">
        <v>420</v>
      </c>
      <c r="I119" s="120"/>
      <c r="J119" s="121">
        <f>ROUND($I$119*$H$119,2)</f>
        <v>0</v>
      </c>
      <c r="K119" s="117" t="s">
        <v>153</v>
      </c>
      <c r="L119" s="22"/>
      <c r="M119" s="122"/>
      <c r="N119" s="123" t="s">
        <v>43</v>
      </c>
      <c r="P119" s="124">
        <f>$O$119*$H$119</f>
        <v>0</v>
      </c>
      <c r="Q119" s="124">
        <v>0</v>
      </c>
      <c r="R119" s="124">
        <f>$Q$119*$H$119</f>
        <v>0</v>
      </c>
      <c r="S119" s="124">
        <v>0</v>
      </c>
      <c r="T119" s="125">
        <f>$S$119*$H$119</f>
        <v>0</v>
      </c>
      <c r="AR119" s="76" t="s">
        <v>143</v>
      </c>
      <c r="AT119" s="76" t="s">
        <v>139</v>
      </c>
      <c r="AU119" s="76" t="s">
        <v>80</v>
      </c>
      <c r="AY119" s="6" t="s">
        <v>138</v>
      </c>
      <c r="BE119" s="126">
        <f>IF($N$119="základní",$J$119,0)</f>
        <v>0</v>
      </c>
      <c r="BF119" s="126">
        <f>IF($N$119="snížená",$J$119,0)</f>
        <v>0</v>
      </c>
      <c r="BG119" s="126">
        <f>IF($N$119="zákl. přenesená",$J$119,0)</f>
        <v>0</v>
      </c>
      <c r="BH119" s="126">
        <f>IF($N$119="sníž. přenesená",$J$119,0)</f>
        <v>0</v>
      </c>
      <c r="BI119" s="126">
        <f>IF($N$119="nulová",$J$119,0)</f>
        <v>0</v>
      </c>
      <c r="BJ119" s="76" t="s">
        <v>21</v>
      </c>
      <c r="BK119" s="126">
        <f>ROUND($I$119*$H$119,2)</f>
        <v>0</v>
      </c>
      <c r="BL119" s="76" t="s">
        <v>143</v>
      </c>
      <c r="BM119" s="76" t="s">
        <v>1476</v>
      </c>
    </row>
    <row r="120" spans="2:65" s="6" customFormat="1" ht="27" customHeight="1" x14ac:dyDescent="0.3">
      <c r="B120" s="22"/>
      <c r="D120" s="128" t="s">
        <v>155</v>
      </c>
      <c r="F120" s="148" t="s">
        <v>1477</v>
      </c>
      <c r="L120" s="22"/>
      <c r="M120" s="48"/>
      <c r="T120" s="49"/>
      <c r="AT120" s="6" t="s">
        <v>155</v>
      </c>
      <c r="AU120" s="6" t="s">
        <v>80</v>
      </c>
    </row>
    <row r="121" spans="2:65" s="6" customFormat="1" ht="15.75" customHeight="1" x14ac:dyDescent="0.3">
      <c r="B121" s="134"/>
      <c r="D121" s="133" t="s">
        <v>145</v>
      </c>
      <c r="E121" s="135"/>
      <c r="F121" s="136" t="s">
        <v>1478</v>
      </c>
      <c r="H121" s="137">
        <v>420</v>
      </c>
      <c r="L121" s="134"/>
      <c r="M121" s="138"/>
      <c r="T121" s="139"/>
      <c r="AT121" s="135" t="s">
        <v>145</v>
      </c>
      <c r="AU121" s="135" t="s">
        <v>80</v>
      </c>
      <c r="AV121" s="135" t="s">
        <v>80</v>
      </c>
      <c r="AW121" s="135" t="s">
        <v>95</v>
      </c>
      <c r="AX121" s="135" t="s">
        <v>72</v>
      </c>
      <c r="AY121" s="135" t="s">
        <v>138</v>
      </c>
    </row>
    <row r="122" spans="2:65" s="6" customFormat="1" ht="15.75" customHeight="1" x14ac:dyDescent="0.3">
      <c r="B122" s="140"/>
      <c r="D122" s="133" t="s">
        <v>145</v>
      </c>
      <c r="E122" s="141"/>
      <c r="F122" s="142" t="s">
        <v>148</v>
      </c>
      <c r="H122" s="143">
        <v>420</v>
      </c>
      <c r="L122" s="140"/>
      <c r="M122" s="144"/>
      <c r="T122" s="145"/>
      <c r="AT122" s="141" t="s">
        <v>145</v>
      </c>
      <c r="AU122" s="141" t="s">
        <v>80</v>
      </c>
      <c r="AV122" s="141" t="s">
        <v>143</v>
      </c>
      <c r="AW122" s="141" t="s">
        <v>95</v>
      </c>
      <c r="AX122" s="141" t="s">
        <v>21</v>
      </c>
      <c r="AY122" s="141" t="s">
        <v>138</v>
      </c>
    </row>
    <row r="123" spans="2:65" s="6" customFormat="1" ht="15.75" customHeight="1" x14ac:dyDescent="0.3">
      <c r="B123" s="22"/>
      <c r="C123" s="149" t="s">
        <v>26</v>
      </c>
      <c r="D123" s="149" t="s">
        <v>383</v>
      </c>
      <c r="E123" s="150" t="s">
        <v>1479</v>
      </c>
      <c r="F123" s="151" t="s">
        <v>1480</v>
      </c>
      <c r="G123" s="152" t="s">
        <v>152</v>
      </c>
      <c r="H123" s="153">
        <v>84</v>
      </c>
      <c r="I123" s="154"/>
      <c r="J123" s="155">
        <f>ROUND($I$123*$H$123,2)</f>
        <v>0</v>
      </c>
      <c r="K123" s="151"/>
      <c r="L123" s="156"/>
      <c r="M123" s="157"/>
      <c r="N123" s="158" t="s">
        <v>43</v>
      </c>
      <c r="P123" s="124">
        <f>$O$123*$H$123</f>
        <v>0</v>
      </c>
      <c r="Q123" s="124">
        <v>0</v>
      </c>
      <c r="R123" s="124">
        <f>$Q$123*$H$123</f>
        <v>0</v>
      </c>
      <c r="S123" s="124">
        <v>0</v>
      </c>
      <c r="T123" s="125">
        <f>$S$123*$H$123</f>
        <v>0</v>
      </c>
      <c r="AR123" s="76" t="s">
        <v>189</v>
      </c>
      <c r="AT123" s="76" t="s">
        <v>383</v>
      </c>
      <c r="AU123" s="76" t="s">
        <v>80</v>
      </c>
      <c r="AY123" s="6" t="s">
        <v>138</v>
      </c>
      <c r="BE123" s="126">
        <f>IF($N$123="základní",$J$123,0)</f>
        <v>0</v>
      </c>
      <c r="BF123" s="126">
        <f>IF($N$123="snížená",$J$123,0)</f>
        <v>0</v>
      </c>
      <c r="BG123" s="126">
        <f>IF($N$123="zákl. přenesená",$J$123,0)</f>
        <v>0</v>
      </c>
      <c r="BH123" s="126">
        <f>IF($N$123="sníž. přenesená",$J$123,0)</f>
        <v>0</v>
      </c>
      <c r="BI123" s="126">
        <f>IF($N$123="nulová",$J$123,0)</f>
        <v>0</v>
      </c>
      <c r="BJ123" s="76" t="s">
        <v>21</v>
      </c>
      <c r="BK123" s="126">
        <f>ROUND($I$123*$H$123,2)</f>
        <v>0</v>
      </c>
      <c r="BL123" s="76" t="s">
        <v>143</v>
      </c>
      <c r="BM123" s="76" t="s">
        <v>1481</v>
      </c>
    </row>
    <row r="124" spans="2:65" s="6" customFormat="1" ht="15.75" customHeight="1" x14ac:dyDescent="0.3">
      <c r="B124" s="134"/>
      <c r="D124" s="128" t="s">
        <v>145</v>
      </c>
      <c r="E124" s="136"/>
      <c r="F124" s="136" t="s">
        <v>1482</v>
      </c>
      <c r="H124" s="137">
        <v>84</v>
      </c>
      <c r="L124" s="134"/>
      <c r="M124" s="138"/>
      <c r="T124" s="139"/>
      <c r="AT124" s="135" t="s">
        <v>145</v>
      </c>
      <c r="AU124" s="135" t="s">
        <v>80</v>
      </c>
      <c r="AV124" s="135" t="s">
        <v>80</v>
      </c>
      <c r="AW124" s="135" t="s">
        <v>95</v>
      </c>
      <c r="AX124" s="135" t="s">
        <v>72</v>
      </c>
      <c r="AY124" s="135" t="s">
        <v>138</v>
      </c>
    </row>
    <row r="125" spans="2:65" s="6" customFormat="1" ht="15.75" customHeight="1" x14ac:dyDescent="0.3">
      <c r="B125" s="140"/>
      <c r="D125" s="133" t="s">
        <v>145</v>
      </c>
      <c r="E125" s="141"/>
      <c r="F125" s="142" t="s">
        <v>148</v>
      </c>
      <c r="H125" s="143">
        <v>84</v>
      </c>
      <c r="L125" s="140"/>
      <c r="M125" s="144"/>
      <c r="T125" s="145"/>
      <c r="AT125" s="141" t="s">
        <v>145</v>
      </c>
      <c r="AU125" s="141" t="s">
        <v>80</v>
      </c>
      <c r="AV125" s="141" t="s">
        <v>143</v>
      </c>
      <c r="AW125" s="141" t="s">
        <v>95</v>
      </c>
      <c r="AX125" s="141" t="s">
        <v>21</v>
      </c>
      <c r="AY125" s="141" t="s">
        <v>138</v>
      </c>
    </row>
    <row r="126" spans="2:65" s="6" customFormat="1" ht="15.75" customHeight="1" x14ac:dyDescent="0.3">
      <c r="B126" s="22"/>
      <c r="C126" s="115" t="s">
        <v>202</v>
      </c>
      <c r="D126" s="115" t="s">
        <v>139</v>
      </c>
      <c r="E126" s="116" t="s">
        <v>1483</v>
      </c>
      <c r="F126" s="117" t="s">
        <v>1484</v>
      </c>
      <c r="G126" s="118" t="s">
        <v>198</v>
      </c>
      <c r="H126" s="119">
        <v>420</v>
      </c>
      <c r="I126" s="120"/>
      <c r="J126" s="121">
        <f>ROUND($I$126*$H$126,2)</f>
        <v>0</v>
      </c>
      <c r="K126" s="117" t="s">
        <v>153</v>
      </c>
      <c r="L126" s="22"/>
      <c r="M126" s="122"/>
      <c r="N126" s="123" t="s">
        <v>43</v>
      </c>
      <c r="P126" s="124">
        <f>$O$126*$H$126</f>
        <v>0</v>
      </c>
      <c r="Q126" s="124">
        <v>0</v>
      </c>
      <c r="R126" s="124">
        <f>$Q$126*$H$126</f>
        <v>0</v>
      </c>
      <c r="S126" s="124">
        <v>0</v>
      </c>
      <c r="T126" s="125">
        <f>$S$126*$H$126</f>
        <v>0</v>
      </c>
      <c r="AR126" s="76" t="s">
        <v>143</v>
      </c>
      <c r="AT126" s="76" t="s">
        <v>139</v>
      </c>
      <c r="AU126" s="76" t="s">
        <v>80</v>
      </c>
      <c r="AY126" s="6" t="s">
        <v>138</v>
      </c>
      <c r="BE126" s="126">
        <f>IF($N$126="základní",$J$126,0)</f>
        <v>0</v>
      </c>
      <c r="BF126" s="126">
        <f>IF($N$126="snížená",$J$126,0)</f>
        <v>0</v>
      </c>
      <c r="BG126" s="126">
        <f>IF($N$126="zákl. přenesená",$J$126,0)</f>
        <v>0</v>
      </c>
      <c r="BH126" s="126">
        <f>IF($N$126="sníž. přenesená",$J$126,0)</f>
        <v>0</v>
      </c>
      <c r="BI126" s="126">
        <f>IF($N$126="nulová",$J$126,0)</f>
        <v>0</v>
      </c>
      <c r="BJ126" s="76" t="s">
        <v>21</v>
      </c>
      <c r="BK126" s="126">
        <f>ROUND($I$126*$H$126,2)</f>
        <v>0</v>
      </c>
      <c r="BL126" s="76" t="s">
        <v>143</v>
      </c>
      <c r="BM126" s="76" t="s">
        <v>1485</v>
      </c>
    </row>
    <row r="127" spans="2:65" s="6" customFormat="1" ht="27" customHeight="1" x14ac:dyDescent="0.3">
      <c r="B127" s="22"/>
      <c r="D127" s="128" t="s">
        <v>155</v>
      </c>
      <c r="F127" s="148" t="s">
        <v>1486</v>
      </c>
      <c r="L127" s="22"/>
      <c r="M127" s="48"/>
      <c r="T127" s="49"/>
      <c r="AT127" s="6" t="s">
        <v>155</v>
      </c>
      <c r="AU127" s="6" t="s">
        <v>80</v>
      </c>
    </row>
    <row r="128" spans="2:65" s="6" customFormat="1" ht="15.75" customHeight="1" x14ac:dyDescent="0.3">
      <c r="B128" s="134"/>
      <c r="D128" s="133" t="s">
        <v>145</v>
      </c>
      <c r="E128" s="135"/>
      <c r="F128" s="136" t="s">
        <v>1478</v>
      </c>
      <c r="H128" s="137">
        <v>420</v>
      </c>
      <c r="L128" s="134"/>
      <c r="M128" s="138"/>
      <c r="T128" s="139"/>
      <c r="AT128" s="135" t="s">
        <v>145</v>
      </c>
      <c r="AU128" s="135" t="s">
        <v>80</v>
      </c>
      <c r="AV128" s="135" t="s">
        <v>80</v>
      </c>
      <c r="AW128" s="135" t="s">
        <v>95</v>
      </c>
      <c r="AX128" s="135" t="s">
        <v>72</v>
      </c>
      <c r="AY128" s="135" t="s">
        <v>138</v>
      </c>
    </row>
    <row r="129" spans="2:65" s="6" customFormat="1" ht="15.75" customHeight="1" x14ac:dyDescent="0.3">
      <c r="B129" s="140"/>
      <c r="D129" s="133" t="s">
        <v>145</v>
      </c>
      <c r="E129" s="141"/>
      <c r="F129" s="142" t="s">
        <v>148</v>
      </c>
      <c r="H129" s="143">
        <v>420</v>
      </c>
      <c r="L129" s="140"/>
      <c r="M129" s="144"/>
      <c r="T129" s="145"/>
      <c r="AT129" s="141" t="s">
        <v>145</v>
      </c>
      <c r="AU129" s="141" t="s">
        <v>80</v>
      </c>
      <c r="AV129" s="141" t="s">
        <v>143</v>
      </c>
      <c r="AW129" s="141" t="s">
        <v>95</v>
      </c>
      <c r="AX129" s="141" t="s">
        <v>21</v>
      </c>
      <c r="AY129" s="141" t="s">
        <v>138</v>
      </c>
    </row>
    <row r="130" spans="2:65" s="6" customFormat="1" ht="15.75" customHeight="1" x14ac:dyDescent="0.3">
      <c r="B130" s="22"/>
      <c r="C130" s="149" t="s">
        <v>207</v>
      </c>
      <c r="D130" s="149" t="s">
        <v>383</v>
      </c>
      <c r="E130" s="150" t="s">
        <v>1487</v>
      </c>
      <c r="F130" s="151" t="s">
        <v>1488</v>
      </c>
      <c r="G130" s="152" t="s">
        <v>976</v>
      </c>
      <c r="H130" s="153">
        <v>10.5</v>
      </c>
      <c r="I130" s="154"/>
      <c r="J130" s="155">
        <f>ROUND($I$130*$H$130,2)</f>
        <v>0</v>
      </c>
      <c r="K130" s="151" t="s">
        <v>153</v>
      </c>
      <c r="L130" s="156"/>
      <c r="M130" s="157"/>
      <c r="N130" s="158" t="s">
        <v>43</v>
      </c>
      <c r="P130" s="124">
        <f>$O$130*$H$130</f>
        <v>0</v>
      </c>
      <c r="Q130" s="124">
        <v>1E-3</v>
      </c>
      <c r="R130" s="124">
        <f>$Q$130*$H$130</f>
        <v>1.0500000000000001E-2</v>
      </c>
      <c r="S130" s="124">
        <v>0</v>
      </c>
      <c r="T130" s="125">
        <f>$S$130*$H$130</f>
        <v>0</v>
      </c>
      <c r="AR130" s="76" t="s">
        <v>189</v>
      </c>
      <c r="AT130" s="76" t="s">
        <v>383</v>
      </c>
      <c r="AU130" s="76" t="s">
        <v>80</v>
      </c>
      <c r="AY130" s="6" t="s">
        <v>138</v>
      </c>
      <c r="BE130" s="126">
        <f>IF($N$130="základní",$J$130,0)</f>
        <v>0</v>
      </c>
      <c r="BF130" s="126">
        <f>IF($N$130="snížená",$J$130,0)</f>
        <v>0</v>
      </c>
      <c r="BG130" s="126">
        <f>IF($N$130="zákl. přenesená",$J$130,0)</f>
        <v>0</v>
      </c>
      <c r="BH130" s="126">
        <f>IF($N$130="sníž. přenesená",$J$130,0)</f>
        <v>0</v>
      </c>
      <c r="BI130" s="126">
        <f>IF($N$130="nulová",$J$130,0)</f>
        <v>0</v>
      </c>
      <c r="BJ130" s="76" t="s">
        <v>21</v>
      </c>
      <c r="BK130" s="126">
        <f>ROUND($I$130*$H$130,2)</f>
        <v>0</v>
      </c>
      <c r="BL130" s="76" t="s">
        <v>143</v>
      </c>
      <c r="BM130" s="76" t="s">
        <v>1489</v>
      </c>
    </row>
    <row r="131" spans="2:65" s="6" customFormat="1" ht="16.5" customHeight="1" x14ac:dyDescent="0.3">
      <c r="B131" s="22"/>
      <c r="D131" s="128" t="s">
        <v>155</v>
      </c>
      <c r="F131" s="148" t="s">
        <v>1490</v>
      </c>
      <c r="L131" s="22"/>
      <c r="M131" s="48"/>
      <c r="T131" s="49"/>
      <c r="AT131" s="6" t="s">
        <v>155</v>
      </c>
      <c r="AU131" s="6" t="s">
        <v>80</v>
      </c>
    </row>
    <row r="132" spans="2:65" s="6" customFormat="1" ht="15.75" customHeight="1" x14ac:dyDescent="0.3">
      <c r="B132" s="134"/>
      <c r="D132" s="133" t="s">
        <v>145</v>
      </c>
      <c r="E132" s="135"/>
      <c r="F132" s="136" t="s">
        <v>1491</v>
      </c>
      <c r="H132" s="137">
        <v>10.5</v>
      </c>
      <c r="L132" s="134"/>
      <c r="M132" s="138"/>
      <c r="T132" s="139"/>
      <c r="AT132" s="135" t="s">
        <v>145</v>
      </c>
      <c r="AU132" s="135" t="s">
        <v>80</v>
      </c>
      <c r="AV132" s="135" t="s">
        <v>80</v>
      </c>
      <c r="AW132" s="135" t="s">
        <v>95</v>
      </c>
      <c r="AX132" s="135" t="s">
        <v>72</v>
      </c>
      <c r="AY132" s="135" t="s">
        <v>138</v>
      </c>
    </row>
    <row r="133" spans="2:65" s="6" customFormat="1" ht="15.75" customHeight="1" x14ac:dyDescent="0.3">
      <c r="B133" s="140"/>
      <c r="D133" s="133" t="s">
        <v>145</v>
      </c>
      <c r="E133" s="141"/>
      <c r="F133" s="142" t="s">
        <v>148</v>
      </c>
      <c r="H133" s="143">
        <v>10.5</v>
      </c>
      <c r="L133" s="140"/>
      <c r="M133" s="144"/>
      <c r="T133" s="145"/>
      <c r="AT133" s="141" t="s">
        <v>145</v>
      </c>
      <c r="AU133" s="141" t="s">
        <v>80</v>
      </c>
      <c r="AV133" s="141" t="s">
        <v>143</v>
      </c>
      <c r="AW133" s="141" t="s">
        <v>95</v>
      </c>
      <c r="AX133" s="141" t="s">
        <v>21</v>
      </c>
      <c r="AY133" s="141" t="s">
        <v>138</v>
      </c>
    </row>
    <row r="134" spans="2:65" s="106" customFormat="1" ht="30.75" customHeight="1" x14ac:dyDescent="0.3">
      <c r="B134" s="107"/>
      <c r="D134" s="108" t="s">
        <v>71</v>
      </c>
      <c r="E134" s="146" t="s">
        <v>170</v>
      </c>
      <c r="F134" s="146" t="s">
        <v>1492</v>
      </c>
      <c r="J134" s="147">
        <f>$BK$134</f>
        <v>0</v>
      </c>
      <c r="L134" s="107"/>
      <c r="M134" s="111"/>
      <c r="P134" s="112">
        <f>SUM($P$135:$P$166)</f>
        <v>0</v>
      </c>
      <c r="R134" s="112">
        <f>SUM($R$135:$R$166)</f>
        <v>99.45826000000001</v>
      </c>
      <c r="T134" s="113">
        <f>SUM($T$135:$T$166)</f>
        <v>0</v>
      </c>
      <c r="AR134" s="108" t="s">
        <v>21</v>
      </c>
      <c r="AT134" s="108" t="s">
        <v>71</v>
      </c>
      <c r="AU134" s="108" t="s">
        <v>21</v>
      </c>
      <c r="AY134" s="108" t="s">
        <v>138</v>
      </c>
      <c r="BK134" s="114">
        <f>SUM($BK$135:$BK$166)</f>
        <v>0</v>
      </c>
    </row>
    <row r="135" spans="2:65" s="6" customFormat="1" ht="15.75" customHeight="1" x14ac:dyDescent="0.3">
      <c r="B135" s="22"/>
      <c r="C135" s="115" t="s">
        <v>212</v>
      </c>
      <c r="D135" s="115" t="s">
        <v>139</v>
      </c>
      <c r="E135" s="116" t="s">
        <v>1493</v>
      </c>
      <c r="F135" s="117" t="s">
        <v>1494</v>
      </c>
      <c r="G135" s="118" t="s">
        <v>198</v>
      </c>
      <c r="H135" s="119">
        <v>100</v>
      </c>
      <c r="I135" s="120"/>
      <c r="J135" s="121">
        <f>ROUND($I$135*$H$135,2)</f>
        <v>0</v>
      </c>
      <c r="K135" s="117" t="s">
        <v>153</v>
      </c>
      <c r="L135" s="22"/>
      <c r="M135" s="122"/>
      <c r="N135" s="123" t="s">
        <v>43</v>
      </c>
      <c r="P135" s="124">
        <f>$O$135*$H$135</f>
        <v>0</v>
      </c>
      <c r="Q135" s="124">
        <v>0</v>
      </c>
      <c r="R135" s="124">
        <f>$Q$135*$H$135</f>
        <v>0</v>
      </c>
      <c r="S135" s="124">
        <v>0</v>
      </c>
      <c r="T135" s="125">
        <f>$S$135*$H$135</f>
        <v>0</v>
      </c>
      <c r="AR135" s="76" t="s">
        <v>143</v>
      </c>
      <c r="AT135" s="76" t="s">
        <v>139</v>
      </c>
      <c r="AU135" s="76" t="s">
        <v>80</v>
      </c>
      <c r="AY135" s="6" t="s">
        <v>138</v>
      </c>
      <c r="BE135" s="126">
        <f>IF($N$135="základní",$J$135,0)</f>
        <v>0</v>
      </c>
      <c r="BF135" s="126">
        <f>IF($N$135="snížená",$J$135,0)</f>
        <v>0</v>
      </c>
      <c r="BG135" s="126">
        <f>IF($N$135="zákl. přenesená",$J$135,0)</f>
        <v>0</v>
      </c>
      <c r="BH135" s="126">
        <f>IF($N$135="sníž. přenesená",$J$135,0)</f>
        <v>0</v>
      </c>
      <c r="BI135" s="126">
        <f>IF($N$135="nulová",$J$135,0)</f>
        <v>0</v>
      </c>
      <c r="BJ135" s="76" t="s">
        <v>21</v>
      </c>
      <c r="BK135" s="126">
        <f>ROUND($I$135*$H$135,2)</f>
        <v>0</v>
      </c>
      <c r="BL135" s="76" t="s">
        <v>143</v>
      </c>
      <c r="BM135" s="76" t="s">
        <v>1495</v>
      </c>
    </row>
    <row r="136" spans="2:65" s="6" customFormat="1" ht="16.5" customHeight="1" x14ac:dyDescent="0.3">
      <c r="B136" s="22"/>
      <c r="D136" s="128" t="s">
        <v>155</v>
      </c>
      <c r="F136" s="148" t="s">
        <v>1496</v>
      </c>
      <c r="L136" s="22"/>
      <c r="M136" s="48"/>
      <c r="T136" s="49"/>
      <c r="AT136" s="6" t="s">
        <v>155</v>
      </c>
      <c r="AU136" s="6" t="s">
        <v>80</v>
      </c>
    </row>
    <row r="137" spans="2:65" s="6" customFormat="1" ht="15.75" customHeight="1" x14ac:dyDescent="0.3">
      <c r="B137" s="134"/>
      <c r="D137" s="133" t="s">
        <v>145</v>
      </c>
      <c r="E137" s="135"/>
      <c r="F137" s="136" t="s">
        <v>27</v>
      </c>
      <c r="H137" s="137">
        <v>100</v>
      </c>
      <c r="L137" s="134"/>
      <c r="M137" s="138"/>
      <c r="T137" s="139"/>
      <c r="AT137" s="135" t="s">
        <v>145</v>
      </c>
      <c r="AU137" s="135" t="s">
        <v>80</v>
      </c>
      <c r="AV137" s="135" t="s">
        <v>80</v>
      </c>
      <c r="AW137" s="135" t="s">
        <v>95</v>
      </c>
      <c r="AX137" s="135" t="s">
        <v>72</v>
      </c>
      <c r="AY137" s="135" t="s">
        <v>138</v>
      </c>
    </row>
    <row r="138" spans="2:65" s="6" customFormat="1" ht="15.75" customHeight="1" x14ac:dyDescent="0.3">
      <c r="B138" s="140"/>
      <c r="D138" s="133" t="s">
        <v>145</v>
      </c>
      <c r="E138" s="141"/>
      <c r="F138" s="142" t="s">
        <v>148</v>
      </c>
      <c r="H138" s="143">
        <v>100</v>
      </c>
      <c r="L138" s="140"/>
      <c r="M138" s="144"/>
      <c r="T138" s="145"/>
      <c r="AT138" s="141" t="s">
        <v>145</v>
      </c>
      <c r="AU138" s="141" t="s">
        <v>80</v>
      </c>
      <c r="AV138" s="141" t="s">
        <v>143</v>
      </c>
      <c r="AW138" s="141" t="s">
        <v>95</v>
      </c>
      <c r="AX138" s="141" t="s">
        <v>21</v>
      </c>
      <c r="AY138" s="141" t="s">
        <v>138</v>
      </c>
    </row>
    <row r="139" spans="2:65" s="6" customFormat="1" ht="15.75" customHeight="1" x14ac:dyDescent="0.3">
      <c r="B139" s="22"/>
      <c r="C139" s="115" t="s">
        <v>217</v>
      </c>
      <c r="D139" s="115" t="s">
        <v>139</v>
      </c>
      <c r="E139" s="116" t="s">
        <v>1497</v>
      </c>
      <c r="F139" s="117" t="s">
        <v>1498</v>
      </c>
      <c r="G139" s="118" t="s">
        <v>198</v>
      </c>
      <c r="H139" s="119">
        <v>273</v>
      </c>
      <c r="I139" s="120"/>
      <c r="J139" s="121">
        <f>ROUND($I$139*$H$139,2)</f>
        <v>0</v>
      </c>
      <c r="K139" s="117" t="s">
        <v>153</v>
      </c>
      <c r="L139" s="22"/>
      <c r="M139" s="122"/>
      <c r="N139" s="123" t="s">
        <v>43</v>
      </c>
      <c r="P139" s="124">
        <f>$O$139*$H$139</f>
        <v>0</v>
      </c>
      <c r="Q139" s="124">
        <v>0</v>
      </c>
      <c r="R139" s="124">
        <f>$Q$139*$H$139</f>
        <v>0</v>
      </c>
      <c r="S139" s="124">
        <v>0</v>
      </c>
      <c r="T139" s="125">
        <f>$S$139*$H$139</f>
        <v>0</v>
      </c>
      <c r="AR139" s="76" t="s">
        <v>143</v>
      </c>
      <c r="AT139" s="76" t="s">
        <v>139</v>
      </c>
      <c r="AU139" s="76" t="s">
        <v>80</v>
      </c>
      <c r="AY139" s="6" t="s">
        <v>138</v>
      </c>
      <c r="BE139" s="126">
        <f>IF($N$139="základní",$J$139,0)</f>
        <v>0</v>
      </c>
      <c r="BF139" s="126">
        <f>IF($N$139="snížená",$J$139,0)</f>
        <v>0</v>
      </c>
      <c r="BG139" s="126">
        <f>IF($N$139="zákl. přenesená",$J$139,0)</f>
        <v>0</v>
      </c>
      <c r="BH139" s="126">
        <f>IF($N$139="sníž. přenesená",$J$139,0)</f>
        <v>0</v>
      </c>
      <c r="BI139" s="126">
        <f>IF($N$139="nulová",$J$139,0)</f>
        <v>0</v>
      </c>
      <c r="BJ139" s="76" t="s">
        <v>21</v>
      </c>
      <c r="BK139" s="126">
        <f>ROUND($I$139*$H$139,2)</f>
        <v>0</v>
      </c>
      <c r="BL139" s="76" t="s">
        <v>143</v>
      </c>
      <c r="BM139" s="76" t="s">
        <v>1499</v>
      </c>
    </row>
    <row r="140" spans="2:65" s="6" customFormat="1" ht="16.5" customHeight="1" x14ac:dyDescent="0.3">
      <c r="B140" s="22"/>
      <c r="D140" s="128" t="s">
        <v>155</v>
      </c>
      <c r="F140" s="148" t="s">
        <v>1500</v>
      </c>
      <c r="L140" s="22"/>
      <c r="M140" s="48"/>
      <c r="T140" s="49"/>
      <c r="AT140" s="6" t="s">
        <v>155</v>
      </c>
      <c r="AU140" s="6" t="s">
        <v>80</v>
      </c>
    </row>
    <row r="141" spans="2:65" s="6" customFormat="1" ht="15.75" customHeight="1" x14ac:dyDescent="0.3">
      <c r="B141" s="134"/>
      <c r="D141" s="133" t="s">
        <v>145</v>
      </c>
      <c r="E141" s="135"/>
      <c r="F141" s="136" t="s">
        <v>1501</v>
      </c>
      <c r="H141" s="137">
        <v>273</v>
      </c>
      <c r="L141" s="134"/>
      <c r="M141" s="138"/>
      <c r="T141" s="139"/>
      <c r="AT141" s="135" t="s">
        <v>145</v>
      </c>
      <c r="AU141" s="135" t="s">
        <v>80</v>
      </c>
      <c r="AV141" s="135" t="s">
        <v>80</v>
      </c>
      <c r="AW141" s="135" t="s">
        <v>95</v>
      </c>
      <c r="AX141" s="135" t="s">
        <v>72</v>
      </c>
      <c r="AY141" s="135" t="s">
        <v>138</v>
      </c>
    </row>
    <row r="142" spans="2:65" s="6" customFormat="1" ht="15.75" customHeight="1" x14ac:dyDescent="0.3">
      <c r="B142" s="140"/>
      <c r="D142" s="133" t="s">
        <v>145</v>
      </c>
      <c r="E142" s="141"/>
      <c r="F142" s="142" t="s">
        <v>148</v>
      </c>
      <c r="H142" s="143">
        <v>273</v>
      </c>
      <c r="L142" s="140"/>
      <c r="M142" s="144"/>
      <c r="T142" s="145"/>
      <c r="AT142" s="141" t="s">
        <v>145</v>
      </c>
      <c r="AU142" s="141" t="s">
        <v>80</v>
      </c>
      <c r="AV142" s="141" t="s">
        <v>143</v>
      </c>
      <c r="AW142" s="141" t="s">
        <v>95</v>
      </c>
      <c r="AX142" s="141" t="s">
        <v>21</v>
      </c>
      <c r="AY142" s="141" t="s">
        <v>138</v>
      </c>
    </row>
    <row r="143" spans="2:65" s="6" customFormat="1" ht="15.75" customHeight="1" x14ac:dyDescent="0.3">
      <c r="B143" s="22"/>
      <c r="C143" s="115" t="s">
        <v>8</v>
      </c>
      <c r="D143" s="115" t="s">
        <v>139</v>
      </c>
      <c r="E143" s="116" t="s">
        <v>1497</v>
      </c>
      <c r="F143" s="117" t="s">
        <v>1498</v>
      </c>
      <c r="G143" s="118" t="s">
        <v>198</v>
      </c>
      <c r="H143" s="119">
        <v>273</v>
      </c>
      <c r="I143" s="120"/>
      <c r="J143" s="121">
        <f>ROUND($I$143*$H$143,2)</f>
        <v>0</v>
      </c>
      <c r="K143" s="117" t="s">
        <v>153</v>
      </c>
      <c r="L143" s="22"/>
      <c r="M143" s="122"/>
      <c r="N143" s="123" t="s">
        <v>43</v>
      </c>
      <c r="P143" s="124">
        <f>$O$143*$H$143</f>
        <v>0</v>
      </c>
      <c r="Q143" s="124">
        <v>0</v>
      </c>
      <c r="R143" s="124">
        <f>$Q$143*$H$143</f>
        <v>0</v>
      </c>
      <c r="S143" s="124">
        <v>0</v>
      </c>
      <c r="T143" s="125">
        <f>$S$143*$H$143</f>
        <v>0</v>
      </c>
      <c r="AR143" s="76" t="s">
        <v>143</v>
      </c>
      <c r="AT143" s="76" t="s">
        <v>139</v>
      </c>
      <c r="AU143" s="76" t="s">
        <v>80</v>
      </c>
      <c r="AY143" s="6" t="s">
        <v>138</v>
      </c>
      <c r="BE143" s="126">
        <f>IF($N$143="základní",$J$143,0)</f>
        <v>0</v>
      </c>
      <c r="BF143" s="126">
        <f>IF($N$143="snížená",$J$143,0)</f>
        <v>0</v>
      </c>
      <c r="BG143" s="126">
        <f>IF($N$143="zákl. přenesená",$J$143,0)</f>
        <v>0</v>
      </c>
      <c r="BH143" s="126">
        <f>IF($N$143="sníž. přenesená",$J$143,0)</f>
        <v>0</v>
      </c>
      <c r="BI143" s="126">
        <f>IF($N$143="nulová",$J$143,0)</f>
        <v>0</v>
      </c>
      <c r="BJ143" s="76" t="s">
        <v>21</v>
      </c>
      <c r="BK143" s="126">
        <f>ROUND($I$143*$H$143,2)</f>
        <v>0</v>
      </c>
      <c r="BL143" s="76" t="s">
        <v>143</v>
      </c>
      <c r="BM143" s="76" t="s">
        <v>1502</v>
      </c>
    </row>
    <row r="144" spans="2:65" s="6" customFormat="1" ht="16.5" customHeight="1" x14ac:dyDescent="0.3">
      <c r="B144" s="22"/>
      <c r="D144" s="128" t="s">
        <v>155</v>
      </c>
      <c r="F144" s="148" t="s">
        <v>1500</v>
      </c>
      <c r="L144" s="22"/>
      <c r="M144" s="48"/>
      <c r="T144" s="49"/>
      <c r="AT144" s="6" t="s">
        <v>155</v>
      </c>
      <c r="AU144" s="6" t="s">
        <v>80</v>
      </c>
    </row>
    <row r="145" spans="2:65" s="6" customFormat="1" ht="15.75" customHeight="1" x14ac:dyDescent="0.3">
      <c r="B145" s="134"/>
      <c r="D145" s="133" t="s">
        <v>145</v>
      </c>
      <c r="E145" s="135"/>
      <c r="F145" s="136" t="s">
        <v>1501</v>
      </c>
      <c r="H145" s="137">
        <v>273</v>
      </c>
      <c r="L145" s="134"/>
      <c r="M145" s="138"/>
      <c r="T145" s="139"/>
      <c r="AT145" s="135" t="s">
        <v>145</v>
      </c>
      <c r="AU145" s="135" t="s">
        <v>80</v>
      </c>
      <c r="AV145" s="135" t="s">
        <v>80</v>
      </c>
      <c r="AW145" s="135" t="s">
        <v>95</v>
      </c>
      <c r="AX145" s="135" t="s">
        <v>72</v>
      </c>
      <c r="AY145" s="135" t="s">
        <v>138</v>
      </c>
    </row>
    <row r="146" spans="2:65" s="6" customFormat="1" ht="15.75" customHeight="1" x14ac:dyDescent="0.3">
      <c r="B146" s="140"/>
      <c r="D146" s="133" t="s">
        <v>145</v>
      </c>
      <c r="E146" s="141"/>
      <c r="F146" s="142" t="s">
        <v>148</v>
      </c>
      <c r="H146" s="143">
        <v>273</v>
      </c>
      <c r="L146" s="140"/>
      <c r="M146" s="144"/>
      <c r="T146" s="145"/>
      <c r="AT146" s="141" t="s">
        <v>145</v>
      </c>
      <c r="AU146" s="141" t="s">
        <v>80</v>
      </c>
      <c r="AV146" s="141" t="s">
        <v>143</v>
      </c>
      <c r="AW146" s="141" t="s">
        <v>95</v>
      </c>
      <c r="AX146" s="141" t="s">
        <v>21</v>
      </c>
      <c r="AY146" s="141" t="s">
        <v>138</v>
      </c>
    </row>
    <row r="147" spans="2:65" s="6" customFormat="1" ht="15.75" customHeight="1" x14ac:dyDescent="0.3">
      <c r="B147" s="22"/>
      <c r="C147" s="115" t="s">
        <v>227</v>
      </c>
      <c r="D147" s="115" t="s">
        <v>139</v>
      </c>
      <c r="E147" s="116" t="s">
        <v>1503</v>
      </c>
      <c r="F147" s="117" t="s">
        <v>1504</v>
      </c>
      <c r="G147" s="118" t="s">
        <v>198</v>
      </c>
      <c r="H147" s="119">
        <v>100</v>
      </c>
      <c r="I147" s="120"/>
      <c r="J147" s="121">
        <f>ROUND($I$147*$H$147,2)</f>
        <v>0</v>
      </c>
      <c r="K147" s="117" t="s">
        <v>153</v>
      </c>
      <c r="L147" s="22"/>
      <c r="M147" s="122"/>
      <c r="N147" s="123" t="s">
        <v>43</v>
      </c>
      <c r="P147" s="124">
        <f>$O$147*$H$147</f>
        <v>0</v>
      </c>
      <c r="Q147" s="124">
        <v>8.4250000000000005E-2</v>
      </c>
      <c r="R147" s="124">
        <f>$Q$147*$H$147</f>
        <v>8.4250000000000007</v>
      </c>
      <c r="S147" s="124">
        <v>0</v>
      </c>
      <c r="T147" s="125">
        <f>$S$147*$H$147</f>
        <v>0</v>
      </c>
      <c r="AR147" s="76" t="s">
        <v>143</v>
      </c>
      <c r="AT147" s="76" t="s">
        <v>139</v>
      </c>
      <c r="AU147" s="76" t="s">
        <v>80</v>
      </c>
      <c r="AY147" s="6" t="s">
        <v>138</v>
      </c>
      <c r="BE147" s="126">
        <f>IF($N$147="základní",$J$147,0)</f>
        <v>0</v>
      </c>
      <c r="BF147" s="126">
        <f>IF($N$147="snížená",$J$147,0)</f>
        <v>0</v>
      </c>
      <c r="BG147" s="126">
        <f>IF($N$147="zákl. přenesená",$J$147,0)</f>
        <v>0</v>
      </c>
      <c r="BH147" s="126">
        <f>IF($N$147="sníž. přenesená",$J$147,0)</f>
        <v>0</v>
      </c>
      <c r="BI147" s="126">
        <f>IF($N$147="nulová",$J$147,0)</f>
        <v>0</v>
      </c>
      <c r="BJ147" s="76" t="s">
        <v>21</v>
      </c>
      <c r="BK147" s="126">
        <f>ROUND($I$147*$H$147,2)</f>
        <v>0</v>
      </c>
      <c r="BL147" s="76" t="s">
        <v>143</v>
      </c>
      <c r="BM147" s="76" t="s">
        <v>1505</v>
      </c>
    </row>
    <row r="148" spans="2:65" s="6" customFormat="1" ht="38.25" customHeight="1" x14ac:dyDescent="0.3">
      <c r="B148" s="22"/>
      <c r="D148" s="128" t="s">
        <v>155</v>
      </c>
      <c r="F148" s="148" t="s">
        <v>1506</v>
      </c>
      <c r="L148" s="22"/>
      <c r="M148" s="48"/>
      <c r="T148" s="49"/>
      <c r="AT148" s="6" t="s">
        <v>155</v>
      </c>
      <c r="AU148" s="6" t="s">
        <v>80</v>
      </c>
    </row>
    <row r="149" spans="2:65" s="6" customFormat="1" ht="15.75" customHeight="1" x14ac:dyDescent="0.3">
      <c r="B149" s="127"/>
      <c r="D149" s="133" t="s">
        <v>145</v>
      </c>
      <c r="E149" s="130"/>
      <c r="F149" s="129" t="s">
        <v>1507</v>
      </c>
      <c r="H149" s="130"/>
      <c r="L149" s="127"/>
      <c r="M149" s="131"/>
      <c r="T149" s="132"/>
      <c r="AT149" s="130" t="s">
        <v>145</v>
      </c>
      <c r="AU149" s="130" t="s">
        <v>80</v>
      </c>
      <c r="AV149" s="130" t="s">
        <v>21</v>
      </c>
      <c r="AW149" s="130" t="s">
        <v>95</v>
      </c>
      <c r="AX149" s="130" t="s">
        <v>72</v>
      </c>
      <c r="AY149" s="130" t="s">
        <v>138</v>
      </c>
    </row>
    <row r="150" spans="2:65" s="6" customFormat="1" ht="15.75" customHeight="1" x14ac:dyDescent="0.3">
      <c r="B150" s="134"/>
      <c r="D150" s="133" t="s">
        <v>145</v>
      </c>
      <c r="E150" s="135"/>
      <c r="F150" s="136" t="s">
        <v>27</v>
      </c>
      <c r="H150" s="137">
        <v>100</v>
      </c>
      <c r="L150" s="134"/>
      <c r="M150" s="138"/>
      <c r="T150" s="139"/>
      <c r="AT150" s="135" t="s">
        <v>145</v>
      </c>
      <c r="AU150" s="135" t="s">
        <v>80</v>
      </c>
      <c r="AV150" s="135" t="s">
        <v>80</v>
      </c>
      <c r="AW150" s="135" t="s">
        <v>95</v>
      </c>
      <c r="AX150" s="135" t="s">
        <v>72</v>
      </c>
      <c r="AY150" s="135" t="s">
        <v>138</v>
      </c>
    </row>
    <row r="151" spans="2:65" s="6" customFormat="1" ht="15.75" customHeight="1" x14ac:dyDescent="0.3">
      <c r="B151" s="140"/>
      <c r="D151" s="133" t="s">
        <v>145</v>
      </c>
      <c r="E151" s="141"/>
      <c r="F151" s="142" t="s">
        <v>148</v>
      </c>
      <c r="H151" s="143">
        <v>100</v>
      </c>
      <c r="L151" s="140"/>
      <c r="M151" s="144"/>
      <c r="T151" s="145"/>
      <c r="AT151" s="141" t="s">
        <v>145</v>
      </c>
      <c r="AU151" s="141" t="s">
        <v>80</v>
      </c>
      <c r="AV151" s="141" t="s">
        <v>143</v>
      </c>
      <c r="AW151" s="141" t="s">
        <v>95</v>
      </c>
      <c r="AX151" s="141" t="s">
        <v>21</v>
      </c>
      <c r="AY151" s="141" t="s">
        <v>138</v>
      </c>
    </row>
    <row r="152" spans="2:65" s="6" customFormat="1" ht="15.75" customHeight="1" x14ac:dyDescent="0.3">
      <c r="B152" s="22"/>
      <c r="C152" s="149" t="s">
        <v>232</v>
      </c>
      <c r="D152" s="149" t="s">
        <v>383</v>
      </c>
      <c r="E152" s="150" t="s">
        <v>1508</v>
      </c>
      <c r="F152" s="151" t="s">
        <v>1509</v>
      </c>
      <c r="G152" s="152" t="s">
        <v>198</v>
      </c>
      <c r="H152" s="153">
        <v>101</v>
      </c>
      <c r="I152" s="154"/>
      <c r="J152" s="155">
        <f>ROUND($I$152*$H$152,2)</f>
        <v>0</v>
      </c>
      <c r="K152" s="151" t="s">
        <v>153</v>
      </c>
      <c r="L152" s="156"/>
      <c r="M152" s="157"/>
      <c r="N152" s="158" t="s">
        <v>43</v>
      </c>
      <c r="P152" s="124">
        <f>$O$152*$H$152</f>
        <v>0</v>
      </c>
      <c r="Q152" s="124">
        <v>0.13200000000000001</v>
      </c>
      <c r="R152" s="124">
        <f>$Q$152*$H$152</f>
        <v>13.332000000000001</v>
      </c>
      <c r="S152" s="124">
        <v>0</v>
      </c>
      <c r="T152" s="125">
        <f>$S$152*$H$152</f>
        <v>0</v>
      </c>
      <c r="AR152" s="76" t="s">
        <v>189</v>
      </c>
      <c r="AT152" s="76" t="s">
        <v>383</v>
      </c>
      <c r="AU152" s="76" t="s">
        <v>80</v>
      </c>
      <c r="AY152" s="6" t="s">
        <v>138</v>
      </c>
      <c r="BE152" s="126">
        <f>IF($N$152="základní",$J$152,0)</f>
        <v>0</v>
      </c>
      <c r="BF152" s="126">
        <f>IF($N$152="snížená",$J$152,0)</f>
        <v>0</v>
      </c>
      <c r="BG152" s="126">
        <f>IF($N$152="zákl. přenesená",$J$152,0)</f>
        <v>0</v>
      </c>
      <c r="BH152" s="126">
        <f>IF($N$152="sníž. přenesená",$J$152,0)</f>
        <v>0</v>
      </c>
      <c r="BI152" s="126">
        <f>IF($N$152="nulová",$J$152,0)</f>
        <v>0</v>
      </c>
      <c r="BJ152" s="76" t="s">
        <v>21</v>
      </c>
      <c r="BK152" s="126">
        <f>ROUND($I$152*$H$152,2)</f>
        <v>0</v>
      </c>
      <c r="BL152" s="76" t="s">
        <v>143</v>
      </c>
      <c r="BM152" s="76" t="s">
        <v>1510</v>
      </c>
    </row>
    <row r="153" spans="2:65" s="6" customFormat="1" ht="16.5" customHeight="1" x14ac:dyDescent="0.3">
      <c r="B153" s="22"/>
      <c r="D153" s="128" t="s">
        <v>155</v>
      </c>
      <c r="F153" s="148" t="s">
        <v>1511</v>
      </c>
      <c r="L153" s="22"/>
      <c r="M153" s="48"/>
      <c r="T153" s="49"/>
      <c r="AT153" s="6" t="s">
        <v>155</v>
      </c>
      <c r="AU153" s="6" t="s">
        <v>80</v>
      </c>
    </row>
    <row r="154" spans="2:65" s="6" customFormat="1" ht="15.75" customHeight="1" x14ac:dyDescent="0.3">
      <c r="B154" s="127"/>
      <c r="D154" s="133" t="s">
        <v>145</v>
      </c>
      <c r="E154" s="130"/>
      <c r="F154" s="129" t="s">
        <v>1507</v>
      </c>
      <c r="H154" s="130"/>
      <c r="L154" s="127"/>
      <c r="M154" s="131"/>
      <c r="T154" s="132"/>
      <c r="AT154" s="130" t="s">
        <v>145</v>
      </c>
      <c r="AU154" s="130" t="s">
        <v>80</v>
      </c>
      <c r="AV154" s="130" t="s">
        <v>21</v>
      </c>
      <c r="AW154" s="130" t="s">
        <v>95</v>
      </c>
      <c r="AX154" s="130" t="s">
        <v>72</v>
      </c>
      <c r="AY154" s="130" t="s">
        <v>138</v>
      </c>
    </row>
    <row r="155" spans="2:65" s="6" customFormat="1" ht="15.75" customHeight="1" x14ac:dyDescent="0.3">
      <c r="B155" s="134"/>
      <c r="D155" s="133" t="s">
        <v>145</v>
      </c>
      <c r="E155" s="135"/>
      <c r="F155" s="136" t="s">
        <v>1512</v>
      </c>
      <c r="H155" s="137">
        <v>101</v>
      </c>
      <c r="L155" s="134"/>
      <c r="M155" s="138"/>
      <c r="T155" s="139"/>
      <c r="AT155" s="135" t="s">
        <v>145</v>
      </c>
      <c r="AU155" s="135" t="s">
        <v>80</v>
      </c>
      <c r="AV155" s="135" t="s">
        <v>80</v>
      </c>
      <c r="AW155" s="135" t="s">
        <v>95</v>
      </c>
      <c r="AX155" s="135" t="s">
        <v>72</v>
      </c>
      <c r="AY155" s="135" t="s">
        <v>138</v>
      </c>
    </row>
    <row r="156" spans="2:65" s="6" customFormat="1" ht="15.75" customHeight="1" x14ac:dyDescent="0.3">
      <c r="B156" s="140"/>
      <c r="D156" s="133" t="s">
        <v>145</v>
      </c>
      <c r="E156" s="141"/>
      <c r="F156" s="142" t="s">
        <v>148</v>
      </c>
      <c r="H156" s="143">
        <v>101</v>
      </c>
      <c r="L156" s="140"/>
      <c r="M156" s="144"/>
      <c r="T156" s="145"/>
      <c r="AT156" s="141" t="s">
        <v>145</v>
      </c>
      <c r="AU156" s="141" t="s">
        <v>80</v>
      </c>
      <c r="AV156" s="141" t="s">
        <v>143</v>
      </c>
      <c r="AW156" s="141" t="s">
        <v>95</v>
      </c>
      <c r="AX156" s="141" t="s">
        <v>21</v>
      </c>
      <c r="AY156" s="141" t="s">
        <v>138</v>
      </c>
    </row>
    <row r="157" spans="2:65" s="6" customFormat="1" ht="15.75" customHeight="1" x14ac:dyDescent="0.3">
      <c r="B157" s="22"/>
      <c r="C157" s="115" t="s">
        <v>242</v>
      </c>
      <c r="D157" s="115" t="s">
        <v>139</v>
      </c>
      <c r="E157" s="116" t="s">
        <v>1513</v>
      </c>
      <c r="F157" s="117" t="s">
        <v>1514</v>
      </c>
      <c r="G157" s="118" t="s">
        <v>198</v>
      </c>
      <c r="H157" s="119">
        <v>273</v>
      </c>
      <c r="I157" s="120"/>
      <c r="J157" s="121">
        <f>ROUND($I$157*$H$157,2)</f>
        <v>0</v>
      </c>
      <c r="K157" s="117" t="s">
        <v>153</v>
      </c>
      <c r="L157" s="22"/>
      <c r="M157" s="122"/>
      <c r="N157" s="123" t="s">
        <v>43</v>
      </c>
      <c r="P157" s="124">
        <f>$O$157*$H$157</f>
        <v>0</v>
      </c>
      <c r="Q157" s="124">
        <v>8.5650000000000004E-2</v>
      </c>
      <c r="R157" s="124">
        <f>$Q$157*$H$157</f>
        <v>23.382450000000002</v>
      </c>
      <c r="S157" s="124">
        <v>0</v>
      </c>
      <c r="T157" s="125">
        <f>$S$157*$H$157</f>
        <v>0</v>
      </c>
      <c r="AR157" s="76" t="s">
        <v>143</v>
      </c>
      <c r="AT157" s="76" t="s">
        <v>139</v>
      </c>
      <c r="AU157" s="76" t="s">
        <v>80</v>
      </c>
      <c r="AY157" s="6" t="s">
        <v>138</v>
      </c>
      <c r="BE157" s="126">
        <f>IF($N$157="základní",$J$157,0)</f>
        <v>0</v>
      </c>
      <c r="BF157" s="126">
        <f>IF($N$157="snížená",$J$157,0)</f>
        <v>0</v>
      </c>
      <c r="BG157" s="126">
        <f>IF($N$157="zákl. přenesená",$J$157,0)</f>
        <v>0</v>
      </c>
      <c r="BH157" s="126">
        <f>IF($N$157="sníž. přenesená",$J$157,0)</f>
        <v>0</v>
      </c>
      <c r="BI157" s="126">
        <f>IF($N$157="nulová",$J$157,0)</f>
        <v>0</v>
      </c>
      <c r="BJ157" s="76" t="s">
        <v>21</v>
      </c>
      <c r="BK157" s="126">
        <f>ROUND($I$157*$H$157,2)</f>
        <v>0</v>
      </c>
      <c r="BL157" s="76" t="s">
        <v>143</v>
      </c>
      <c r="BM157" s="76" t="s">
        <v>1515</v>
      </c>
    </row>
    <row r="158" spans="2:65" s="6" customFormat="1" ht="38.25" customHeight="1" x14ac:dyDescent="0.3">
      <c r="B158" s="22"/>
      <c r="D158" s="128" t="s">
        <v>155</v>
      </c>
      <c r="F158" s="148" t="s">
        <v>1516</v>
      </c>
      <c r="L158" s="22"/>
      <c r="M158" s="48"/>
      <c r="T158" s="49"/>
      <c r="AT158" s="6" t="s">
        <v>155</v>
      </c>
      <c r="AU158" s="6" t="s">
        <v>80</v>
      </c>
    </row>
    <row r="159" spans="2:65" s="6" customFormat="1" ht="15.75" customHeight="1" x14ac:dyDescent="0.3">
      <c r="B159" s="127"/>
      <c r="D159" s="133" t="s">
        <v>145</v>
      </c>
      <c r="E159" s="130"/>
      <c r="F159" s="129" t="s">
        <v>809</v>
      </c>
      <c r="H159" s="130"/>
      <c r="L159" s="127"/>
      <c r="M159" s="131"/>
      <c r="T159" s="132"/>
      <c r="AT159" s="130" t="s">
        <v>145</v>
      </c>
      <c r="AU159" s="130" t="s">
        <v>80</v>
      </c>
      <c r="AV159" s="130" t="s">
        <v>21</v>
      </c>
      <c r="AW159" s="130" t="s">
        <v>95</v>
      </c>
      <c r="AX159" s="130" t="s">
        <v>72</v>
      </c>
      <c r="AY159" s="130" t="s">
        <v>138</v>
      </c>
    </row>
    <row r="160" spans="2:65" s="6" customFormat="1" ht="15.75" customHeight="1" x14ac:dyDescent="0.3">
      <c r="B160" s="134"/>
      <c r="D160" s="133" t="s">
        <v>145</v>
      </c>
      <c r="E160" s="135"/>
      <c r="F160" s="136" t="s">
        <v>1501</v>
      </c>
      <c r="H160" s="137">
        <v>273</v>
      </c>
      <c r="L160" s="134"/>
      <c r="M160" s="138"/>
      <c r="T160" s="139"/>
      <c r="AT160" s="135" t="s">
        <v>145</v>
      </c>
      <c r="AU160" s="135" t="s">
        <v>80</v>
      </c>
      <c r="AV160" s="135" t="s">
        <v>80</v>
      </c>
      <c r="AW160" s="135" t="s">
        <v>95</v>
      </c>
      <c r="AX160" s="135" t="s">
        <v>72</v>
      </c>
      <c r="AY160" s="135" t="s">
        <v>138</v>
      </c>
    </row>
    <row r="161" spans="2:65" s="6" customFormat="1" ht="15.75" customHeight="1" x14ac:dyDescent="0.3">
      <c r="B161" s="140"/>
      <c r="D161" s="133" t="s">
        <v>145</v>
      </c>
      <c r="E161" s="141"/>
      <c r="F161" s="142" t="s">
        <v>148</v>
      </c>
      <c r="H161" s="143">
        <v>273</v>
      </c>
      <c r="L161" s="140"/>
      <c r="M161" s="144"/>
      <c r="T161" s="145"/>
      <c r="AT161" s="141" t="s">
        <v>145</v>
      </c>
      <c r="AU161" s="141" t="s">
        <v>80</v>
      </c>
      <c r="AV161" s="141" t="s">
        <v>143</v>
      </c>
      <c r="AW161" s="141" t="s">
        <v>95</v>
      </c>
      <c r="AX161" s="141" t="s">
        <v>21</v>
      </c>
      <c r="AY161" s="141" t="s">
        <v>138</v>
      </c>
    </row>
    <row r="162" spans="2:65" s="6" customFormat="1" ht="15.75" customHeight="1" x14ac:dyDescent="0.3">
      <c r="B162" s="22"/>
      <c r="C162" s="149" t="s">
        <v>244</v>
      </c>
      <c r="D162" s="149" t="s">
        <v>383</v>
      </c>
      <c r="E162" s="150" t="s">
        <v>1517</v>
      </c>
      <c r="F162" s="151" t="s">
        <v>1518</v>
      </c>
      <c r="G162" s="152" t="s">
        <v>198</v>
      </c>
      <c r="H162" s="153">
        <v>275.73</v>
      </c>
      <c r="I162" s="154"/>
      <c r="J162" s="155">
        <f>ROUND($I$162*$H$162,2)</f>
        <v>0</v>
      </c>
      <c r="K162" s="151" t="s">
        <v>153</v>
      </c>
      <c r="L162" s="156"/>
      <c r="M162" s="157"/>
      <c r="N162" s="158" t="s">
        <v>43</v>
      </c>
      <c r="P162" s="124">
        <f>$O$162*$H$162</f>
        <v>0</v>
      </c>
      <c r="Q162" s="124">
        <v>0.19700000000000001</v>
      </c>
      <c r="R162" s="124">
        <f>$Q$162*$H$162</f>
        <v>54.318810000000006</v>
      </c>
      <c r="S162" s="124">
        <v>0</v>
      </c>
      <c r="T162" s="125">
        <f>$S$162*$H$162</f>
        <v>0</v>
      </c>
      <c r="AR162" s="76" t="s">
        <v>189</v>
      </c>
      <c r="AT162" s="76" t="s">
        <v>383</v>
      </c>
      <c r="AU162" s="76" t="s">
        <v>80</v>
      </c>
      <c r="AY162" s="6" t="s">
        <v>138</v>
      </c>
      <c r="BE162" s="126">
        <f>IF($N$162="základní",$J$162,0)</f>
        <v>0</v>
      </c>
      <c r="BF162" s="126">
        <f>IF($N$162="snížená",$J$162,0)</f>
        <v>0</v>
      </c>
      <c r="BG162" s="126">
        <f>IF($N$162="zákl. přenesená",$J$162,0)</f>
        <v>0</v>
      </c>
      <c r="BH162" s="126">
        <f>IF($N$162="sníž. přenesená",$J$162,0)</f>
        <v>0</v>
      </c>
      <c r="BI162" s="126">
        <f>IF($N$162="nulová",$J$162,0)</f>
        <v>0</v>
      </c>
      <c r="BJ162" s="76" t="s">
        <v>21</v>
      </c>
      <c r="BK162" s="126">
        <f>ROUND($I$162*$H$162,2)</f>
        <v>0</v>
      </c>
      <c r="BL162" s="76" t="s">
        <v>143</v>
      </c>
      <c r="BM162" s="76" t="s">
        <v>1519</v>
      </c>
    </row>
    <row r="163" spans="2:65" s="6" customFormat="1" ht="16.5" customHeight="1" x14ac:dyDescent="0.3">
      <c r="B163" s="22"/>
      <c r="D163" s="128" t="s">
        <v>155</v>
      </c>
      <c r="F163" s="148" t="s">
        <v>1520</v>
      </c>
      <c r="L163" s="22"/>
      <c r="M163" s="48"/>
      <c r="T163" s="49"/>
      <c r="AT163" s="6" t="s">
        <v>155</v>
      </c>
      <c r="AU163" s="6" t="s">
        <v>80</v>
      </c>
    </row>
    <row r="164" spans="2:65" s="6" customFormat="1" ht="15.75" customHeight="1" x14ac:dyDescent="0.3">
      <c r="B164" s="127"/>
      <c r="D164" s="133" t="s">
        <v>145</v>
      </c>
      <c r="E164" s="130"/>
      <c r="F164" s="129" t="s">
        <v>809</v>
      </c>
      <c r="H164" s="130"/>
      <c r="L164" s="127"/>
      <c r="M164" s="131"/>
      <c r="T164" s="132"/>
      <c r="AT164" s="130" t="s">
        <v>145</v>
      </c>
      <c r="AU164" s="130" t="s">
        <v>80</v>
      </c>
      <c r="AV164" s="130" t="s">
        <v>21</v>
      </c>
      <c r="AW164" s="130" t="s">
        <v>95</v>
      </c>
      <c r="AX164" s="130" t="s">
        <v>72</v>
      </c>
      <c r="AY164" s="130" t="s">
        <v>138</v>
      </c>
    </row>
    <row r="165" spans="2:65" s="6" customFormat="1" ht="15.75" customHeight="1" x14ac:dyDescent="0.3">
      <c r="B165" s="134"/>
      <c r="D165" s="133" t="s">
        <v>145</v>
      </c>
      <c r="E165" s="135"/>
      <c r="F165" s="136" t="s">
        <v>1521</v>
      </c>
      <c r="H165" s="137">
        <v>275.73</v>
      </c>
      <c r="L165" s="134"/>
      <c r="M165" s="138"/>
      <c r="T165" s="139"/>
      <c r="AT165" s="135" t="s">
        <v>145</v>
      </c>
      <c r="AU165" s="135" t="s">
        <v>80</v>
      </c>
      <c r="AV165" s="135" t="s">
        <v>80</v>
      </c>
      <c r="AW165" s="135" t="s">
        <v>95</v>
      </c>
      <c r="AX165" s="135" t="s">
        <v>72</v>
      </c>
      <c r="AY165" s="135" t="s">
        <v>138</v>
      </c>
    </row>
    <row r="166" spans="2:65" s="6" customFormat="1" ht="15.75" customHeight="1" x14ac:dyDescent="0.3">
      <c r="B166" s="140"/>
      <c r="D166" s="133" t="s">
        <v>145</v>
      </c>
      <c r="E166" s="141"/>
      <c r="F166" s="142" t="s">
        <v>148</v>
      </c>
      <c r="H166" s="143">
        <v>275.73</v>
      </c>
      <c r="L166" s="140"/>
      <c r="M166" s="144"/>
      <c r="T166" s="145"/>
      <c r="AT166" s="141" t="s">
        <v>145</v>
      </c>
      <c r="AU166" s="141" t="s">
        <v>80</v>
      </c>
      <c r="AV166" s="141" t="s">
        <v>143</v>
      </c>
      <c r="AW166" s="141" t="s">
        <v>95</v>
      </c>
      <c r="AX166" s="141" t="s">
        <v>21</v>
      </c>
      <c r="AY166" s="141" t="s">
        <v>138</v>
      </c>
    </row>
    <row r="167" spans="2:65" s="106" customFormat="1" ht="30.75" customHeight="1" x14ac:dyDescent="0.3">
      <c r="B167" s="107"/>
      <c r="D167" s="108" t="s">
        <v>71</v>
      </c>
      <c r="E167" s="146" t="s">
        <v>194</v>
      </c>
      <c r="F167" s="146" t="s">
        <v>722</v>
      </c>
      <c r="J167" s="147">
        <f>$BK$167</f>
        <v>0</v>
      </c>
      <c r="L167" s="107"/>
      <c r="M167" s="111"/>
      <c r="P167" s="112">
        <f>SUM($P$168:$P$178)</f>
        <v>0</v>
      </c>
      <c r="R167" s="112">
        <f>SUM($R$168:$R$178)</f>
        <v>23.930560000000003</v>
      </c>
      <c r="T167" s="113">
        <f>SUM($T$168:$T$178)</f>
        <v>0</v>
      </c>
      <c r="AR167" s="108" t="s">
        <v>21</v>
      </c>
      <c r="AT167" s="108" t="s">
        <v>71</v>
      </c>
      <c r="AU167" s="108" t="s">
        <v>21</v>
      </c>
      <c r="AY167" s="108" t="s">
        <v>138</v>
      </c>
      <c r="BK167" s="114">
        <f>SUM($BK$168:$BK$178)</f>
        <v>0</v>
      </c>
    </row>
    <row r="168" spans="2:65" s="6" customFormat="1" ht="15.75" customHeight="1" x14ac:dyDescent="0.3">
      <c r="B168" s="22"/>
      <c r="C168" s="115" t="s">
        <v>251</v>
      </c>
      <c r="D168" s="115" t="s">
        <v>139</v>
      </c>
      <c r="E168" s="116" t="s">
        <v>1522</v>
      </c>
      <c r="F168" s="117" t="s">
        <v>1523</v>
      </c>
      <c r="G168" s="118" t="s">
        <v>378</v>
      </c>
      <c r="H168" s="119">
        <v>136</v>
      </c>
      <c r="I168" s="120"/>
      <c r="J168" s="121">
        <f>ROUND($I$168*$H$168,2)</f>
        <v>0</v>
      </c>
      <c r="K168" s="117" t="s">
        <v>153</v>
      </c>
      <c r="L168" s="22"/>
      <c r="M168" s="122"/>
      <c r="N168" s="123" t="s">
        <v>43</v>
      </c>
      <c r="P168" s="124">
        <f>$O$168*$H$168</f>
        <v>0</v>
      </c>
      <c r="Q168" s="124">
        <v>0.1295</v>
      </c>
      <c r="R168" s="124">
        <f>$Q$168*$H$168</f>
        <v>17.612000000000002</v>
      </c>
      <c r="S168" s="124">
        <v>0</v>
      </c>
      <c r="T168" s="125">
        <f>$S$168*$H$168</f>
        <v>0</v>
      </c>
      <c r="AR168" s="76" t="s">
        <v>143</v>
      </c>
      <c r="AT168" s="76" t="s">
        <v>139</v>
      </c>
      <c r="AU168" s="76" t="s">
        <v>80</v>
      </c>
      <c r="AY168" s="6" t="s">
        <v>138</v>
      </c>
      <c r="BE168" s="126">
        <f>IF($N$168="základní",$J$168,0)</f>
        <v>0</v>
      </c>
      <c r="BF168" s="126">
        <f>IF($N$168="snížená",$J$168,0)</f>
        <v>0</v>
      </c>
      <c r="BG168" s="126">
        <f>IF($N$168="zákl. přenesená",$J$168,0)</f>
        <v>0</v>
      </c>
      <c r="BH168" s="126">
        <f>IF($N$168="sníž. přenesená",$J$168,0)</f>
        <v>0</v>
      </c>
      <c r="BI168" s="126">
        <f>IF($N$168="nulová",$J$168,0)</f>
        <v>0</v>
      </c>
      <c r="BJ168" s="76" t="s">
        <v>21</v>
      </c>
      <c r="BK168" s="126">
        <f>ROUND($I$168*$H$168,2)</f>
        <v>0</v>
      </c>
      <c r="BL168" s="76" t="s">
        <v>143</v>
      </c>
      <c r="BM168" s="76" t="s">
        <v>1524</v>
      </c>
    </row>
    <row r="169" spans="2:65" s="6" customFormat="1" ht="27" customHeight="1" x14ac:dyDescent="0.3">
      <c r="B169" s="22"/>
      <c r="D169" s="128" t="s">
        <v>155</v>
      </c>
      <c r="F169" s="148" t="s">
        <v>1525</v>
      </c>
      <c r="L169" s="22"/>
      <c r="M169" s="48"/>
      <c r="T169" s="49"/>
      <c r="AT169" s="6" t="s">
        <v>155</v>
      </c>
      <c r="AU169" s="6" t="s">
        <v>80</v>
      </c>
    </row>
    <row r="170" spans="2:65" s="6" customFormat="1" ht="15.75" customHeight="1" x14ac:dyDescent="0.3">
      <c r="B170" s="134"/>
      <c r="D170" s="133" t="s">
        <v>145</v>
      </c>
      <c r="E170" s="135"/>
      <c r="F170" s="136" t="s">
        <v>1010</v>
      </c>
      <c r="H170" s="137">
        <v>136</v>
      </c>
      <c r="L170" s="134"/>
      <c r="M170" s="138"/>
      <c r="T170" s="139"/>
      <c r="AT170" s="135" t="s">
        <v>145</v>
      </c>
      <c r="AU170" s="135" t="s">
        <v>80</v>
      </c>
      <c r="AV170" s="135" t="s">
        <v>80</v>
      </c>
      <c r="AW170" s="135" t="s">
        <v>95</v>
      </c>
      <c r="AX170" s="135" t="s">
        <v>72</v>
      </c>
      <c r="AY170" s="135" t="s">
        <v>138</v>
      </c>
    </row>
    <row r="171" spans="2:65" s="6" customFormat="1" ht="15.75" customHeight="1" x14ac:dyDescent="0.3">
      <c r="B171" s="140"/>
      <c r="D171" s="133" t="s">
        <v>145</v>
      </c>
      <c r="E171" s="141"/>
      <c r="F171" s="142" t="s">
        <v>148</v>
      </c>
      <c r="H171" s="143">
        <v>136</v>
      </c>
      <c r="L171" s="140"/>
      <c r="M171" s="144"/>
      <c r="T171" s="145"/>
      <c r="AT171" s="141" t="s">
        <v>145</v>
      </c>
      <c r="AU171" s="141" t="s">
        <v>80</v>
      </c>
      <c r="AV171" s="141" t="s">
        <v>143</v>
      </c>
      <c r="AW171" s="141" t="s">
        <v>95</v>
      </c>
      <c r="AX171" s="141" t="s">
        <v>21</v>
      </c>
      <c r="AY171" s="141" t="s">
        <v>138</v>
      </c>
    </row>
    <row r="172" spans="2:65" s="6" customFormat="1" ht="15.75" customHeight="1" x14ac:dyDescent="0.3">
      <c r="B172" s="22"/>
      <c r="C172" s="149" t="s">
        <v>7</v>
      </c>
      <c r="D172" s="149" t="s">
        <v>383</v>
      </c>
      <c r="E172" s="150" t="s">
        <v>1526</v>
      </c>
      <c r="F172" s="151" t="s">
        <v>1527</v>
      </c>
      <c r="G172" s="152" t="s">
        <v>142</v>
      </c>
      <c r="H172" s="153">
        <v>137.36000000000001</v>
      </c>
      <c r="I172" s="154"/>
      <c r="J172" s="155">
        <f>ROUND($I$172*$H$172,2)</f>
        <v>0</v>
      </c>
      <c r="K172" s="151" t="s">
        <v>153</v>
      </c>
      <c r="L172" s="156"/>
      <c r="M172" s="157"/>
      <c r="N172" s="158" t="s">
        <v>43</v>
      </c>
      <c r="P172" s="124">
        <f>$O$172*$H$172</f>
        <v>0</v>
      </c>
      <c r="Q172" s="124">
        <v>4.5999999999999999E-2</v>
      </c>
      <c r="R172" s="124">
        <f>$Q$172*$H$172</f>
        <v>6.3185600000000006</v>
      </c>
      <c r="S172" s="124">
        <v>0</v>
      </c>
      <c r="T172" s="125">
        <f>$S$172*$H$172</f>
        <v>0</v>
      </c>
      <c r="AR172" s="76" t="s">
        <v>189</v>
      </c>
      <c r="AT172" s="76" t="s">
        <v>383</v>
      </c>
      <c r="AU172" s="76" t="s">
        <v>80</v>
      </c>
      <c r="AY172" s="6" t="s">
        <v>138</v>
      </c>
      <c r="BE172" s="126">
        <f>IF($N$172="základní",$J$172,0)</f>
        <v>0</v>
      </c>
      <c r="BF172" s="126">
        <f>IF($N$172="snížená",$J$172,0)</f>
        <v>0</v>
      </c>
      <c r="BG172" s="126">
        <f>IF($N$172="zákl. přenesená",$J$172,0)</f>
        <v>0</v>
      </c>
      <c r="BH172" s="126">
        <f>IF($N$172="sníž. přenesená",$J$172,0)</f>
        <v>0</v>
      </c>
      <c r="BI172" s="126">
        <f>IF($N$172="nulová",$J$172,0)</f>
        <v>0</v>
      </c>
      <c r="BJ172" s="76" t="s">
        <v>21</v>
      </c>
      <c r="BK172" s="126">
        <f>ROUND($I$172*$H$172,2)</f>
        <v>0</v>
      </c>
      <c r="BL172" s="76" t="s">
        <v>143</v>
      </c>
      <c r="BM172" s="76" t="s">
        <v>1528</v>
      </c>
    </row>
    <row r="173" spans="2:65" s="6" customFormat="1" ht="16.5" customHeight="1" x14ac:dyDescent="0.3">
      <c r="B173" s="22"/>
      <c r="D173" s="128" t="s">
        <v>155</v>
      </c>
      <c r="F173" s="148" t="s">
        <v>1529</v>
      </c>
      <c r="L173" s="22"/>
      <c r="M173" s="48"/>
      <c r="T173" s="49"/>
      <c r="AT173" s="6" t="s">
        <v>155</v>
      </c>
      <c r="AU173" s="6" t="s">
        <v>80</v>
      </c>
    </row>
    <row r="174" spans="2:65" s="6" customFormat="1" ht="15.75" customHeight="1" x14ac:dyDescent="0.3">
      <c r="B174" s="134"/>
      <c r="D174" s="133" t="s">
        <v>145</v>
      </c>
      <c r="E174" s="135"/>
      <c r="F174" s="136" t="s">
        <v>1530</v>
      </c>
      <c r="H174" s="137">
        <v>137.36000000000001</v>
      </c>
      <c r="L174" s="134"/>
      <c r="M174" s="138"/>
      <c r="T174" s="139"/>
      <c r="AT174" s="135" t="s">
        <v>145</v>
      </c>
      <c r="AU174" s="135" t="s">
        <v>80</v>
      </c>
      <c r="AV174" s="135" t="s">
        <v>80</v>
      </c>
      <c r="AW174" s="135" t="s">
        <v>95</v>
      </c>
      <c r="AX174" s="135" t="s">
        <v>72</v>
      </c>
      <c r="AY174" s="135" t="s">
        <v>138</v>
      </c>
    </row>
    <row r="175" spans="2:65" s="6" customFormat="1" ht="15.75" customHeight="1" x14ac:dyDescent="0.3">
      <c r="B175" s="140"/>
      <c r="D175" s="133" t="s">
        <v>145</v>
      </c>
      <c r="E175" s="141"/>
      <c r="F175" s="142" t="s">
        <v>148</v>
      </c>
      <c r="H175" s="143">
        <v>137.36000000000001</v>
      </c>
      <c r="L175" s="140"/>
      <c r="M175" s="144"/>
      <c r="T175" s="145"/>
      <c r="AT175" s="141" t="s">
        <v>145</v>
      </c>
      <c r="AU175" s="141" t="s">
        <v>80</v>
      </c>
      <c r="AV175" s="141" t="s">
        <v>143</v>
      </c>
      <c r="AW175" s="141" t="s">
        <v>95</v>
      </c>
      <c r="AX175" s="141" t="s">
        <v>21</v>
      </c>
      <c r="AY175" s="141" t="s">
        <v>138</v>
      </c>
    </row>
    <row r="176" spans="2:65" s="6" customFormat="1" ht="15.75" customHeight="1" x14ac:dyDescent="0.3">
      <c r="B176" s="22"/>
      <c r="C176" s="115" t="s">
        <v>263</v>
      </c>
      <c r="D176" s="115" t="s">
        <v>139</v>
      </c>
      <c r="E176" s="116" t="s">
        <v>1531</v>
      </c>
      <c r="F176" s="117" t="s">
        <v>1532</v>
      </c>
      <c r="G176" s="118" t="s">
        <v>198</v>
      </c>
      <c r="H176" s="119">
        <v>400</v>
      </c>
      <c r="I176" s="120"/>
      <c r="J176" s="121">
        <f>ROUND($I$176*$H$176,2)</f>
        <v>0</v>
      </c>
      <c r="K176" s="117"/>
      <c r="L176" s="22"/>
      <c r="M176" s="122"/>
      <c r="N176" s="123" t="s">
        <v>43</v>
      </c>
      <c r="P176" s="124">
        <f>$O$176*$H$176</f>
        <v>0</v>
      </c>
      <c r="Q176" s="124">
        <v>0</v>
      </c>
      <c r="R176" s="124">
        <f>$Q$176*$H$176</f>
        <v>0</v>
      </c>
      <c r="S176" s="124">
        <v>0</v>
      </c>
      <c r="T176" s="125">
        <f>$S$176*$H$176</f>
        <v>0</v>
      </c>
      <c r="AR176" s="76" t="s">
        <v>143</v>
      </c>
      <c r="AT176" s="76" t="s">
        <v>139</v>
      </c>
      <c r="AU176" s="76" t="s">
        <v>80</v>
      </c>
      <c r="AY176" s="6" t="s">
        <v>138</v>
      </c>
      <c r="BE176" s="126">
        <f>IF($N$176="základní",$J$176,0)</f>
        <v>0</v>
      </c>
      <c r="BF176" s="126">
        <f>IF($N$176="snížená",$J$176,0)</f>
        <v>0</v>
      </c>
      <c r="BG176" s="126">
        <f>IF($N$176="zákl. přenesená",$J$176,0)</f>
        <v>0</v>
      </c>
      <c r="BH176" s="126">
        <f>IF($N$176="sníž. přenesená",$J$176,0)</f>
        <v>0</v>
      </c>
      <c r="BI176" s="126">
        <f>IF($N$176="nulová",$J$176,0)</f>
        <v>0</v>
      </c>
      <c r="BJ176" s="76" t="s">
        <v>21</v>
      </c>
      <c r="BK176" s="126">
        <f>ROUND($I$176*$H$176,2)</f>
        <v>0</v>
      </c>
      <c r="BL176" s="76" t="s">
        <v>143</v>
      </c>
      <c r="BM176" s="76" t="s">
        <v>1533</v>
      </c>
    </row>
    <row r="177" spans="2:65" s="6" customFormat="1" ht="15.75" customHeight="1" x14ac:dyDescent="0.3">
      <c r="B177" s="134"/>
      <c r="D177" s="128" t="s">
        <v>145</v>
      </c>
      <c r="E177" s="136"/>
      <c r="F177" s="136" t="s">
        <v>1534</v>
      </c>
      <c r="H177" s="137">
        <v>400</v>
      </c>
      <c r="L177" s="134"/>
      <c r="M177" s="138"/>
      <c r="T177" s="139"/>
      <c r="AT177" s="135" t="s">
        <v>145</v>
      </c>
      <c r="AU177" s="135" t="s">
        <v>80</v>
      </c>
      <c r="AV177" s="135" t="s">
        <v>80</v>
      </c>
      <c r="AW177" s="135" t="s">
        <v>95</v>
      </c>
      <c r="AX177" s="135" t="s">
        <v>72</v>
      </c>
      <c r="AY177" s="135" t="s">
        <v>138</v>
      </c>
    </row>
    <row r="178" spans="2:65" s="6" customFormat="1" ht="15.75" customHeight="1" x14ac:dyDescent="0.3">
      <c r="B178" s="140"/>
      <c r="D178" s="133" t="s">
        <v>145</v>
      </c>
      <c r="E178" s="141"/>
      <c r="F178" s="142" t="s">
        <v>148</v>
      </c>
      <c r="H178" s="143">
        <v>400</v>
      </c>
      <c r="L178" s="140"/>
      <c r="M178" s="144"/>
      <c r="T178" s="145"/>
      <c r="AT178" s="141" t="s">
        <v>145</v>
      </c>
      <c r="AU178" s="141" t="s">
        <v>80</v>
      </c>
      <c r="AV178" s="141" t="s">
        <v>143</v>
      </c>
      <c r="AW178" s="141" t="s">
        <v>95</v>
      </c>
      <c r="AX178" s="141" t="s">
        <v>21</v>
      </c>
      <c r="AY178" s="141" t="s">
        <v>138</v>
      </c>
    </row>
    <row r="179" spans="2:65" s="106" customFormat="1" ht="30.75" customHeight="1" x14ac:dyDescent="0.3">
      <c r="B179" s="107"/>
      <c r="D179" s="108" t="s">
        <v>71</v>
      </c>
      <c r="E179" s="146" t="s">
        <v>857</v>
      </c>
      <c r="F179" s="146" t="s">
        <v>858</v>
      </c>
      <c r="J179" s="147">
        <f>$BK$179</f>
        <v>0</v>
      </c>
      <c r="L179" s="107"/>
      <c r="M179" s="111"/>
      <c r="P179" s="112">
        <f>SUM($P$180:$P$181)</f>
        <v>0</v>
      </c>
      <c r="R179" s="112">
        <f>SUM($R$180:$R$181)</f>
        <v>0</v>
      </c>
      <c r="T179" s="113">
        <f>SUM($T$180:$T$181)</f>
        <v>0</v>
      </c>
      <c r="AR179" s="108" t="s">
        <v>21</v>
      </c>
      <c r="AT179" s="108" t="s">
        <v>71</v>
      </c>
      <c r="AU179" s="108" t="s">
        <v>21</v>
      </c>
      <c r="AY179" s="108" t="s">
        <v>138</v>
      </c>
      <c r="BK179" s="114">
        <f>SUM($BK$180:$BK$181)</f>
        <v>0</v>
      </c>
    </row>
    <row r="180" spans="2:65" s="6" customFormat="1" ht="15.75" customHeight="1" x14ac:dyDescent="0.3">
      <c r="B180" s="22"/>
      <c r="C180" s="115" t="s">
        <v>268</v>
      </c>
      <c r="D180" s="115" t="s">
        <v>139</v>
      </c>
      <c r="E180" s="116" t="s">
        <v>860</v>
      </c>
      <c r="F180" s="117" t="s">
        <v>861</v>
      </c>
      <c r="G180" s="118" t="s">
        <v>282</v>
      </c>
      <c r="H180" s="119">
        <v>222.90799999999999</v>
      </c>
      <c r="I180" s="120"/>
      <c r="J180" s="121">
        <f>ROUND($I$180*$H$180,2)</f>
        <v>0</v>
      </c>
      <c r="K180" s="117"/>
      <c r="L180" s="22"/>
      <c r="M180" s="122"/>
      <c r="N180" s="123" t="s">
        <v>43</v>
      </c>
      <c r="P180" s="124">
        <f>$O$180*$H$180</f>
        <v>0</v>
      </c>
      <c r="Q180" s="124">
        <v>0</v>
      </c>
      <c r="R180" s="124">
        <f>$Q$180*$H$180</f>
        <v>0</v>
      </c>
      <c r="S180" s="124">
        <v>0</v>
      </c>
      <c r="T180" s="125">
        <f>$S$180*$H$180</f>
        <v>0</v>
      </c>
      <c r="AR180" s="76" t="s">
        <v>143</v>
      </c>
      <c r="AT180" s="76" t="s">
        <v>139</v>
      </c>
      <c r="AU180" s="76" t="s">
        <v>80</v>
      </c>
      <c r="AY180" s="6" t="s">
        <v>138</v>
      </c>
      <c r="BE180" s="126">
        <f>IF($N$180="základní",$J$180,0)</f>
        <v>0</v>
      </c>
      <c r="BF180" s="126">
        <f>IF($N$180="snížená",$J$180,0)</f>
        <v>0</v>
      </c>
      <c r="BG180" s="126">
        <f>IF($N$180="zákl. přenesená",$J$180,0)</f>
        <v>0</v>
      </c>
      <c r="BH180" s="126">
        <f>IF($N$180="sníž. přenesená",$J$180,0)</f>
        <v>0</v>
      </c>
      <c r="BI180" s="126">
        <f>IF($N$180="nulová",$J$180,0)</f>
        <v>0</v>
      </c>
      <c r="BJ180" s="76" t="s">
        <v>21</v>
      </c>
      <c r="BK180" s="126">
        <f>ROUND($I$180*$H$180,2)</f>
        <v>0</v>
      </c>
      <c r="BL180" s="76" t="s">
        <v>143</v>
      </c>
      <c r="BM180" s="76" t="s">
        <v>1535</v>
      </c>
    </row>
    <row r="181" spans="2:65" s="6" customFormat="1" ht="16.5" customHeight="1" x14ac:dyDescent="0.3">
      <c r="B181" s="22"/>
      <c r="D181" s="128" t="s">
        <v>155</v>
      </c>
      <c r="F181" s="148" t="s">
        <v>863</v>
      </c>
      <c r="L181" s="22"/>
      <c r="M181" s="48"/>
      <c r="T181" s="49"/>
      <c r="AT181" s="6" t="s">
        <v>155</v>
      </c>
      <c r="AU181" s="6" t="s">
        <v>80</v>
      </c>
    </row>
    <row r="182" spans="2:65" s="106" customFormat="1" ht="30.75" customHeight="1" x14ac:dyDescent="0.3">
      <c r="B182" s="107"/>
      <c r="D182" s="108" t="s">
        <v>71</v>
      </c>
      <c r="E182" s="146" t="s">
        <v>864</v>
      </c>
      <c r="F182" s="146" t="s">
        <v>865</v>
      </c>
      <c r="J182" s="147">
        <f>$BK$182</f>
        <v>0</v>
      </c>
      <c r="L182" s="107"/>
      <c r="M182" s="111"/>
      <c r="P182" s="112">
        <f>SUM($P$183:$P$184)</f>
        <v>0</v>
      </c>
      <c r="R182" s="112">
        <f>SUM($R$183:$R$184)</f>
        <v>0</v>
      </c>
      <c r="T182" s="113">
        <f>SUM($T$183:$T$184)</f>
        <v>0</v>
      </c>
      <c r="AR182" s="108" t="s">
        <v>21</v>
      </c>
      <c r="AT182" s="108" t="s">
        <v>71</v>
      </c>
      <c r="AU182" s="108" t="s">
        <v>21</v>
      </c>
      <c r="AY182" s="108" t="s">
        <v>138</v>
      </c>
      <c r="BK182" s="114">
        <f>SUM($BK$183:$BK$184)</f>
        <v>0</v>
      </c>
    </row>
    <row r="183" spans="2:65" s="6" customFormat="1" ht="15.75" customHeight="1" x14ac:dyDescent="0.3">
      <c r="B183" s="22"/>
      <c r="C183" s="115" t="s">
        <v>274</v>
      </c>
      <c r="D183" s="115" t="s">
        <v>139</v>
      </c>
      <c r="E183" s="116" t="s">
        <v>1536</v>
      </c>
      <c r="F183" s="117" t="s">
        <v>1537</v>
      </c>
      <c r="G183" s="118" t="s">
        <v>282</v>
      </c>
      <c r="H183" s="119">
        <v>123.399</v>
      </c>
      <c r="I183" s="120"/>
      <c r="J183" s="121">
        <f>ROUND($I$183*$H$183,2)</f>
        <v>0</v>
      </c>
      <c r="K183" s="117" t="s">
        <v>153</v>
      </c>
      <c r="L183" s="22"/>
      <c r="M183" s="122"/>
      <c r="N183" s="123" t="s">
        <v>43</v>
      </c>
      <c r="P183" s="124">
        <f>$O$183*$H$183</f>
        <v>0</v>
      </c>
      <c r="Q183" s="124">
        <v>0</v>
      </c>
      <c r="R183" s="124">
        <f>$Q$183*$H$183</f>
        <v>0</v>
      </c>
      <c r="S183" s="124">
        <v>0</v>
      </c>
      <c r="T183" s="125">
        <f>$S$183*$H$183</f>
        <v>0</v>
      </c>
      <c r="AR183" s="76" t="s">
        <v>143</v>
      </c>
      <c r="AT183" s="76" t="s">
        <v>139</v>
      </c>
      <c r="AU183" s="76" t="s">
        <v>80</v>
      </c>
      <c r="AY183" s="6" t="s">
        <v>138</v>
      </c>
      <c r="BE183" s="126">
        <f>IF($N$183="základní",$J$183,0)</f>
        <v>0</v>
      </c>
      <c r="BF183" s="126">
        <f>IF($N$183="snížená",$J$183,0)</f>
        <v>0</v>
      </c>
      <c r="BG183" s="126">
        <f>IF($N$183="zákl. přenesená",$J$183,0)</f>
        <v>0</v>
      </c>
      <c r="BH183" s="126">
        <f>IF($N$183="sníž. přenesená",$J$183,0)</f>
        <v>0</v>
      </c>
      <c r="BI183" s="126">
        <f>IF($N$183="nulová",$J$183,0)</f>
        <v>0</v>
      </c>
      <c r="BJ183" s="76" t="s">
        <v>21</v>
      </c>
      <c r="BK183" s="126">
        <f>ROUND($I$183*$H$183,2)</f>
        <v>0</v>
      </c>
      <c r="BL183" s="76" t="s">
        <v>143</v>
      </c>
      <c r="BM183" s="76" t="s">
        <v>1538</v>
      </c>
    </row>
    <row r="184" spans="2:65" s="6" customFormat="1" ht="16.5" customHeight="1" x14ac:dyDescent="0.3">
      <c r="B184" s="22"/>
      <c r="D184" s="128" t="s">
        <v>155</v>
      </c>
      <c r="F184" s="148" t="s">
        <v>1539</v>
      </c>
      <c r="L184" s="22"/>
      <c r="M184" s="164"/>
      <c r="N184" s="165"/>
      <c r="O184" s="165"/>
      <c r="P184" s="165"/>
      <c r="Q184" s="165"/>
      <c r="R184" s="165"/>
      <c r="S184" s="165"/>
      <c r="T184" s="166"/>
      <c r="AT184" s="6" t="s">
        <v>155</v>
      </c>
      <c r="AU184" s="6" t="s">
        <v>80</v>
      </c>
    </row>
    <row r="185" spans="2:65" s="6" customFormat="1" ht="7.5" customHeight="1" x14ac:dyDescent="0.3">
      <c r="B185" s="36"/>
      <c r="C185" s="37"/>
      <c r="D185" s="37"/>
      <c r="E185" s="37"/>
      <c r="F185" s="37"/>
      <c r="G185" s="37"/>
      <c r="H185" s="37"/>
      <c r="I185" s="37"/>
      <c r="J185" s="37"/>
      <c r="K185" s="37"/>
      <c r="L185" s="22"/>
    </row>
    <row r="1370" s="2" customFormat="1" ht="14.25" customHeight="1" x14ac:dyDescent="0.3"/>
  </sheetData>
  <autoFilter ref="C81:K81"/>
  <mergeCells count="9">
    <mergeCell ref="E74:H74"/>
    <mergeCell ref="G1:H1"/>
    <mergeCell ref="L2:V2"/>
    <mergeCell ref="E7:H7"/>
    <mergeCell ref="E9:H9"/>
    <mergeCell ref="E24:H24"/>
    <mergeCell ref="E45:H45"/>
    <mergeCell ref="E47:H47"/>
    <mergeCell ref="E72:H72"/>
  </mergeCells>
  <hyperlinks>
    <hyperlink ref="F1:G1" location="C2" tooltip="Krycí list soupisu" display="1) Krycí list soupisu"/>
    <hyperlink ref="G1:H1" location="C54" tooltip="Rekapitulace" display="2) Rekapitulace"/>
    <hyperlink ref="J1" location="C81" tooltip="Soupis prací" display="3) Soupis prací"/>
    <hyperlink ref="L1:V1" location="'Rekapitulace stavby'!C2" tooltip="Rekapitulace stavby" display="Rekapitulace stavby"/>
  </hyperlinks>
  <pageMargins left="0.59027779102325439" right="0.59027779102325439" top="0.59027779102325439" bottom="0.59027779102325439" header="0" footer="0"/>
  <pageSetup paperSize="9" scale="95" fitToHeight="100" orientation="landscape" blackAndWhite="1" verticalDpi="0" r:id="rId1"/>
  <headerFooter alignWithMargins="0"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370"/>
  <sheetViews>
    <sheetView showGridLines="0" workbookViewId="0">
      <pane ySplit="1" topLeftCell="A2" activePane="bottomLeft" state="frozenSplit"/>
      <selection pane="bottomLeft"/>
    </sheetView>
  </sheetViews>
  <sheetFormatPr defaultColWidth="10.5" defaultRowHeight="14.25" customHeight="1" x14ac:dyDescent="0.3"/>
  <cols>
    <col min="1" max="1" width="8.33203125" style="2" customWidth="1"/>
    <col min="2" max="2" width="1.6640625" style="2" customWidth="1"/>
    <col min="3" max="3" width="4.1640625" style="2" customWidth="1"/>
    <col min="4" max="4" width="4.33203125" style="2" customWidth="1"/>
    <col min="5" max="5" width="17.1640625" style="2" customWidth="1"/>
    <col min="6" max="6" width="90.83203125" style="2" customWidth="1"/>
    <col min="7" max="7" width="8.6640625" style="2" customWidth="1"/>
    <col min="8" max="8" width="11.1640625" style="2" customWidth="1"/>
    <col min="9" max="9" width="12.6640625" style="2" customWidth="1"/>
    <col min="10" max="10" width="23.5" style="2" customWidth="1"/>
    <col min="11" max="11" width="15.5" style="2" customWidth="1"/>
    <col min="12" max="12" width="10.5" style="1" customWidth="1"/>
    <col min="13" max="18" width="10.5" style="2" hidden="1" customWidth="1"/>
    <col min="19" max="19" width="8.1640625" style="2" hidden="1" customWidth="1"/>
    <col min="20" max="20" width="29.6640625" style="2" hidden="1" customWidth="1"/>
    <col min="21" max="21" width="16.33203125" style="2" hidden="1" customWidth="1"/>
    <col min="22" max="22" width="12.33203125" style="2" customWidth="1"/>
    <col min="23" max="23" width="16.33203125" style="2" customWidth="1"/>
    <col min="24" max="24" width="12.1640625" style="2" customWidth="1"/>
    <col min="25" max="25" width="15" style="2" customWidth="1"/>
    <col min="26" max="26" width="11" style="2" customWidth="1"/>
    <col min="27" max="27" width="15" style="2" customWidth="1"/>
    <col min="28" max="28" width="16.33203125" style="2" customWidth="1"/>
    <col min="29" max="29" width="11" style="2" customWidth="1"/>
    <col min="30" max="30" width="15" style="2" customWidth="1"/>
    <col min="31" max="31" width="16.33203125" style="2" customWidth="1"/>
    <col min="32" max="43" width="10.5" style="1" customWidth="1"/>
    <col min="44" max="65" width="10.5" style="2" hidden="1" customWidth="1"/>
    <col min="66" max="16384" width="10.5" style="1"/>
  </cols>
  <sheetData>
    <row r="1" spans="1:256" s="3" customFormat="1" ht="22.5" customHeight="1" x14ac:dyDescent="0.3">
      <c r="A1" s="5"/>
      <c r="B1" s="173"/>
      <c r="C1" s="173"/>
      <c r="D1" s="172" t="s">
        <v>1</v>
      </c>
      <c r="E1" s="173"/>
      <c r="F1" s="174" t="s">
        <v>1586</v>
      </c>
      <c r="G1" s="286" t="s">
        <v>1587</v>
      </c>
      <c r="H1" s="286"/>
      <c r="I1" s="173"/>
      <c r="J1" s="174" t="s">
        <v>1588</v>
      </c>
      <c r="K1" s="172" t="s">
        <v>87</v>
      </c>
      <c r="L1" s="174" t="s">
        <v>1589</v>
      </c>
      <c r="M1" s="174"/>
      <c r="N1" s="174"/>
      <c r="O1" s="174"/>
      <c r="P1" s="174"/>
      <c r="Q1" s="174"/>
      <c r="R1" s="174"/>
      <c r="S1" s="174"/>
      <c r="T1" s="174"/>
      <c r="U1" s="170"/>
      <c r="V1" s="170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pans="1:256" s="2" customFormat="1" ht="37.5" customHeight="1" x14ac:dyDescent="0.3">
      <c r="L2" s="284" t="s">
        <v>5</v>
      </c>
      <c r="M2" s="255"/>
      <c r="N2" s="255"/>
      <c r="O2" s="255"/>
      <c r="P2" s="255"/>
      <c r="Q2" s="255"/>
      <c r="R2" s="255"/>
      <c r="S2" s="255"/>
      <c r="T2" s="255"/>
      <c r="U2" s="255"/>
      <c r="V2" s="255"/>
      <c r="AT2" s="2" t="s">
        <v>86</v>
      </c>
    </row>
    <row r="3" spans="1:256" s="2" customFormat="1" ht="7.5" customHeight="1" x14ac:dyDescent="0.3">
      <c r="B3" s="7"/>
      <c r="C3" s="8"/>
      <c r="D3" s="8"/>
      <c r="E3" s="8"/>
      <c r="F3" s="8"/>
      <c r="G3" s="8"/>
      <c r="H3" s="8"/>
      <c r="I3" s="8"/>
      <c r="J3" s="8"/>
      <c r="K3" s="9"/>
      <c r="AT3" s="2" t="s">
        <v>80</v>
      </c>
    </row>
    <row r="4" spans="1:256" s="2" customFormat="1" ht="37.5" customHeight="1" x14ac:dyDescent="0.3">
      <c r="B4" s="10"/>
      <c r="D4" s="11" t="s">
        <v>88</v>
      </c>
      <c r="K4" s="12"/>
      <c r="M4" s="13" t="s">
        <v>10</v>
      </c>
      <c r="AT4" s="2" t="s">
        <v>3</v>
      </c>
    </row>
    <row r="5" spans="1:256" s="2" customFormat="1" ht="7.5" customHeight="1" x14ac:dyDescent="0.3">
      <c r="B5" s="10"/>
      <c r="K5" s="12"/>
    </row>
    <row r="6" spans="1:256" s="2" customFormat="1" ht="15.75" customHeight="1" x14ac:dyDescent="0.3">
      <c r="B6" s="10"/>
      <c r="D6" s="18" t="s">
        <v>16</v>
      </c>
      <c r="K6" s="12"/>
    </row>
    <row r="7" spans="1:256" s="2" customFormat="1" ht="15.75" customHeight="1" x14ac:dyDescent="0.3">
      <c r="B7" s="10"/>
      <c r="E7" s="287" t="str">
        <f>'Rekapitulace stavby'!$K$6</f>
        <v>ZATEPLENÍ OBJEKTU VUZ KBELY</v>
      </c>
      <c r="F7" s="255"/>
      <c r="G7" s="255"/>
      <c r="H7" s="255"/>
      <c r="K7" s="12"/>
    </row>
    <row r="8" spans="1:256" s="6" customFormat="1" ht="15.75" customHeight="1" x14ac:dyDescent="0.3">
      <c r="B8" s="22"/>
      <c r="D8" s="18" t="s">
        <v>89</v>
      </c>
      <c r="K8" s="25"/>
    </row>
    <row r="9" spans="1:256" s="6" customFormat="1" ht="37.5" customHeight="1" x14ac:dyDescent="0.3">
      <c r="B9" s="22"/>
      <c r="E9" s="271" t="s">
        <v>1540</v>
      </c>
      <c r="F9" s="256"/>
      <c r="G9" s="256"/>
      <c r="H9" s="256"/>
      <c r="K9" s="25"/>
    </row>
    <row r="10" spans="1:256" s="6" customFormat="1" ht="14.25" customHeight="1" x14ac:dyDescent="0.3">
      <c r="B10" s="22"/>
      <c r="K10" s="25"/>
    </row>
    <row r="11" spans="1:256" s="6" customFormat="1" ht="15" customHeight="1" x14ac:dyDescent="0.3">
      <c r="B11" s="22"/>
      <c r="D11" s="18" t="s">
        <v>19</v>
      </c>
      <c r="F11" s="16"/>
      <c r="I11" s="18" t="s">
        <v>20</v>
      </c>
      <c r="J11" s="16"/>
      <c r="K11" s="25"/>
    </row>
    <row r="12" spans="1:256" s="6" customFormat="1" ht="15" customHeight="1" x14ac:dyDescent="0.3">
      <c r="B12" s="22"/>
      <c r="D12" s="18" t="s">
        <v>22</v>
      </c>
      <c r="F12" s="16" t="s">
        <v>23</v>
      </c>
      <c r="I12" s="18" t="s">
        <v>24</v>
      </c>
      <c r="J12" s="45" t="str">
        <f>'Rekapitulace stavby'!$AN$8</f>
        <v>09.04.2016</v>
      </c>
      <c r="K12" s="25"/>
    </row>
    <row r="13" spans="1:256" s="6" customFormat="1" ht="12" customHeight="1" x14ac:dyDescent="0.3">
      <c r="B13" s="22"/>
      <c r="K13" s="25"/>
    </row>
    <row r="14" spans="1:256" s="6" customFormat="1" ht="15" customHeight="1" x14ac:dyDescent="0.3">
      <c r="B14" s="22"/>
      <c r="D14" s="18" t="s">
        <v>28</v>
      </c>
      <c r="I14" s="18" t="s">
        <v>29</v>
      </c>
      <c r="J14" s="16"/>
      <c r="K14" s="25"/>
    </row>
    <row r="15" spans="1:256" s="6" customFormat="1" ht="18.75" customHeight="1" x14ac:dyDescent="0.3">
      <c r="B15" s="22"/>
      <c r="E15" s="16" t="s">
        <v>30</v>
      </c>
      <c r="I15" s="18" t="s">
        <v>31</v>
      </c>
      <c r="J15" s="16"/>
      <c r="K15" s="25"/>
    </row>
    <row r="16" spans="1:256" s="6" customFormat="1" ht="7.5" customHeight="1" x14ac:dyDescent="0.3">
      <c r="B16" s="22"/>
      <c r="K16" s="25"/>
    </row>
    <row r="17" spans="2:11" s="6" customFormat="1" ht="15" customHeight="1" x14ac:dyDescent="0.3">
      <c r="B17" s="22"/>
      <c r="D17" s="18" t="s">
        <v>32</v>
      </c>
      <c r="I17" s="18" t="s">
        <v>29</v>
      </c>
      <c r="J17" s="16" t="str">
        <f>IF('Rekapitulace stavby'!$AN$13="Vyplň údaj","",IF('Rekapitulace stavby'!$AN$13="","",'Rekapitulace stavby'!$AN$13))</f>
        <v/>
      </c>
      <c r="K17" s="25"/>
    </row>
    <row r="18" spans="2:11" s="6" customFormat="1" ht="18.75" customHeight="1" x14ac:dyDescent="0.3">
      <c r="B18" s="22"/>
      <c r="E18" s="16" t="str">
        <f>IF('Rekapitulace stavby'!$E$14="Vyplň údaj","",IF('Rekapitulace stavby'!$E$14="","",'Rekapitulace stavby'!$E$14))</f>
        <v/>
      </c>
      <c r="I18" s="18" t="s">
        <v>31</v>
      </c>
      <c r="J18" s="16" t="str">
        <f>IF('Rekapitulace stavby'!$AN$14="Vyplň údaj","",IF('Rekapitulace stavby'!$AN$14="","",'Rekapitulace stavby'!$AN$14))</f>
        <v/>
      </c>
      <c r="K18" s="25"/>
    </row>
    <row r="19" spans="2:11" s="6" customFormat="1" ht="7.5" customHeight="1" x14ac:dyDescent="0.3">
      <c r="B19" s="22"/>
      <c r="K19" s="25"/>
    </row>
    <row r="20" spans="2:11" s="6" customFormat="1" ht="15" customHeight="1" x14ac:dyDescent="0.3">
      <c r="B20" s="22"/>
      <c r="D20" s="18" t="s">
        <v>34</v>
      </c>
      <c r="I20" s="18" t="s">
        <v>29</v>
      </c>
      <c r="J20" s="16"/>
      <c r="K20" s="25"/>
    </row>
    <row r="21" spans="2:11" s="6" customFormat="1" ht="18.75" customHeight="1" x14ac:dyDescent="0.3">
      <c r="B21" s="22"/>
      <c r="E21" s="16" t="s">
        <v>35</v>
      </c>
      <c r="I21" s="18" t="s">
        <v>31</v>
      </c>
      <c r="J21" s="16"/>
      <c r="K21" s="25"/>
    </row>
    <row r="22" spans="2:11" s="6" customFormat="1" ht="7.5" customHeight="1" x14ac:dyDescent="0.3">
      <c r="B22" s="22"/>
      <c r="K22" s="25"/>
    </row>
    <row r="23" spans="2:11" s="6" customFormat="1" ht="15" customHeight="1" x14ac:dyDescent="0.3">
      <c r="B23" s="22"/>
      <c r="D23" s="18" t="s">
        <v>37</v>
      </c>
      <c r="K23" s="25"/>
    </row>
    <row r="24" spans="2:11" s="76" customFormat="1" ht="15.75" customHeight="1" x14ac:dyDescent="0.3">
      <c r="B24" s="77"/>
      <c r="E24" s="261"/>
      <c r="F24" s="288"/>
      <c r="G24" s="288"/>
      <c r="H24" s="288"/>
      <c r="K24" s="78"/>
    </row>
    <row r="25" spans="2:11" s="6" customFormat="1" ht="7.5" customHeight="1" x14ac:dyDescent="0.3">
      <c r="B25" s="22"/>
      <c r="K25" s="25"/>
    </row>
    <row r="26" spans="2:11" s="6" customFormat="1" ht="7.5" customHeight="1" x14ac:dyDescent="0.3">
      <c r="B26" s="22"/>
      <c r="D26" s="46"/>
      <c r="E26" s="46"/>
      <c r="F26" s="46"/>
      <c r="G26" s="46"/>
      <c r="H26" s="46"/>
      <c r="I26" s="46"/>
      <c r="J26" s="46"/>
      <c r="K26" s="79"/>
    </row>
    <row r="27" spans="2:11" s="6" customFormat="1" ht="26.25" customHeight="1" x14ac:dyDescent="0.3">
      <c r="B27" s="22"/>
      <c r="D27" s="80" t="s">
        <v>38</v>
      </c>
      <c r="J27" s="57">
        <f>ROUND($J$78,2)</f>
        <v>0</v>
      </c>
      <c r="K27" s="25"/>
    </row>
    <row r="28" spans="2:11" s="6" customFormat="1" ht="7.5" customHeight="1" x14ac:dyDescent="0.3">
      <c r="B28" s="22"/>
      <c r="D28" s="46"/>
      <c r="E28" s="46"/>
      <c r="F28" s="46"/>
      <c r="G28" s="46"/>
      <c r="H28" s="46"/>
      <c r="I28" s="46"/>
      <c r="J28" s="46"/>
      <c r="K28" s="79"/>
    </row>
    <row r="29" spans="2:11" s="6" customFormat="1" ht="15" customHeight="1" x14ac:dyDescent="0.3">
      <c r="B29" s="22"/>
      <c r="F29" s="26" t="s">
        <v>40</v>
      </c>
      <c r="I29" s="26" t="s">
        <v>39</v>
      </c>
      <c r="J29" s="26" t="s">
        <v>41</v>
      </c>
      <c r="K29" s="25"/>
    </row>
    <row r="30" spans="2:11" s="6" customFormat="1" ht="15" customHeight="1" x14ac:dyDescent="0.3">
      <c r="B30" s="22"/>
      <c r="D30" s="28" t="s">
        <v>42</v>
      </c>
      <c r="E30" s="28" t="s">
        <v>43</v>
      </c>
      <c r="F30" s="81">
        <f>ROUND(SUM($BE$78:$BE$114),2)</f>
        <v>0</v>
      </c>
      <c r="I30" s="82">
        <v>0.21</v>
      </c>
      <c r="J30" s="81">
        <f>ROUND(ROUND((SUM($BE$78:$BE$114)),2)*$I$30,2)</f>
        <v>0</v>
      </c>
      <c r="K30" s="25"/>
    </row>
    <row r="31" spans="2:11" s="6" customFormat="1" ht="15" customHeight="1" x14ac:dyDescent="0.3">
      <c r="B31" s="22"/>
      <c r="E31" s="28" t="s">
        <v>44</v>
      </c>
      <c r="F31" s="81">
        <f>ROUND(SUM($BF$78:$BF$114),2)</f>
        <v>0</v>
      </c>
      <c r="I31" s="82">
        <v>0.15</v>
      </c>
      <c r="J31" s="81">
        <f>ROUND(ROUND((SUM($BF$78:$BF$114)),2)*$I$31,2)</f>
        <v>0</v>
      </c>
      <c r="K31" s="25"/>
    </row>
    <row r="32" spans="2:11" s="6" customFormat="1" ht="15" hidden="1" customHeight="1" x14ac:dyDescent="0.3">
      <c r="B32" s="22"/>
      <c r="E32" s="28" t="s">
        <v>45</v>
      </c>
      <c r="F32" s="81">
        <f>ROUND(SUM($BG$78:$BG$114),2)</f>
        <v>0</v>
      </c>
      <c r="I32" s="82">
        <v>0.21</v>
      </c>
      <c r="J32" s="81">
        <v>0</v>
      </c>
      <c r="K32" s="25"/>
    </row>
    <row r="33" spans="2:11" s="6" customFormat="1" ht="15" hidden="1" customHeight="1" x14ac:dyDescent="0.3">
      <c r="B33" s="22"/>
      <c r="E33" s="28" t="s">
        <v>46</v>
      </c>
      <c r="F33" s="81">
        <f>ROUND(SUM($BH$78:$BH$114),2)</f>
        <v>0</v>
      </c>
      <c r="I33" s="82">
        <v>0.15</v>
      </c>
      <c r="J33" s="81">
        <v>0</v>
      </c>
      <c r="K33" s="25"/>
    </row>
    <row r="34" spans="2:11" s="6" customFormat="1" ht="15" hidden="1" customHeight="1" x14ac:dyDescent="0.3">
      <c r="B34" s="22"/>
      <c r="E34" s="28" t="s">
        <v>47</v>
      </c>
      <c r="F34" s="81">
        <f>ROUND(SUM($BI$78:$BI$114),2)</f>
        <v>0</v>
      </c>
      <c r="I34" s="82">
        <v>0</v>
      </c>
      <c r="J34" s="81">
        <v>0</v>
      </c>
      <c r="K34" s="25"/>
    </row>
    <row r="35" spans="2:11" s="6" customFormat="1" ht="7.5" customHeight="1" x14ac:dyDescent="0.3">
      <c r="B35" s="22"/>
      <c r="K35" s="25"/>
    </row>
    <row r="36" spans="2:11" s="6" customFormat="1" ht="26.25" customHeight="1" x14ac:dyDescent="0.3">
      <c r="B36" s="22"/>
      <c r="C36" s="30"/>
      <c r="D36" s="31" t="s">
        <v>48</v>
      </c>
      <c r="E36" s="32"/>
      <c r="F36" s="32"/>
      <c r="G36" s="83" t="s">
        <v>49</v>
      </c>
      <c r="H36" s="33" t="s">
        <v>50</v>
      </c>
      <c r="I36" s="32"/>
      <c r="J36" s="34">
        <f>SUM($J$27:$J$34)</f>
        <v>0</v>
      </c>
      <c r="K36" s="84"/>
    </row>
    <row r="37" spans="2:11" s="6" customFormat="1" ht="15" customHeight="1" x14ac:dyDescent="0.3">
      <c r="B37" s="36"/>
      <c r="C37" s="37"/>
      <c r="D37" s="37"/>
      <c r="E37" s="37"/>
      <c r="F37" s="37"/>
      <c r="G37" s="37"/>
      <c r="H37" s="37"/>
      <c r="I37" s="37"/>
      <c r="J37" s="37"/>
      <c r="K37" s="38"/>
    </row>
    <row r="41" spans="2:11" s="6" customFormat="1" ht="7.5" customHeight="1" x14ac:dyDescent="0.3">
      <c r="B41" s="39"/>
      <c r="C41" s="40"/>
      <c r="D41" s="40"/>
      <c r="E41" s="40"/>
      <c r="F41" s="40"/>
      <c r="G41" s="40"/>
      <c r="H41" s="40"/>
      <c r="I41" s="40"/>
      <c r="J41" s="40"/>
      <c r="K41" s="85"/>
    </row>
    <row r="42" spans="2:11" s="6" customFormat="1" ht="37.5" customHeight="1" x14ac:dyDescent="0.3">
      <c r="B42" s="22"/>
      <c r="C42" s="11" t="s">
        <v>91</v>
      </c>
      <c r="K42" s="25"/>
    </row>
    <row r="43" spans="2:11" s="6" customFormat="1" ht="7.5" customHeight="1" x14ac:dyDescent="0.3">
      <c r="B43" s="22"/>
      <c r="K43" s="25"/>
    </row>
    <row r="44" spans="2:11" s="6" customFormat="1" ht="15" customHeight="1" x14ac:dyDescent="0.3">
      <c r="B44" s="22"/>
      <c r="C44" s="18" t="s">
        <v>16</v>
      </c>
      <c r="K44" s="25"/>
    </row>
    <row r="45" spans="2:11" s="6" customFormat="1" ht="16.5" customHeight="1" x14ac:dyDescent="0.3">
      <c r="B45" s="22"/>
      <c r="E45" s="287" t="str">
        <f>$E$7</f>
        <v>ZATEPLENÍ OBJEKTU VUZ KBELY</v>
      </c>
      <c r="F45" s="256"/>
      <c r="G45" s="256"/>
      <c r="H45" s="256"/>
      <c r="K45" s="25"/>
    </row>
    <row r="46" spans="2:11" s="6" customFormat="1" ht="15" customHeight="1" x14ac:dyDescent="0.3">
      <c r="B46" s="22"/>
      <c r="C46" s="18" t="s">
        <v>89</v>
      </c>
      <c r="K46" s="25"/>
    </row>
    <row r="47" spans="2:11" s="6" customFormat="1" ht="19.5" customHeight="1" x14ac:dyDescent="0.3">
      <c r="B47" s="22"/>
      <c r="E47" s="271" t="str">
        <f>$E$9</f>
        <v>VO - Vedlejší a ostatní náklady</v>
      </c>
      <c r="F47" s="256"/>
      <c r="G47" s="256"/>
      <c r="H47" s="256"/>
      <c r="K47" s="25"/>
    </row>
    <row r="48" spans="2:11" s="6" customFormat="1" ht="7.5" customHeight="1" x14ac:dyDescent="0.3">
      <c r="B48" s="22"/>
      <c r="K48" s="25"/>
    </row>
    <row r="49" spans="2:47" s="6" customFormat="1" ht="18.75" customHeight="1" x14ac:dyDescent="0.3">
      <c r="B49" s="22"/>
      <c r="C49" s="18" t="s">
        <v>22</v>
      </c>
      <c r="F49" s="16" t="str">
        <f>$F$12</f>
        <v>Praha Kbely</v>
      </c>
      <c r="I49" s="18" t="s">
        <v>24</v>
      </c>
      <c r="J49" s="45" t="str">
        <f>IF($J$12="","",$J$12)</f>
        <v>09.04.2016</v>
      </c>
      <c r="K49" s="25"/>
    </row>
    <row r="50" spans="2:47" s="6" customFormat="1" ht="7.5" customHeight="1" x14ac:dyDescent="0.3">
      <c r="B50" s="22"/>
      <c r="K50" s="25"/>
    </row>
    <row r="51" spans="2:47" s="6" customFormat="1" ht="15.75" customHeight="1" x14ac:dyDescent="0.3">
      <c r="B51" s="22"/>
      <c r="C51" s="18" t="s">
        <v>28</v>
      </c>
      <c r="F51" s="16" t="str">
        <f>$E$15</f>
        <v>Armádní servisní,př.org.,Podbabská 1589/1,PRAHA 6</v>
      </c>
      <c r="I51" s="18" t="s">
        <v>34</v>
      </c>
      <c r="J51" s="16" t="str">
        <f>$E$21</f>
        <v>ARCHIPRO s.r.o. Tábor</v>
      </c>
      <c r="K51" s="25"/>
    </row>
    <row r="52" spans="2:47" s="6" customFormat="1" ht="15" customHeight="1" x14ac:dyDescent="0.3">
      <c r="B52" s="22"/>
      <c r="C52" s="18" t="s">
        <v>32</v>
      </c>
      <c r="F52" s="16" t="str">
        <f>IF($E$18="","",$E$18)</f>
        <v/>
      </c>
      <c r="K52" s="25"/>
    </row>
    <row r="53" spans="2:47" s="6" customFormat="1" ht="11.25" customHeight="1" x14ac:dyDescent="0.3">
      <c r="B53" s="22"/>
      <c r="K53" s="25"/>
    </row>
    <row r="54" spans="2:47" s="6" customFormat="1" ht="30" customHeight="1" x14ac:dyDescent="0.3">
      <c r="B54" s="22"/>
      <c r="C54" s="86" t="s">
        <v>92</v>
      </c>
      <c r="D54" s="30"/>
      <c r="E54" s="30"/>
      <c r="F54" s="30"/>
      <c r="G54" s="30"/>
      <c r="H54" s="30"/>
      <c r="I54" s="30"/>
      <c r="J54" s="87" t="s">
        <v>93</v>
      </c>
      <c r="K54" s="35"/>
    </row>
    <row r="55" spans="2:47" s="6" customFormat="1" ht="11.25" customHeight="1" x14ac:dyDescent="0.3">
      <c r="B55" s="22"/>
      <c r="K55" s="25"/>
    </row>
    <row r="56" spans="2:47" s="6" customFormat="1" ht="30" customHeight="1" x14ac:dyDescent="0.3">
      <c r="B56" s="22"/>
      <c r="C56" s="56" t="s">
        <v>94</v>
      </c>
      <c r="J56" s="57">
        <f>$J$78</f>
        <v>0</v>
      </c>
      <c r="K56" s="25"/>
      <c r="AU56" s="6" t="s">
        <v>95</v>
      </c>
    </row>
    <row r="57" spans="2:47" s="63" customFormat="1" ht="25.5" customHeight="1" x14ac:dyDescent="0.3">
      <c r="B57" s="88"/>
      <c r="D57" s="89" t="s">
        <v>1541</v>
      </c>
      <c r="E57" s="89"/>
      <c r="F57" s="89"/>
      <c r="G57" s="89"/>
      <c r="H57" s="89"/>
      <c r="I57" s="89"/>
      <c r="J57" s="90">
        <f>$J$79</f>
        <v>0</v>
      </c>
      <c r="K57" s="91"/>
    </row>
    <row r="58" spans="2:47" s="92" customFormat="1" ht="21" customHeight="1" x14ac:dyDescent="0.3">
      <c r="B58" s="93"/>
      <c r="D58" s="94" t="s">
        <v>1542</v>
      </c>
      <c r="E58" s="94"/>
      <c r="F58" s="94"/>
      <c r="G58" s="94"/>
      <c r="H58" s="94"/>
      <c r="I58" s="94"/>
      <c r="J58" s="95">
        <f>$J$80</f>
        <v>0</v>
      </c>
      <c r="K58" s="96"/>
    </row>
    <row r="59" spans="2:47" s="6" customFormat="1" ht="22.5" customHeight="1" x14ac:dyDescent="0.3">
      <c r="B59" s="22"/>
      <c r="K59" s="25"/>
    </row>
    <row r="60" spans="2:47" s="6" customFormat="1" ht="7.5" customHeight="1" x14ac:dyDescent="0.3">
      <c r="B60" s="36"/>
      <c r="C60" s="37"/>
      <c r="D60" s="37"/>
      <c r="E60" s="37"/>
      <c r="F60" s="37"/>
      <c r="G60" s="37"/>
      <c r="H60" s="37"/>
      <c r="I60" s="37"/>
      <c r="J60" s="37"/>
      <c r="K60" s="38"/>
    </row>
    <row r="64" spans="2:47" s="6" customFormat="1" ht="7.5" customHeight="1" x14ac:dyDescent="0.3">
      <c r="B64" s="39"/>
      <c r="C64" s="40"/>
      <c r="D64" s="40"/>
      <c r="E64" s="40"/>
      <c r="F64" s="40"/>
      <c r="G64" s="40"/>
      <c r="H64" s="40"/>
      <c r="I64" s="40"/>
      <c r="J64" s="40"/>
      <c r="K64" s="40"/>
      <c r="L64" s="22"/>
    </row>
    <row r="65" spans="2:63" s="6" customFormat="1" ht="37.5" customHeight="1" x14ac:dyDescent="0.3">
      <c r="B65" s="22"/>
      <c r="C65" s="11" t="s">
        <v>121</v>
      </c>
      <c r="L65" s="22"/>
    </row>
    <row r="66" spans="2:63" s="6" customFormat="1" ht="7.5" customHeight="1" x14ac:dyDescent="0.3">
      <c r="B66" s="22"/>
      <c r="L66" s="22"/>
    </row>
    <row r="67" spans="2:63" s="6" customFormat="1" ht="15" customHeight="1" x14ac:dyDescent="0.3">
      <c r="B67" s="22"/>
      <c r="C67" s="18" t="s">
        <v>16</v>
      </c>
      <c r="L67" s="22"/>
    </row>
    <row r="68" spans="2:63" s="6" customFormat="1" ht="16.5" customHeight="1" x14ac:dyDescent="0.3">
      <c r="B68" s="22"/>
      <c r="E68" s="287" t="str">
        <f>$E$7</f>
        <v>ZATEPLENÍ OBJEKTU VUZ KBELY</v>
      </c>
      <c r="F68" s="256"/>
      <c r="G68" s="256"/>
      <c r="H68" s="256"/>
      <c r="L68" s="22"/>
    </row>
    <row r="69" spans="2:63" s="6" customFormat="1" ht="15" customHeight="1" x14ac:dyDescent="0.3">
      <c r="B69" s="22"/>
      <c r="C69" s="18" t="s">
        <v>89</v>
      </c>
      <c r="L69" s="22"/>
    </row>
    <row r="70" spans="2:63" s="6" customFormat="1" ht="19.5" customHeight="1" x14ac:dyDescent="0.3">
      <c r="B70" s="22"/>
      <c r="E70" s="271" t="str">
        <f>$E$9</f>
        <v>VO - Vedlejší a ostatní náklady</v>
      </c>
      <c r="F70" s="256"/>
      <c r="G70" s="256"/>
      <c r="H70" s="256"/>
      <c r="L70" s="22"/>
    </row>
    <row r="71" spans="2:63" s="6" customFormat="1" ht="7.5" customHeight="1" x14ac:dyDescent="0.3">
      <c r="B71" s="22"/>
      <c r="L71" s="22"/>
    </row>
    <row r="72" spans="2:63" s="6" customFormat="1" ht="18.75" customHeight="1" x14ac:dyDescent="0.3">
      <c r="B72" s="22"/>
      <c r="C72" s="18" t="s">
        <v>22</v>
      </c>
      <c r="F72" s="16" t="str">
        <f>$F$12</f>
        <v>Praha Kbely</v>
      </c>
      <c r="I72" s="18" t="s">
        <v>24</v>
      </c>
      <c r="J72" s="45" t="str">
        <f>IF($J$12="","",$J$12)</f>
        <v>09.04.2016</v>
      </c>
      <c r="L72" s="22"/>
    </row>
    <row r="73" spans="2:63" s="6" customFormat="1" ht="7.5" customHeight="1" x14ac:dyDescent="0.3">
      <c r="B73" s="22"/>
      <c r="L73" s="22"/>
    </row>
    <row r="74" spans="2:63" s="6" customFormat="1" ht="15.75" customHeight="1" x14ac:dyDescent="0.3">
      <c r="B74" s="22"/>
      <c r="C74" s="18" t="s">
        <v>28</v>
      </c>
      <c r="F74" s="16" t="str">
        <f>$E$15</f>
        <v>Armádní servisní,př.org.,Podbabská 1589/1,PRAHA 6</v>
      </c>
      <c r="I74" s="18" t="s">
        <v>34</v>
      </c>
      <c r="J74" s="16" t="str">
        <f>$E$21</f>
        <v>ARCHIPRO s.r.o. Tábor</v>
      </c>
      <c r="L74" s="22"/>
    </row>
    <row r="75" spans="2:63" s="6" customFormat="1" ht="15" customHeight="1" x14ac:dyDescent="0.3">
      <c r="B75" s="22"/>
      <c r="C75" s="18" t="s">
        <v>32</v>
      </c>
      <c r="F75" s="16" t="str">
        <f>IF($E$18="","",$E$18)</f>
        <v/>
      </c>
      <c r="L75" s="22"/>
    </row>
    <row r="76" spans="2:63" s="6" customFormat="1" ht="11.25" customHeight="1" x14ac:dyDescent="0.3">
      <c r="B76" s="22"/>
      <c r="L76" s="22"/>
    </row>
    <row r="77" spans="2:63" s="97" customFormat="1" ht="30" customHeight="1" x14ac:dyDescent="0.3">
      <c r="B77" s="98"/>
      <c r="C77" s="99" t="s">
        <v>122</v>
      </c>
      <c r="D77" s="100" t="s">
        <v>57</v>
      </c>
      <c r="E77" s="100" t="s">
        <v>53</v>
      </c>
      <c r="F77" s="100" t="s">
        <v>123</v>
      </c>
      <c r="G77" s="100" t="s">
        <v>124</v>
      </c>
      <c r="H77" s="100" t="s">
        <v>125</v>
      </c>
      <c r="I77" s="100" t="s">
        <v>126</v>
      </c>
      <c r="J77" s="100" t="s">
        <v>127</v>
      </c>
      <c r="K77" s="101" t="s">
        <v>128</v>
      </c>
      <c r="L77" s="98"/>
      <c r="M77" s="51" t="s">
        <v>129</v>
      </c>
      <c r="N77" s="52" t="s">
        <v>42</v>
      </c>
      <c r="O77" s="52" t="s">
        <v>130</v>
      </c>
      <c r="P77" s="52" t="s">
        <v>131</v>
      </c>
      <c r="Q77" s="52" t="s">
        <v>132</v>
      </c>
      <c r="R77" s="52" t="s">
        <v>133</v>
      </c>
      <c r="S77" s="52" t="s">
        <v>134</v>
      </c>
      <c r="T77" s="53" t="s">
        <v>135</v>
      </c>
    </row>
    <row r="78" spans="2:63" s="6" customFormat="1" ht="30" customHeight="1" x14ac:dyDescent="0.35">
      <c r="B78" s="22"/>
      <c r="C78" s="56" t="s">
        <v>94</v>
      </c>
      <c r="J78" s="102">
        <f>$BK$78</f>
        <v>0</v>
      </c>
      <c r="L78" s="22"/>
      <c r="M78" s="55"/>
      <c r="N78" s="46"/>
      <c r="O78" s="46"/>
      <c r="P78" s="103">
        <f>$P$79</f>
        <v>0</v>
      </c>
      <c r="Q78" s="46"/>
      <c r="R78" s="103">
        <f>$R$79</f>
        <v>0</v>
      </c>
      <c r="S78" s="46"/>
      <c r="T78" s="104">
        <f>$T$79</f>
        <v>0</v>
      </c>
      <c r="AT78" s="6" t="s">
        <v>71</v>
      </c>
      <c r="AU78" s="6" t="s">
        <v>95</v>
      </c>
      <c r="BK78" s="105">
        <f>$BK$79</f>
        <v>0</v>
      </c>
    </row>
    <row r="79" spans="2:63" s="106" customFormat="1" ht="37.5" customHeight="1" x14ac:dyDescent="0.35">
      <c r="B79" s="107"/>
      <c r="D79" s="108" t="s">
        <v>71</v>
      </c>
      <c r="E79" s="109" t="s">
        <v>1543</v>
      </c>
      <c r="F79" s="109" t="s">
        <v>1544</v>
      </c>
      <c r="J79" s="110">
        <f>$BK$79</f>
        <v>0</v>
      </c>
      <c r="L79" s="107"/>
      <c r="M79" s="111"/>
      <c r="P79" s="112">
        <f>$P$80</f>
        <v>0</v>
      </c>
      <c r="R79" s="112">
        <f>$R$80</f>
        <v>0</v>
      </c>
      <c r="T79" s="113">
        <f>$T$80</f>
        <v>0</v>
      </c>
      <c r="AR79" s="108" t="s">
        <v>170</v>
      </c>
      <c r="AT79" s="108" t="s">
        <v>71</v>
      </c>
      <c r="AU79" s="108" t="s">
        <v>72</v>
      </c>
      <c r="AY79" s="108" t="s">
        <v>138</v>
      </c>
      <c r="BK79" s="114">
        <f>$BK$80</f>
        <v>0</v>
      </c>
    </row>
    <row r="80" spans="2:63" s="106" customFormat="1" ht="21" customHeight="1" x14ac:dyDescent="0.3">
      <c r="B80" s="107"/>
      <c r="D80" s="108" t="s">
        <v>71</v>
      </c>
      <c r="E80" s="146" t="s">
        <v>1545</v>
      </c>
      <c r="F80" s="146" t="s">
        <v>1546</v>
      </c>
      <c r="J80" s="147">
        <f>$BK$80</f>
        <v>0</v>
      </c>
      <c r="L80" s="107"/>
      <c r="M80" s="111"/>
      <c r="P80" s="112">
        <f>SUM($P$81:$P$114)</f>
        <v>0</v>
      </c>
      <c r="R80" s="112">
        <f>SUM($R$81:$R$114)</f>
        <v>0</v>
      </c>
      <c r="T80" s="113">
        <f>SUM($T$81:$T$114)</f>
        <v>0</v>
      </c>
      <c r="AR80" s="108" t="s">
        <v>170</v>
      </c>
      <c r="AT80" s="108" t="s">
        <v>71</v>
      </c>
      <c r="AU80" s="108" t="s">
        <v>21</v>
      </c>
      <c r="AY80" s="108" t="s">
        <v>138</v>
      </c>
      <c r="BK80" s="114">
        <f>SUM($BK$81:$BK$114)</f>
        <v>0</v>
      </c>
    </row>
    <row r="81" spans="2:65" s="6" customFormat="1" ht="15.75" customHeight="1" x14ac:dyDescent="0.3">
      <c r="B81" s="22"/>
      <c r="C81" s="115" t="s">
        <v>21</v>
      </c>
      <c r="D81" s="115" t="s">
        <v>139</v>
      </c>
      <c r="E81" s="116" t="s">
        <v>1547</v>
      </c>
      <c r="F81" s="117" t="s">
        <v>1548</v>
      </c>
      <c r="G81" s="118" t="s">
        <v>1080</v>
      </c>
      <c r="H81" s="119">
        <v>1</v>
      </c>
      <c r="I81" s="120"/>
      <c r="J81" s="121">
        <f>ROUND($I$81*$H$81,2)</f>
        <v>0</v>
      </c>
      <c r="K81" s="117"/>
      <c r="L81" s="22"/>
      <c r="M81" s="122"/>
      <c r="N81" s="123" t="s">
        <v>43</v>
      </c>
      <c r="P81" s="124">
        <f>$O$81*$H$81</f>
        <v>0</v>
      </c>
      <c r="Q81" s="124">
        <v>0</v>
      </c>
      <c r="R81" s="124">
        <f>$Q$81*$H$81</f>
        <v>0</v>
      </c>
      <c r="S81" s="124">
        <v>0</v>
      </c>
      <c r="T81" s="125">
        <f>$S$81*$H$81</f>
        <v>0</v>
      </c>
      <c r="AR81" s="76" t="s">
        <v>143</v>
      </c>
      <c r="AT81" s="76" t="s">
        <v>139</v>
      </c>
      <c r="AU81" s="76" t="s">
        <v>80</v>
      </c>
      <c r="AY81" s="6" t="s">
        <v>138</v>
      </c>
      <c r="BE81" s="126">
        <f>IF($N$81="základní",$J$81,0)</f>
        <v>0</v>
      </c>
      <c r="BF81" s="126">
        <f>IF($N$81="snížená",$J$81,0)</f>
        <v>0</v>
      </c>
      <c r="BG81" s="126">
        <f>IF($N$81="zákl. přenesená",$J$81,0)</f>
        <v>0</v>
      </c>
      <c r="BH81" s="126">
        <f>IF($N$81="sníž. přenesená",$J$81,0)</f>
        <v>0</v>
      </c>
      <c r="BI81" s="126">
        <f>IF($N$81="nulová",$J$81,0)</f>
        <v>0</v>
      </c>
      <c r="BJ81" s="76" t="s">
        <v>21</v>
      </c>
      <c r="BK81" s="126">
        <f>ROUND($I$81*$H$81,2)</f>
        <v>0</v>
      </c>
      <c r="BL81" s="76" t="s">
        <v>143</v>
      </c>
      <c r="BM81" s="76" t="s">
        <v>1549</v>
      </c>
    </row>
    <row r="82" spans="2:65" s="6" customFormat="1" ht="27" customHeight="1" x14ac:dyDescent="0.3">
      <c r="B82" s="127"/>
      <c r="D82" s="128" t="s">
        <v>145</v>
      </c>
      <c r="E82" s="129"/>
      <c r="F82" s="129" t="s">
        <v>1550</v>
      </c>
      <c r="H82" s="130"/>
      <c r="L82" s="127"/>
      <c r="M82" s="131"/>
      <c r="T82" s="132"/>
      <c r="AT82" s="130" t="s">
        <v>145</v>
      </c>
      <c r="AU82" s="130" t="s">
        <v>80</v>
      </c>
      <c r="AV82" s="130" t="s">
        <v>21</v>
      </c>
      <c r="AW82" s="130" t="s">
        <v>95</v>
      </c>
      <c r="AX82" s="130" t="s">
        <v>72</v>
      </c>
      <c r="AY82" s="130" t="s">
        <v>138</v>
      </c>
    </row>
    <row r="83" spans="2:65" s="6" customFormat="1" ht="15.75" customHeight="1" x14ac:dyDescent="0.3">
      <c r="B83" s="127"/>
      <c r="D83" s="133" t="s">
        <v>145</v>
      </c>
      <c r="E83" s="130"/>
      <c r="F83" s="129" t="s">
        <v>1551</v>
      </c>
      <c r="H83" s="130"/>
      <c r="L83" s="127"/>
      <c r="M83" s="131"/>
      <c r="T83" s="132"/>
      <c r="AT83" s="130" t="s">
        <v>145</v>
      </c>
      <c r="AU83" s="130" t="s">
        <v>80</v>
      </c>
      <c r="AV83" s="130" t="s">
        <v>21</v>
      </c>
      <c r="AW83" s="130" t="s">
        <v>95</v>
      </c>
      <c r="AX83" s="130" t="s">
        <v>72</v>
      </c>
      <c r="AY83" s="130" t="s">
        <v>138</v>
      </c>
    </row>
    <row r="84" spans="2:65" s="6" customFormat="1" ht="15.75" customHeight="1" x14ac:dyDescent="0.3">
      <c r="B84" s="127"/>
      <c r="D84" s="133" t="s">
        <v>145</v>
      </c>
      <c r="E84" s="130"/>
      <c r="F84" s="129" t="s">
        <v>1552</v>
      </c>
      <c r="H84" s="130"/>
      <c r="L84" s="127"/>
      <c r="M84" s="131"/>
      <c r="T84" s="132"/>
      <c r="AT84" s="130" t="s">
        <v>145</v>
      </c>
      <c r="AU84" s="130" t="s">
        <v>80</v>
      </c>
      <c r="AV84" s="130" t="s">
        <v>21</v>
      </c>
      <c r="AW84" s="130" t="s">
        <v>95</v>
      </c>
      <c r="AX84" s="130" t="s">
        <v>72</v>
      </c>
      <c r="AY84" s="130" t="s">
        <v>138</v>
      </c>
    </row>
    <row r="85" spans="2:65" s="6" customFormat="1" ht="15.75" customHeight="1" x14ac:dyDescent="0.3">
      <c r="B85" s="127"/>
      <c r="D85" s="133" t="s">
        <v>145</v>
      </c>
      <c r="E85" s="130"/>
      <c r="F85" s="129" t="s">
        <v>1553</v>
      </c>
      <c r="H85" s="130"/>
      <c r="L85" s="127"/>
      <c r="M85" s="131"/>
      <c r="T85" s="132"/>
      <c r="AT85" s="130" t="s">
        <v>145</v>
      </c>
      <c r="AU85" s="130" t="s">
        <v>80</v>
      </c>
      <c r="AV85" s="130" t="s">
        <v>21</v>
      </c>
      <c r="AW85" s="130" t="s">
        <v>95</v>
      </c>
      <c r="AX85" s="130" t="s">
        <v>72</v>
      </c>
      <c r="AY85" s="130" t="s">
        <v>138</v>
      </c>
    </row>
    <row r="86" spans="2:65" s="6" customFormat="1" ht="15.75" customHeight="1" x14ac:dyDescent="0.3">
      <c r="B86" s="127"/>
      <c r="D86" s="133" t="s">
        <v>145</v>
      </c>
      <c r="E86" s="130"/>
      <c r="F86" s="129" t="s">
        <v>1554</v>
      </c>
      <c r="H86" s="130"/>
      <c r="L86" s="127"/>
      <c r="M86" s="131"/>
      <c r="T86" s="132"/>
      <c r="AT86" s="130" t="s">
        <v>145</v>
      </c>
      <c r="AU86" s="130" t="s">
        <v>80</v>
      </c>
      <c r="AV86" s="130" t="s">
        <v>21</v>
      </c>
      <c r="AW86" s="130" t="s">
        <v>95</v>
      </c>
      <c r="AX86" s="130" t="s">
        <v>72</v>
      </c>
      <c r="AY86" s="130" t="s">
        <v>138</v>
      </c>
    </row>
    <row r="87" spans="2:65" s="6" customFormat="1" ht="15.75" customHeight="1" x14ac:dyDescent="0.3">
      <c r="B87" s="127"/>
      <c r="D87" s="133" t="s">
        <v>145</v>
      </c>
      <c r="E87" s="130"/>
      <c r="F87" s="129" t="s">
        <v>1555</v>
      </c>
      <c r="H87" s="130"/>
      <c r="L87" s="127"/>
      <c r="M87" s="131"/>
      <c r="T87" s="132"/>
      <c r="AT87" s="130" t="s">
        <v>145</v>
      </c>
      <c r="AU87" s="130" t="s">
        <v>80</v>
      </c>
      <c r="AV87" s="130" t="s">
        <v>21</v>
      </c>
      <c r="AW87" s="130" t="s">
        <v>95</v>
      </c>
      <c r="AX87" s="130" t="s">
        <v>72</v>
      </c>
      <c r="AY87" s="130" t="s">
        <v>138</v>
      </c>
    </row>
    <row r="88" spans="2:65" s="6" customFormat="1" ht="15.75" customHeight="1" x14ac:dyDescent="0.3">
      <c r="B88" s="134"/>
      <c r="D88" s="133" t="s">
        <v>145</v>
      </c>
      <c r="E88" s="135"/>
      <c r="F88" s="136" t="s">
        <v>21</v>
      </c>
      <c r="H88" s="137">
        <v>1</v>
      </c>
      <c r="L88" s="134"/>
      <c r="M88" s="138"/>
      <c r="T88" s="139"/>
      <c r="AT88" s="135" t="s">
        <v>145</v>
      </c>
      <c r="AU88" s="135" t="s">
        <v>80</v>
      </c>
      <c r="AV88" s="135" t="s">
        <v>80</v>
      </c>
      <c r="AW88" s="135" t="s">
        <v>95</v>
      </c>
      <c r="AX88" s="135" t="s">
        <v>72</v>
      </c>
      <c r="AY88" s="135" t="s">
        <v>138</v>
      </c>
    </row>
    <row r="89" spans="2:65" s="6" customFormat="1" ht="15.75" customHeight="1" x14ac:dyDescent="0.3">
      <c r="B89" s="140"/>
      <c r="D89" s="133" t="s">
        <v>145</v>
      </c>
      <c r="E89" s="141"/>
      <c r="F89" s="142" t="s">
        <v>148</v>
      </c>
      <c r="H89" s="143">
        <v>1</v>
      </c>
      <c r="L89" s="140"/>
      <c r="M89" s="144"/>
      <c r="T89" s="145"/>
      <c r="AT89" s="141" t="s">
        <v>145</v>
      </c>
      <c r="AU89" s="141" t="s">
        <v>80</v>
      </c>
      <c r="AV89" s="141" t="s">
        <v>143</v>
      </c>
      <c r="AW89" s="141" t="s">
        <v>95</v>
      </c>
      <c r="AX89" s="141" t="s">
        <v>21</v>
      </c>
      <c r="AY89" s="141" t="s">
        <v>138</v>
      </c>
    </row>
    <row r="90" spans="2:65" s="6" customFormat="1" ht="15.75" customHeight="1" x14ac:dyDescent="0.3">
      <c r="B90" s="22"/>
      <c r="C90" s="115" t="s">
        <v>80</v>
      </c>
      <c r="D90" s="115" t="s">
        <v>139</v>
      </c>
      <c r="E90" s="116" t="s">
        <v>1556</v>
      </c>
      <c r="F90" s="117" t="s">
        <v>1557</v>
      </c>
      <c r="G90" s="118" t="s">
        <v>1080</v>
      </c>
      <c r="H90" s="119">
        <v>1</v>
      </c>
      <c r="I90" s="120"/>
      <c r="J90" s="121">
        <f>ROUND($I$90*$H$90,2)</f>
        <v>0</v>
      </c>
      <c r="K90" s="117"/>
      <c r="L90" s="22"/>
      <c r="M90" s="122"/>
      <c r="N90" s="123" t="s">
        <v>43</v>
      </c>
      <c r="P90" s="124">
        <f>$O$90*$H$90</f>
        <v>0</v>
      </c>
      <c r="Q90" s="124">
        <v>0</v>
      </c>
      <c r="R90" s="124">
        <f>$Q$90*$H$90</f>
        <v>0</v>
      </c>
      <c r="S90" s="124">
        <v>0</v>
      </c>
      <c r="T90" s="125">
        <f>$S$90*$H$90</f>
        <v>0</v>
      </c>
      <c r="AR90" s="76" t="s">
        <v>143</v>
      </c>
      <c r="AT90" s="76" t="s">
        <v>139</v>
      </c>
      <c r="AU90" s="76" t="s">
        <v>80</v>
      </c>
      <c r="AY90" s="6" t="s">
        <v>138</v>
      </c>
      <c r="BE90" s="126">
        <f>IF($N$90="základní",$J$90,0)</f>
        <v>0</v>
      </c>
      <c r="BF90" s="126">
        <f>IF($N$90="snížená",$J$90,0)</f>
        <v>0</v>
      </c>
      <c r="BG90" s="126">
        <f>IF($N$90="zákl. přenesená",$J$90,0)</f>
        <v>0</v>
      </c>
      <c r="BH90" s="126">
        <f>IF($N$90="sníž. přenesená",$J$90,0)</f>
        <v>0</v>
      </c>
      <c r="BI90" s="126">
        <f>IF($N$90="nulová",$J$90,0)</f>
        <v>0</v>
      </c>
      <c r="BJ90" s="76" t="s">
        <v>21</v>
      </c>
      <c r="BK90" s="126">
        <f>ROUND($I$90*$H$90,2)</f>
        <v>0</v>
      </c>
      <c r="BL90" s="76" t="s">
        <v>143</v>
      </c>
      <c r="BM90" s="76" t="s">
        <v>1558</v>
      </c>
    </row>
    <row r="91" spans="2:65" s="6" customFormat="1" ht="15.75" customHeight="1" x14ac:dyDescent="0.3">
      <c r="B91" s="134"/>
      <c r="D91" s="128" t="s">
        <v>145</v>
      </c>
      <c r="E91" s="136"/>
      <c r="F91" s="136" t="s">
        <v>21</v>
      </c>
      <c r="H91" s="137">
        <v>1</v>
      </c>
      <c r="L91" s="134"/>
      <c r="M91" s="138"/>
      <c r="T91" s="139"/>
      <c r="AT91" s="135" t="s">
        <v>145</v>
      </c>
      <c r="AU91" s="135" t="s">
        <v>80</v>
      </c>
      <c r="AV91" s="135" t="s">
        <v>80</v>
      </c>
      <c r="AW91" s="135" t="s">
        <v>95</v>
      </c>
      <c r="AX91" s="135" t="s">
        <v>72</v>
      </c>
      <c r="AY91" s="135" t="s">
        <v>138</v>
      </c>
    </row>
    <row r="92" spans="2:65" s="6" customFormat="1" ht="15.75" customHeight="1" x14ac:dyDescent="0.3">
      <c r="B92" s="140"/>
      <c r="D92" s="133" t="s">
        <v>145</v>
      </c>
      <c r="E92" s="141"/>
      <c r="F92" s="142" t="s">
        <v>148</v>
      </c>
      <c r="H92" s="143">
        <v>1</v>
      </c>
      <c r="L92" s="140"/>
      <c r="M92" s="144"/>
      <c r="T92" s="145"/>
      <c r="AT92" s="141" t="s">
        <v>145</v>
      </c>
      <c r="AU92" s="141" t="s">
        <v>80</v>
      </c>
      <c r="AV92" s="141" t="s">
        <v>143</v>
      </c>
      <c r="AW92" s="141" t="s">
        <v>95</v>
      </c>
      <c r="AX92" s="141" t="s">
        <v>21</v>
      </c>
      <c r="AY92" s="141" t="s">
        <v>138</v>
      </c>
    </row>
    <row r="93" spans="2:65" s="6" customFormat="1" ht="15.75" customHeight="1" x14ac:dyDescent="0.3">
      <c r="B93" s="22"/>
      <c r="C93" s="115" t="s">
        <v>159</v>
      </c>
      <c r="D93" s="115" t="s">
        <v>139</v>
      </c>
      <c r="E93" s="116" t="s">
        <v>1559</v>
      </c>
      <c r="F93" s="117" t="s">
        <v>1560</v>
      </c>
      <c r="G93" s="118" t="s">
        <v>1561</v>
      </c>
      <c r="H93" s="119">
        <v>1</v>
      </c>
      <c r="I93" s="120"/>
      <c r="J93" s="121">
        <f>ROUND($I$93*$H$93,2)</f>
        <v>0</v>
      </c>
      <c r="K93" s="117"/>
      <c r="L93" s="22"/>
      <c r="M93" s="122"/>
      <c r="N93" s="123" t="s">
        <v>43</v>
      </c>
      <c r="P93" s="124">
        <f>$O$93*$H$93</f>
        <v>0</v>
      </c>
      <c r="Q93" s="124">
        <v>0</v>
      </c>
      <c r="R93" s="124">
        <f>$Q$93*$H$93</f>
        <v>0</v>
      </c>
      <c r="S93" s="124">
        <v>0</v>
      </c>
      <c r="T93" s="125">
        <f>$S$93*$H$93</f>
        <v>0</v>
      </c>
      <c r="AR93" s="76" t="s">
        <v>143</v>
      </c>
      <c r="AT93" s="76" t="s">
        <v>139</v>
      </c>
      <c r="AU93" s="76" t="s">
        <v>80</v>
      </c>
      <c r="AY93" s="6" t="s">
        <v>138</v>
      </c>
      <c r="BE93" s="126">
        <f>IF($N$93="základní",$J$93,0)</f>
        <v>0</v>
      </c>
      <c r="BF93" s="126">
        <f>IF($N$93="snížená",$J$93,0)</f>
        <v>0</v>
      </c>
      <c r="BG93" s="126">
        <f>IF($N$93="zákl. přenesená",$J$93,0)</f>
        <v>0</v>
      </c>
      <c r="BH93" s="126">
        <f>IF($N$93="sníž. přenesená",$J$93,0)</f>
        <v>0</v>
      </c>
      <c r="BI93" s="126">
        <f>IF($N$93="nulová",$J$93,0)</f>
        <v>0</v>
      </c>
      <c r="BJ93" s="76" t="s">
        <v>21</v>
      </c>
      <c r="BK93" s="126">
        <f>ROUND($I$93*$H$93,2)</f>
        <v>0</v>
      </c>
      <c r="BL93" s="76" t="s">
        <v>143</v>
      </c>
      <c r="BM93" s="76" t="s">
        <v>1562</v>
      </c>
    </row>
    <row r="94" spans="2:65" s="6" customFormat="1" ht="15.75" customHeight="1" x14ac:dyDescent="0.3">
      <c r="B94" s="127"/>
      <c r="D94" s="128" t="s">
        <v>145</v>
      </c>
      <c r="E94" s="129"/>
      <c r="F94" s="129" t="s">
        <v>1563</v>
      </c>
      <c r="H94" s="130"/>
      <c r="L94" s="127"/>
      <c r="M94" s="131"/>
      <c r="T94" s="132"/>
      <c r="AT94" s="130" t="s">
        <v>145</v>
      </c>
      <c r="AU94" s="130" t="s">
        <v>80</v>
      </c>
      <c r="AV94" s="130" t="s">
        <v>21</v>
      </c>
      <c r="AW94" s="130" t="s">
        <v>95</v>
      </c>
      <c r="AX94" s="130" t="s">
        <v>72</v>
      </c>
      <c r="AY94" s="130" t="s">
        <v>138</v>
      </c>
    </row>
    <row r="95" spans="2:65" s="6" customFormat="1" ht="15.75" customHeight="1" x14ac:dyDescent="0.3">
      <c r="B95" s="134"/>
      <c r="D95" s="133" t="s">
        <v>145</v>
      </c>
      <c r="E95" s="135"/>
      <c r="F95" s="136" t="s">
        <v>21</v>
      </c>
      <c r="H95" s="137">
        <v>1</v>
      </c>
      <c r="L95" s="134"/>
      <c r="M95" s="138"/>
      <c r="T95" s="139"/>
      <c r="AT95" s="135" t="s">
        <v>145</v>
      </c>
      <c r="AU95" s="135" t="s">
        <v>80</v>
      </c>
      <c r="AV95" s="135" t="s">
        <v>80</v>
      </c>
      <c r="AW95" s="135" t="s">
        <v>95</v>
      </c>
      <c r="AX95" s="135" t="s">
        <v>72</v>
      </c>
      <c r="AY95" s="135" t="s">
        <v>138</v>
      </c>
    </row>
    <row r="96" spans="2:65" s="6" customFormat="1" ht="15.75" customHeight="1" x14ac:dyDescent="0.3">
      <c r="B96" s="140"/>
      <c r="D96" s="133" t="s">
        <v>145</v>
      </c>
      <c r="E96" s="141"/>
      <c r="F96" s="142" t="s">
        <v>148</v>
      </c>
      <c r="H96" s="143">
        <v>1</v>
      </c>
      <c r="L96" s="140"/>
      <c r="M96" s="144"/>
      <c r="T96" s="145"/>
      <c r="AT96" s="141" t="s">
        <v>145</v>
      </c>
      <c r="AU96" s="141" t="s">
        <v>80</v>
      </c>
      <c r="AV96" s="141" t="s">
        <v>143</v>
      </c>
      <c r="AW96" s="141" t="s">
        <v>95</v>
      </c>
      <c r="AX96" s="141" t="s">
        <v>21</v>
      </c>
      <c r="AY96" s="141" t="s">
        <v>138</v>
      </c>
    </row>
    <row r="97" spans="2:65" s="6" customFormat="1" ht="15.75" customHeight="1" x14ac:dyDescent="0.3">
      <c r="B97" s="22"/>
      <c r="C97" s="115" t="s">
        <v>143</v>
      </c>
      <c r="D97" s="115" t="s">
        <v>139</v>
      </c>
      <c r="E97" s="116" t="s">
        <v>1564</v>
      </c>
      <c r="F97" s="117" t="s">
        <v>1565</v>
      </c>
      <c r="G97" s="118" t="s">
        <v>142</v>
      </c>
      <c r="H97" s="119">
        <v>1</v>
      </c>
      <c r="I97" s="120"/>
      <c r="J97" s="121">
        <f>ROUND($I$97*$H$97,2)</f>
        <v>0</v>
      </c>
      <c r="K97" s="117"/>
      <c r="L97" s="22"/>
      <c r="M97" s="122"/>
      <c r="N97" s="123" t="s">
        <v>43</v>
      </c>
      <c r="P97" s="124">
        <f>$O$97*$H$97</f>
        <v>0</v>
      </c>
      <c r="Q97" s="124">
        <v>0</v>
      </c>
      <c r="R97" s="124">
        <f>$Q$97*$H$97</f>
        <v>0</v>
      </c>
      <c r="S97" s="124">
        <v>0</v>
      </c>
      <c r="T97" s="125">
        <f>$S$97*$H$97</f>
        <v>0</v>
      </c>
      <c r="AR97" s="76" t="s">
        <v>143</v>
      </c>
      <c r="AT97" s="76" t="s">
        <v>139</v>
      </c>
      <c r="AU97" s="76" t="s">
        <v>80</v>
      </c>
      <c r="AY97" s="6" t="s">
        <v>138</v>
      </c>
      <c r="BE97" s="126">
        <f>IF($N$97="základní",$J$97,0)</f>
        <v>0</v>
      </c>
      <c r="BF97" s="126">
        <f>IF($N$97="snížená",$J$97,0)</f>
        <v>0</v>
      </c>
      <c r="BG97" s="126">
        <f>IF($N$97="zákl. přenesená",$J$97,0)</f>
        <v>0</v>
      </c>
      <c r="BH97" s="126">
        <f>IF($N$97="sníž. přenesená",$J$97,0)</f>
        <v>0</v>
      </c>
      <c r="BI97" s="126">
        <f>IF($N$97="nulová",$J$97,0)</f>
        <v>0</v>
      </c>
      <c r="BJ97" s="76" t="s">
        <v>21</v>
      </c>
      <c r="BK97" s="126">
        <f>ROUND($I$97*$H$97,2)</f>
        <v>0</v>
      </c>
      <c r="BL97" s="76" t="s">
        <v>143</v>
      </c>
      <c r="BM97" s="76" t="s">
        <v>1566</v>
      </c>
    </row>
    <row r="98" spans="2:65" s="6" customFormat="1" ht="15.75" customHeight="1" x14ac:dyDescent="0.3">
      <c r="B98" s="134"/>
      <c r="D98" s="128" t="s">
        <v>145</v>
      </c>
      <c r="E98" s="136"/>
      <c r="F98" s="136" t="s">
        <v>21</v>
      </c>
      <c r="H98" s="137">
        <v>1</v>
      </c>
      <c r="L98" s="134"/>
      <c r="M98" s="138"/>
      <c r="T98" s="139"/>
      <c r="AT98" s="135" t="s">
        <v>145</v>
      </c>
      <c r="AU98" s="135" t="s">
        <v>80</v>
      </c>
      <c r="AV98" s="135" t="s">
        <v>80</v>
      </c>
      <c r="AW98" s="135" t="s">
        <v>95</v>
      </c>
      <c r="AX98" s="135" t="s">
        <v>72</v>
      </c>
      <c r="AY98" s="135" t="s">
        <v>138</v>
      </c>
    </row>
    <row r="99" spans="2:65" s="6" customFormat="1" ht="15.75" customHeight="1" x14ac:dyDescent="0.3">
      <c r="B99" s="140"/>
      <c r="D99" s="133" t="s">
        <v>145</v>
      </c>
      <c r="E99" s="141"/>
      <c r="F99" s="142" t="s">
        <v>148</v>
      </c>
      <c r="H99" s="143">
        <v>1</v>
      </c>
      <c r="L99" s="140"/>
      <c r="M99" s="144"/>
      <c r="T99" s="145"/>
      <c r="AT99" s="141" t="s">
        <v>145</v>
      </c>
      <c r="AU99" s="141" t="s">
        <v>80</v>
      </c>
      <c r="AV99" s="141" t="s">
        <v>143</v>
      </c>
      <c r="AW99" s="141" t="s">
        <v>95</v>
      </c>
      <c r="AX99" s="141" t="s">
        <v>21</v>
      </c>
      <c r="AY99" s="141" t="s">
        <v>138</v>
      </c>
    </row>
    <row r="100" spans="2:65" s="6" customFormat="1" ht="15.75" customHeight="1" x14ac:dyDescent="0.3">
      <c r="B100" s="22"/>
      <c r="C100" s="115" t="s">
        <v>170</v>
      </c>
      <c r="D100" s="115" t="s">
        <v>139</v>
      </c>
      <c r="E100" s="116" t="s">
        <v>1567</v>
      </c>
      <c r="F100" s="117" t="s">
        <v>1568</v>
      </c>
      <c r="G100" s="118" t="s">
        <v>1561</v>
      </c>
      <c r="H100" s="119">
        <v>1</v>
      </c>
      <c r="I100" s="120"/>
      <c r="J100" s="121">
        <f>ROUND($I$100*$H$100,2)</f>
        <v>0</v>
      </c>
      <c r="K100" s="117"/>
      <c r="L100" s="22"/>
      <c r="M100" s="122"/>
      <c r="N100" s="123" t="s">
        <v>43</v>
      </c>
      <c r="P100" s="124">
        <f>$O$100*$H$100</f>
        <v>0</v>
      </c>
      <c r="Q100" s="124">
        <v>0</v>
      </c>
      <c r="R100" s="124">
        <f>$Q$100*$H$100</f>
        <v>0</v>
      </c>
      <c r="S100" s="124">
        <v>0</v>
      </c>
      <c r="T100" s="125">
        <f>$S$100*$H$100</f>
        <v>0</v>
      </c>
      <c r="AR100" s="76" t="s">
        <v>143</v>
      </c>
      <c r="AT100" s="76" t="s">
        <v>139</v>
      </c>
      <c r="AU100" s="76" t="s">
        <v>80</v>
      </c>
      <c r="AY100" s="6" t="s">
        <v>138</v>
      </c>
      <c r="BE100" s="126">
        <f>IF($N$100="základní",$J$100,0)</f>
        <v>0</v>
      </c>
      <c r="BF100" s="126">
        <f>IF($N$100="snížená",$J$100,0)</f>
        <v>0</v>
      </c>
      <c r="BG100" s="126">
        <f>IF($N$100="zákl. přenesená",$J$100,0)</f>
        <v>0</v>
      </c>
      <c r="BH100" s="126">
        <f>IF($N$100="sníž. přenesená",$J$100,0)</f>
        <v>0</v>
      </c>
      <c r="BI100" s="126">
        <f>IF($N$100="nulová",$J$100,0)</f>
        <v>0</v>
      </c>
      <c r="BJ100" s="76" t="s">
        <v>21</v>
      </c>
      <c r="BK100" s="126">
        <f>ROUND($I$100*$H$100,2)</f>
        <v>0</v>
      </c>
      <c r="BL100" s="76" t="s">
        <v>143</v>
      </c>
      <c r="BM100" s="76" t="s">
        <v>1569</v>
      </c>
    </row>
    <row r="101" spans="2:65" s="6" customFormat="1" ht="15.75" customHeight="1" x14ac:dyDescent="0.3">
      <c r="B101" s="134"/>
      <c r="D101" s="128" t="s">
        <v>145</v>
      </c>
      <c r="E101" s="136"/>
      <c r="F101" s="136" t="s">
        <v>21</v>
      </c>
      <c r="H101" s="137">
        <v>1</v>
      </c>
      <c r="L101" s="134"/>
      <c r="M101" s="138"/>
      <c r="T101" s="139"/>
      <c r="AT101" s="135" t="s">
        <v>145</v>
      </c>
      <c r="AU101" s="135" t="s">
        <v>80</v>
      </c>
      <c r="AV101" s="135" t="s">
        <v>80</v>
      </c>
      <c r="AW101" s="135" t="s">
        <v>95</v>
      </c>
      <c r="AX101" s="135" t="s">
        <v>72</v>
      </c>
      <c r="AY101" s="135" t="s">
        <v>138</v>
      </c>
    </row>
    <row r="102" spans="2:65" s="6" customFormat="1" ht="15.75" customHeight="1" x14ac:dyDescent="0.3">
      <c r="B102" s="140"/>
      <c r="D102" s="133" t="s">
        <v>145</v>
      </c>
      <c r="E102" s="141"/>
      <c r="F102" s="142" t="s">
        <v>148</v>
      </c>
      <c r="H102" s="143">
        <v>1</v>
      </c>
      <c r="L102" s="140"/>
      <c r="M102" s="144"/>
      <c r="T102" s="145"/>
      <c r="AT102" s="141" t="s">
        <v>145</v>
      </c>
      <c r="AU102" s="141" t="s">
        <v>80</v>
      </c>
      <c r="AV102" s="141" t="s">
        <v>143</v>
      </c>
      <c r="AW102" s="141" t="s">
        <v>95</v>
      </c>
      <c r="AX102" s="141" t="s">
        <v>21</v>
      </c>
      <c r="AY102" s="141" t="s">
        <v>138</v>
      </c>
    </row>
    <row r="103" spans="2:65" s="6" customFormat="1" ht="15.75" customHeight="1" x14ac:dyDescent="0.3">
      <c r="B103" s="22"/>
      <c r="C103" s="115" t="s">
        <v>175</v>
      </c>
      <c r="D103" s="115" t="s">
        <v>139</v>
      </c>
      <c r="E103" s="116" t="s">
        <v>1570</v>
      </c>
      <c r="F103" s="117" t="s">
        <v>1571</v>
      </c>
      <c r="G103" s="118" t="s">
        <v>1561</v>
      </c>
      <c r="H103" s="119">
        <v>1</v>
      </c>
      <c r="I103" s="120"/>
      <c r="J103" s="121">
        <f>ROUND($I$103*$H$103,2)</f>
        <v>0</v>
      </c>
      <c r="K103" s="117"/>
      <c r="L103" s="22"/>
      <c r="M103" s="122"/>
      <c r="N103" s="123" t="s">
        <v>43</v>
      </c>
      <c r="P103" s="124">
        <f>$O$103*$H$103</f>
        <v>0</v>
      </c>
      <c r="Q103" s="124">
        <v>0</v>
      </c>
      <c r="R103" s="124">
        <f>$Q$103*$H$103</f>
        <v>0</v>
      </c>
      <c r="S103" s="124">
        <v>0</v>
      </c>
      <c r="T103" s="125">
        <f>$S$103*$H$103</f>
        <v>0</v>
      </c>
      <c r="AR103" s="76" t="s">
        <v>143</v>
      </c>
      <c r="AT103" s="76" t="s">
        <v>139</v>
      </c>
      <c r="AU103" s="76" t="s">
        <v>80</v>
      </c>
      <c r="AY103" s="6" t="s">
        <v>138</v>
      </c>
      <c r="BE103" s="126">
        <f>IF($N$103="základní",$J$103,0)</f>
        <v>0</v>
      </c>
      <c r="BF103" s="126">
        <f>IF($N$103="snížená",$J$103,0)</f>
        <v>0</v>
      </c>
      <c r="BG103" s="126">
        <f>IF($N$103="zákl. přenesená",$J$103,0)</f>
        <v>0</v>
      </c>
      <c r="BH103" s="126">
        <f>IF($N$103="sníž. přenesená",$J$103,0)</f>
        <v>0</v>
      </c>
      <c r="BI103" s="126">
        <f>IF($N$103="nulová",$J$103,0)</f>
        <v>0</v>
      </c>
      <c r="BJ103" s="76" t="s">
        <v>21</v>
      </c>
      <c r="BK103" s="126">
        <f>ROUND($I$103*$H$103,2)</f>
        <v>0</v>
      </c>
      <c r="BL103" s="76" t="s">
        <v>143</v>
      </c>
      <c r="BM103" s="76" t="s">
        <v>1572</v>
      </c>
    </row>
    <row r="104" spans="2:65" s="6" customFormat="1" ht="15.75" customHeight="1" x14ac:dyDescent="0.3">
      <c r="B104" s="127"/>
      <c r="D104" s="128" t="s">
        <v>145</v>
      </c>
      <c r="E104" s="129"/>
      <c r="F104" s="129" t="s">
        <v>1573</v>
      </c>
      <c r="H104" s="130"/>
      <c r="L104" s="127"/>
      <c r="M104" s="131"/>
      <c r="T104" s="132"/>
      <c r="AT104" s="130" t="s">
        <v>145</v>
      </c>
      <c r="AU104" s="130" t="s">
        <v>80</v>
      </c>
      <c r="AV104" s="130" t="s">
        <v>21</v>
      </c>
      <c r="AW104" s="130" t="s">
        <v>95</v>
      </c>
      <c r="AX104" s="130" t="s">
        <v>72</v>
      </c>
      <c r="AY104" s="130" t="s">
        <v>138</v>
      </c>
    </row>
    <row r="105" spans="2:65" s="6" customFormat="1" ht="15.75" customHeight="1" x14ac:dyDescent="0.3">
      <c r="B105" s="127"/>
      <c r="D105" s="133" t="s">
        <v>145</v>
      </c>
      <c r="E105" s="130"/>
      <c r="F105" s="129" t="s">
        <v>1574</v>
      </c>
      <c r="H105" s="130"/>
      <c r="L105" s="127"/>
      <c r="M105" s="131"/>
      <c r="T105" s="132"/>
      <c r="AT105" s="130" t="s">
        <v>145</v>
      </c>
      <c r="AU105" s="130" t="s">
        <v>80</v>
      </c>
      <c r="AV105" s="130" t="s">
        <v>21</v>
      </c>
      <c r="AW105" s="130" t="s">
        <v>95</v>
      </c>
      <c r="AX105" s="130" t="s">
        <v>72</v>
      </c>
      <c r="AY105" s="130" t="s">
        <v>138</v>
      </c>
    </row>
    <row r="106" spans="2:65" s="6" customFormat="1" ht="15.75" customHeight="1" x14ac:dyDescent="0.3">
      <c r="B106" s="127"/>
      <c r="D106" s="133" t="s">
        <v>145</v>
      </c>
      <c r="E106" s="130"/>
      <c r="F106" s="129" t="s">
        <v>1575</v>
      </c>
      <c r="H106" s="130"/>
      <c r="L106" s="127"/>
      <c r="M106" s="131"/>
      <c r="T106" s="132"/>
      <c r="AT106" s="130" t="s">
        <v>145</v>
      </c>
      <c r="AU106" s="130" t="s">
        <v>80</v>
      </c>
      <c r="AV106" s="130" t="s">
        <v>21</v>
      </c>
      <c r="AW106" s="130" t="s">
        <v>95</v>
      </c>
      <c r="AX106" s="130" t="s">
        <v>72</v>
      </c>
      <c r="AY106" s="130" t="s">
        <v>138</v>
      </c>
    </row>
    <row r="107" spans="2:65" s="6" customFormat="1" ht="15.75" customHeight="1" x14ac:dyDescent="0.3">
      <c r="B107" s="134"/>
      <c r="D107" s="133" t="s">
        <v>145</v>
      </c>
      <c r="E107" s="135"/>
      <c r="F107" s="136" t="s">
        <v>21</v>
      </c>
      <c r="H107" s="137">
        <v>1</v>
      </c>
      <c r="L107" s="134"/>
      <c r="M107" s="138"/>
      <c r="T107" s="139"/>
      <c r="AT107" s="135" t="s">
        <v>145</v>
      </c>
      <c r="AU107" s="135" t="s">
        <v>80</v>
      </c>
      <c r="AV107" s="135" t="s">
        <v>80</v>
      </c>
      <c r="AW107" s="135" t="s">
        <v>95</v>
      </c>
      <c r="AX107" s="135" t="s">
        <v>72</v>
      </c>
      <c r="AY107" s="135" t="s">
        <v>138</v>
      </c>
    </row>
    <row r="108" spans="2:65" s="6" customFormat="1" ht="15.75" customHeight="1" x14ac:dyDescent="0.3">
      <c r="B108" s="140"/>
      <c r="D108" s="133" t="s">
        <v>145</v>
      </c>
      <c r="E108" s="141"/>
      <c r="F108" s="142" t="s">
        <v>148</v>
      </c>
      <c r="H108" s="143">
        <v>1</v>
      </c>
      <c r="L108" s="140"/>
      <c r="M108" s="144"/>
      <c r="T108" s="145"/>
      <c r="AT108" s="141" t="s">
        <v>145</v>
      </c>
      <c r="AU108" s="141" t="s">
        <v>80</v>
      </c>
      <c r="AV108" s="141" t="s">
        <v>143</v>
      </c>
      <c r="AW108" s="141" t="s">
        <v>95</v>
      </c>
      <c r="AX108" s="141" t="s">
        <v>21</v>
      </c>
      <c r="AY108" s="141" t="s">
        <v>138</v>
      </c>
    </row>
    <row r="109" spans="2:65" s="6" customFormat="1" ht="15.75" customHeight="1" x14ac:dyDescent="0.3">
      <c r="B109" s="22"/>
      <c r="C109" s="115" t="s">
        <v>182</v>
      </c>
      <c r="D109" s="115" t="s">
        <v>139</v>
      </c>
      <c r="E109" s="116" t="s">
        <v>1576</v>
      </c>
      <c r="F109" s="117" t="s">
        <v>1577</v>
      </c>
      <c r="G109" s="118" t="s">
        <v>1561</v>
      </c>
      <c r="H109" s="119">
        <v>1</v>
      </c>
      <c r="I109" s="120"/>
      <c r="J109" s="121">
        <f>ROUND($I$109*$H$109,2)</f>
        <v>0</v>
      </c>
      <c r="K109" s="117"/>
      <c r="L109" s="22"/>
      <c r="M109" s="122"/>
      <c r="N109" s="123" t="s">
        <v>43</v>
      </c>
      <c r="P109" s="124">
        <f>$O$109*$H$109</f>
        <v>0</v>
      </c>
      <c r="Q109" s="124">
        <v>0</v>
      </c>
      <c r="R109" s="124">
        <f>$Q$109*$H$109</f>
        <v>0</v>
      </c>
      <c r="S109" s="124">
        <v>0</v>
      </c>
      <c r="T109" s="125">
        <f>$S$109*$H$109</f>
        <v>0</v>
      </c>
      <c r="AR109" s="76" t="s">
        <v>143</v>
      </c>
      <c r="AT109" s="76" t="s">
        <v>139</v>
      </c>
      <c r="AU109" s="76" t="s">
        <v>80</v>
      </c>
      <c r="AY109" s="6" t="s">
        <v>138</v>
      </c>
      <c r="BE109" s="126">
        <f>IF($N$109="základní",$J$109,0)</f>
        <v>0</v>
      </c>
      <c r="BF109" s="126">
        <f>IF($N$109="snížená",$J$109,0)</f>
        <v>0</v>
      </c>
      <c r="BG109" s="126">
        <f>IF($N$109="zákl. přenesená",$J$109,0)</f>
        <v>0</v>
      </c>
      <c r="BH109" s="126">
        <f>IF($N$109="sníž. přenesená",$J$109,0)</f>
        <v>0</v>
      </c>
      <c r="BI109" s="126">
        <f>IF($N$109="nulová",$J$109,0)</f>
        <v>0</v>
      </c>
      <c r="BJ109" s="76" t="s">
        <v>21</v>
      </c>
      <c r="BK109" s="126">
        <f>ROUND($I$109*$H$109,2)</f>
        <v>0</v>
      </c>
      <c r="BL109" s="76" t="s">
        <v>143</v>
      </c>
      <c r="BM109" s="76" t="s">
        <v>1578</v>
      </c>
    </row>
    <row r="110" spans="2:65" s="6" customFormat="1" ht="15.75" customHeight="1" x14ac:dyDescent="0.3">
      <c r="B110" s="127"/>
      <c r="D110" s="128" t="s">
        <v>145</v>
      </c>
      <c r="E110" s="129"/>
      <c r="F110" s="129" t="s">
        <v>1579</v>
      </c>
      <c r="H110" s="130"/>
      <c r="L110" s="127"/>
      <c r="M110" s="131"/>
      <c r="T110" s="132"/>
      <c r="AT110" s="130" t="s">
        <v>145</v>
      </c>
      <c r="AU110" s="130" t="s">
        <v>80</v>
      </c>
      <c r="AV110" s="130" t="s">
        <v>21</v>
      </c>
      <c r="AW110" s="130" t="s">
        <v>95</v>
      </c>
      <c r="AX110" s="130" t="s">
        <v>72</v>
      </c>
      <c r="AY110" s="130" t="s">
        <v>138</v>
      </c>
    </row>
    <row r="111" spans="2:65" s="6" customFormat="1" ht="15.75" customHeight="1" x14ac:dyDescent="0.3">
      <c r="B111" s="127"/>
      <c r="D111" s="133" t="s">
        <v>145</v>
      </c>
      <c r="E111" s="130"/>
      <c r="F111" s="129" t="s">
        <v>1580</v>
      </c>
      <c r="H111" s="130"/>
      <c r="L111" s="127"/>
      <c r="M111" s="131"/>
      <c r="T111" s="132"/>
      <c r="AT111" s="130" t="s">
        <v>145</v>
      </c>
      <c r="AU111" s="130" t="s">
        <v>80</v>
      </c>
      <c r="AV111" s="130" t="s">
        <v>21</v>
      </c>
      <c r="AW111" s="130" t="s">
        <v>95</v>
      </c>
      <c r="AX111" s="130" t="s">
        <v>72</v>
      </c>
      <c r="AY111" s="130" t="s">
        <v>138</v>
      </c>
    </row>
    <row r="112" spans="2:65" s="6" customFormat="1" ht="15.75" customHeight="1" x14ac:dyDescent="0.3">
      <c r="B112" s="127"/>
      <c r="D112" s="133" t="s">
        <v>145</v>
      </c>
      <c r="E112" s="130"/>
      <c r="F112" s="129" t="s">
        <v>1581</v>
      </c>
      <c r="H112" s="130"/>
      <c r="L112" s="127"/>
      <c r="M112" s="131"/>
      <c r="T112" s="132"/>
      <c r="AT112" s="130" t="s">
        <v>145</v>
      </c>
      <c r="AU112" s="130" t="s">
        <v>80</v>
      </c>
      <c r="AV112" s="130" t="s">
        <v>21</v>
      </c>
      <c r="AW112" s="130" t="s">
        <v>95</v>
      </c>
      <c r="AX112" s="130" t="s">
        <v>72</v>
      </c>
      <c r="AY112" s="130" t="s">
        <v>138</v>
      </c>
    </row>
    <row r="113" spans="2:51" s="6" customFormat="1" ht="15.75" customHeight="1" x14ac:dyDescent="0.3">
      <c r="B113" s="127"/>
      <c r="D113" s="133" t="s">
        <v>145</v>
      </c>
      <c r="E113" s="130"/>
      <c r="F113" s="129" t="s">
        <v>1582</v>
      </c>
      <c r="H113" s="130"/>
      <c r="L113" s="127"/>
      <c r="M113" s="131"/>
      <c r="T113" s="132"/>
      <c r="AT113" s="130" t="s">
        <v>145</v>
      </c>
      <c r="AU113" s="130" t="s">
        <v>80</v>
      </c>
      <c r="AV113" s="130" t="s">
        <v>21</v>
      </c>
      <c r="AW113" s="130" t="s">
        <v>95</v>
      </c>
      <c r="AX113" s="130" t="s">
        <v>72</v>
      </c>
      <c r="AY113" s="130" t="s">
        <v>138</v>
      </c>
    </row>
    <row r="114" spans="2:51" s="6" customFormat="1" ht="15.75" customHeight="1" x14ac:dyDescent="0.3">
      <c r="B114" s="134"/>
      <c r="D114" s="133" t="s">
        <v>145</v>
      </c>
      <c r="E114" s="135"/>
      <c r="F114" s="136" t="s">
        <v>21</v>
      </c>
      <c r="H114" s="137">
        <v>1</v>
      </c>
      <c r="L114" s="134"/>
      <c r="M114" s="167"/>
      <c r="N114" s="168"/>
      <c r="O114" s="168"/>
      <c r="P114" s="168"/>
      <c r="Q114" s="168"/>
      <c r="R114" s="168"/>
      <c r="S114" s="168"/>
      <c r="T114" s="169"/>
      <c r="AT114" s="135" t="s">
        <v>145</v>
      </c>
      <c r="AU114" s="135" t="s">
        <v>80</v>
      </c>
      <c r="AV114" s="135" t="s">
        <v>80</v>
      </c>
      <c r="AW114" s="135" t="s">
        <v>95</v>
      </c>
      <c r="AX114" s="135" t="s">
        <v>21</v>
      </c>
      <c r="AY114" s="135" t="s">
        <v>138</v>
      </c>
    </row>
    <row r="115" spans="2:51" s="6" customFormat="1" ht="7.5" customHeight="1" x14ac:dyDescent="0.3"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22"/>
    </row>
    <row r="1370" s="2" customFormat="1" ht="14.25" customHeight="1" x14ac:dyDescent="0.3"/>
  </sheetData>
  <autoFilter ref="C77:K77"/>
  <mergeCells count="9">
    <mergeCell ref="E70:H70"/>
    <mergeCell ref="G1:H1"/>
    <mergeCell ref="L2:V2"/>
    <mergeCell ref="E7:H7"/>
    <mergeCell ref="E9:H9"/>
    <mergeCell ref="E24:H24"/>
    <mergeCell ref="E45:H45"/>
    <mergeCell ref="E47:H47"/>
    <mergeCell ref="E68:H68"/>
  </mergeCells>
  <hyperlinks>
    <hyperlink ref="F1:G1" location="C2" tooltip="Krycí list soupisu" display="1) Krycí list soupisu"/>
    <hyperlink ref="G1:H1" location="C54" tooltip="Rekapitulace" display="2) Rekapitulace"/>
    <hyperlink ref="J1" location="C77" tooltip="Soupis prací" display="3) Soupis prací"/>
    <hyperlink ref="L1:V1" location="'Rekapitulace stavby'!C2" tooltip="Rekapitulace stavby" display="Rekapitulace stavby"/>
  </hyperlinks>
  <pageMargins left="0.59027779102325439" right="0.59027779102325439" top="0.59027779102325439" bottom="0.59027779102325439" header="0" footer="0"/>
  <pageSetup paperSize="9" scale="95" fitToHeight="100" orientation="landscape" blackAndWhite="1" verticalDpi="0" r:id="rId1"/>
  <headerFooter alignWithMargins="0">
    <oddFooter>&amp;CStrana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07"/>
  <sheetViews>
    <sheetView showGridLines="0" zoomScaleNormal="100" workbookViewId="0"/>
  </sheetViews>
  <sheetFormatPr defaultRowHeight="13.5" x14ac:dyDescent="0.3"/>
  <cols>
    <col min="1" max="1" width="8.33203125" customWidth="1"/>
    <col min="2" max="2" width="1.6640625" customWidth="1"/>
    <col min="3" max="4" width="5" customWidth="1"/>
    <col min="5" max="5" width="11.6640625" customWidth="1"/>
    <col min="6" max="6" width="9.1640625" customWidth="1"/>
    <col min="7" max="7" width="5" customWidth="1"/>
    <col min="8" max="8" width="77.83203125" customWidth="1"/>
    <col min="9" max="10" width="20" customWidth="1"/>
    <col min="11" max="11" width="1.6640625" customWidth="1"/>
  </cols>
  <sheetData>
    <row r="1" spans="2:11" ht="37.5" customHeight="1" x14ac:dyDescent="0.3"/>
    <row r="2" spans="2:11" ht="7.5" customHeight="1" x14ac:dyDescent="0.3">
      <c r="B2" s="179"/>
      <c r="C2" s="180"/>
      <c r="D2" s="180"/>
      <c r="E2" s="180"/>
      <c r="F2" s="180"/>
      <c r="G2" s="180"/>
      <c r="H2" s="180"/>
      <c r="I2" s="180"/>
      <c r="J2" s="180"/>
      <c r="K2" s="181"/>
    </row>
    <row r="3" spans="2:11" s="184" customFormat="1" ht="45" customHeight="1" x14ac:dyDescent="0.3">
      <c r="B3" s="182"/>
      <c r="C3" s="289" t="s">
        <v>1590</v>
      </c>
      <c r="D3" s="289"/>
      <c r="E3" s="289"/>
      <c r="F3" s="289"/>
      <c r="G3" s="289"/>
      <c r="H3" s="289"/>
      <c r="I3" s="289"/>
      <c r="J3" s="289"/>
      <c r="K3" s="183"/>
    </row>
    <row r="4" spans="2:11" ht="25.5" customHeight="1" x14ac:dyDescent="0.3">
      <c r="B4" s="185"/>
      <c r="C4" s="290" t="s">
        <v>1591</v>
      </c>
      <c r="D4" s="290"/>
      <c r="E4" s="290"/>
      <c r="F4" s="290"/>
      <c r="G4" s="290"/>
      <c r="H4" s="290"/>
      <c r="I4" s="290"/>
      <c r="J4" s="290"/>
      <c r="K4" s="186"/>
    </row>
    <row r="5" spans="2:11" ht="5.25" customHeight="1" x14ac:dyDescent="0.3">
      <c r="B5" s="185"/>
      <c r="C5" s="187"/>
      <c r="D5" s="187"/>
      <c r="E5" s="187"/>
      <c r="F5" s="187"/>
      <c r="G5" s="187"/>
      <c r="H5" s="187"/>
      <c r="I5" s="187"/>
      <c r="J5" s="187"/>
      <c r="K5" s="186"/>
    </row>
    <row r="6" spans="2:11" ht="15" customHeight="1" x14ac:dyDescent="0.3">
      <c r="B6" s="185"/>
      <c r="C6" s="291" t="s">
        <v>1592</v>
      </c>
      <c r="D6" s="291"/>
      <c r="E6" s="291"/>
      <c r="F6" s="291"/>
      <c r="G6" s="291"/>
      <c r="H6" s="291"/>
      <c r="I6" s="291"/>
      <c r="J6" s="291"/>
      <c r="K6" s="186"/>
    </row>
    <row r="7" spans="2:11" ht="15" customHeight="1" x14ac:dyDescent="0.3">
      <c r="B7" s="189"/>
      <c r="C7" s="291" t="s">
        <v>1593</v>
      </c>
      <c r="D7" s="291"/>
      <c r="E7" s="291"/>
      <c r="F7" s="291"/>
      <c r="G7" s="291"/>
      <c r="H7" s="291"/>
      <c r="I7" s="291"/>
      <c r="J7" s="291"/>
      <c r="K7" s="186"/>
    </row>
    <row r="8" spans="2:11" ht="12.75" customHeight="1" x14ac:dyDescent="0.3">
      <c r="B8" s="189"/>
      <c r="C8" s="188"/>
      <c r="D8" s="188"/>
      <c r="E8" s="188"/>
      <c r="F8" s="188"/>
      <c r="G8" s="188"/>
      <c r="H8" s="188"/>
      <c r="I8" s="188"/>
      <c r="J8" s="188"/>
      <c r="K8" s="186"/>
    </row>
    <row r="9" spans="2:11" ht="15" customHeight="1" x14ac:dyDescent="0.3">
      <c r="B9" s="189"/>
      <c r="C9" s="291" t="s">
        <v>1594</v>
      </c>
      <c r="D9" s="291"/>
      <c r="E9" s="291"/>
      <c r="F9" s="291"/>
      <c r="G9" s="291"/>
      <c r="H9" s="291"/>
      <c r="I9" s="291"/>
      <c r="J9" s="291"/>
      <c r="K9" s="186"/>
    </row>
    <row r="10" spans="2:11" ht="15" customHeight="1" x14ac:dyDescent="0.3">
      <c r="B10" s="189"/>
      <c r="C10" s="188"/>
      <c r="D10" s="291" t="s">
        <v>1595</v>
      </c>
      <c r="E10" s="291"/>
      <c r="F10" s="291"/>
      <c r="G10" s="291"/>
      <c r="H10" s="291"/>
      <c r="I10" s="291"/>
      <c r="J10" s="291"/>
      <c r="K10" s="186"/>
    </row>
    <row r="11" spans="2:11" ht="15" customHeight="1" x14ac:dyDescent="0.3">
      <c r="B11" s="189"/>
      <c r="C11" s="190"/>
      <c r="D11" s="291" t="s">
        <v>1596</v>
      </c>
      <c r="E11" s="291"/>
      <c r="F11" s="291"/>
      <c r="G11" s="291"/>
      <c r="H11" s="291"/>
      <c r="I11" s="291"/>
      <c r="J11" s="291"/>
      <c r="K11" s="186"/>
    </row>
    <row r="12" spans="2:11" ht="12.75" customHeight="1" x14ac:dyDescent="0.3">
      <c r="B12" s="189"/>
      <c r="C12" s="190"/>
      <c r="D12" s="190"/>
      <c r="E12" s="190"/>
      <c r="F12" s="190"/>
      <c r="G12" s="190"/>
      <c r="H12" s="190"/>
      <c r="I12" s="190"/>
      <c r="J12" s="190"/>
      <c r="K12" s="186"/>
    </row>
    <row r="13" spans="2:11" ht="15" customHeight="1" x14ac:dyDescent="0.3">
      <c r="B13" s="189"/>
      <c r="C13" s="190"/>
      <c r="D13" s="291" t="s">
        <v>1597</v>
      </c>
      <c r="E13" s="291"/>
      <c r="F13" s="291"/>
      <c r="G13" s="291"/>
      <c r="H13" s="291"/>
      <c r="I13" s="291"/>
      <c r="J13" s="291"/>
      <c r="K13" s="186"/>
    </row>
    <row r="14" spans="2:11" ht="15" customHeight="1" x14ac:dyDescent="0.3">
      <c r="B14" s="189"/>
      <c r="C14" s="190"/>
      <c r="D14" s="291" t="s">
        <v>1598</v>
      </c>
      <c r="E14" s="291"/>
      <c r="F14" s="291"/>
      <c r="G14" s="291"/>
      <c r="H14" s="291"/>
      <c r="I14" s="291"/>
      <c r="J14" s="291"/>
      <c r="K14" s="186"/>
    </row>
    <row r="15" spans="2:11" ht="15" customHeight="1" x14ac:dyDescent="0.3">
      <c r="B15" s="189"/>
      <c r="C15" s="190"/>
      <c r="D15" s="291" t="s">
        <v>1599</v>
      </c>
      <c r="E15" s="291"/>
      <c r="F15" s="291"/>
      <c r="G15" s="291"/>
      <c r="H15" s="291"/>
      <c r="I15" s="291"/>
      <c r="J15" s="291"/>
      <c r="K15" s="186"/>
    </row>
    <row r="16" spans="2:11" ht="15" customHeight="1" x14ac:dyDescent="0.3">
      <c r="B16" s="189"/>
      <c r="C16" s="190"/>
      <c r="D16" s="190"/>
      <c r="E16" s="191" t="s">
        <v>78</v>
      </c>
      <c r="F16" s="291" t="s">
        <v>1600</v>
      </c>
      <c r="G16" s="291"/>
      <c r="H16" s="291"/>
      <c r="I16" s="291"/>
      <c r="J16" s="291"/>
      <c r="K16" s="186"/>
    </row>
    <row r="17" spans="2:11" ht="15" customHeight="1" x14ac:dyDescent="0.3">
      <c r="B17" s="189"/>
      <c r="C17" s="190"/>
      <c r="D17" s="190"/>
      <c r="E17" s="191" t="s">
        <v>1601</v>
      </c>
      <c r="F17" s="291" t="s">
        <v>1602</v>
      </c>
      <c r="G17" s="291"/>
      <c r="H17" s="291"/>
      <c r="I17" s="291"/>
      <c r="J17" s="291"/>
      <c r="K17" s="186"/>
    </row>
    <row r="18" spans="2:11" ht="15" customHeight="1" x14ac:dyDescent="0.3">
      <c r="B18" s="189"/>
      <c r="C18" s="190"/>
      <c r="D18" s="190"/>
      <c r="E18" s="191" t="s">
        <v>1603</v>
      </c>
      <c r="F18" s="291" t="s">
        <v>1604</v>
      </c>
      <c r="G18" s="291"/>
      <c r="H18" s="291"/>
      <c r="I18" s="291"/>
      <c r="J18" s="291"/>
      <c r="K18" s="186"/>
    </row>
    <row r="19" spans="2:11" ht="15" customHeight="1" x14ac:dyDescent="0.3">
      <c r="B19" s="189"/>
      <c r="C19" s="190"/>
      <c r="D19" s="190"/>
      <c r="E19" s="191" t="s">
        <v>1605</v>
      </c>
      <c r="F19" s="291" t="s">
        <v>85</v>
      </c>
      <c r="G19" s="291"/>
      <c r="H19" s="291"/>
      <c r="I19" s="291"/>
      <c r="J19" s="291"/>
      <c r="K19" s="186"/>
    </row>
    <row r="20" spans="2:11" ht="15" customHeight="1" x14ac:dyDescent="0.3">
      <c r="B20" s="189"/>
      <c r="C20" s="190"/>
      <c r="D20" s="190"/>
      <c r="E20" s="191" t="s">
        <v>1606</v>
      </c>
      <c r="F20" s="291" t="s">
        <v>1607</v>
      </c>
      <c r="G20" s="291"/>
      <c r="H20" s="291"/>
      <c r="I20" s="291"/>
      <c r="J20" s="291"/>
      <c r="K20" s="186"/>
    </row>
    <row r="21" spans="2:11" ht="15" customHeight="1" x14ac:dyDescent="0.3">
      <c r="B21" s="189"/>
      <c r="C21" s="190"/>
      <c r="D21" s="190"/>
      <c r="E21" s="191" t="s">
        <v>1608</v>
      </c>
      <c r="F21" s="291" t="s">
        <v>1609</v>
      </c>
      <c r="G21" s="291"/>
      <c r="H21" s="291"/>
      <c r="I21" s="291"/>
      <c r="J21" s="291"/>
      <c r="K21" s="186"/>
    </row>
    <row r="22" spans="2:11" ht="12.75" customHeight="1" x14ac:dyDescent="0.3">
      <c r="B22" s="189"/>
      <c r="C22" s="190"/>
      <c r="D22" s="190"/>
      <c r="E22" s="190"/>
      <c r="F22" s="190"/>
      <c r="G22" s="190"/>
      <c r="H22" s="190"/>
      <c r="I22" s="190"/>
      <c r="J22" s="190"/>
      <c r="K22" s="186"/>
    </row>
    <row r="23" spans="2:11" ht="15" customHeight="1" x14ac:dyDescent="0.3">
      <c r="B23" s="189"/>
      <c r="C23" s="291" t="s">
        <v>1610</v>
      </c>
      <c r="D23" s="291"/>
      <c r="E23" s="291"/>
      <c r="F23" s="291"/>
      <c r="G23" s="291"/>
      <c r="H23" s="291"/>
      <c r="I23" s="291"/>
      <c r="J23" s="291"/>
      <c r="K23" s="186"/>
    </row>
    <row r="24" spans="2:11" ht="15" customHeight="1" x14ac:dyDescent="0.3">
      <c r="B24" s="189"/>
      <c r="C24" s="291" t="s">
        <v>1611</v>
      </c>
      <c r="D24" s="291"/>
      <c r="E24" s="291"/>
      <c r="F24" s="291"/>
      <c r="G24" s="291"/>
      <c r="H24" s="291"/>
      <c r="I24" s="291"/>
      <c r="J24" s="291"/>
      <c r="K24" s="186"/>
    </row>
    <row r="25" spans="2:11" ht="15" customHeight="1" x14ac:dyDescent="0.3">
      <c r="B25" s="189"/>
      <c r="C25" s="188"/>
      <c r="D25" s="291" t="s">
        <v>1612</v>
      </c>
      <c r="E25" s="291"/>
      <c r="F25" s="291"/>
      <c r="G25" s="291"/>
      <c r="H25" s="291"/>
      <c r="I25" s="291"/>
      <c r="J25" s="291"/>
      <c r="K25" s="186"/>
    </row>
    <row r="26" spans="2:11" ht="15" customHeight="1" x14ac:dyDescent="0.3">
      <c r="B26" s="189"/>
      <c r="C26" s="190"/>
      <c r="D26" s="291" t="s">
        <v>1613</v>
      </c>
      <c r="E26" s="291"/>
      <c r="F26" s="291"/>
      <c r="G26" s="291"/>
      <c r="H26" s="291"/>
      <c r="I26" s="291"/>
      <c r="J26" s="291"/>
      <c r="K26" s="186"/>
    </row>
    <row r="27" spans="2:11" ht="12.75" customHeight="1" x14ac:dyDescent="0.3">
      <c r="B27" s="189"/>
      <c r="C27" s="190"/>
      <c r="D27" s="190"/>
      <c r="E27" s="190"/>
      <c r="F27" s="190"/>
      <c r="G27" s="190"/>
      <c r="H27" s="190"/>
      <c r="I27" s="190"/>
      <c r="J27" s="190"/>
      <c r="K27" s="186"/>
    </row>
    <row r="28" spans="2:11" ht="15" customHeight="1" x14ac:dyDescent="0.3">
      <c r="B28" s="189"/>
      <c r="C28" s="190"/>
      <c r="D28" s="291" t="s">
        <v>1614</v>
      </c>
      <c r="E28" s="291"/>
      <c r="F28" s="291"/>
      <c r="G28" s="291"/>
      <c r="H28" s="291"/>
      <c r="I28" s="291"/>
      <c r="J28" s="291"/>
      <c r="K28" s="186"/>
    </row>
    <row r="29" spans="2:11" ht="15" customHeight="1" x14ac:dyDescent="0.3">
      <c r="B29" s="189"/>
      <c r="C29" s="190"/>
      <c r="D29" s="291" t="s">
        <v>1615</v>
      </c>
      <c r="E29" s="291"/>
      <c r="F29" s="291"/>
      <c r="G29" s="291"/>
      <c r="H29" s="291"/>
      <c r="I29" s="291"/>
      <c r="J29" s="291"/>
      <c r="K29" s="186"/>
    </row>
    <row r="30" spans="2:11" ht="12.75" customHeight="1" x14ac:dyDescent="0.3">
      <c r="B30" s="189"/>
      <c r="C30" s="190"/>
      <c r="D30" s="190"/>
      <c r="E30" s="190"/>
      <c r="F30" s="190"/>
      <c r="G30" s="190"/>
      <c r="H30" s="190"/>
      <c r="I30" s="190"/>
      <c r="J30" s="190"/>
      <c r="K30" s="186"/>
    </row>
    <row r="31" spans="2:11" ht="15" customHeight="1" x14ac:dyDescent="0.3">
      <c r="B31" s="189"/>
      <c r="C31" s="190"/>
      <c r="D31" s="291" t="s">
        <v>1616</v>
      </c>
      <c r="E31" s="291"/>
      <c r="F31" s="291"/>
      <c r="G31" s="291"/>
      <c r="H31" s="291"/>
      <c r="I31" s="291"/>
      <c r="J31" s="291"/>
      <c r="K31" s="186"/>
    </row>
    <row r="32" spans="2:11" ht="15" customHeight="1" x14ac:dyDescent="0.3">
      <c r="B32" s="189"/>
      <c r="C32" s="190"/>
      <c r="D32" s="291" t="s">
        <v>1617</v>
      </c>
      <c r="E32" s="291"/>
      <c r="F32" s="291"/>
      <c r="G32" s="291"/>
      <c r="H32" s="291"/>
      <c r="I32" s="291"/>
      <c r="J32" s="291"/>
      <c r="K32" s="186"/>
    </row>
    <row r="33" spans="2:11" ht="15" customHeight="1" x14ac:dyDescent="0.3">
      <c r="B33" s="189"/>
      <c r="C33" s="190"/>
      <c r="D33" s="291" t="s">
        <v>1618</v>
      </c>
      <c r="E33" s="291"/>
      <c r="F33" s="291"/>
      <c r="G33" s="291"/>
      <c r="H33" s="291"/>
      <c r="I33" s="291"/>
      <c r="J33" s="291"/>
      <c r="K33" s="186"/>
    </row>
    <row r="34" spans="2:11" ht="15" customHeight="1" x14ac:dyDescent="0.3">
      <c r="B34" s="189"/>
      <c r="C34" s="190"/>
      <c r="D34" s="188"/>
      <c r="E34" s="192" t="s">
        <v>122</v>
      </c>
      <c r="F34" s="188"/>
      <c r="G34" s="291" t="s">
        <v>1619</v>
      </c>
      <c r="H34" s="291"/>
      <c r="I34" s="291"/>
      <c r="J34" s="291"/>
      <c r="K34" s="186"/>
    </row>
    <row r="35" spans="2:11" ht="30.75" customHeight="1" x14ac:dyDescent="0.3">
      <c r="B35" s="189"/>
      <c r="C35" s="190"/>
      <c r="D35" s="188"/>
      <c r="E35" s="192" t="s">
        <v>1620</v>
      </c>
      <c r="F35" s="188"/>
      <c r="G35" s="291" t="s">
        <v>1621</v>
      </c>
      <c r="H35" s="291"/>
      <c r="I35" s="291"/>
      <c r="J35" s="291"/>
      <c r="K35" s="186"/>
    </row>
    <row r="36" spans="2:11" ht="15" customHeight="1" x14ac:dyDescent="0.3">
      <c r="B36" s="189"/>
      <c r="C36" s="190"/>
      <c r="D36" s="188"/>
      <c r="E36" s="192" t="s">
        <v>53</v>
      </c>
      <c r="F36" s="188"/>
      <c r="G36" s="291" t="s">
        <v>1622</v>
      </c>
      <c r="H36" s="291"/>
      <c r="I36" s="291"/>
      <c r="J36" s="291"/>
      <c r="K36" s="186"/>
    </row>
    <row r="37" spans="2:11" ht="15" customHeight="1" x14ac:dyDescent="0.3">
      <c r="B37" s="189"/>
      <c r="C37" s="190"/>
      <c r="D37" s="188"/>
      <c r="E37" s="192" t="s">
        <v>123</v>
      </c>
      <c r="F37" s="188"/>
      <c r="G37" s="291" t="s">
        <v>1623</v>
      </c>
      <c r="H37" s="291"/>
      <c r="I37" s="291"/>
      <c r="J37" s="291"/>
      <c r="K37" s="186"/>
    </row>
    <row r="38" spans="2:11" ht="15" customHeight="1" x14ac:dyDescent="0.3">
      <c r="B38" s="189"/>
      <c r="C38" s="190"/>
      <c r="D38" s="188"/>
      <c r="E38" s="192" t="s">
        <v>124</v>
      </c>
      <c r="F38" s="188"/>
      <c r="G38" s="291" t="s">
        <v>1624</v>
      </c>
      <c r="H38" s="291"/>
      <c r="I38" s="291"/>
      <c r="J38" s="291"/>
      <c r="K38" s="186"/>
    </row>
    <row r="39" spans="2:11" ht="15" customHeight="1" x14ac:dyDescent="0.3">
      <c r="B39" s="189"/>
      <c r="C39" s="190"/>
      <c r="D39" s="188"/>
      <c r="E39" s="192" t="s">
        <v>125</v>
      </c>
      <c r="F39" s="188"/>
      <c r="G39" s="291" t="s">
        <v>1625</v>
      </c>
      <c r="H39" s="291"/>
      <c r="I39" s="291"/>
      <c r="J39" s="291"/>
      <c r="K39" s="186"/>
    </row>
    <row r="40" spans="2:11" ht="15" customHeight="1" x14ac:dyDescent="0.3">
      <c r="B40" s="189"/>
      <c r="C40" s="190"/>
      <c r="D40" s="188"/>
      <c r="E40" s="192" t="s">
        <v>1626</v>
      </c>
      <c r="F40" s="188"/>
      <c r="G40" s="291" t="s">
        <v>1627</v>
      </c>
      <c r="H40" s="291"/>
      <c r="I40" s="291"/>
      <c r="J40" s="291"/>
      <c r="K40" s="186"/>
    </row>
    <row r="41" spans="2:11" ht="15" customHeight="1" x14ac:dyDescent="0.3">
      <c r="B41" s="189"/>
      <c r="C41" s="190"/>
      <c r="D41" s="188"/>
      <c r="E41" s="192"/>
      <c r="F41" s="188"/>
      <c r="G41" s="291" t="s">
        <v>1628</v>
      </c>
      <c r="H41" s="291"/>
      <c r="I41" s="291"/>
      <c r="J41" s="291"/>
      <c r="K41" s="186"/>
    </row>
    <row r="42" spans="2:11" ht="15" customHeight="1" x14ac:dyDescent="0.3">
      <c r="B42" s="189"/>
      <c r="C42" s="190"/>
      <c r="D42" s="188"/>
      <c r="E42" s="192" t="s">
        <v>1629</v>
      </c>
      <c r="F42" s="188"/>
      <c r="G42" s="291" t="s">
        <v>1630</v>
      </c>
      <c r="H42" s="291"/>
      <c r="I42" s="291"/>
      <c r="J42" s="291"/>
      <c r="K42" s="186"/>
    </row>
    <row r="43" spans="2:11" ht="15" customHeight="1" x14ac:dyDescent="0.3">
      <c r="B43" s="189"/>
      <c r="C43" s="190"/>
      <c r="D43" s="188"/>
      <c r="E43" s="192" t="s">
        <v>128</v>
      </c>
      <c r="F43" s="188"/>
      <c r="G43" s="291" t="s">
        <v>1631</v>
      </c>
      <c r="H43" s="291"/>
      <c r="I43" s="291"/>
      <c r="J43" s="291"/>
      <c r="K43" s="186"/>
    </row>
    <row r="44" spans="2:11" ht="12.75" customHeight="1" x14ac:dyDescent="0.3">
      <c r="B44" s="189"/>
      <c r="C44" s="190"/>
      <c r="D44" s="188"/>
      <c r="E44" s="188"/>
      <c r="F44" s="188"/>
      <c r="G44" s="188"/>
      <c r="H44" s="188"/>
      <c r="I44" s="188"/>
      <c r="J44" s="188"/>
      <c r="K44" s="186"/>
    </row>
    <row r="45" spans="2:11" ht="15" customHeight="1" x14ac:dyDescent="0.3">
      <c r="B45" s="189"/>
      <c r="C45" s="190"/>
      <c r="D45" s="291" t="s">
        <v>1632</v>
      </c>
      <c r="E45" s="291"/>
      <c r="F45" s="291"/>
      <c r="G45" s="291"/>
      <c r="H45" s="291"/>
      <c r="I45" s="291"/>
      <c r="J45" s="291"/>
      <c r="K45" s="186"/>
    </row>
    <row r="46" spans="2:11" ht="15" customHeight="1" x14ac:dyDescent="0.3">
      <c r="B46" s="189"/>
      <c r="C46" s="190"/>
      <c r="D46" s="190"/>
      <c r="E46" s="291" t="s">
        <v>1633</v>
      </c>
      <c r="F46" s="291"/>
      <c r="G46" s="291"/>
      <c r="H46" s="291"/>
      <c r="I46" s="291"/>
      <c r="J46" s="291"/>
      <c r="K46" s="186"/>
    </row>
    <row r="47" spans="2:11" ht="15" customHeight="1" x14ac:dyDescent="0.3">
      <c r="B47" s="189"/>
      <c r="C47" s="190"/>
      <c r="D47" s="190"/>
      <c r="E47" s="291" t="s">
        <v>1634</v>
      </c>
      <c r="F47" s="291"/>
      <c r="G47" s="291"/>
      <c r="H47" s="291"/>
      <c r="I47" s="291"/>
      <c r="J47" s="291"/>
      <c r="K47" s="186"/>
    </row>
    <row r="48" spans="2:11" ht="15" customHeight="1" x14ac:dyDescent="0.3">
      <c r="B48" s="189"/>
      <c r="C48" s="190"/>
      <c r="D48" s="190"/>
      <c r="E48" s="291" t="s">
        <v>1635</v>
      </c>
      <c r="F48" s="291"/>
      <c r="G48" s="291"/>
      <c r="H48" s="291"/>
      <c r="I48" s="291"/>
      <c r="J48" s="291"/>
      <c r="K48" s="186"/>
    </row>
    <row r="49" spans="2:11" ht="15" customHeight="1" x14ac:dyDescent="0.3">
      <c r="B49" s="189"/>
      <c r="C49" s="190"/>
      <c r="D49" s="291" t="s">
        <v>1636</v>
      </c>
      <c r="E49" s="291"/>
      <c r="F49" s="291"/>
      <c r="G49" s="291"/>
      <c r="H49" s="291"/>
      <c r="I49" s="291"/>
      <c r="J49" s="291"/>
      <c r="K49" s="186"/>
    </row>
    <row r="50" spans="2:11" ht="25.5" customHeight="1" x14ac:dyDescent="0.3">
      <c r="B50" s="185"/>
      <c r="C50" s="290" t="s">
        <v>1637</v>
      </c>
      <c r="D50" s="290"/>
      <c r="E50" s="290"/>
      <c r="F50" s="290"/>
      <c r="G50" s="290"/>
      <c r="H50" s="290"/>
      <c r="I50" s="290"/>
      <c r="J50" s="290"/>
      <c r="K50" s="186"/>
    </row>
    <row r="51" spans="2:11" ht="5.25" customHeight="1" x14ac:dyDescent="0.3">
      <c r="B51" s="185"/>
      <c r="C51" s="187"/>
      <c r="D51" s="187"/>
      <c r="E51" s="187"/>
      <c r="F51" s="187"/>
      <c r="G51" s="187"/>
      <c r="H51" s="187"/>
      <c r="I51" s="187"/>
      <c r="J51" s="187"/>
      <c r="K51" s="186"/>
    </row>
    <row r="52" spans="2:11" ht="15" customHeight="1" x14ac:dyDescent="0.3">
      <c r="B52" s="185"/>
      <c r="C52" s="291" t="s">
        <v>1638</v>
      </c>
      <c r="D52" s="291"/>
      <c r="E52" s="291"/>
      <c r="F52" s="291"/>
      <c r="G52" s="291"/>
      <c r="H52" s="291"/>
      <c r="I52" s="291"/>
      <c r="J52" s="291"/>
      <c r="K52" s="186"/>
    </row>
    <row r="53" spans="2:11" ht="15" customHeight="1" x14ac:dyDescent="0.3">
      <c r="B53" s="185"/>
      <c r="C53" s="291" t="s">
        <v>1639</v>
      </c>
      <c r="D53" s="291"/>
      <c r="E53" s="291"/>
      <c r="F53" s="291"/>
      <c r="G53" s="291"/>
      <c r="H53" s="291"/>
      <c r="I53" s="291"/>
      <c r="J53" s="291"/>
      <c r="K53" s="186"/>
    </row>
    <row r="54" spans="2:11" ht="12.75" customHeight="1" x14ac:dyDescent="0.3">
      <c r="B54" s="185"/>
      <c r="C54" s="188"/>
      <c r="D54" s="188"/>
      <c r="E54" s="188"/>
      <c r="F54" s="188"/>
      <c r="G54" s="188"/>
      <c r="H54" s="188"/>
      <c r="I54" s="188"/>
      <c r="J54" s="188"/>
      <c r="K54" s="186"/>
    </row>
    <row r="55" spans="2:11" ht="15" customHeight="1" x14ac:dyDescent="0.3">
      <c r="B55" s="185"/>
      <c r="C55" s="291" t="s">
        <v>1640</v>
      </c>
      <c r="D55" s="291"/>
      <c r="E55" s="291"/>
      <c r="F55" s="291"/>
      <c r="G55" s="291"/>
      <c r="H55" s="291"/>
      <c r="I55" s="291"/>
      <c r="J55" s="291"/>
      <c r="K55" s="186"/>
    </row>
    <row r="56" spans="2:11" ht="15" customHeight="1" x14ac:dyDescent="0.3">
      <c r="B56" s="185"/>
      <c r="C56" s="190"/>
      <c r="D56" s="291" t="s">
        <v>1641</v>
      </c>
      <c r="E56" s="291"/>
      <c r="F56" s="291"/>
      <c r="G56" s="291"/>
      <c r="H56" s="291"/>
      <c r="I56" s="291"/>
      <c r="J56" s="291"/>
      <c r="K56" s="186"/>
    </row>
    <row r="57" spans="2:11" ht="15" customHeight="1" x14ac:dyDescent="0.3">
      <c r="B57" s="185"/>
      <c r="C57" s="190"/>
      <c r="D57" s="291" t="s">
        <v>1642</v>
      </c>
      <c r="E57" s="291"/>
      <c r="F57" s="291"/>
      <c r="G57" s="291"/>
      <c r="H57" s="291"/>
      <c r="I57" s="291"/>
      <c r="J57" s="291"/>
      <c r="K57" s="186"/>
    </row>
    <row r="58" spans="2:11" ht="15" customHeight="1" x14ac:dyDescent="0.3">
      <c r="B58" s="185"/>
      <c r="C58" s="190"/>
      <c r="D58" s="291" t="s">
        <v>1643</v>
      </c>
      <c r="E58" s="291"/>
      <c r="F58" s="291"/>
      <c r="G58" s="291"/>
      <c r="H58" s="291"/>
      <c r="I58" s="291"/>
      <c r="J58" s="291"/>
      <c r="K58" s="186"/>
    </row>
    <row r="59" spans="2:11" ht="15" customHeight="1" x14ac:dyDescent="0.3">
      <c r="B59" s="185"/>
      <c r="C59" s="190"/>
      <c r="D59" s="291" t="s">
        <v>1644</v>
      </c>
      <c r="E59" s="291"/>
      <c r="F59" s="291"/>
      <c r="G59" s="291"/>
      <c r="H59" s="291"/>
      <c r="I59" s="291"/>
      <c r="J59" s="291"/>
      <c r="K59" s="186"/>
    </row>
    <row r="60" spans="2:11" ht="15" customHeight="1" x14ac:dyDescent="0.3">
      <c r="B60" s="185"/>
      <c r="C60" s="190"/>
      <c r="D60" s="292" t="s">
        <v>1645</v>
      </c>
      <c r="E60" s="292"/>
      <c r="F60" s="292"/>
      <c r="G60" s="292"/>
      <c r="H60" s="292"/>
      <c r="I60" s="292"/>
      <c r="J60" s="292"/>
      <c r="K60" s="186"/>
    </row>
    <row r="61" spans="2:11" ht="15" customHeight="1" x14ac:dyDescent="0.3">
      <c r="B61" s="185"/>
      <c r="C61" s="190"/>
      <c r="D61" s="291" t="s">
        <v>1646</v>
      </c>
      <c r="E61" s="291"/>
      <c r="F61" s="291"/>
      <c r="G61" s="291"/>
      <c r="H61" s="291"/>
      <c r="I61" s="291"/>
      <c r="J61" s="291"/>
      <c r="K61" s="186"/>
    </row>
    <row r="62" spans="2:11" ht="12.75" customHeight="1" x14ac:dyDescent="0.3">
      <c r="B62" s="185"/>
      <c r="C62" s="190"/>
      <c r="D62" s="190"/>
      <c r="E62" s="193"/>
      <c r="F62" s="190"/>
      <c r="G62" s="190"/>
      <c r="H62" s="190"/>
      <c r="I62" s="190"/>
      <c r="J62" s="190"/>
      <c r="K62" s="186"/>
    </row>
    <row r="63" spans="2:11" ht="15" customHeight="1" x14ac:dyDescent="0.3">
      <c r="B63" s="185"/>
      <c r="C63" s="190"/>
      <c r="D63" s="291" t="s">
        <v>1647</v>
      </c>
      <c r="E63" s="291"/>
      <c r="F63" s="291"/>
      <c r="G63" s="291"/>
      <c r="H63" s="291"/>
      <c r="I63" s="291"/>
      <c r="J63" s="291"/>
      <c r="K63" s="186"/>
    </row>
    <row r="64" spans="2:11" ht="15" customHeight="1" x14ac:dyDescent="0.3">
      <c r="B64" s="185"/>
      <c r="C64" s="190"/>
      <c r="D64" s="292" t="s">
        <v>1648</v>
      </c>
      <c r="E64" s="292"/>
      <c r="F64" s="292"/>
      <c r="G64" s="292"/>
      <c r="H64" s="292"/>
      <c r="I64" s="292"/>
      <c r="J64" s="292"/>
      <c r="K64" s="186"/>
    </row>
    <row r="65" spans="2:11" ht="15" customHeight="1" x14ac:dyDescent="0.3">
      <c r="B65" s="185"/>
      <c r="C65" s="190"/>
      <c r="D65" s="291" t="s">
        <v>1649</v>
      </c>
      <c r="E65" s="291"/>
      <c r="F65" s="291"/>
      <c r="G65" s="291"/>
      <c r="H65" s="291"/>
      <c r="I65" s="291"/>
      <c r="J65" s="291"/>
      <c r="K65" s="186"/>
    </row>
    <row r="66" spans="2:11" ht="15" customHeight="1" x14ac:dyDescent="0.3">
      <c r="B66" s="185"/>
      <c r="C66" s="190"/>
      <c r="D66" s="291" t="s">
        <v>1650</v>
      </c>
      <c r="E66" s="291"/>
      <c r="F66" s="291"/>
      <c r="G66" s="291"/>
      <c r="H66" s="291"/>
      <c r="I66" s="291"/>
      <c r="J66" s="291"/>
      <c r="K66" s="186"/>
    </row>
    <row r="67" spans="2:11" ht="15" customHeight="1" x14ac:dyDescent="0.3">
      <c r="B67" s="185"/>
      <c r="C67" s="190"/>
      <c r="D67" s="291" t="s">
        <v>1651</v>
      </c>
      <c r="E67" s="291"/>
      <c r="F67" s="291"/>
      <c r="G67" s="291"/>
      <c r="H67" s="291"/>
      <c r="I67" s="291"/>
      <c r="J67" s="291"/>
      <c r="K67" s="186"/>
    </row>
    <row r="68" spans="2:11" ht="15" customHeight="1" x14ac:dyDescent="0.3">
      <c r="B68" s="185"/>
      <c r="C68" s="190"/>
      <c r="D68" s="291" t="s">
        <v>1652</v>
      </c>
      <c r="E68" s="291"/>
      <c r="F68" s="291"/>
      <c r="G68" s="291"/>
      <c r="H68" s="291"/>
      <c r="I68" s="291"/>
      <c r="J68" s="291"/>
      <c r="K68" s="186"/>
    </row>
    <row r="69" spans="2:11" ht="12.75" customHeight="1" x14ac:dyDescent="0.3">
      <c r="B69" s="194"/>
      <c r="C69" s="195"/>
      <c r="D69" s="195"/>
      <c r="E69" s="195"/>
      <c r="F69" s="195"/>
      <c r="G69" s="195"/>
      <c r="H69" s="195"/>
      <c r="I69" s="195"/>
      <c r="J69" s="195"/>
      <c r="K69" s="196"/>
    </row>
    <row r="70" spans="2:11" ht="18.75" customHeight="1" x14ac:dyDescent="0.3">
      <c r="B70" s="197"/>
      <c r="C70" s="197"/>
      <c r="D70" s="197"/>
      <c r="E70" s="197"/>
      <c r="F70" s="197"/>
      <c r="G70" s="197"/>
      <c r="H70" s="197"/>
      <c r="I70" s="197"/>
      <c r="J70" s="197"/>
      <c r="K70" s="198"/>
    </row>
    <row r="71" spans="2:11" ht="18.75" customHeight="1" x14ac:dyDescent="0.3">
      <c r="B71" s="198"/>
      <c r="C71" s="198"/>
      <c r="D71" s="198"/>
      <c r="E71" s="198"/>
      <c r="F71" s="198"/>
      <c r="G71" s="198"/>
      <c r="H71" s="198"/>
      <c r="I71" s="198"/>
      <c r="J71" s="198"/>
      <c r="K71" s="198"/>
    </row>
    <row r="72" spans="2:11" ht="7.5" customHeight="1" x14ac:dyDescent="0.3">
      <c r="B72" s="199"/>
      <c r="C72" s="200"/>
      <c r="D72" s="200"/>
      <c r="E72" s="200"/>
      <c r="F72" s="200"/>
      <c r="G72" s="200"/>
      <c r="H72" s="200"/>
      <c r="I72" s="200"/>
      <c r="J72" s="200"/>
      <c r="K72" s="201"/>
    </row>
    <row r="73" spans="2:11" ht="45" customHeight="1" x14ac:dyDescent="0.3">
      <c r="B73" s="202"/>
      <c r="C73" s="293" t="s">
        <v>1589</v>
      </c>
      <c r="D73" s="293"/>
      <c r="E73" s="293"/>
      <c r="F73" s="293"/>
      <c r="G73" s="293"/>
      <c r="H73" s="293"/>
      <c r="I73" s="293"/>
      <c r="J73" s="293"/>
      <c r="K73" s="203"/>
    </row>
    <row r="74" spans="2:11" ht="17.25" customHeight="1" x14ac:dyDescent="0.3">
      <c r="B74" s="202"/>
      <c r="C74" s="204" t="s">
        <v>1653</v>
      </c>
      <c r="D74" s="204"/>
      <c r="E74" s="204"/>
      <c r="F74" s="204" t="s">
        <v>1654</v>
      </c>
      <c r="G74" s="205"/>
      <c r="H74" s="204" t="s">
        <v>123</v>
      </c>
      <c r="I74" s="204" t="s">
        <v>57</v>
      </c>
      <c r="J74" s="204" t="s">
        <v>1655</v>
      </c>
      <c r="K74" s="203"/>
    </row>
    <row r="75" spans="2:11" ht="17.25" customHeight="1" x14ac:dyDescent="0.3">
      <c r="B75" s="202"/>
      <c r="C75" s="206" t="s">
        <v>1656</v>
      </c>
      <c r="D75" s="206"/>
      <c r="E75" s="206"/>
      <c r="F75" s="207" t="s">
        <v>1657</v>
      </c>
      <c r="G75" s="208"/>
      <c r="H75" s="206"/>
      <c r="I75" s="206"/>
      <c r="J75" s="206" t="s">
        <v>1658</v>
      </c>
      <c r="K75" s="203"/>
    </row>
    <row r="76" spans="2:11" ht="5.25" customHeight="1" x14ac:dyDescent="0.3">
      <c r="B76" s="202"/>
      <c r="C76" s="209"/>
      <c r="D76" s="209"/>
      <c r="E76" s="209"/>
      <c r="F76" s="209"/>
      <c r="G76" s="210"/>
      <c r="H76" s="209"/>
      <c r="I76" s="209"/>
      <c r="J76" s="209"/>
      <c r="K76" s="203"/>
    </row>
    <row r="77" spans="2:11" ht="15" customHeight="1" x14ac:dyDescent="0.3">
      <c r="B77" s="202"/>
      <c r="C77" s="192" t="s">
        <v>53</v>
      </c>
      <c r="D77" s="209"/>
      <c r="E77" s="209"/>
      <c r="F77" s="211" t="s">
        <v>1659</v>
      </c>
      <c r="G77" s="210"/>
      <c r="H77" s="192" t="s">
        <v>1660</v>
      </c>
      <c r="I77" s="192" t="s">
        <v>1661</v>
      </c>
      <c r="J77" s="192">
        <v>20</v>
      </c>
      <c r="K77" s="203"/>
    </row>
    <row r="78" spans="2:11" ht="15" customHeight="1" x14ac:dyDescent="0.3">
      <c r="B78" s="202"/>
      <c r="C78" s="192" t="s">
        <v>1662</v>
      </c>
      <c r="D78" s="192"/>
      <c r="E78" s="192"/>
      <c r="F78" s="211" t="s">
        <v>1659</v>
      </c>
      <c r="G78" s="210"/>
      <c r="H78" s="192" t="s">
        <v>1663</v>
      </c>
      <c r="I78" s="192" t="s">
        <v>1661</v>
      </c>
      <c r="J78" s="192">
        <v>120</v>
      </c>
      <c r="K78" s="203"/>
    </row>
    <row r="79" spans="2:11" ht="15" customHeight="1" x14ac:dyDescent="0.3">
      <c r="B79" s="212"/>
      <c r="C79" s="192" t="s">
        <v>1664</v>
      </c>
      <c r="D79" s="192"/>
      <c r="E79" s="192"/>
      <c r="F79" s="211" t="s">
        <v>1665</v>
      </c>
      <c r="G79" s="210"/>
      <c r="H79" s="192" t="s">
        <v>1666</v>
      </c>
      <c r="I79" s="192" t="s">
        <v>1661</v>
      </c>
      <c r="J79" s="192">
        <v>50</v>
      </c>
      <c r="K79" s="203"/>
    </row>
    <row r="80" spans="2:11" ht="15" customHeight="1" x14ac:dyDescent="0.3">
      <c r="B80" s="212"/>
      <c r="C80" s="192" t="s">
        <v>1667</v>
      </c>
      <c r="D80" s="192"/>
      <c r="E80" s="192"/>
      <c r="F80" s="211" t="s">
        <v>1659</v>
      </c>
      <c r="G80" s="210"/>
      <c r="H80" s="192" t="s">
        <v>1668</v>
      </c>
      <c r="I80" s="192" t="s">
        <v>1669</v>
      </c>
      <c r="J80" s="192"/>
      <c r="K80" s="203"/>
    </row>
    <row r="81" spans="2:11" ht="15" customHeight="1" x14ac:dyDescent="0.3">
      <c r="B81" s="212"/>
      <c r="C81" s="213" t="s">
        <v>1670</v>
      </c>
      <c r="D81" s="213"/>
      <c r="E81" s="213"/>
      <c r="F81" s="214" t="s">
        <v>1665</v>
      </c>
      <c r="G81" s="213"/>
      <c r="H81" s="213" t="s">
        <v>1671</v>
      </c>
      <c r="I81" s="213" t="s">
        <v>1661</v>
      </c>
      <c r="J81" s="213">
        <v>15</v>
      </c>
      <c r="K81" s="203"/>
    </row>
    <row r="82" spans="2:11" ht="15" customHeight="1" x14ac:dyDescent="0.3">
      <c r="B82" s="212"/>
      <c r="C82" s="213" t="s">
        <v>1672</v>
      </c>
      <c r="D82" s="213"/>
      <c r="E82" s="213"/>
      <c r="F82" s="214" t="s">
        <v>1665</v>
      </c>
      <c r="G82" s="213"/>
      <c r="H82" s="213" t="s">
        <v>1673</v>
      </c>
      <c r="I82" s="213" t="s">
        <v>1661</v>
      </c>
      <c r="J82" s="213">
        <v>15</v>
      </c>
      <c r="K82" s="203"/>
    </row>
    <row r="83" spans="2:11" ht="15" customHeight="1" x14ac:dyDescent="0.3">
      <c r="B83" s="212"/>
      <c r="C83" s="213" t="s">
        <v>1674</v>
      </c>
      <c r="D83" s="213"/>
      <c r="E83" s="213"/>
      <c r="F83" s="214" t="s">
        <v>1665</v>
      </c>
      <c r="G83" s="213"/>
      <c r="H83" s="213" t="s">
        <v>1675</v>
      </c>
      <c r="I83" s="213" t="s">
        <v>1661</v>
      </c>
      <c r="J83" s="213">
        <v>20</v>
      </c>
      <c r="K83" s="203"/>
    </row>
    <row r="84" spans="2:11" ht="15" customHeight="1" x14ac:dyDescent="0.3">
      <c r="B84" s="212"/>
      <c r="C84" s="213" t="s">
        <v>1676</v>
      </c>
      <c r="D84" s="213"/>
      <c r="E84" s="213"/>
      <c r="F84" s="214" t="s">
        <v>1665</v>
      </c>
      <c r="G84" s="213"/>
      <c r="H84" s="213" t="s">
        <v>1677</v>
      </c>
      <c r="I84" s="213" t="s">
        <v>1661</v>
      </c>
      <c r="J84" s="213">
        <v>20</v>
      </c>
      <c r="K84" s="203"/>
    </row>
    <row r="85" spans="2:11" ht="15" customHeight="1" x14ac:dyDescent="0.3">
      <c r="B85" s="212"/>
      <c r="C85" s="192" t="s">
        <v>1678</v>
      </c>
      <c r="D85" s="192"/>
      <c r="E85" s="192"/>
      <c r="F85" s="211" t="s">
        <v>1665</v>
      </c>
      <c r="G85" s="210"/>
      <c r="H85" s="192" t="s">
        <v>1679</v>
      </c>
      <c r="I85" s="192" t="s">
        <v>1661</v>
      </c>
      <c r="J85" s="192">
        <v>50</v>
      </c>
      <c r="K85" s="203"/>
    </row>
    <row r="86" spans="2:11" ht="15" customHeight="1" x14ac:dyDescent="0.3">
      <c r="B86" s="212"/>
      <c r="C86" s="192" t="s">
        <v>1680</v>
      </c>
      <c r="D86" s="192"/>
      <c r="E86" s="192"/>
      <c r="F86" s="211" t="s">
        <v>1665</v>
      </c>
      <c r="G86" s="210"/>
      <c r="H86" s="192" t="s">
        <v>1681</v>
      </c>
      <c r="I86" s="192" t="s">
        <v>1661</v>
      </c>
      <c r="J86" s="192">
        <v>20</v>
      </c>
      <c r="K86" s="203"/>
    </row>
    <row r="87" spans="2:11" ht="15" customHeight="1" x14ac:dyDescent="0.3">
      <c r="B87" s="212"/>
      <c r="C87" s="192" t="s">
        <v>1682</v>
      </c>
      <c r="D87" s="192"/>
      <c r="E87" s="192"/>
      <c r="F87" s="211" t="s">
        <v>1665</v>
      </c>
      <c r="G87" s="210"/>
      <c r="H87" s="192" t="s">
        <v>1683</v>
      </c>
      <c r="I87" s="192" t="s">
        <v>1661</v>
      </c>
      <c r="J87" s="192">
        <v>20</v>
      </c>
      <c r="K87" s="203"/>
    </row>
    <row r="88" spans="2:11" ht="15" customHeight="1" x14ac:dyDescent="0.3">
      <c r="B88" s="212"/>
      <c r="C88" s="192" t="s">
        <v>1684</v>
      </c>
      <c r="D88" s="192"/>
      <c r="E88" s="192"/>
      <c r="F88" s="211" t="s">
        <v>1665</v>
      </c>
      <c r="G88" s="210"/>
      <c r="H88" s="192" t="s">
        <v>1685</v>
      </c>
      <c r="I88" s="192" t="s">
        <v>1661</v>
      </c>
      <c r="J88" s="192">
        <v>50</v>
      </c>
      <c r="K88" s="203"/>
    </row>
    <row r="89" spans="2:11" ht="15" customHeight="1" x14ac:dyDescent="0.3">
      <c r="B89" s="212"/>
      <c r="C89" s="192" t="s">
        <v>1686</v>
      </c>
      <c r="D89" s="192"/>
      <c r="E89" s="192"/>
      <c r="F89" s="211" t="s">
        <v>1665</v>
      </c>
      <c r="G89" s="210"/>
      <c r="H89" s="192" t="s">
        <v>1686</v>
      </c>
      <c r="I89" s="192" t="s">
        <v>1661</v>
      </c>
      <c r="J89" s="192">
        <v>50</v>
      </c>
      <c r="K89" s="203"/>
    </row>
    <row r="90" spans="2:11" ht="15" customHeight="1" x14ac:dyDescent="0.3">
      <c r="B90" s="212"/>
      <c r="C90" s="192" t="s">
        <v>129</v>
      </c>
      <c r="D90" s="192"/>
      <c r="E90" s="192"/>
      <c r="F90" s="211" t="s">
        <v>1665</v>
      </c>
      <c r="G90" s="210"/>
      <c r="H90" s="192" t="s">
        <v>1687</v>
      </c>
      <c r="I90" s="192" t="s">
        <v>1661</v>
      </c>
      <c r="J90" s="192">
        <v>255</v>
      </c>
      <c r="K90" s="203"/>
    </row>
    <row r="91" spans="2:11" ht="15" customHeight="1" x14ac:dyDescent="0.3">
      <c r="B91" s="212"/>
      <c r="C91" s="192" t="s">
        <v>1688</v>
      </c>
      <c r="D91" s="192"/>
      <c r="E91" s="192"/>
      <c r="F91" s="211" t="s">
        <v>1659</v>
      </c>
      <c r="G91" s="210"/>
      <c r="H91" s="192" t="s">
        <v>1689</v>
      </c>
      <c r="I91" s="192" t="s">
        <v>1690</v>
      </c>
      <c r="J91" s="192"/>
      <c r="K91" s="203"/>
    </row>
    <row r="92" spans="2:11" ht="15" customHeight="1" x14ac:dyDescent="0.3">
      <c r="B92" s="212"/>
      <c r="C92" s="192" t="s">
        <v>1691</v>
      </c>
      <c r="D92" s="192"/>
      <c r="E92" s="192"/>
      <c r="F92" s="211" t="s">
        <v>1659</v>
      </c>
      <c r="G92" s="210"/>
      <c r="H92" s="192" t="s">
        <v>1692</v>
      </c>
      <c r="I92" s="192" t="s">
        <v>1693</v>
      </c>
      <c r="J92" s="192"/>
      <c r="K92" s="203"/>
    </row>
    <row r="93" spans="2:11" ht="15" customHeight="1" x14ac:dyDescent="0.3">
      <c r="B93" s="212"/>
      <c r="C93" s="192" t="s">
        <v>1694</v>
      </c>
      <c r="D93" s="192"/>
      <c r="E93" s="192"/>
      <c r="F93" s="211" t="s">
        <v>1659</v>
      </c>
      <c r="G93" s="210"/>
      <c r="H93" s="192" t="s">
        <v>1694</v>
      </c>
      <c r="I93" s="192" t="s">
        <v>1693</v>
      </c>
      <c r="J93" s="192"/>
      <c r="K93" s="203"/>
    </row>
    <row r="94" spans="2:11" ht="15" customHeight="1" x14ac:dyDescent="0.3">
      <c r="B94" s="212"/>
      <c r="C94" s="192" t="s">
        <v>38</v>
      </c>
      <c r="D94" s="192"/>
      <c r="E94" s="192"/>
      <c r="F94" s="211" t="s">
        <v>1659</v>
      </c>
      <c r="G94" s="210"/>
      <c r="H94" s="192" t="s">
        <v>1695</v>
      </c>
      <c r="I94" s="192" t="s">
        <v>1693</v>
      </c>
      <c r="J94" s="192"/>
      <c r="K94" s="203"/>
    </row>
    <row r="95" spans="2:11" ht="15" customHeight="1" x14ac:dyDescent="0.3">
      <c r="B95" s="212"/>
      <c r="C95" s="192" t="s">
        <v>48</v>
      </c>
      <c r="D95" s="192"/>
      <c r="E95" s="192"/>
      <c r="F95" s="211" t="s">
        <v>1659</v>
      </c>
      <c r="G95" s="210"/>
      <c r="H95" s="192" t="s">
        <v>1696</v>
      </c>
      <c r="I95" s="192" t="s">
        <v>1693</v>
      </c>
      <c r="J95" s="192"/>
      <c r="K95" s="203"/>
    </row>
    <row r="96" spans="2:11" ht="15" customHeight="1" x14ac:dyDescent="0.3">
      <c r="B96" s="215"/>
      <c r="C96" s="216"/>
      <c r="D96" s="216"/>
      <c r="E96" s="216"/>
      <c r="F96" s="216"/>
      <c r="G96" s="216"/>
      <c r="H96" s="216"/>
      <c r="I96" s="216"/>
      <c r="J96" s="216"/>
      <c r="K96" s="217"/>
    </row>
    <row r="97" spans="2:11" ht="18.75" customHeight="1" x14ac:dyDescent="0.3">
      <c r="B97" s="218"/>
      <c r="C97" s="219"/>
      <c r="D97" s="219"/>
      <c r="E97" s="219"/>
      <c r="F97" s="219"/>
      <c r="G97" s="219"/>
      <c r="H97" s="219"/>
      <c r="I97" s="219"/>
      <c r="J97" s="219"/>
      <c r="K97" s="218"/>
    </row>
    <row r="98" spans="2:11" ht="18.75" customHeight="1" x14ac:dyDescent="0.3">
      <c r="B98" s="198"/>
      <c r="C98" s="198"/>
      <c r="D98" s="198"/>
      <c r="E98" s="198"/>
      <c r="F98" s="198"/>
      <c r="G98" s="198"/>
      <c r="H98" s="198"/>
      <c r="I98" s="198"/>
      <c r="J98" s="198"/>
      <c r="K98" s="198"/>
    </row>
    <row r="99" spans="2:11" ht="7.5" customHeight="1" x14ac:dyDescent="0.3">
      <c r="B99" s="199"/>
      <c r="C99" s="200"/>
      <c r="D99" s="200"/>
      <c r="E99" s="200"/>
      <c r="F99" s="200"/>
      <c r="G99" s="200"/>
      <c r="H99" s="200"/>
      <c r="I99" s="200"/>
      <c r="J99" s="200"/>
      <c r="K99" s="201"/>
    </row>
    <row r="100" spans="2:11" ht="45" customHeight="1" x14ac:dyDescent="0.3">
      <c r="B100" s="202"/>
      <c r="C100" s="293" t="s">
        <v>1697</v>
      </c>
      <c r="D100" s="293"/>
      <c r="E100" s="293"/>
      <c r="F100" s="293"/>
      <c r="G100" s="293"/>
      <c r="H100" s="293"/>
      <c r="I100" s="293"/>
      <c r="J100" s="293"/>
      <c r="K100" s="203"/>
    </row>
    <row r="101" spans="2:11" ht="17.25" customHeight="1" x14ac:dyDescent="0.3">
      <c r="B101" s="202"/>
      <c r="C101" s="204" t="s">
        <v>1653</v>
      </c>
      <c r="D101" s="204"/>
      <c r="E101" s="204"/>
      <c r="F101" s="204" t="s">
        <v>1654</v>
      </c>
      <c r="G101" s="205"/>
      <c r="H101" s="204" t="s">
        <v>123</v>
      </c>
      <c r="I101" s="204" t="s">
        <v>57</v>
      </c>
      <c r="J101" s="204" t="s">
        <v>1655</v>
      </c>
      <c r="K101" s="203"/>
    </row>
    <row r="102" spans="2:11" ht="17.25" customHeight="1" x14ac:dyDescent="0.3">
      <c r="B102" s="202"/>
      <c r="C102" s="206" t="s">
        <v>1656</v>
      </c>
      <c r="D102" s="206"/>
      <c r="E102" s="206"/>
      <c r="F102" s="207" t="s">
        <v>1657</v>
      </c>
      <c r="G102" s="208"/>
      <c r="H102" s="206"/>
      <c r="I102" s="206"/>
      <c r="J102" s="206" t="s">
        <v>1658</v>
      </c>
      <c r="K102" s="203"/>
    </row>
    <row r="103" spans="2:11" ht="5.25" customHeight="1" x14ac:dyDescent="0.3">
      <c r="B103" s="202"/>
      <c r="C103" s="204"/>
      <c r="D103" s="204"/>
      <c r="E103" s="204"/>
      <c r="F103" s="204"/>
      <c r="G103" s="220"/>
      <c r="H103" s="204"/>
      <c r="I103" s="204"/>
      <c r="J103" s="204"/>
      <c r="K103" s="203"/>
    </row>
    <row r="104" spans="2:11" ht="15" customHeight="1" x14ac:dyDescent="0.3">
      <c r="B104" s="202"/>
      <c r="C104" s="192" t="s">
        <v>53</v>
      </c>
      <c r="D104" s="209"/>
      <c r="E104" s="209"/>
      <c r="F104" s="211" t="s">
        <v>1659</v>
      </c>
      <c r="G104" s="220"/>
      <c r="H104" s="192" t="s">
        <v>1698</v>
      </c>
      <c r="I104" s="192" t="s">
        <v>1661</v>
      </c>
      <c r="J104" s="192">
        <v>20</v>
      </c>
      <c r="K104" s="203"/>
    </row>
    <row r="105" spans="2:11" ht="15" customHeight="1" x14ac:dyDescent="0.3">
      <c r="B105" s="202"/>
      <c r="C105" s="192" t="s">
        <v>1662</v>
      </c>
      <c r="D105" s="192"/>
      <c r="E105" s="192"/>
      <c r="F105" s="211" t="s">
        <v>1659</v>
      </c>
      <c r="G105" s="192"/>
      <c r="H105" s="192" t="s">
        <v>1698</v>
      </c>
      <c r="I105" s="192" t="s">
        <v>1661</v>
      </c>
      <c r="J105" s="192">
        <v>120</v>
      </c>
      <c r="K105" s="203"/>
    </row>
    <row r="106" spans="2:11" ht="15" customHeight="1" x14ac:dyDescent="0.3">
      <c r="B106" s="212"/>
      <c r="C106" s="192" t="s">
        <v>1664</v>
      </c>
      <c r="D106" s="192"/>
      <c r="E106" s="192"/>
      <c r="F106" s="211" t="s">
        <v>1665</v>
      </c>
      <c r="G106" s="192"/>
      <c r="H106" s="192" t="s">
        <v>1698</v>
      </c>
      <c r="I106" s="192" t="s">
        <v>1661</v>
      </c>
      <c r="J106" s="192">
        <v>50</v>
      </c>
      <c r="K106" s="203"/>
    </row>
    <row r="107" spans="2:11" ht="15" customHeight="1" x14ac:dyDescent="0.3">
      <c r="B107" s="212"/>
      <c r="C107" s="192" t="s">
        <v>1667</v>
      </c>
      <c r="D107" s="192"/>
      <c r="E107" s="192"/>
      <c r="F107" s="211" t="s">
        <v>1659</v>
      </c>
      <c r="G107" s="192"/>
      <c r="H107" s="192" t="s">
        <v>1698</v>
      </c>
      <c r="I107" s="192" t="s">
        <v>1669</v>
      </c>
      <c r="J107" s="192"/>
      <c r="K107" s="203"/>
    </row>
    <row r="108" spans="2:11" ht="15" customHeight="1" x14ac:dyDescent="0.3">
      <c r="B108" s="212"/>
      <c r="C108" s="192" t="s">
        <v>1678</v>
      </c>
      <c r="D108" s="192"/>
      <c r="E108" s="192"/>
      <c r="F108" s="211" t="s">
        <v>1665</v>
      </c>
      <c r="G108" s="192"/>
      <c r="H108" s="192" t="s">
        <v>1698</v>
      </c>
      <c r="I108" s="192" t="s">
        <v>1661</v>
      </c>
      <c r="J108" s="192">
        <v>50</v>
      </c>
      <c r="K108" s="203"/>
    </row>
    <row r="109" spans="2:11" ht="15" customHeight="1" x14ac:dyDescent="0.3">
      <c r="B109" s="212"/>
      <c r="C109" s="192" t="s">
        <v>1686</v>
      </c>
      <c r="D109" s="192"/>
      <c r="E109" s="192"/>
      <c r="F109" s="211" t="s">
        <v>1665</v>
      </c>
      <c r="G109" s="192"/>
      <c r="H109" s="192" t="s">
        <v>1698</v>
      </c>
      <c r="I109" s="192" t="s">
        <v>1661</v>
      </c>
      <c r="J109" s="192">
        <v>50</v>
      </c>
      <c r="K109" s="203"/>
    </row>
    <row r="110" spans="2:11" ht="15" customHeight="1" x14ac:dyDescent="0.3">
      <c r="B110" s="212"/>
      <c r="C110" s="192" t="s">
        <v>1684</v>
      </c>
      <c r="D110" s="192"/>
      <c r="E110" s="192"/>
      <c r="F110" s="211" t="s">
        <v>1665</v>
      </c>
      <c r="G110" s="192"/>
      <c r="H110" s="192" t="s">
        <v>1698</v>
      </c>
      <c r="I110" s="192" t="s">
        <v>1661</v>
      </c>
      <c r="J110" s="192">
        <v>50</v>
      </c>
      <c r="K110" s="203"/>
    </row>
    <row r="111" spans="2:11" ht="15" customHeight="1" x14ac:dyDescent="0.3">
      <c r="B111" s="212"/>
      <c r="C111" s="192" t="s">
        <v>53</v>
      </c>
      <c r="D111" s="192"/>
      <c r="E111" s="192"/>
      <c r="F111" s="211" t="s">
        <v>1659</v>
      </c>
      <c r="G111" s="192"/>
      <c r="H111" s="192" t="s">
        <v>1699</v>
      </c>
      <c r="I111" s="192" t="s">
        <v>1661</v>
      </c>
      <c r="J111" s="192">
        <v>20</v>
      </c>
      <c r="K111" s="203"/>
    </row>
    <row r="112" spans="2:11" ht="15" customHeight="1" x14ac:dyDescent="0.3">
      <c r="B112" s="212"/>
      <c r="C112" s="192" t="s">
        <v>1700</v>
      </c>
      <c r="D112" s="192"/>
      <c r="E112" s="192"/>
      <c r="F112" s="211" t="s">
        <v>1659</v>
      </c>
      <c r="G112" s="192"/>
      <c r="H112" s="192" t="s">
        <v>1701</v>
      </c>
      <c r="I112" s="192" t="s">
        <v>1661</v>
      </c>
      <c r="J112" s="192">
        <v>120</v>
      </c>
      <c r="K112" s="203"/>
    </row>
    <row r="113" spans="2:11" ht="15" customHeight="1" x14ac:dyDescent="0.3">
      <c r="B113" s="212"/>
      <c r="C113" s="192" t="s">
        <v>38</v>
      </c>
      <c r="D113" s="192"/>
      <c r="E113" s="192"/>
      <c r="F113" s="211" t="s">
        <v>1659</v>
      </c>
      <c r="G113" s="192"/>
      <c r="H113" s="192" t="s">
        <v>1702</v>
      </c>
      <c r="I113" s="192" t="s">
        <v>1693</v>
      </c>
      <c r="J113" s="192"/>
      <c r="K113" s="203"/>
    </row>
    <row r="114" spans="2:11" ht="15" customHeight="1" x14ac:dyDescent="0.3">
      <c r="B114" s="212"/>
      <c r="C114" s="192" t="s">
        <v>48</v>
      </c>
      <c r="D114" s="192"/>
      <c r="E114" s="192"/>
      <c r="F114" s="211" t="s">
        <v>1659</v>
      </c>
      <c r="G114" s="192"/>
      <c r="H114" s="192" t="s">
        <v>1703</v>
      </c>
      <c r="I114" s="192" t="s">
        <v>1693</v>
      </c>
      <c r="J114" s="192"/>
      <c r="K114" s="203"/>
    </row>
    <row r="115" spans="2:11" ht="15" customHeight="1" x14ac:dyDescent="0.3">
      <c r="B115" s="212"/>
      <c r="C115" s="192" t="s">
        <v>57</v>
      </c>
      <c r="D115" s="192"/>
      <c r="E115" s="192"/>
      <c r="F115" s="211" t="s">
        <v>1659</v>
      </c>
      <c r="G115" s="192"/>
      <c r="H115" s="192" t="s">
        <v>1704</v>
      </c>
      <c r="I115" s="192" t="s">
        <v>1705</v>
      </c>
      <c r="J115" s="192"/>
      <c r="K115" s="203"/>
    </row>
    <row r="116" spans="2:11" ht="15" customHeight="1" x14ac:dyDescent="0.3">
      <c r="B116" s="215"/>
      <c r="C116" s="221"/>
      <c r="D116" s="221"/>
      <c r="E116" s="221"/>
      <c r="F116" s="221"/>
      <c r="G116" s="221"/>
      <c r="H116" s="221"/>
      <c r="I116" s="221"/>
      <c r="J116" s="221"/>
      <c r="K116" s="217"/>
    </row>
    <row r="117" spans="2:11" ht="18.75" customHeight="1" x14ac:dyDescent="0.3">
      <c r="B117" s="222"/>
      <c r="C117" s="188"/>
      <c r="D117" s="188"/>
      <c r="E117" s="188"/>
      <c r="F117" s="223"/>
      <c r="G117" s="188"/>
      <c r="H117" s="188"/>
      <c r="I117" s="188"/>
      <c r="J117" s="188"/>
      <c r="K117" s="222"/>
    </row>
    <row r="118" spans="2:11" ht="18.75" customHeight="1" x14ac:dyDescent="0.3">
      <c r="B118" s="198"/>
      <c r="C118" s="198"/>
      <c r="D118" s="198"/>
      <c r="E118" s="198"/>
      <c r="F118" s="198"/>
      <c r="G118" s="198"/>
      <c r="H118" s="198"/>
      <c r="I118" s="198"/>
      <c r="J118" s="198"/>
      <c r="K118" s="198"/>
    </row>
    <row r="119" spans="2:11" ht="7.5" customHeight="1" x14ac:dyDescent="0.3">
      <c r="B119" s="224"/>
      <c r="C119" s="225"/>
      <c r="D119" s="225"/>
      <c r="E119" s="225"/>
      <c r="F119" s="225"/>
      <c r="G119" s="225"/>
      <c r="H119" s="225"/>
      <c r="I119" s="225"/>
      <c r="J119" s="225"/>
      <c r="K119" s="226"/>
    </row>
    <row r="120" spans="2:11" ht="45" customHeight="1" x14ac:dyDescent="0.3">
      <c r="B120" s="227"/>
      <c r="C120" s="289" t="s">
        <v>1706</v>
      </c>
      <c r="D120" s="289"/>
      <c r="E120" s="289"/>
      <c r="F120" s="289"/>
      <c r="G120" s="289"/>
      <c r="H120" s="289"/>
      <c r="I120" s="289"/>
      <c r="J120" s="289"/>
      <c r="K120" s="228"/>
    </row>
    <row r="121" spans="2:11" ht="17.25" customHeight="1" x14ac:dyDescent="0.3">
      <c r="B121" s="229"/>
      <c r="C121" s="204" t="s">
        <v>1653</v>
      </c>
      <c r="D121" s="204"/>
      <c r="E121" s="204"/>
      <c r="F121" s="204" t="s">
        <v>1654</v>
      </c>
      <c r="G121" s="205"/>
      <c r="H121" s="204" t="s">
        <v>123</v>
      </c>
      <c r="I121" s="204" t="s">
        <v>57</v>
      </c>
      <c r="J121" s="204" t="s">
        <v>1655</v>
      </c>
      <c r="K121" s="230"/>
    </row>
    <row r="122" spans="2:11" ht="17.25" customHeight="1" x14ac:dyDescent="0.3">
      <c r="B122" s="229"/>
      <c r="C122" s="206" t="s">
        <v>1656</v>
      </c>
      <c r="D122" s="206"/>
      <c r="E122" s="206"/>
      <c r="F122" s="207" t="s">
        <v>1657</v>
      </c>
      <c r="G122" s="208"/>
      <c r="H122" s="206"/>
      <c r="I122" s="206"/>
      <c r="J122" s="206" t="s">
        <v>1658</v>
      </c>
      <c r="K122" s="230"/>
    </row>
    <row r="123" spans="2:11" ht="5.25" customHeight="1" x14ac:dyDescent="0.3">
      <c r="B123" s="231"/>
      <c r="C123" s="209"/>
      <c r="D123" s="209"/>
      <c r="E123" s="209"/>
      <c r="F123" s="209"/>
      <c r="G123" s="192"/>
      <c r="H123" s="209"/>
      <c r="I123" s="209"/>
      <c r="J123" s="209"/>
      <c r="K123" s="232"/>
    </row>
    <row r="124" spans="2:11" ht="15" customHeight="1" x14ac:dyDescent="0.3">
      <c r="B124" s="231"/>
      <c r="C124" s="192" t="s">
        <v>1662</v>
      </c>
      <c r="D124" s="209"/>
      <c r="E124" s="209"/>
      <c r="F124" s="211" t="s">
        <v>1659</v>
      </c>
      <c r="G124" s="192"/>
      <c r="H124" s="192" t="s">
        <v>1698</v>
      </c>
      <c r="I124" s="192" t="s">
        <v>1661</v>
      </c>
      <c r="J124" s="192">
        <v>120</v>
      </c>
      <c r="K124" s="233"/>
    </row>
    <row r="125" spans="2:11" ht="15" customHeight="1" x14ac:dyDescent="0.3">
      <c r="B125" s="231"/>
      <c r="C125" s="192" t="s">
        <v>1707</v>
      </c>
      <c r="D125" s="192"/>
      <c r="E125" s="192"/>
      <c r="F125" s="211" t="s">
        <v>1659</v>
      </c>
      <c r="G125" s="192"/>
      <c r="H125" s="192" t="s">
        <v>1708</v>
      </c>
      <c r="I125" s="192" t="s">
        <v>1661</v>
      </c>
      <c r="J125" s="192" t="s">
        <v>1709</v>
      </c>
      <c r="K125" s="233"/>
    </row>
    <row r="126" spans="2:11" ht="15" customHeight="1" x14ac:dyDescent="0.3">
      <c r="B126" s="231"/>
      <c r="C126" s="192" t="s">
        <v>1608</v>
      </c>
      <c r="D126" s="192"/>
      <c r="E126" s="192"/>
      <c r="F126" s="211" t="s">
        <v>1659</v>
      </c>
      <c r="G126" s="192"/>
      <c r="H126" s="192" t="s">
        <v>1710</v>
      </c>
      <c r="I126" s="192" t="s">
        <v>1661</v>
      </c>
      <c r="J126" s="192" t="s">
        <v>1709</v>
      </c>
      <c r="K126" s="233"/>
    </row>
    <row r="127" spans="2:11" ht="15" customHeight="1" x14ac:dyDescent="0.3">
      <c r="B127" s="231"/>
      <c r="C127" s="192" t="s">
        <v>1670</v>
      </c>
      <c r="D127" s="192"/>
      <c r="E127" s="192"/>
      <c r="F127" s="211" t="s">
        <v>1665</v>
      </c>
      <c r="G127" s="192"/>
      <c r="H127" s="192" t="s">
        <v>1671</v>
      </c>
      <c r="I127" s="192" t="s">
        <v>1661</v>
      </c>
      <c r="J127" s="192">
        <v>15</v>
      </c>
      <c r="K127" s="233"/>
    </row>
    <row r="128" spans="2:11" ht="15" customHeight="1" x14ac:dyDescent="0.3">
      <c r="B128" s="231"/>
      <c r="C128" s="213" t="s">
        <v>1672</v>
      </c>
      <c r="D128" s="213"/>
      <c r="E128" s="213"/>
      <c r="F128" s="214" t="s">
        <v>1665</v>
      </c>
      <c r="G128" s="213"/>
      <c r="H128" s="213" t="s">
        <v>1673</v>
      </c>
      <c r="I128" s="213" t="s">
        <v>1661</v>
      </c>
      <c r="J128" s="213">
        <v>15</v>
      </c>
      <c r="K128" s="233"/>
    </row>
    <row r="129" spans="2:11" ht="15" customHeight="1" x14ac:dyDescent="0.3">
      <c r="B129" s="231"/>
      <c r="C129" s="213" t="s">
        <v>1674</v>
      </c>
      <c r="D129" s="213"/>
      <c r="E129" s="213"/>
      <c r="F129" s="214" t="s">
        <v>1665</v>
      </c>
      <c r="G129" s="213"/>
      <c r="H129" s="213" t="s">
        <v>1675</v>
      </c>
      <c r="I129" s="213" t="s">
        <v>1661</v>
      </c>
      <c r="J129" s="213">
        <v>20</v>
      </c>
      <c r="K129" s="233"/>
    </row>
    <row r="130" spans="2:11" ht="15" customHeight="1" x14ac:dyDescent="0.3">
      <c r="B130" s="231"/>
      <c r="C130" s="213" t="s">
        <v>1676</v>
      </c>
      <c r="D130" s="213"/>
      <c r="E130" s="213"/>
      <c r="F130" s="214" t="s">
        <v>1665</v>
      </c>
      <c r="G130" s="213"/>
      <c r="H130" s="213" t="s">
        <v>1677</v>
      </c>
      <c r="I130" s="213" t="s">
        <v>1661</v>
      </c>
      <c r="J130" s="213">
        <v>20</v>
      </c>
      <c r="K130" s="233"/>
    </row>
    <row r="131" spans="2:11" ht="15" customHeight="1" x14ac:dyDescent="0.3">
      <c r="B131" s="231"/>
      <c r="C131" s="192" t="s">
        <v>1664</v>
      </c>
      <c r="D131" s="192"/>
      <c r="E131" s="192"/>
      <c r="F131" s="211" t="s">
        <v>1665</v>
      </c>
      <c r="G131" s="192"/>
      <c r="H131" s="192" t="s">
        <v>1698</v>
      </c>
      <c r="I131" s="192" t="s">
        <v>1661</v>
      </c>
      <c r="J131" s="192">
        <v>50</v>
      </c>
      <c r="K131" s="233"/>
    </row>
    <row r="132" spans="2:11" ht="15" customHeight="1" x14ac:dyDescent="0.3">
      <c r="B132" s="231"/>
      <c r="C132" s="192" t="s">
        <v>1678</v>
      </c>
      <c r="D132" s="192"/>
      <c r="E132" s="192"/>
      <c r="F132" s="211" t="s">
        <v>1665</v>
      </c>
      <c r="G132" s="192"/>
      <c r="H132" s="192" t="s">
        <v>1698</v>
      </c>
      <c r="I132" s="192" t="s">
        <v>1661</v>
      </c>
      <c r="J132" s="192">
        <v>50</v>
      </c>
      <c r="K132" s="233"/>
    </row>
    <row r="133" spans="2:11" ht="15" customHeight="1" x14ac:dyDescent="0.3">
      <c r="B133" s="231"/>
      <c r="C133" s="192" t="s">
        <v>1684</v>
      </c>
      <c r="D133" s="192"/>
      <c r="E133" s="192"/>
      <c r="F133" s="211" t="s">
        <v>1665</v>
      </c>
      <c r="G133" s="192"/>
      <c r="H133" s="192" t="s">
        <v>1698</v>
      </c>
      <c r="I133" s="192" t="s">
        <v>1661</v>
      </c>
      <c r="J133" s="192">
        <v>50</v>
      </c>
      <c r="K133" s="233"/>
    </row>
    <row r="134" spans="2:11" ht="15" customHeight="1" x14ac:dyDescent="0.3">
      <c r="B134" s="231"/>
      <c r="C134" s="192" t="s">
        <v>1686</v>
      </c>
      <c r="D134" s="192"/>
      <c r="E134" s="192"/>
      <c r="F134" s="211" t="s">
        <v>1665</v>
      </c>
      <c r="G134" s="192"/>
      <c r="H134" s="192" t="s">
        <v>1698</v>
      </c>
      <c r="I134" s="192" t="s">
        <v>1661</v>
      </c>
      <c r="J134" s="192">
        <v>50</v>
      </c>
      <c r="K134" s="233"/>
    </row>
    <row r="135" spans="2:11" ht="15" customHeight="1" x14ac:dyDescent="0.3">
      <c r="B135" s="231"/>
      <c r="C135" s="192" t="s">
        <v>129</v>
      </c>
      <c r="D135" s="192"/>
      <c r="E135" s="192"/>
      <c r="F135" s="211" t="s">
        <v>1665</v>
      </c>
      <c r="G135" s="192"/>
      <c r="H135" s="192" t="s">
        <v>1711</v>
      </c>
      <c r="I135" s="192" t="s">
        <v>1661</v>
      </c>
      <c r="J135" s="192">
        <v>255</v>
      </c>
      <c r="K135" s="233"/>
    </row>
    <row r="136" spans="2:11" ht="15" customHeight="1" x14ac:dyDescent="0.3">
      <c r="B136" s="231"/>
      <c r="C136" s="192" t="s">
        <v>1688</v>
      </c>
      <c r="D136" s="192"/>
      <c r="E136" s="192"/>
      <c r="F136" s="211" t="s">
        <v>1659</v>
      </c>
      <c r="G136" s="192"/>
      <c r="H136" s="192" t="s">
        <v>1712</v>
      </c>
      <c r="I136" s="192" t="s">
        <v>1690</v>
      </c>
      <c r="J136" s="192"/>
      <c r="K136" s="233"/>
    </row>
    <row r="137" spans="2:11" ht="15" customHeight="1" x14ac:dyDescent="0.3">
      <c r="B137" s="231"/>
      <c r="C137" s="192" t="s">
        <v>1691</v>
      </c>
      <c r="D137" s="192"/>
      <c r="E137" s="192"/>
      <c r="F137" s="211" t="s">
        <v>1659</v>
      </c>
      <c r="G137" s="192"/>
      <c r="H137" s="192" t="s">
        <v>1713</v>
      </c>
      <c r="I137" s="192" t="s">
        <v>1693</v>
      </c>
      <c r="J137" s="192"/>
      <c r="K137" s="233"/>
    </row>
    <row r="138" spans="2:11" ht="15" customHeight="1" x14ac:dyDescent="0.3">
      <c r="B138" s="231"/>
      <c r="C138" s="192" t="s">
        <v>1694</v>
      </c>
      <c r="D138" s="192"/>
      <c r="E138" s="192"/>
      <c r="F138" s="211" t="s">
        <v>1659</v>
      </c>
      <c r="G138" s="192"/>
      <c r="H138" s="192" t="s">
        <v>1694</v>
      </c>
      <c r="I138" s="192" t="s">
        <v>1693</v>
      </c>
      <c r="J138" s="192"/>
      <c r="K138" s="233"/>
    </row>
    <row r="139" spans="2:11" ht="15" customHeight="1" x14ac:dyDescent="0.3">
      <c r="B139" s="231"/>
      <c r="C139" s="192" t="s">
        <v>38</v>
      </c>
      <c r="D139" s="192"/>
      <c r="E139" s="192"/>
      <c r="F139" s="211" t="s">
        <v>1659</v>
      </c>
      <c r="G139" s="192"/>
      <c r="H139" s="192" t="s">
        <v>1714</v>
      </c>
      <c r="I139" s="192" t="s">
        <v>1693</v>
      </c>
      <c r="J139" s="192"/>
      <c r="K139" s="233"/>
    </row>
    <row r="140" spans="2:11" ht="15" customHeight="1" x14ac:dyDescent="0.3">
      <c r="B140" s="231"/>
      <c r="C140" s="192" t="s">
        <v>1715</v>
      </c>
      <c r="D140" s="192"/>
      <c r="E140" s="192"/>
      <c r="F140" s="211" t="s">
        <v>1659</v>
      </c>
      <c r="G140" s="192"/>
      <c r="H140" s="192" t="s">
        <v>1716</v>
      </c>
      <c r="I140" s="192" t="s">
        <v>1693</v>
      </c>
      <c r="J140" s="192"/>
      <c r="K140" s="233"/>
    </row>
    <row r="141" spans="2:11" ht="15" customHeight="1" x14ac:dyDescent="0.3">
      <c r="B141" s="234"/>
      <c r="C141" s="235"/>
      <c r="D141" s="235"/>
      <c r="E141" s="235"/>
      <c r="F141" s="235"/>
      <c r="G141" s="235"/>
      <c r="H141" s="235"/>
      <c r="I141" s="235"/>
      <c r="J141" s="235"/>
      <c r="K141" s="236"/>
    </row>
    <row r="142" spans="2:11" ht="18.75" customHeight="1" x14ac:dyDescent="0.3">
      <c r="B142" s="188"/>
      <c r="C142" s="188"/>
      <c r="D142" s="188"/>
      <c r="E142" s="188"/>
      <c r="F142" s="223"/>
      <c r="G142" s="188"/>
      <c r="H142" s="188"/>
      <c r="I142" s="188"/>
      <c r="J142" s="188"/>
      <c r="K142" s="188"/>
    </row>
    <row r="143" spans="2:11" ht="18.75" customHeight="1" x14ac:dyDescent="0.3">
      <c r="B143" s="198"/>
      <c r="C143" s="198"/>
      <c r="D143" s="198"/>
      <c r="E143" s="198"/>
      <c r="F143" s="198"/>
      <c r="G143" s="198"/>
      <c r="H143" s="198"/>
      <c r="I143" s="198"/>
      <c r="J143" s="198"/>
      <c r="K143" s="198"/>
    </row>
    <row r="144" spans="2:11" ht="7.5" customHeight="1" x14ac:dyDescent="0.3">
      <c r="B144" s="199"/>
      <c r="C144" s="200"/>
      <c r="D144" s="200"/>
      <c r="E144" s="200"/>
      <c r="F144" s="200"/>
      <c r="G144" s="200"/>
      <c r="H144" s="200"/>
      <c r="I144" s="200"/>
      <c r="J144" s="200"/>
      <c r="K144" s="201"/>
    </row>
    <row r="145" spans="2:11" ht="45" customHeight="1" x14ac:dyDescent="0.3">
      <c r="B145" s="202"/>
      <c r="C145" s="293" t="s">
        <v>1717</v>
      </c>
      <c r="D145" s="293"/>
      <c r="E145" s="293"/>
      <c r="F145" s="293"/>
      <c r="G145" s="293"/>
      <c r="H145" s="293"/>
      <c r="I145" s="293"/>
      <c r="J145" s="293"/>
      <c r="K145" s="203"/>
    </row>
    <row r="146" spans="2:11" ht="17.25" customHeight="1" x14ac:dyDescent="0.3">
      <c r="B146" s="202"/>
      <c r="C146" s="204" t="s">
        <v>1653</v>
      </c>
      <c r="D146" s="204"/>
      <c r="E146" s="204"/>
      <c r="F146" s="204" t="s">
        <v>1654</v>
      </c>
      <c r="G146" s="205"/>
      <c r="H146" s="204" t="s">
        <v>123</v>
      </c>
      <c r="I146" s="204" t="s">
        <v>57</v>
      </c>
      <c r="J146" s="204" t="s">
        <v>1655</v>
      </c>
      <c r="K146" s="203"/>
    </row>
    <row r="147" spans="2:11" ht="17.25" customHeight="1" x14ac:dyDescent="0.3">
      <c r="B147" s="202"/>
      <c r="C147" s="206" t="s">
        <v>1656</v>
      </c>
      <c r="D147" s="206"/>
      <c r="E147" s="206"/>
      <c r="F147" s="207" t="s">
        <v>1657</v>
      </c>
      <c r="G147" s="208"/>
      <c r="H147" s="206"/>
      <c r="I147" s="206"/>
      <c r="J147" s="206" t="s">
        <v>1658</v>
      </c>
      <c r="K147" s="203"/>
    </row>
    <row r="148" spans="2:11" ht="5.25" customHeight="1" x14ac:dyDescent="0.3">
      <c r="B148" s="212"/>
      <c r="C148" s="209"/>
      <c r="D148" s="209"/>
      <c r="E148" s="209"/>
      <c r="F148" s="209"/>
      <c r="G148" s="210"/>
      <c r="H148" s="209"/>
      <c r="I148" s="209"/>
      <c r="J148" s="209"/>
      <c r="K148" s="233"/>
    </row>
    <row r="149" spans="2:11" ht="15" customHeight="1" x14ac:dyDescent="0.3">
      <c r="B149" s="212"/>
      <c r="C149" s="237" t="s">
        <v>1662</v>
      </c>
      <c r="D149" s="192"/>
      <c r="E149" s="192"/>
      <c r="F149" s="238" t="s">
        <v>1659</v>
      </c>
      <c r="G149" s="192"/>
      <c r="H149" s="237" t="s">
        <v>1698</v>
      </c>
      <c r="I149" s="237" t="s">
        <v>1661</v>
      </c>
      <c r="J149" s="237">
        <v>120</v>
      </c>
      <c r="K149" s="233"/>
    </row>
    <row r="150" spans="2:11" ht="15" customHeight="1" x14ac:dyDescent="0.3">
      <c r="B150" s="212"/>
      <c r="C150" s="237" t="s">
        <v>1707</v>
      </c>
      <c r="D150" s="192"/>
      <c r="E150" s="192"/>
      <c r="F150" s="238" t="s">
        <v>1659</v>
      </c>
      <c r="G150" s="192"/>
      <c r="H150" s="237" t="s">
        <v>1718</v>
      </c>
      <c r="I150" s="237" t="s">
        <v>1661</v>
      </c>
      <c r="J150" s="237" t="s">
        <v>1709</v>
      </c>
      <c r="K150" s="233"/>
    </row>
    <row r="151" spans="2:11" ht="15" customHeight="1" x14ac:dyDescent="0.3">
      <c r="B151" s="212"/>
      <c r="C151" s="237" t="s">
        <v>1608</v>
      </c>
      <c r="D151" s="192"/>
      <c r="E151" s="192"/>
      <c r="F151" s="238" t="s">
        <v>1659</v>
      </c>
      <c r="G151" s="192"/>
      <c r="H151" s="237" t="s">
        <v>1719</v>
      </c>
      <c r="I151" s="237" t="s">
        <v>1661</v>
      </c>
      <c r="J151" s="237" t="s">
        <v>1709</v>
      </c>
      <c r="K151" s="233"/>
    </row>
    <row r="152" spans="2:11" ht="15" customHeight="1" x14ac:dyDescent="0.3">
      <c r="B152" s="212"/>
      <c r="C152" s="237" t="s">
        <v>1664</v>
      </c>
      <c r="D152" s="192"/>
      <c r="E152" s="192"/>
      <c r="F152" s="238" t="s">
        <v>1665</v>
      </c>
      <c r="G152" s="192"/>
      <c r="H152" s="237" t="s">
        <v>1698</v>
      </c>
      <c r="I152" s="237" t="s">
        <v>1661</v>
      </c>
      <c r="J152" s="237">
        <v>50</v>
      </c>
      <c r="K152" s="233"/>
    </row>
    <row r="153" spans="2:11" ht="15" customHeight="1" x14ac:dyDescent="0.3">
      <c r="B153" s="212"/>
      <c r="C153" s="237" t="s">
        <v>1667</v>
      </c>
      <c r="D153" s="192"/>
      <c r="E153" s="192"/>
      <c r="F153" s="238" t="s">
        <v>1659</v>
      </c>
      <c r="G153" s="192"/>
      <c r="H153" s="237" t="s">
        <v>1698</v>
      </c>
      <c r="I153" s="237" t="s">
        <v>1669</v>
      </c>
      <c r="J153" s="237"/>
      <c r="K153" s="233"/>
    </row>
    <row r="154" spans="2:11" ht="15" customHeight="1" x14ac:dyDescent="0.3">
      <c r="B154" s="212"/>
      <c r="C154" s="237" t="s">
        <v>1678</v>
      </c>
      <c r="D154" s="192"/>
      <c r="E154" s="192"/>
      <c r="F154" s="238" t="s">
        <v>1665</v>
      </c>
      <c r="G154" s="192"/>
      <c r="H154" s="237" t="s">
        <v>1698</v>
      </c>
      <c r="I154" s="237" t="s">
        <v>1661</v>
      </c>
      <c r="J154" s="237">
        <v>50</v>
      </c>
      <c r="K154" s="233"/>
    </row>
    <row r="155" spans="2:11" ht="15" customHeight="1" x14ac:dyDescent="0.3">
      <c r="B155" s="212"/>
      <c r="C155" s="237" t="s">
        <v>1686</v>
      </c>
      <c r="D155" s="192"/>
      <c r="E155" s="192"/>
      <c r="F155" s="238" t="s">
        <v>1665</v>
      </c>
      <c r="G155" s="192"/>
      <c r="H155" s="237" t="s">
        <v>1698</v>
      </c>
      <c r="I155" s="237" t="s">
        <v>1661</v>
      </c>
      <c r="J155" s="237">
        <v>50</v>
      </c>
      <c r="K155" s="233"/>
    </row>
    <row r="156" spans="2:11" ht="15" customHeight="1" x14ac:dyDescent="0.3">
      <c r="B156" s="212"/>
      <c r="C156" s="237" t="s">
        <v>1684</v>
      </c>
      <c r="D156" s="192"/>
      <c r="E156" s="192"/>
      <c r="F156" s="238" t="s">
        <v>1665</v>
      </c>
      <c r="G156" s="192"/>
      <c r="H156" s="237" t="s">
        <v>1698</v>
      </c>
      <c r="I156" s="237" t="s">
        <v>1661</v>
      </c>
      <c r="J156" s="237">
        <v>50</v>
      </c>
      <c r="K156" s="233"/>
    </row>
    <row r="157" spans="2:11" ht="15" customHeight="1" x14ac:dyDescent="0.3">
      <c r="B157" s="212"/>
      <c r="C157" s="237" t="s">
        <v>92</v>
      </c>
      <c r="D157" s="192"/>
      <c r="E157" s="192"/>
      <c r="F157" s="238" t="s">
        <v>1659</v>
      </c>
      <c r="G157" s="192"/>
      <c r="H157" s="237" t="s">
        <v>1720</v>
      </c>
      <c r="I157" s="237" t="s">
        <v>1661</v>
      </c>
      <c r="J157" s="237" t="s">
        <v>1721</v>
      </c>
      <c r="K157" s="233"/>
    </row>
    <row r="158" spans="2:11" ht="15" customHeight="1" x14ac:dyDescent="0.3">
      <c r="B158" s="212"/>
      <c r="C158" s="237" t="s">
        <v>1722</v>
      </c>
      <c r="D158" s="192"/>
      <c r="E158" s="192"/>
      <c r="F158" s="238" t="s">
        <v>1659</v>
      </c>
      <c r="G158" s="192"/>
      <c r="H158" s="237" t="s">
        <v>1723</v>
      </c>
      <c r="I158" s="237" t="s">
        <v>1693</v>
      </c>
      <c r="J158" s="237"/>
      <c r="K158" s="233"/>
    </row>
    <row r="159" spans="2:11" ht="15" customHeight="1" x14ac:dyDescent="0.3">
      <c r="B159" s="239"/>
      <c r="C159" s="221"/>
      <c r="D159" s="221"/>
      <c r="E159" s="221"/>
      <c r="F159" s="221"/>
      <c r="G159" s="221"/>
      <c r="H159" s="221"/>
      <c r="I159" s="221"/>
      <c r="J159" s="221"/>
      <c r="K159" s="240"/>
    </row>
    <row r="160" spans="2:11" ht="18.75" customHeight="1" x14ac:dyDescent="0.3">
      <c r="B160" s="188"/>
      <c r="C160" s="192"/>
      <c r="D160" s="192"/>
      <c r="E160" s="192"/>
      <c r="F160" s="211"/>
      <c r="G160" s="192"/>
      <c r="H160" s="192"/>
      <c r="I160" s="192"/>
      <c r="J160" s="192"/>
      <c r="K160" s="188"/>
    </row>
    <row r="161" spans="2:11" ht="18.75" customHeight="1" x14ac:dyDescent="0.3">
      <c r="B161" s="198"/>
      <c r="C161" s="198"/>
      <c r="D161" s="198"/>
      <c r="E161" s="198"/>
      <c r="F161" s="198"/>
      <c r="G161" s="198"/>
      <c r="H161" s="198"/>
      <c r="I161" s="198"/>
      <c r="J161" s="198"/>
      <c r="K161" s="198"/>
    </row>
    <row r="162" spans="2:11" ht="7.5" customHeight="1" x14ac:dyDescent="0.3">
      <c r="B162" s="179"/>
      <c r="C162" s="180"/>
      <c r="D162" s="180"/>
      <c r="E162" s="180"/>
      <c r="F162" s="180"/>
      <c r="G162" s="180"/>
      <c r="H162" s="180"/>
      <c r="I162" s="180"/>
      <c r="J162" s="180"/>
      <c r="K162" s="181"/>
    </row>
    <row r="163" spans="2:11" ht="45" customHeight="1" x14ac:dyDescent="0.3">
      <c r="B163" s="182"/>
      <c r="C163" s="289" t="s">
        <v>1724</v>
      </c>
      <c r="D163" s="289"/>
      <c r="E163" s="289"/>
      <c r="F163" s="289"/>
      <c r="G163" s="289"/>
      <c r="H163" s="289"/>
      <c r="I163" s="289"/>
      <c r="J163" s="289"/>
      <c r="K163" s="183"/>
    </row>
    <row r="164" spans="2:11" ht="17.25" customHeight="1" x14ac:dyDescent="0.3">
      <c r="B164" s="182"/>
      <c r="C164" s="204" t="s">
        <v>1653</v>
      </c>
      <c r="D164" s="204"/>
      <c r="E164" s="204"/>
      <c r="F164" s="204" t="s">
        <v>1654</v>
      </c>
      <c r="G164" s="241"/>
      <c r="H164" s="242" t="s">
        <v>123</v>
      </c>
      <c r="I164" s="242" t="s">
        <v>57</v>
      </c>
      <c r="J164" s="204" t="s">
        <v>1655</v>
      </c>
      <c r="K164" s="183"/>
    </row>
    <row r="165" spans="2:11" ht="17.25" customHeight="1" x14ac:dyDescent="0.3">
      <c r="B165" s="185"/>
      <c r="C165" s="206" t="s">
        <v>1656</v>
      </c>
      <c r="D165" s="206"/>
      <c r="E165" s="206"/>
      <c r="F165" s="207" t="s">
        <v>1657</v>
      </c>
      <c r="G165" s="243"/>
      <c r="H165" s="244"/>
      <c r="I165" s="244"/>
      <c r="J165" s="206" t="s">
        <v>1658</v>
      </c>
      <c r="K165" s="186"/>
    </row>
    <row r="166" spans="2:11" ht="5.25" customHeight="1" x14ac:dyDescent="0.3">
      <c r="B166" s="212"/>
      <c r="C166" s="209"/>
      <c r="D166" s="209"/>
      <c r="E166" s="209"/>
      <c r="F166" s="209"/>
      <c r="G166" s="210"/>
      <c r="H166" s="209"/>
      <c r="I166" s="209"/>
      <c r="J166" s="209"/>
      <c r="K166" s="233"/>
    </row>
    <row r="167" spans="2:11" ht="15" customHeight="1" x14ac:dyDescent="0.3">
      <c r="B167" s="212"/>
      <c r="C167" s="192" t="s">
        <v>1662</v>
      </c>
      <c r="D167" s="192"/>
      <c r="E167" s="192"/>
      <c r="F167" s="211" t="s">
        <v>1659</v>
      </c>
      <c r="G167" s="192"/>
      <c r="H167" s="192" t="s">
        <v>1698</v>
      </c>
      <c r="I167" s="192" t="s">
        <v>1661</v>
      </c>
      <c r="J167" s="192">
        <v>120</v>
      </c>
      <c r="K167" s="233"/>
    </row>
    <row r="168" spans="2:11" ht="15" customHeight="1" x14ac:dyDescent="0.3">
      <c r="B168" s="212"/>
      <c r="C168" s="192" t="s">
        <v>1707</v>
      </c>
      <c r="D168" s="192"/>
      <c r="E168" s="192"/>
      <c r="F168" s="211" t="s">
        <v>1659</v>
      </c>
      <c r="G168" s="192"/>
      <c r="H168" s="192" t="s">
        <v>1708</v>
      </c>
      <c r="I168" s="192" t="s">
        <v>1661</v>
      </c>
      <c r="J168" s="192" t="s">
        <v>1709</v>
      </c>
      <c r="K168" s="233"/>
    </row>
    <row r="169" spans="2:11" ht="15" customHeight="1" x14ac:dyDescent="0.3">
      <c r="B169" s="212"/>
      <c r="C169" s="192" t="s">
        <v>1608</v>
      </c>
      <c r="D169" s="192"/>
      <c r="E169" s="192"/>
      <c r="F169" s="211" t="s">
        <v>1659</v>
      </c>
      <c r="G169" s="192"/>
      <c r="H169" s="192" t="s">
        <v>1725</v>
      </c>
      <c r="I169" s="192" t="s">
        <v>1661</v>
      </c>
      <c r="J169" s="192" t="s">
        <v>1709</v>
      </c>
      <c r="K169" s="233"/>
    </row>
    <row r="170" spans="2:11" ht="15" customHeight="1" x14ac:dyDescent="0.3">
      <c r="B170" s="212"/>
      <c r="C170" s="192" t="s">
        <v>1664</v>
      </c>
      <c r="D170" s="192"/>
      <c r="E170" s="192"/>
      <c r="F170" s="211" t="s">
        <v>1665</v>
      </c>
      <c r="G170" s="192"/>
      <c r="H170" s="192" t="s">
        <v>1725</v>
      </c>
      <c r="I170" s="192" t="s">
        <v>1661</v>
      </c>
      <c r="J170" s="192">
        <v>50</v>
      </c>
      <c r="K170" s="233"/>
    </row>
    <row r="171" spans="2:11" ht="15" customHeight="1" x14ac:dyDescent="0.3">
      <c r="B171" s="212"/>
      <c r="C171" s="192" t="s">
        <v>1667</v>
      </c>
      <c r="D171" s="192"/>
      <c r="E171" s="192"/>
      <c r="F171" s="211" t="s">
        <v>1659</v>
      </c>
      <c r="G171" s="192"/>
      <c r="H171" s="192" t="s">
        <v>1725</v>
      </c>
      <c r="I171" s="192" t="s">
        <v>1669</v>
      </c>
      <c r="J171" s="192"/>
      <c r="K171" s="233"/>
    </row>
    <row r="172" spans="2:11" ht="15" customHeight="1" x14ac:dyDescent="0.3">
      <c r="B172" s="212"/>
      <c r="C172" s="192" t="s">
        <v>1678</v>
      </c>
      <c r="D172" s="192"/>
      <c r="E172" s="192"/>
      <c r="F172" s="211" t="s">
        <v>1665</v>
      </c>
      <c r="G172" s="192"/>
      <c r="H172" s="192" t="s">
        <v>1725</v>
      </c>
      <c r="I172" s="192" t="s">
        <v>1661</v>
      </c>
      <c r="J172" s="192">
        <v>50</v>
      </c>
      <c r="K172" s="233"/>
    </row>
    <row r="173" spans="2:11" ht="15" customHeight="1" x14ac:dyDescent="0.3">
      <c r="B173" s="212"/>
      <c r="C173" s="192" t="s">
        <v>1686</v>
      </c>
      <c r="D173" s="192"/>
      <c r="E173" s="192"/>
      <c r="F173" s="211" t="s">
        <v>1665</v>
      </c>
      <c r="G173" s="192"/>
      <c r="H173" s="192" t="s">
        <v>1725</v>
      </c>
      <c r="I173" s="192" t="s">
        <v>1661</v>
      </c>
      <c r="J173" s="192">
        <v>50</v>
      </c>
      <c r="K173" s="233"/>
    </row>
    <row r="174" spans="2:11" ht="15" customHeight="1" x14ac:dyDescent="0.3">
      <c r="B174" s="212"/>
      <c r="C174" s="192" t="s">
        <v>1684</v>
      </c>
      <c r="D174" s="192"/>
      <c r="E174" s="192"/>
      <c r="F174" s="211" t="s">
        <v>1665</v>
      </c>
      <c r="G174" s="192"/>
      <c r="H174" s="192" t="s">
        <v>1725</v>
      </c>
      <c r="I174" s="192" t="s">
        <v>1661</v>
      </c>
      <c r="J174" s="192">
        <v>50</v>
      </c>
      <c r="K174" s="233"/>
    </row>
    <row r="175" spans="2:11" ht="15" customHeight="1" x14ac:dyDescent="0.3">
      <c r="B175" s="212"/>
      <c r="C175" s="192" t="s">
        <v>122</v>
      </c>
      <c r="D175" s="192"/>
      <c r="E175" s="192"/>
      <c r="F175" s="211" t="s">
        <v>1659</v>
      </c>
      <c r="G175" s="192"/>
      <c r="H175" s="192" t="s">
        <v>1726</v>
      </c>
      <c r="I175" s="192" t="s">
        <v>1727</v>
      </c>
      <c r="J175" s="192"/>
      <c r="K175" s="233"/>
    </row>
    <row r="176" spans="2:11" ht="15" customHeight="1" x14ac:dyDescent="0.3">
      <c r="B176" s="212"/>
      <c r="C176" s="192" t="s">
        <v>57</v>
      </c>
      <c r="D176" s="192"/>
      <c r="E176" s="192"/>
      <c r="F176" s="211" t="s">
        <v>1659</v>
      </c>
      <c r="G176" s="192"/>
      <c r="H176" s="192" t="s">
        <v>1728</v>
      </c>
      <c r="I176" s="192" t="s">
        <v>1729</v>
      </c>
      <c r="J176" s="192">
        <v>1</v>
      </c>
      <c r="K176" s="233"/>
    </row>
    <row r="177" spans="2:11" ht="15" customHeight="1" x14ac:dyDescent="0.3">
      <c r="B177" s="212"/>
      <c r="C177" s="192" t="s">
        <v>53</v>
      </c>
      <c r="D177" s="192"/>
      <c r="E177" s="192"/>
      <c r="F177" s="211" t="s">
        <v>1659</v>
      </c>
      <c r="G177" s="192"/>
      <c r="H177" s="192" t="s">
        <v>1730</v>
      </c>
      <c r="I177" s="192" t="s">
        <v>1661</v>
      </c>
      <c r="J177" s="192">
        <v>20</v>
      </c>
      <c r="K177" s="233"/>
    </row>
    <row r="178" spans="2:11" ht="15" customHeight="1" x14ac:dyDescent="0.3">
      <c r="B178" s="212"/>
      <c r="C178" s="192" t="s">
        <v>123</v>
      </c>
      <c r="D178" s="192"/>
      <c r="E178" s="192"/>
      <c r="F178" s="211" t="s">
        <v>1659</v>
      </c>
      <c r="G178" s="192"/>
      <c r="H178" s="192" t="s">
        <v>1731</v>
      </c>
      <c r="I178" s="192" t="s">
        <v>1661</v>
      </c>
      <c r="J178" s="192">
        <v>255</v>
      </c>
      <c r="K178" s="233"/>
    </row>
    <row r="179" spans="2:11" ht="15" customHeight="1" x14ac:dyDescent="0.3">
      <c r="B179" s="212"/>
      <c r="C179" s="192" t="s">
        <v>124</v>
      </c>
      <c r="D179" s="192"/>
      <c r="E179" s="192"/>
      <c r="F179" s="211" t="s">
        <v>1659</v>
      </c>
      <c r="G179" s="192"/>
      <c r="H179" s="192" t="s">
        <v>1624</v>
      </c>
      <c r="I179" s="192" t="s">
        <v>1661</v>
      </c>
      <c r="J179" s="192">
        <v>10</v>
      </c>
      <c r="K179" s="233"/>
    </row>
    <row r="180" spans="2:11" ht="15" customHeight="1" x14ac:dyDescent="0.3">
      <c r="B180" s="212"/>
      <c r="C180" s="192" t="s">
        <v>125</v>
      </c>
      <c r="D180" s="192"/>
      <c r="E180" s="192"/>
      <c r="F180" s="211" t="s">
        <v>1659</v>
      </c>
      <c r="G180" s="192"/>
      <c r="H180" s="192" t="s">
        <v>1732</v>
      </c>
      <c r="I180" s="192" t="s">
        <v>1693</v>
      </c>
      <c r="J180" s="192"/>
      <c r="K180" s="233"/>
    </row>
    <row r="181" spans="2:11" ht="15" customHeight="1" x14ac:dyDescent="0.3">
      <c r="B181" s="212"/>
      <c r="C181" s="192" t="s">
        <v>1733</v>
      </c>
      <c r="D181" s="192"/>
      <c r="E181" s="192"/>
      <c r="F181" s="211" t="s">
        <v>1659</v>
      </c>
      <c r="G181" s="192"/>
      <c r="H181" s="192" t="s">
        <v>1734</v>
      </c>
      <c r="I181" s="192" t="s">
        <v>1693</v>
      </c>
      <c r="J181" s="192"/>
      <c r="K181" s="233"/>
    </row>
    <row r="182" spans="2:11" ht="15" customHeight="1" x14ac:dyDescent="0.3">
      <c r="B182" s="212"/>
      <c r="C182" s="192" t="s">
        <v>1722</v>
      </c>
      <c r="D182" s="192"/>
      <c r="E182" s="192"/>
      <c r="F182" s="211" t="s">
        <v>1659</v>
      </c>
      <c r="G182" s="192"/>
      <c r="H182" s="192" t="s">
        <v>1735</v>
      </c>
      <c r="I182" s="192" t="s">
        <v>1693</v>
      </c>
      <c r="J182" s="192"/>
      <c r="K182" s="233"/>
    </row>
    <row r="183" spans="2:11" ht="15" customHeight="1" x14ac:dyDescent="0.3">
      <c r="B183" s="212"/>
      <c r="C183" s="192" t="s">
        <v>128</v>
      </c>
      <c r="D183" s="192"/>
      <c r="E183" s="192"/>
      <c r="F183" s="211" t="s">
        <v>1665</v>
      </c>
      <c r="G183" s="192"/>
      <c r="H183" s="192" t="s">
        <v>1736</v>
      </c>
      <c r="I183" s="192" t="s">
        <v>1661</v>
      </c>
      <c r="J183" s="192">
        <v>50</v>
      </c>
      <c r="K183" s="233"/>
    </row>
    <row r="184" spans="2:11" ht="15" customHeight="1" x14ac:dyDescent="0.3">
      <c r="B184" s="239"/>
      <c r="C184" s="221"/>
      <c r="D184" s="221"/>
      <c r="E184" s="221"/>
      <c r="F184" s="221"/>
      <c r="G184" s="221"/>
      <c r="H184" s="221"/>
      <c r="I184" s="221"/>
      <c r="J184" s="221"/>
      <c r="K184" s="240"/>
    </row>
    <row r="185" spans="2:11" ht="18.75" customHeight="1" x14ac:dyDescent="0.3">
      <c r="B185" s="188"/>
      <c r="C185" s="192"/>
      <c r="D185" s="192"/>
      <c r="E185" s="192"/>
      <c r="F185" s="211"/>
      <c r="G185" s="192"/>
      <c r="H185" s="192"/>
      <c r="I185" s="192"/>
      <c r="J185" s="192"/>
      <c r="K185" s="188"/>
    </row>
    <row r="186" spans="2:11" ht="18.75" customHeight="1" x14ac:dyDescent="0.3">
      <c r="B186" s="198"/>
      <c r="C186" s="198"/>
      <c r="D186" s="198"/>
      <c r="E186" s="198"/>
      <c r="F186" s="198"/>
      <c r="G186" s="198"/>
      <c r="H186" s="198"/>
      <c r="I186" s="198"/>
      <c r="J186" s="198"/>
      <c r="K186" s="198"/>
    </row>
    <row r="187" spans="2:11" x14ac:dyDescent="0.3">
      <c r="B187" s="179"/>
      <c r="C187" s="180"/>
      <c r="D187" s="180"/>
      <c r="E187" s="180"/>
      <c r="F187" s="180"/>
      <c r="G187" s="180"/>
      <c r="H187" s="180"/>
      <c r="I187" s="180"/>
      <c r="J187" s="180"/>
      <c r="K187" s="181"/>
    </row>
    <row r="188" spans="2:11" ht="21" x14ac:dyDescent="0.3">
      <c r="B188" s="182"/>
      <c r="C188" s="289" t="s">
        <v>1737</v>
      </c>
      <c r="D188" s="289"/>
      <c r="E188" s="289"/>
      <c r="F188" s="289"/>
      <c r="G188" s="289"/>
      <c r="H188" s="289"/>
      <c r="I188" s="289"/>
      <c r="J188" s="289"/>
      <c r="K188" s="183"/>
    </row>
    <row r="189" spans="2:11" ht="25.5" customHeight="1" x14ac:dyDescent="0.3">
      <c r="B189" s="182"/>
      <c r="C189" s="245" t="s">
        <v>1738</v>
      </c>
      <c r="D189" s="245"/>
      <c r="E189" s="245"/>
      <c r="F189" s="245" t="s">
        <v>1739</v>
      </c>
      <c r="G189" s="246"/>
      <c r="H189" s="295" t="s">
        <v>1740</v>
      </c>
      <c r="I189" s="295"/>
      <c r="J189" s="295"/>
      <c r="K189" s="183"/>
    </row>
    <row r="190" spans="2:11" ht="5.25" customHeight="1" x14ac:dyDescent="0.3">
      <c r="B190" s="212"/>
      <c r="C190" s="209"/>
      <c r="D190" s="209"/>
      <c r="E190" s="209"/>
      <c r="F190" s="209"/>
      <c r="G190" s="192"/>
      <c r="H190" s="209"/>
      <c r="I190" s="209"/>
      <c r="J190" s="209"/>
      <c r="K190" s="233"/>
    </row>
    <row r="191" spans="2:11" ht="15" customHeight="1" x14ac:dyDescent="0.3">
      <c r="B191" s="212"/>
      <c r="C191" s="192" t="s">
        <v>1741</v>
      </c>
      <c r="D191" s="192"/>
      <c r="E191" s="192"/>
      <c r="F191" s="211" t="s">
        <v>43</v>
      </c>
      <c r="G191" s="192"/>
      <c r="H191" s="296" t="s">
        <v>1742</v>
      </c>
      <c r="I191" s="296"/>
      <c r="J191" s="296"/>
      <c r="K191" s="233"/>
    </row>
    <row r="192" spans="2:11" ht="15" customHeight="1" x14ac:dyDescent="0.3">
      <c r="B192" s="212"/>
      <c r="C192" s="218"/>
      <c r="D192" s="192"/>
      <c r="E192" s="192"/>
      <c r="F192" s="211" t="s">
        <v>44</v>
      </c>
      <c r="G192" s="192"/>
      <c r="H192" s="296" t="s">
        <v>1743</v>
      </c>
      <c r="I192" s="296"/>
      <c r="J192" s="296"/>
      <c r="K192" s="233"/>
    </row>
    <row r="193" spans="2:11" ht="15" customHeight="1" x14ac:dyDescent="0.3">
      <c r="B193" s="212"/>
      <c r="C193" s="218"/>
      <c r="D193" s="192"/>
      <c r="E193" s="192"/>
      <c r="F193" s="211" t="s">
        <v>47</v>
      </c>
      <c r="G193" s="192"/>
      <c r="H193" s="296" t="s">
        <v>1744</v>
      </c>
      <c r="I193" s="296"/>
      <c r="J193" s="296"/>
      <c r="K193" s="233"/>
    </row>
    <row r="194" spans="2:11" ht="15" customHeight="1" x14ac:dyDescent="0.3">
      <c r="B194" s="212"/>
      <c r="C194" s="192"/>
      <c r="D194" s="192"/>
      <c r="E194" s="192"/>
      <c r="F194" s="211" t="s">
        <v>45</v>
      </c>
      <c r="G194" s="192"/>
      <c r="H194" s="296" t="s">
        <v>1745</v>
      </c>
      <c r="I194" s="296"/>
      <c r="J194" s="296"/>
      <c r="K194" s="233"/>
    </row>
    <row r="195" spans="2:11" ht="15" customHeight="1" x14ac:dyDescent="0.3">
      <c r="B195" s="212"/>
      <c r="C195" s="192"/>
      <c r="D195" s="192"/>
      <c r="E195" s="192"/>
      <c r="F195" s="211" t="s">
        <v>46</v>
      </c>
      <c r="G195" s="192"/>
      <c r="H195" s="296" t="s">
        <v>1746</v>
      </c>
      <c r="I195" s="296"/>
      <c r="J195" s="296"/>
      <c r="K195" s="233"/>
    </row>
    <row r="196" spans="2:11" ht="15" customHeight="1" x14ac:dyDescent="0.3">
      <c r="B196" s="212"/>
      <c r="C196" s="192"/>
      <c r="D196" s="192"/>
      <c r="E196" s="192"/>
      <c r="F196" s="211"/>
      <c r="G196" s="192"/>
      <c r="H196" s="192"/>
      <c r="I196" s="192"/>
      <c r="J196" s="192"/>
      <c r="K196" s="233"/>
    </row>
    <row r="197" spans="2:11" ht="15" customHeight="1" x14ac:dyDescent="0.3">
      <c r="B197" s="212"/>
      <c r="C197" s="192" t="s">
        <v>1705</v>
      </c>
      <c r="D197" s="192"/>
      <c r="E197" s="192"/>
      <c r="F197" s="211" t="s">
        <v>78</v>
      </c>
      <c r="G197" s="192"/>
      <c r="H197" s="296" t="s">
        <v>1747</v>
      </c>
      <c r="I197" s="296"/>
      <c r="J197" s="296"/>
      <c r="K197" s="233"/>
    </row>
    <row r="198" spans="2:11" ht="15" customHeight="1" x14ac:dyDescent="0.3">
      <c r="B198" s="212"/>
      <c r="C198" s="218"/>
      <c r="D198" s="192"/>
      <c r="E198" s="192"/>
      <c r="F198" s="211" t="s">
        <v>1603</v>
      </c>
      <c r="G198" s="192"/>
      <c r="H198" s="296" t="s">
        <v>1604</v>
      </c>
      <c r="I198" s="296"/>
      <c r="J198" s="296"/>
      <c r="K198" s="233"/>
    </row>
    <row r="199" spans="2:11" ht="15" customHeight="1" x14ac:dyDescent="0.3">
      <c r="B199" s="212"/>
      <c r="C199" s="192"/>
      <c r="D199" s="192"/>
      <c r="E199" s="192"/>
      <c r="F199" s="211" t="s">
        <v>1601</v>
      </c>
      <c r="G199" s="192"/>
      <c r="H199" s="296" t="s">
        <v>1748</v>
      </c>
      <c r="I199" s="296"/>
      <c r="J199" s="296"/>
      <c r="K199" s="233"/>
    </row>
    <row r="200" spans="2:11" ht="15" customHeight="1" x14ac:dyDescent="0.3">
      <c r="B200" s="247"/>
      <c r="C200" s="218"/>
      <c r="D200" s="218"/>
      <c r="E200" s="218"/>
      <c r="F200" s="211" t="s">
        <v>1605</v>
      </c>
      <c r="G200" s="197"/>
      <c r="H200" s="294" t="s">
        <v>85</v>
      </c>
      <c r="I200" s="294"/>
      <c r="J200" s="294"/>
      <c r="K200" s="248"/>
    </row>
    <row r="201" spans="2:11" ht="15" customHeight="1" x14ac:dyDescent="0.3">
      <c r="B201" s="247"/>
      <c r="C201" s="218"/>
      <c r="D201" s="218"/>
      <c r="E201" s="218"/>
      <c r="F201" s="211" t="s">
        <v>1606</v>
      </c>
      <c r="G201" s="197"/>
      <c r="H201" s="294" t="s">
        <v>1749</v>
      </c>
      <c r="I201" s="294"/>
      <c r="J201" s="294"/>
      <c r="K201" s="248"/>
    </row>
    <row r="202" spans="2:11" ht="15" customHeight="1" x14ac:dyDescent="0.3">
      <c r="B202" s="247"/>
      <c r="C202" s="218"/>
      <c r="D202" s="218"/>
      <c r="E202" s="218"/>
      <c r="F202" s="249"/>
      <c r="G202" s="197"/>
      <c r="H202" s="250"/>
      <c r="I202" s="250"/>
      <c r="J202" s="250"/>
      <c r="K202" s="248"/>
    </row>
    <row r="203" spans="2:11" ht="15" customHeight="1" x14ac:dyDescent="0.3">
      <c r="B203" s="247"/>
      <c r="C203" s="192" t="s">
        <v>1729</v>
      </c>
      <c r="D203" s="218"/>
      <c r="E203" s="218"/>
      <c r="F203" s="211">
        <v>1</v>
      </c>
      <c r="G203" s="197"/>
      <c r="H203" s="294" t="s">
        <v>1750</v>
      </c>
      <c r="I203" s="294"/>
      <c r="J203" s="294"/>
      <c r="K203" s="248"/>
    </row>
    <row r="204" spans="2:11" ht="15" customHeight="1" x14ac:dyDescent="0.3">
      <c r="B204" s="247"/>
      <c r="C204" s="218"/>
      <c r="D204" s="218"/>
      <c r="E204" s="218"/>
      <c r="F204" s="211">
        <v>2</v>
      </c>
      <c r="G204" s="197"/>
      <c r="H204" s="294" t="s">
        <v>1751</v>
      </c>
      <c r="I204" s="294"/>
      <c r="J204" s="294"/>
      <c r="K204" s="248"/>
    </row>
    <row r="205" spans="2:11" ht="15" customHeight="1" x14ac:dyDescent="0.3">
      <c r="B205" s="247"/>
      <c r="C205" s="218"/>
      <c r="D205" s="218"/>
      <c r="E205" s="218"/>
      <c r="F205" s="211">
        <v>3</v>
      </c>
      <c r="G205" s="197"/>
      <c r="H205" s="294" t="s">
        <v>1752</v>
      </c>
      <c r="I205" s="294"/>
      <c r="J205" s="294"/>
      <c r="K205" s="248"/>
    </row>
    <row r="206" spans="2:11" ht="15" customHeight="1" x14ac:dyDescent="0.3">
      <c r="B206" s="247"/>
      <c r="C206" s="218"/>
      <c r="D206" s="218"/>
      <c r="E206" s="218"/>
      <c r="F206" s="211">
        <v>4</v>
      </c>
      <c r="G206" s="197"/>
      <c r="H206" s="294" t="s">
        <v>1753</v>
      </c>
      <c r="I206" s="294"/>
      <c r="J206" s="294"/>
      <c r="K206" s="248"/>
    </row>
    <row r="207" spans="2:11" ht="12.75" customHeight="1" x14ac:dyDescent="0.3">
      <c r="B207" s="251"/>
      <c r="C207" s="252"/>
      <c r="D207" s="252"/>
      <c r="E207" s="252"/>
      <c r="F207" s="252"/>
      <c r="G207" s="252"/>
      <c r="H207" s="252"/>
      <c r="I207" s="252"/>
      <c r="J207" s="252"/>
      <c r="K207" s="253"/>
    </row>
  </sheetData>
  <mergeCells count="77">
    <mergeCell ref="H201:J201"/>
    <mergeCell ref="H203:J203"/>
    <mergeCell ref="H204:J204"/>
    <mergeCell ref="H205:J205"/>
    <mergeCell ref="H206:J206"/>
    <mergeCell ref="H194:J194"/>
    <mergeCell ref="H195:J195"/>
    <mergeCell ref="H197:J197"/>
    <mergeCell ref="H198:J198"/>
    <mergeCell ref="H199:J199"/>
    <mergeCell ref="H200:J200"/>
    <mergeCell ref="C163:J163"/>
    <mergeCell ref="C188:J188"/>
    <mergeCell ref="H189:J189"/>
    <mergeCell ref="H191:J191"/>
    <mergeCell ref="H192:J192"/>
    <mergeCell ref="H193:J193"/>
    <mergeCell ref="D67:J67"/>
    <mergeCell ref="D68:J68"/>
    <mergeCell ref="C73:J73"/>
    <mergeCell ref="C100:J100"/>
    <mergeCell ref="C120:J120"/>
    <mergeCell ref="C145:J145"/>
    <mergeCell ref="D60:J60"/>
    <mergeCell ref="D61:J61"/>
    <mergeCell ref="D63:J63"/>
    <mergeCell ref="D64:J64"/>
    <mergeCell ref="D65:J65"/>
    <mergeCell ref="D66:J66"/>
    <mergeCell ref="C53:J53"/>
    <mergeCell ref="C55:J55"/>
    <mergeCell ref="D56:J56"/>
    <mergeCell ref="D57:J57"/>
    <mergeCell ref="D58:J58"/>
    <mergeCell ref="D59:J59"/>
    <mergeCell ref="E46:J46"/>
    <mergeCell ref="E47:J47"/>
    <mergeCell ref="E48:J48"/>
    <mergeCell ref="D49:J49"/>
    <mergeCell ref="C50:J50"/>
    <mergeCell ref="C52:J52"/>
    <mergeCell ref="G39:J39"/>
    <mergeCell ref="G40:J40"/>
    <mergeCell ref="G41:J41"/>
    <mergeCell ref="G42:J42"/>
    <mergeCell ref="G43:J43"/>
    <mergeCell ref="D45:J45"/>
    <mergeCell ref="D33:J33"/>
    <mergeCell ref="G34:J34"/>
    <mergeCell ref="G35:J35"/>
    <mergeCell ref="G36:J36"/>
    <mergeCell ref="G37:J37"/>
    <mergeCell ref="G38:J38"/>
    <mergeCell ref="D25:J25"/>
    <mergeCell ref="D26:J26"/>
    <mergeCell ref="D28:J28"/>
    <mergeCell ref="D29:J29"/>
    <mergeCell ref="D31:J31"/>
    <mergeCell ref="D32:J32"/>
    <mergeCell ref="F18:J18"/>
    <mergeCell ref="F19:J19"/>
    <mergeCell ref="F20:J20"/>
    <mergeCell ref="F21:J21"/>
    <mergeCell ref="C23:J23"/>
    <mergeCell ref="C24:J24"/>
    <mergeCell ref="D11:J11"/>
    <mergeCell ref="D13:J13"/>
    <mergeCell ref="D14:J14"/>
    <mergeCell ref="D15:J15"/>
    <mergeCell ref="F16:J16"/>
    <mergeCell ref="F17:J17"/>
    <mergeCell ref="C3:J3"/>
    <mergeCell ref="C4:J4"/>
    <mergeCell ref="C6:J6"/>
    <mergeCell ref="C7:J7"/>
    <mergeCell ref="C9:J9"/>
    <mergeCell ref="D10:J10"/>
  </mergeCells>
  <pageMargins left="0.59055118110236227" right="0.59055118110236227" top="0.59055118110236227" bottom="0.59055118110236227" header="0" footer="0"/>
  <pageSetup paperSize="9" scale="77" orientation="portrait" r:id="rId1"/>
</worksheet>
</file>

<file path=_xmlsignatures/_rels/origin.sigs.rels>&#65279;<?xml version="1.0" encoding="utf-8"?><Relationships xmlns="http://schemas.openxmlformats.org/package/2006/relationships"><Relationship Id="idRel1" Type="http://schemas.openxmlformats.org/package/2006/relationships/digital-signature/signature" Target="sig1.xml" TargetMode="Internal"/></Relationships>
</file>

<file path=_xmlsignatures/sig1.xml><?xml version="1.0" encoding="utf-8"?>
<ds:Signature xmlns:ds="http://www.w3.org/2000/09/xmldsig#" Id="idSignature1">
  <ds:SignedInfo>
    <ds:CanonicalizationMethod Algorithm="http://www.w3.org/TR/2001/REC-xml-c14n-20010315"/>
    <ds:SignatureMethod Algorithm="http://www.w3.org/2000/09/xmldsig#rsa-sha1"/>
    <ds:Reference Type="http://www.w3.org/2000/09/xmldsig#Object" URI="#idPackageObject">
      <ds:DigestMethod Algorithm="http://www.w3.org/2000/09/xmldsig#sha1"/>
      <ds:DigestValue>E/yQgWqkifnk4UfgD0BYe7TMwn4=</ds:DigestValue>
    </ds:Reference>
  </ds:SignedInfo>
  <ds:SignatureValue>awTw/3N8qO8aNp46OOm/PnPR9jBR057I9/u/mnLb9pNwDE/n+jFHzScCl3sw08YSMVfT7BexrXphPA83i8w0j6o8iCn2R/3PkqboQiKNl1odZL4LU576eCBMavbTvwWuHey0uHyae0I3uGcqKYO9oG/TarsifUv7nXmJd5hvx68E0GJ5TQSQ3wSPxeTrjBxtWujGpLweQQcwbfsyHnvJAUgwi7+BkYVbs/JWmXX5Z6fUbn2VL5YVP0mx+jk3KTg/R/u9OJO0wuglXmu5czA1YsGfX9vnewT1nSmxoSJRHg+YblFHEDzXOiMw3wg5gQDC50RNjmTRdK2+mxNcUImjfg==</ds:SignatureValue>
  <ds:KeyInfo>
    <ds:KeyValue>
      <ds:RSAKeyValue>
        <ds:Modulus>tH9jsQMFj+iXA23bMFr8COUyufGPmiKWqqLoN2s3KhftPq7kym7k9tnGcR0R8GhJ4owHy6qk5n3I6mkxWxvRk+NlNpOAP4JJt5q6N5O6m/jJM9sDLfdsvhA/FW41D4tteEwjjzHrBWs6yEXNgjaDBLR1cLRghqpvSY8q6TnXlIUtgFVbgjWb4P6tN/6TN82cJPk02K+UvDmK9Wzhjrhf2Wh9V9cynqDhw0bGlT7QoCa9WGqoTY1+f9CDW1SFdKfl69o77ZrRVW4xzXeM0XTn17F6HYS3ZSNoT3DTSHyBw+mDDtJXcRBTmQJrebEYH+i3hwc1xVZ2sV9Bjea5Kt7KGQ==</ds:Modulus>
        <ds:Exponent>AQAB</ds:Exponent>
      </ds:RSAKeyValue>
    </ds:KeyValue>
    <ds:X509Data>
      <ds:X509Certificate>MIIHKzCCBhOgAwIBAgIDHXcFMA0GCSqGSIb3DQEBCwUAMF8xCzAJBgNVBAYTAkNaMSwwKgYDVQQKDCPEjGVza8OhIHBvxaF0YSwgcy5wLiBbScSMIDQ3MTE0OTgzXTEiMCAGA1UEAxMZUG9zdFNpZ251bSBRdWFsaWZpZWQgQ0EgMjAeFw0xNjAyMDExNjAxMjFaFw0xNzAxMzExNjAxMjFaMIIBBTELMAkGA1UEBhMCQ1oxRzBFBgNVBAoMPkFybcOhZG7DrSBTZXJ2aXNuw60sIHDFmcOtc3DEm3Zrb3bDoSBvcmdhbml6YWNlIFtJxIwgNjA0NjA1ODBdMTgwNgYDVQQLDC9Bcm3DoWRuw60gU2VydmlzbsOtLCBwxZnDrXNwxJt2a292w6Egb3JnYW5pemFjZTEQMA4GA1UECxMHUEVSMTY1MDEbMBkGA1UEAwwSSW5nLiBMZW5rYSDEjGVybsOhMRAwDgYDVQQFEwdQNTM0ODI5MTIwMAYDVQQMDClSZWZlcmVudCBha3ZpemnEjW7DrWhvIG9kZMSbbGVuw60gLSBQcmFoYTCCASIwDQYJKoZIhvcNAQEBBQADggEPADCCAQoCggEBALR/Y7EDBY/olwNt2zBa/AjlMrnxj5oilqqi6DdrNyoX7T6u5Mpu5PbZxnEdEfBoSeKMB8uqpOZ9yOppMVsb0ZPjZTaTgD+CSbeaujeTupv4yTPbAy33bL4QPxVuNQ+LbXhMI48x6wVrOshFzYI2gwS0dXC0YIaqb0mPKuk515SFLYBVW4I1m+D+rTf+kzfNnCT5NNivlLw5ivVs4Y64X9lofVfXMp6g4cNGxpU+0KAmvVhqqE2Nfn/Qg1tUhXSn5evaO+2a0VVuMc13jNF059exeh2Et2UjaE9w00h8gcPpgw7SV3EQU5kCa3mxGB/ot4cHNcVWdrFfQY3muSreyhkCAwEAAaOCA0YwggNCMEUGA1UdEQQ+MDyBFGxlbmthLmNlcm5hQGFzLXBvLmN6oBkGCSsGAQQB3BkCAaAMEwoxMTYwNDk5MzMwoAkGA1UEDaACEwAwggEOBgNVHSAEggEFMIIBATCB/gYJZ4EGAQQBB4IsMIHwMIHHBggrBgEFBQcCAjCBuhqBt1RlbnRvIGt2YWxpZmlrb3ZhbnkgY2VydGlmaWthdCBieWwgdnlkYW4gcG9kbGUgemFrb25hIDIyNy8yMDAwU2IuIGEgbmF2YXpueWNoIHByZWRwaXN1Li9UaGlzIHF1YWxpZmllZCBjZXJ0aWZpY2F0ZSB3YXMgaXNzdWVkIGFjY29yZGluZyB0byBMYXcgTm8gMjI3LzIwMDBDb2xsLiBhbmQgcmVsYXRlZCByZWd1bGF0aW9uczAkBggrBgEFBQcCARYYaHR0cDovL3d3dy5wb3N0c2lnbnVtLmN6MBgGCCsGAQUFBwEDBAwwCjAIBgYEAI5GAQEwgcgGCCsGAQUFBwEBBIG7MIG4MDsGCCsGAQUFBzAChi9odHRwOi8vd3d3LnBvc3RzaWdudW0uY3ovY3J0L3BzcXVhbGlmaWVkY2EyLmNydDA8BggrBgEFBQcwAoYwaHR0cDovL3d3dzIucG9zdHNpZ251bS5jei9jcnQvcHNxdWFsaWZpZWRjYTIuY3J0MDsGCCsGAQUFBzAChi9odHRwOi8vcG9zdHNpZ251bS50dGMuY3ovY3J0L3BzcXVhbGlmaWVkY2EyLmNydDAOBgNVHQ8BAf8EBAMCBeAwHwYDVR0jBBgwFoAUiehM34smOT7XJC4SDnrn5ifl1pcwgbEGA1UdHwSBqTCBpjA1oDOgMYYvaHR0cDovL3d3dy5wb3N0c2lnbnVtLmN6L2NybC9wc3F1YWxpZmllZGNhMi5jcmwwNqA0oDKGMGh0dHA6Ly93d3cyLnBvc3RzaWdudW0uY3ovY3JsL3BzcXVhbGlmaWVkY2EyLmNybDA1oDOgMYYvaHR0cDovL3Bvc3RzaWdudW0udHRjLmN6L2NybC9wc3F1YWxpZmllZGNhMi5jcmwwHQYDVR0OBBYEFENWnSNfNhisfMwjevE4WE6bfgsIMA0GCSqGSIb3DQEBCwUAA4IBAQCCDBGwUlP/HJmqXJ3mxB1oIUbjR+XXowlVruw9nvwSRD32vnEDMgwb9EX9sFViVTOJdraBqXwUqlnYwksKdnO/i3aJYKHGJCezDn8CAp9zRv0y6jC4UcRnPQzEp/MrqNSydN+pYjEwDECmVZ++Dd1AwGXXZGarhLywmr1nOlYonLtGfv7DpK71qucGLodiSdAiKeQCsRF3h7WIH1kWlUcebfkwtRYZrihGumpmmmGIQ1AaH1p5hAVSeFRJ/vcFEE5xI7Kn1EIZ9Xxe2gpfJgyF8ggy4QcRUpfL9Yg5r/N9sCrcvrm6AkKiRmbOy6/KOJc/mDE3I7Rp8h2hN7gmD3bM</ds:X509Certificate>
    </ds:X509Data>
  </ds:KeyInfo>
  <ds:Object Id="idPackageObject">
    <ds:Manifest>
      <ds:Reference URI="/_rels/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  <RelationshipReference xmlns="http://schemas.openxmlformats.org/package/2006/digital-signature" SourceId="rId2"/>
          </ds:Transform>
          <ds:Transform Algorithm="http://www.w3.org/TR/2001/REC-xml-c14n-20010315"/>
        </ds:Transforms>
        <ds:DigestMethod Algorithm="http://www.w3.org/2000/09/xmldsig#sha1"/>
        <ds:DigestValue>EsgKnZXfn5fxg8rKAntmh6XGmOE=</ds:DigestValue>
      </ds:Reference>
      <ds:Reference URI="/xl/_rels/workbook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8"/>
            <RelationshipReference xmlns="http://schemas.openxmlformats.org/package/2006/digital-signature" SourceId="rId3"/>
            <RelationshipReference xmlns="http://schemas.openxmlformats.org/package/2006/digital-signature" SourceId="rId7"/>
            <RelationshipReference xmlns="http://schemas.openxmlformats.org/package/2006/digital-signature" SourceId="rId2"/>
            <RelationshipReference xmlns="http://schemas.openxmlformats.org/package/2006/digital-signature" SourceId="rId1"/>
            <RelationshipReference xmlns="http://schemas.openxmlformats.org/package/2006/digital-signature" SourceId="rId6"/>
            <RelationshipReference xmlns="http://schemas.openxmlformats.org/package/2006/digital-signature" SourceId="rId5"/>
            <RelationshipReference xmlns="http://schemas.openxmlformats.org/package/2006/digital-signature" SourceId="rId4"/>
            <RelationshipReference xmlns="http://schemas.openxmlformats.org/package/2006/digital-signature" SourceId="rId9"/>
          </ds:Transform>
          <ds:Transform Algorithm="http://www.w3.org/TR/2001/REC-xml-c14n-20010315"/>
        </ds:Transforms>
        <ds:DigestMethod Algorithm="http://www.w3.org/2000/09/xmldsig#sha1"/>
        <ds:DigestValue>D4YddJbSVFIG4f45ddAiW+J8oL8=</ds:DigestValue>
      </ds:Reference>
      <ds:Reference URI="/xl/workbook.xml?ContentType=application/vnd.openxmlformats-officedocument.spreadsheetml.sheet.main+xml">
        <ds:DigestMethod Algorithm="http://www.w3.org/2000/09/xmldsig#sha1"/>
        <ds:DigestValue>TwTUuFw1FIPkiywmSpvqpzaOOhY=</ds:DigestValue>
      </ds:Reference>
      <ds:Reference URI="/xl/sharedStrings.xml?ContentType=application/vnd.openxmlformats-officedocument.spreadsheetml.sharedStrings+xml">
        <ds:DigestMethod Algorithm="http://www.w3.org/2000/09/xmldsig#sha1"/>
        <ds:DigestValue>cb2Ze9qwKPLeTrOwe73Ys13VL+M=</ds:DigestValue>
      </ds:Reference>
      <ds:Reference URI="/xl/worksheets/_rels/sheet3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UIRlhld3tK0F6HdXYut+1mb+GAI=</ds:DigestValue>
      </ds:Reference>
      <ds:Reference URI="/xl/worksheets/sheet3.xml?ContentType=application/vnd.openxmlformats-officedocument.spreadsheetml.worksheet+xml">
        <ds:DigestMethod Algorithm="http://www.w3.org/2000/09/xmldsig#sha1"/>
        <ds:DigestValue>D5LOasiz+OikFVjVGPF+uTgh1p8=</ds:DigestValue>
      </ds:Reference>
      <ds:Reference URI="/xl/styles.xml?ContentType=application/vnd.openxmlformats-officedocument.spreadsheetml.styles+xml">
        <ds:DigestMethod Algorithm="http://www.w3.org/2000/09/xmldsig#sha1"/>
        <ds:DigestValue>8jPDPQd0ZzRbkOjYbNKXsut7jHc=</ds:DigestValue>
      </ds:Reference>
      <ds:Reference URI="/xl/worksheets/_rels/sheet2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axwr4v8os1F2FK1rrDpDlXArYac=</ds:DigestValue>
      </ds:Reference>
      <ds:Reference URI="/xl/worksheets/sheet2.xml?ContentType=application/vnd.openxmlformats-officedocument.spreadsheetml.worksheet+xml">
        <ds:DigestMethod Algorithm="http://www.w3.org/2000/09/xmldsig#sha1"/>
        <ds:DigestValue>VuKlO49JIncolEgIEbECgA47DDE=</ds:DigestValue>
      </ds:Reference>
      <ds:Reference URI="/xl/worksheets/_rels/sheet1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FS0vcCriQf8DmADE2ZM+sJcQ4E4=</ds:DigestValue>
      </ds:Reference>
      <ds:Reference URI="/xl/worksheets/sheet1.xml?ContentType=application/vnd.openxmlformats-officedocument.spreadsheetml.worksheet+xml">
        <ds:DigestMethod Algorithm="http://www.w3.org/2000/09/xmldsig#sha1"/>
        <ds:DigestValue>RPBRDjnWeaRjMdx86JnsXtMWpws=</ds:DigestValue>
      </ds:Reference>
      <ds:Reference URI="/xl/theme/theme1.xml?ContentType=application/vnd.openxmlformats-officedocument.theme+xml">
        <ds:DigestMethod Algorithm="http://www.w3.org/2000/09/xmldsig#sha1"/>
        <ds:DigestValue>uFiNYsBJaKHNsNm5dl9NO6hLQNE=</ds:DigestValue>
      </ds:Reference>
      <ds:Reference URI="/xl/worksheets/_rels/sheet5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gLMRZB7s88mg+sKljXP+o9GVNVU=</ds:DigestValue>
      </ds:Reference>
      <ds:Reference URI="/xl/worksheets/sheet5.xml?ContentType=application/vnd.openxmlformats-officedocument.spreadsheetml.worksheet+xml">
        <ds:DigestMethod Algorithm="http://www.w3.org/2000/09/xmldsig#sha1"/>
        <ds:DigestValue>Fac99evTnSEfHyiRSNAoZ12Cxt4=</ds:DigestValue>
      </ds:Reference>
      <ds:Reference URI="/xl/worksheets/_rels/sheet4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DaOLaGAg4N9uwHjEwd+w/hT5jsw=</ds:DigestValue>
      </ds:Reference>
      <ds:Reference URI="/xl/worksheets/sheet4.xml?ContentType=application/vnd.openxmlformats-officedocument.spreadsheetml.worksheet+xml">
        <ds:DigestMethod Algorithm="http://www.w3.org/2000/09/xmldsig#sha1"/>
        <ds:DigestValue>S+0QqI9mFAygnil2cPgZPyZjcUQ=</ds:DigestValue>
      </ds:Reference>
      <ds:Reference URI="/xl/calcChain.xml?ContentType=application/vnd.openxmlformats-officedocument.spreadsheetml.calcChain+xml">
        <ds:DigestMethod Algorithm="http://www.w3.org/2000/09/xmldsig#sha1"/>
        <ds:DigestValue>KmGlqoVSCuYDnzDRRWIaQO6aE9E=</ds:DigestValue>
      </ds:Reference>
      <ds:Reference URI="/xl/drawings/_rels/drawing3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3"/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yOwN4vx7F4+c7Tk8/nqXgkS3CYY=</ds:DigestValue>
      </ds:Reference>
      <ds:Reference URI="/xl/drawings/drawing3.xml?ContentType=application/vnd.openxmlformats-officedocument.drawing+xml">
        <ds:DigestMethod Algorithm="http://www.w3.org/2000/09/xmldsig#sha1"/>
        <ds:DigestValue>36CDSRQPDVpzQ6PFjE7xvvRINNI=</ds:DigestValue>
      </ds:Reference>
      <ds:Reference URI="/xl/printerSettings/printerSettings3.bin?ContentType=application/vnd.openxmlformats-officedocument.spreadsheetml.printerSettings">
        <ds:DigestMethod Algorithm="http://www.w3.org/2000/09/xmldsig#sha1"/>
        <ds:DigestValue>ODMjKeScQ12JWOK9941cHIHv1hg=</ds:DigestValue>
      </ds:Reference>
      <ds:Reference URI="/xl/drawings/_rels/drawing2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3"/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9vd6S2Guu3V2fheP6cllQJpxc0g=</ds:DigestValue>
      </ds:Reference>
      <ds:Reference URI="/xl/drawings/drawing2.xml?ContentType=application/vnd.openxmlformats-officedocument.drawing+xml">
        <ds:DigestMethod Algorithm="http://www.w3.org/2000/09/xmldsig#sha1"/>
        <ds:DigestValue>XaKMrrAebBmGJoSs3/hAaJwEjG8=</ds:DigestValue>
      </ds:Reference>
      <ds:Reference URI="/xl/printerSettings/printerSettings2.bin?ContentType=application/vnd.openxmlformats-officedocument.spreadsheetml.printerSettings">
        <ds:DigestMethod Algorithm="http://www.w3.org/2000/09/xmldsig#sha1"/>
        <ds:DigestValue>ODMjKeScQ12JWOK9941cHIHv1hg=</ds:DigestValue>
      </ds:Reference>
      <ds:Reference URI="/xl/drawings/_rels/drawing1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3"/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WoSXBpfr1hTE892qznf+FGkyDcw=</ds:DigestValue>
      </ds:Reference>
      <ds:Reference URI="/xl/drawings/drawing1.xml?ContentType=application/vnd.openxmlformats-officedocument.drawing+xml">
        <ds:DigestMethod Algorithm="http://www.w3.org/2000/09/xmldsig#sha1"/>
        <ds:DigestValue>uxmF9O/8l5n8sVgW/F9/hiOCm3U=</ds:DigestValue>
      </ds:Reference>
      <ds:Reference URI="/xl/printerSettings/printerSettings1.bin?ContentType=application/vnd.openxmlformats-officedocument.spreadsheetml.printerSettings">
        <ds:DigestMethod Algorithm="http://www.w3.org/2000/09/xmldsig#sha1"/>
        <ds:DigestValue>mV/ZI5if5/6wxQA2MfFncRS177Y=</ds:DigestValue>
      </ds:Reference>
      <ds:Reference URI="/xl/printerSettings/printerSettings5.bin?ContentType=application/vnd.openxmlformats-officedocument.spreadsheetml.printerSettings">
        <ds:DigestMethod Algorithm="http://www.w3.org/2000/09/xmldsig#sha1"/>
        <ds:DigestValue>aTVyD7cQQc2xwBca3ojuC9I+79w=</ds:DigestValue>
      </ds:Reference>
      <ds:Reference URI="/xl/drawings/_rels/drawing4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3"/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wQNSkfhDhGI7Zot5utrfd5BPcBI=</ds:DigestValue>
      </ds:Reference>
      <ds:Reference URI="/xl/drawings/drawing4.xml?ContentType=application/vnd.openxmlformats-officedocument.drawing+xml">
        <ds:DigestMethod Algorithm="http://www.w3.org/2000/09/xmldsig#sha1"/>
        <ds:DigestValue>9CGth4DeLpr9syDYJSkPe1y8ggw=</ds:DigestValue>
      </ds:Reference>
      <ds:Reference URI="/xl/printerSettings/printerSettings4.bin?ContentType=application/vnd.openxmlformats-officedocument.spreadsheetml.printerSettings">
        <ds:DigestMethod Algorithm="http://www.w3.org/2000/09/xmldsig#sha1"/>
        <ds:DigestValue>ODMjKeScQ12JWOK9941cHIHv1hg=</ds:DigestValue>
      </ds:Reference>
      <ds:Reference URI="/xl/media/image1.png?ContentType=image/png">
        <ds:DigestMethod Algorithm="http://www.w3.org/2000/09/xmldsig#sha1"/>
        <ds:DigestValue>iUl+HuxG21QDWS384KzIH3+xqQk=</ds:DigestValue>
      </ds:Reference>
      <ds:Reference URI="/docProps/core.xml?ContentType=application/vnd.openxmlformats-package.core-properties+xml">
        <ds:DigestMethod Algorithm="http://www.w3.org/2000/09/xmldsig#sha1"/>
        <ds:DigestValue>T55A3022YcLTzcl1h8JPhvyjVqE=</ds:DigestValue>
      </ds:Reference>
    </ds:Manifest>
    <ds:SignatureProperties>
      <ds:SignatureProperty Id="idSignatureTime" Target="#idSignature1">
        <SignatureTime xmlns="http://schemas.openxmlformats.org/package/2006/digital-signature">
          <Format>YYYY-MM-DDThh:mm:ss.sTZD</Format>
          <Value>2016-05-31T07:10:34.7Z</Value>
        </SignatureTime>
      </ds:SignatureProperty>
    </ds:SignatureProperties>
  </ds:Object>
</ds: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9</vt:i4>
      </vt:variant>
    </vt:vector>
  </HeadingPairs>
  <TitlesOfParts>
    <vt:vector size="14" baseType="lpstr">
      <vt:lpstr>Rekapitulace stavby</vt:lpstr>
      <vt:lpstr>SO 01 - Zateplení objektu...</vt:lpstr>
      <vt:lpstr>SO 02 - Venkovní zpevněné...</vt:lpstr>
      <vt:lpstr>VO - Vedlejší a ostatní n...</vt:lpstr>
      <vt:lpstr>Pokyny pro vyplnění</vt:lpstr>
      <vt:lpstr>'Rekapitulace stavby'!Názvy_tisku</vt:lpstr>
      <vt:lpstr>'SO 01 - Zateplení objektu...'!Názvy_tisku</vt:lpstr>
      <vt:lpstr>'SO 02 - Venkovní zpevněné...'!Názvy_tisku</vt:lpstr>
      <vt:lpstr>'VO - Vedlejší a ostatní n...'!Názvy_tisku</vt:lpstr>
      <vt:lpstr>'Pokyny pro vyplnění'!Oblast_tisku</vt:lpstr>
      <vt:lpstr>'Rekapitulace stavby'!Oblast_tisku</vt:lpstr>
      <vt:lpstr>'SO 01 - Zateplení objektu...'!Oblast_tisku</vt:lpstr>
      <vt:lpstr>'SO 02 - Venkovní zpevněné...'!Oblast_tisku</vt:lpstr>
      <vt:lpstr>'VO - Vedlejší a ostatní n...'!Oblast_tisku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CERNA Lenka</dc:creator>
  <cp:lastModifiedBy>CERNA Lenka</cp:lastModifiedBy>
  <dcterms:created xsi:type="dcterms:W3CDTF">2016-05-30T09:01:37Z</dcterms:created>
  <dcterms:modified xsi:type="dcterms:W3CDTF">2016-05-31T07:10:17Z</dcterms:modified>
</cp:coreProperties>
</file>